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kumenty\Rozpočty excel\KD Kroměříž\RTS-úprava pro odevzdání-KOMPLET\Sloučení zakázky leden 2015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Dům kultury Kroměříž 3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'Dům kultury Kroměříž 3 Pol'!$A$1:$S$359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44" i="11" l="1"/>
  <c r="F41" i="1" s="1"/>
  <c r="BA336" i="11"/>
  <c r="G8" i="11"/>
  <c r="I8" i="11"/>
  <c r="K8" i="11"/>
  <c r="K7" i="11" s="1"/>
  <c r="O8" i="11"/>
  <c r="Q8" i="11"/>
  <c r="G11" i="11"/>
  <c r="M11" i="11" s="1"/>
  <c r="I11" i="11"/>
  <c r="I7" i="11" s="1"/>
  <c r="K11" i="11"/>
  <c r="O11" i="11"/>
  <c r="Q11" i="11"/>
  <c r="G14" i="11"/>
  <c r="M14" i="11" s="1"/>
  <c r="I14" i="11"/>
  <c r="K14" i="11"/>
  <c r="O14" i="11"/>
  <c r="Q14" i="11"/>
  <c r="G17" i="11"/>
  <c r="M17" i="11" s="1"/>
  <c r="I17" i="11"/>
  <c r="K17" i="11"/>
  <c r="O17" i="11"/>
  <c r="Q17" i="11"/>
  <c r="G21" i="11"/>
  <c r="I21" i="11"/>
  <c r="K21" i="11"/>
  <c r="O21" i="11"/>
  <c r="Q21" i="11"/>
  <c r="G27" i="11"/>
  <c r="M27" i="11" s="1"/>
  <c r="I27" i="11"/>
  <c r="K27" i="11"/>
  <c r="O27" i="11"/>
  <c r="Q27" i="11"/>
  <c r="G36" i="11"/>
  <c r="M36" i="11" s="1"/>
  <c r="I36" i="11"/>
  <c r="K36" i="11"/>
  <c r="O36" i="11"/>
  <c r="Q36" i="11"/>
  <c r="G42" i="11"/>
  <c r="M42" i="11" s="1"/>
  <c r="I42" i="11"/>
  <c r="K42" i="11"/>
  <c r="O42" i="11"/>
  <c r="Q42" i="11"/>
  <c r="G48" i="11"/>
  <c r="M48" i="11" s="1"/>
  <c r="I48" i="11"/>
  <c r="K48" i="11"/>
  <c r="O48" i="11"/>
  <c r="Q48" i="11"/>
  <c r="G51" i="11"/>
  <c r="M51" i="11" s="1"/>
  <c r="I51" i="11"/>
  <c r="K51" i="11"/>
  <c r="O51" i="11"/>
  <c r="Q51" i="11"/>
  <c r="G55" i="11"/>
  <c r="M55" i="11" s="1"/>
  <c r="I55" i="11"/>
  <c r="K55" i="11"/>
  <c r="O55" i="11"/>
  <c r="Q55" i="11"/>
  <c r="G59" i="11"/>
  <c r="M59" i="11" s="1"/>
  <c r="I59" i="11"/>
  <c r="K59" i="11"/>
  <c r="O59" i="11"/>
  <c r="Q59" i="11"/>
  <c r="G63" i="11"/>
  <c r="I63" i="11"/>
  <c r="K63" i="11"/>
  <c r="O63" i="11"/>
  <c r="Q63" i="11"/>
  <c r="G68" i="11"/>
  <c r="M68" i="11" s="1"/>
  <c r="I68" i="11"/>
  <c r="K68" i="11"/>
  <c r="O68" i="11"/>
  <c r="Q68" i="11"/>
  <c r="G73" i="11"/>
  <c r="M73" i="11" s="1"/>
  <c r="I73" i="11"/>
  <c r="K73" i="11"/>
  <c r="O73" i="11"/>
  <c r="Q73" i="11"/>
  <c r="G77" i="11"/>
  <c r="M77" i="11" s="1"/>
  <c r="I77" i="11"/>
  <c r="K77" i="11"/>
  <c r="O77" i="11"/>
  <c r="Q77" i="11"/>
  <c r="G81" i="11"/>
  <c r="M81" i="11" s="1"/>
  <c r="I81" i="11"/>
  <c r="K81" i="11"/>
  <c r="O81" i="11"/>
  <c r="Q81" i="11"/>
  <c r="G85" i="11"/>
  <c r="M85" i="11" s="1"/>
  <c r="I85" i="11"/>
  <c r="K85" i="11"/>
  <c r="O85" i="11"/>
  <c r="Q85" i="11"/>
  <c r="G89" i="11"/>
  <c r="M89" i="11" s="1"/>
  <c r="I89" i="11"/>
  <c r="K89" i="11"/>
  <c r="O89" i="11"/>
  <c r="Q89" i="11"/>
  <c r="G90" i="11"/>
  <c r="M90" i="11" s="1"/>
  <c r="I90" i="11"/>
  <c r="K90" i="11"/>
  <c r="O90" i="11"/>
  <c r="Q90" i="11"/>
  <c r="G91" i="11"/>
  <c r="M91" i="11" s="1"/>
  <c r="I91" i="11"/>
  <c r="K91" i="11"/>
  <c r="O91" i="11"/>
  <c r="Q91" i="11"/>
  <c r="G93" i="11"/>
  <c r="I93" i="11"/>
  <c r="K93" i="11"/>
  <c r="O93" i="11"/>
  <c r="Q93" i="11"/>
  <c r="G97" i="11"/>
  <c r="M97" i="11" s="1"/>
  <c r="I97" i="11"/>
  <c r="K97" i="11"/>
  <c r="O97" i="11"/>
  <c r="Q97" i="11"/>
  <c r="Q92" i="11" s="1"/>
  <c r="G100" i="11"/>
  <c r="M100" i="11" s="1"/>
  <c r="I100" i="11"/>
  <c r="K100" i="11"/>
  <c r="O100" i="11"/>
  <c r="Q100" i="11"/>
  <c r="G104" i="11"/>
  <c r="M104" i="11" s="1"/>
  <c r="I104" i="11"/>
  <c r="K104" i="11"/>
  <c r="O104" i="11"/>
  <c r="Q104" i="11"/>
  <c r="G107" i="11"/>
  <c r="M107" i="11" s="1"/>
  <c r="I107" i="11"/>
  <c r="K107" i="11"/>
  <c r="O107" i="11"/>
  <c r="Q107" i="11"/>
  <c r="G109" i="11"/>
  <c r="G108" i="11" s="1"/>
  <c r="I57" i="1" s="1"/>
  <c r="I109" i="11"/>
  <c r="K109" i="11"/>
  <c r="O109" i="11"/>
  <c r="Q109" i="11"/>
  <c r="G113" i="11"/>
  <c r="M113" i="11" s="1"/>
  <c r="I113" i="11"/>
  <c r="K113" i="11"/>
  <c r="O113" i="11"/>
  <c r="Q113" i="11"/>
  <c r="G117" i="11"/>
  <c r="M117" i="11" s="1"/>
  <c r="I117" i="11"/>
  <c r="K117" i="11"/>
  <c r="O117" i="11"/>
  <c r="Q117" i="11"/>
  <c r="G118" i="11"/>
  <c r="M118" i="11" s="1"/>
  <c r="I118" i="11"/>
  <c r="K118" i="11"/>
  <c r="O118" i="11"/>
  <c r="Q118" i="11"/>
  <c r="G120" i="11"/>
  <c r="M120" i="11" s="1"/>
  <c r="I120" i="11"/>
  <c r="K120" i="11"/>
  <c r="O120" i="11"/>
  <c r="Q120" i="11"/>
  <c r="G127" i="11"/>
  <c r="M127" i="11" s="1"/>
  <c r="I127" i="11"/>
  <c r="K127" i="11"/>
  <c r="O127" i="11"/>
  <c r="Q127" i="11"/>
  <c r="G134" i="11"/>
  <c r="M134" i="11" s="1"/>
  <c r="I134" i="11"/>
  <c r="K134" i="11"/>
  <c r="O134" i="11"/>
  <c r="Q134" i="11"/>
  <c r="G143" i="11"/>
  <c r="M143" i="11" s="1"/>
  <c r="I143" i="11"/>
  <c r="K143" i="11"/>
  <c r="O143" i="11"/>
  <c r="Q143" i="11"/>
  <c r="G147" i="11"/>
  <c r="M147" i="11" s="1"/>
  <c r="I147" i="11"/>
  <c r="K147" i="11"/>
  <c r="O147" i="11"/>
  <c r="Q147" i="11"/>
  <c r="G151" i="11"/>
  <c r="M151" i="11" s="1"/>
  <c r="I151" i="11"/>
  <c r="K151" i="11"/>
  <c r="O151" i="11"/>
  <c r="Q151" i="11"/>
  <c r="G153" i="11"/>
  <c r="I153" i="11"/>
  <c r="K153" i="11"/>
  <c r="O153" i="11"/>
  <c r="Q153" i="11"/>
  <c r="G157" i="11"/>
  <c r="M157" i="11" s="1"/>
  <c r="I157" i="11"/>
  <c r="K157" i="11"/>
  <c r="O157" i="11"/>
  <c r="Q157" i="11"/>
  <c r="G163" i="11"/>
  <c r="M163" i="11" s="1"/>
  <c r="I163" i="11"/>
  <c r="K163" i="11"/>
  <c r="O163" i="11"/>
  <c r="Q163" i="11"/>
  <c r="G169" i="11"/>
  <c r="M169" i="11" s="1"/>
  <c r="I169" i="11"/>
  <c r="K169" i="11"/>
  <c r="O169" i="11"/>
  <c r="Q169" i="11"/>
  <c r="G174" i="11"/>
  <c r="M174" i="11" s="1"/>
  <c r="I174" i="11"/>
  <c r="K174" i="11"/>
  <c r="O174" i="11"/>
  <c r="Q174" i="11"/>
  <c r="G178" i="11"/>
  <c r="M178" i="11" s="1"/>
  <c r="I178" i="11"/>
  <c r="K178" i="11"/>
  <c r="O178" i="11"/>
  <c r="Q178" i="11"/>
  <c r="G182" i="11"/>
  <c r="M182" i="11" s="1"/>
  <c r="I182" i="11"/>
  <c r="K182" i="11"/>
  <c r="O182" i="11"/>
  <c r="Q182" i="11"/>
  <c r="G183" i="11"/>
  <c r="M183" i="11" s="1"/>
  <c r="I183" i="11"/>
  <c r="K183" i="11"/>
  <c r="O183" i="11"/>
  <c r="Q183" i="11"/>
  <c r="G184" i="11"/>
  <c r="M184" i="11" s="1"/>
  <c r="I184" i="11"/>
  <c r="K184" i="11"/>
  <c r="O184" i="11"/>
  <c r="Q184" i="11"/>
  <c r="G186" i="11"/>
  <c r="M186" i="11" s="1"/>
  <c r="I186" i="11"/>
  <c r="K186" i="11"/>
  <c r="O186" i="11"/>
  <c r="Q186" i="11"/>
  <c r="G191" i="11"/>
  <c r="M191" i="11" s="1"/>
  <c r="I191" i="11"/>
  <c r="K191" i="11"/>
  <c r="O191" i="11"/>
  <c r="Q191" i="11"/>
  <c r="G196" i="11"/>
  <c r="M196" i="11" s="1"/>
  <c r="I196" i="11"/>
  <c r="K196" i="11"/>
  <c r="O196" i="11"/>
  <c r="Q196" i="11"/>
  <c r="G199" i="11"/>
  <c r="M199" i="11" s="1"/>
  <c r="I199" i="11"/>
  <c r="K199" i="11"/>
  <c r="O199" i="11"/>
  <c r="Q199" i="11"/>
  <c r="G202" i="11"/>
  <c r="M202" i="11" s="1"/>
  <c r="I202" i="11"/>
  <c r="K202" i="11"/>
  <c r="O202" i="11"/>
  <c r="Q202" i="11"/>
  <c r="G205" i="11"/>
  <c r="M205" i="11" s="1"/>
  <c r="I205" i="11"/>
  <c r="K205" i="11"/>
  <c r="O205" i="11"/>
  <c r="Q205" i="11"/>
  <c r="G208" i="11"/>
  <c r="M208" i="11" s="1"/>
  <c r="I208" i="11"/>
  <c r="K208" i="11"/>
  <c r="O208" i="11"/>
  <c r="Q208" i="11"/>
  <c r="G217" i="11"/>
  <c r="M217" i="11" s="1"/>
  <c r="I217" i="11"/>
  <c r="K217" i="11"/>
  <c r="O217" i="11"/>
  <c r="Q217" i="11"/>
  <c r="G218" i="11"/>
  <c r="M218" i="11" s="1"/>
  <c r="I218" i="11"/>
  <c r="K218" i="11"/>
  <c r="O218" i="11"/>
  <c r="Q218" i="11"/>
  <c r="G219" i="11"/>
  <c r="M219" i="11" s="1"/>
  <c r="I219" i="11"/>
  <c r="K219" i="11"/>
  <c r="O219" i="11"/>
  <c r="Q219" i="11"/>
  <c r="G220" i="11"/>
  <c r="M220" i="11" s="1"/>
  <c r="I220" i="11"/>
  <c r="K220" i="11"/>
  <c r="O220" i="11"/>
  <c r="Q220" i="11"/>
  <c r="G222" i="11"/>
  <c r="M222" i="11" s="1"/>
  <c r="I222" i="11"/>
  <c r="K222" i="11"/>
  <c r="O222" i="11"/>
  <c r="Q222" i="11"/>
  <c r="G227" i="11"/>
  <c r="M227" i="11" s="1"/>
  <c r="I227" i="11"/>
  <c r="I221" i="11" s="1"/>
  <c r="K227" i="11"/>
  <c r="O227" i="11"/>
  <c r="Q227" i="11"/>
  <c r="G231" i="11"/>
  <c r="M231" i="11" s="1"/>
  <c r="I231" i="11"/>
  <c r="K231" i="11"/>
  <c r="O231" i="11"/>
  <c r="Q231" i="11"/>
  <c r="G233" i="11"/>
  <c r="M233" i="11" s="1"/>
  <c r="I233" i="11"/>
  <c r="K233" i="11"/>
  <c r="O233" i="11"/>
  <c r="O232" i="11" s="1"/>
  <c r="Q233" i="11"/>
  <c r="G241" i="11"/>
  <c r="M241" i="11" s="1"/>
  <c r="I241" i="11"/>
  <c r="K241" i="11"/>
  <c r="K232" i="11" s="1"/>
  <c r="O241" i="11"/>
  <c r="Q241" i="11"/>
  <c r="G245" i="11"/>
  <c r="M245" i="11" s="1"/>
  <c r="I245" i="11"/>
  <c r="K245" i="11"/>
  <c r="O245" i="11"/>
  <c r="Q245" i="11"/>
  <c r="G249" i="11"/>
  <c r="M249" i="11" s="1"/>
  <c r="I249" i="11"/>
  <c r="K249" i="11"/>
  <c r="O249" i="11"/>
  <c r="Q249" i="11"/>
  <c r="G254" i="11"/>
  <c r="M254" i="11" s="1"/>
  <c r="M253" i="11" s="1"/>
  <c r="I254" i="11"/>
  <c r="I253" i="11" s="1"/>
  <c r="K254" i="11"/>
  <c r="K253" i="11" s="1"/>
  <c r="O254" i="11"/>
  <c r="O253" i="11" s="1"/>
  <c r="Q254" i="11"/>
  <c r="Q253" i="11" s="1"/>
  <c r="G261" i="11"/>
  <c r="I51" i="1" s="1"/>
  <c r="G262" i="11"/>
  <c r="M262" i="11" s="1"/>
  <c r="M261" i="11" s="1"/>
  <c r="I262" i="11"/>
  <c r="I261" i="11" s="1"/>
  <c r="K262" i="11"/>
  <c r="K261" i="11" s="1"/>
  <c r="O262" i="11"/>
  <c r="O261" i="11" s="1"/>
  <c r="Q262" i="11"/>
  <c r="Q261" i="11" s="1"/>
  <c r="G266" i="11"/>
  <c r="M266" i="11" s="1"/>
  <c r="M265" i="11" s="1"/>
  <c r="I266" i="11"/>
  <c r="K266" i="11"/>
  <c r="O266" i="11"/>
  <c r="Q266" i="11"/>
  <c r="Q265" i="11" s="1"/>
  <c r="G270" i="11"/>
  <c r="M270" i="11" s="1"/>
  <c r="I270" i="11"/>
  <c r="K270" i="11"/>
  <c r="O270" i="11"/>
  <c r="O265" i="11" s="1"/>
  <c r="Q270" i="11"/>
  <c r="G275" i="11"/>
  <c r="M275" i="11" s="1"/>
  <c r="I275" i="11"/>
  <c r="K275" i="11"/>
  <c r="O275" i="11"/>
  <c r="Q275" i="11"/>
  <c r="G279" i="11"/>
  <c r="M279" i="11" s="1"/>
  <c r="I279" i="11"/>
  <c r="K279" i="11"/>
  <c r="O279" i="11"/>
  <c r="Q279" i="11"/>
  <c r="G284" i="11"/>
  <c r="M284" i="11" s="1"/>
  <c r="I284" i="11"/>
  <c r="K284" i="11"/>
  <c r="O284" i="11"/>
  <c r="Q284" i="11"/>
  <c r="G288" i="11"/>
  <c r="M288" i="11" s="1"/>
  <c r="I288" i="11"/>
  <c r="K288" i="11"/>
  <c r="O288" i="11"/>
  <c r="Q288" i="11"/>
  <c r="G292" i="11"/>
  <c r="M292" i="11" s="1"/>
  <c r="I292" i="11"/>
  <c r="K292" i="11"/>
  <c r="O292" i="11"/>
  <c r="Q292" i="11"/>
  <c r="G296" i="11"/>
  <c r="M296" i="11" s="1"/>
  <c r="I296" i="11"/>
  <c r="K296" i="11"/>
  <c r="O296" i="11"/>
  <c r="Q296" i="11"/>
  <c r="G300" i="11"/>
  <c r="M300" i="11" s="1"/>
  <c r="I300" i="11"/>
  <c r="K300" i="11"/>
  <c r="O300" i="11"/>
  <c r="Q300" i="11"/>
  <c r="G304" i="11"/>
  <c r="M304" i="11" s="1"/>
  <c r="I304" i="11"/>
  <c r="K304" i="11"/>
  <c r="O304" i="11"/>
  <c r="Q304" i="11"/>
  <c r="G308" i="11"/>
  <c r="M308" i="11" s="1"/>
  <c r="I308" i="11"/>
  <c r="K308" i="11"/>
  <c r="O308" i="11"/>
  <c r="Q308" i="11"/>
  <c r="G312" i="11"/>
  <c r="M312" i="11" s="1"/>
  <c r="I312" i="11"/>
  <c r="K312" i="11"/>
  <c r="O312" i="11"/>
  <c r="Q312" i="11"/>
  <c r="G316" i="11"/>
  <c r="M316" i="11" s="1"/>
  <c r="I316" i="11"/>
  <c r="K316" i="11"/>
  <c r="O316" i="11"/>
  <c r="Q316" i="11"/>
  <c r="G320" i="11"/>
  <c r="M320" i="11" s="1"/>
  <c r="I320" i="11"/>
  <c r="K320" i="11"/>
  <c r="O320" i="11"/>
  <c r="Q320" i="11"/>
  <c r="G325" i="11"/>
  <c r="M325" i="11" s="1"/>
  <c r="I325" i="11"/>
  <c r="K325" i="11"/>
  <c r="O325" i="11"/>
  <c r="Q325" i="11"/>
  <c r="G329" i="11"/>
  <c r="M329" i="11" s="1"/>
  <c r="I329" i="11"/>
  <c r="K329" i="11"/>
  <c r="O329" i="11"/>
  <c r="Q329" i="11"/>
  <c r="G333" i="11"/>
  <c r="M333" i="11" s="1"/>
  <c r="I333" i="11"/>
  <c r="K333" i="11"/>
  <c r="O333" i="11"/>
  <c r="Q333" i="11"/>
  <c r="G334" i="11"/>
  <c r="M334" i="11" s="1"/>
  <c r="I334" i="11"/>
  <c r="K334" i="11"/>
  <c r="O334" i="11"/>
  <c r="Q334" i="11"/>
  <c r="G335" i="11"/>
  <c r="M335" i="11" s="1"/>
  <c r="I335" i="11"/>
  <c r="K335" i="11"/>
  <c r="O335" i="11"/>
  <c r="Q335" i="11"/>
  <c r="G337" i="11"/>
  <c r="M337" i="11" s="1"/>
  <c r="I337" i="11"/>
  <c r="K337" i="11"/>
  <c r="O337" i="11"/>
  <c r="Q337" i="11"/>
  <c r="G338" i="11"/>
  <c r="M338" i="11" s="1"/>
  <c r="I338" i="11"/>
  <c r="K338" i="11"/>
  <c r="O338" i="11"/>
  <c r="Q338" i="11"/>
  <c r="G339" i="11"/>
  <c r="M339" i="11" s="1"/>
  <c r="I339" i="11"/>
  <c r="K339" i="11"/>
  <c r="O339" i="11"/>
  <c r="Q339" i="11"/>
  <c r="G340" i="11"/>
  <c r="M340" i="11" s="1"/>
  <c r="I340" i="11"/>
  <c r="K340" i="11"/>
  <c r="O340" i="11"/>
  <c r="Q340" i="11"/>
  <c r="G342" i="11"/>
  <c r="G341" i="11" s="1"/>
  <c r="I54" i="1" s="1"/>
  <c r="I342" i="11"/>
  <c r="I341" i="11" s="1"/>
  <c r="K342" i="11"/>
  <c r="K341" i="11" s="1"/>
  <c r="O342" i="11"/>
  <c r="O341" i="11" s="1"/>
  <c r="Q342" i="11"/>
  <c r="Q341" i="11" s="1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I274" i="11" l="1"/>
  <c r="Q185" i="11"/>
  <c r="I152" i="11"/>
  <c r="O119" i="11"/>
  <c r="Q119" i="11"/>
  <c r="I62" i="11"/>
  <c r="AD344" i="11"/>
  <c r="Q274" i="11"/>
  <c r="G265" i="11"/>
  <c r="I52" i="1" s="1"/>
  <c r="I232" i="11"/>
  <c r="Q221" i="11"/>
  <c r="Q152" i="11"/>
  <c r="K108" i="11"/>
  <c r="O108" i="11"/>
  <c r="G92" i="11"/>
  <c r="I56" i="1" s="1"/>
  <c r="Q62" i="11"/>
  <c r="I20" i="11"/>
  <c r="Q7" i="11"/>
  <c r="F40" i="1"/>
  <c r="K265" i="11"/>
  <c r="Q232" i="11"/>
  <c r="K185" i="11"/>
  <c r="O185" i="11"/>
  <c r="G152" i="11"/>
  <c r="I59" i="1" s="1"/>
  <c r="K119" i="11"/>
  <c r="I108" i="11"/>
  <c r="K92" i="11"/>
  <c r="O92" i="11"/>
  <c r="G62" i="11"/>
  <c r="I55" i="1" s="1"/>
  <c r="Q20" i="11"/>
  <c r="G20" i="11"/>
  <c r="I50" i="1" s="1"/>
  <c r="G7" i="11"/>
  <c r="K274" i="11"/>
  <c r="O274" i="11"/>
  <c r="I265" i="11"/>
  <c r="G253" i="11"/>
  <c r="I63" i="1" s="1"/>
  <c r="K221" i="11"/>
  <c r="O221" i="11"/>
  <c r="I185" i="11"/>
  <c r="K152" i="11"/>
  <c r="O152" i="11"/>
  <c r="I119" i="11"/>
  <c r="Q108" i="11"/>
  <c r="I92" i="11"/>
  <c r="K62" i="11"/>
  <c r="O62" i="11"/>
  <c r="K20" i="11"/>
  <c r="O20" i="11"/>
  <c r="O7" i="11"/>
  <c r="F39" i="1"/>
  <c r="M274" i="11"/>
  <c r="M221" i="11"/>
  <c r="M232" i="11"/>
  <c r="M185" i="11"/>
  <c r="M119" i="11"/>
  <c r="M342" i="11"/>
  <c r="M341" i="11" s="1"/>
  <c r="G274" i="11"/>
  <c r="I53" i="1" s="1"/>
  <c r="G232" i="11"/>
  <c r="I62" i="1" s="1"/>
  <c r="G221" i="11"/>
  <c r="I61" i="1" s="1"/>
  <c r="G185" i="11"/>
  <c r="I60" i="1" s="1"/>
  <c r="M21" i="11"/>
  <c r="M20" i="11" s="1"/>
  <c r="G119" i="11"/>
  <c r="I58" i="1" s="1"/>
  <c r="M153" i="11"/>
  <c r="M152" i="11" s="1"/>
  <c r="M109" i="11"/>
  <c r="M108" i="11" s="1"/>
  <c r="M93" i="11"/>
  <c r="M92" i="11" s="1"/>
  <c r="M63" i="11"/>
  <c r="M62" i="11" s="1"/>
  <c r="M8" i="11"/>
  <c r="M7" i="11" s="1"/>
  <c r="G40" i="1" l="1"/>
  <c r="G41" i="1"/>
  <c r="H41" i="1" s="1"/>
  <c r="I41" i="1" s="1"/>
  <c r="G39" i="1"/>
  <c r="G42" i="1" s="1"/>
  <c r="G25" i="1" s="1"/>
  <c r="G26" i="1" s="1"/>
  <c r="F42" i="1"/>
  <c r="H39" i="1"/>
  <c r="H40" i="1"/>
  <c r="I40" i="1" s="1"/>
  <c r="I17" i="1"/>
  <c r="G344" i="11"/>
  <c r="I49" i="1"/>
  <c r="I16" i="1" l="1"/>
  <c r="I21" i="1" s="1"/>
  <c r="I64" i="1"/>
  <c r="G28" i="1"/>
  <c r="G23" i="1"/>
  <c r="I39" i="1"/>
  <c r="I42" i="1" s="1"/>
  <c r="H42" i="1"/>
  <c r="G24" i="1" l="1"/>
  <c r="G29" i="1"/>
  <c r="J62" i="1"/>
  <c r="J53" i="1"/>
  <c r="J59" i="1"/>
  <c r="J56" i="1"/>
  <c r="J63" i="1"/>
  <c r="J57" i="1"/>
  <c r="J60" i="1"/>
  <c r="J52" i="1"/>
  <c r="J50" i="1"/>
  <c r="J55" i="1"/>
  <c r="J51" i="1"/>
  <c r="J54" i="1"/>
  <c r="J58" i="1"/>
  <c r="J49" i="1"/>
  <c r="J61" i="1"/>
  <c r="J40" i="1"/>
  <c r="J39" i="1"/>
  <c r="J42" i="1" s="1"/>
  <c r="J41" i="1"/>
  <c r="J6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<sst xmlns="http://schemas.openxmlformats.org/spreadsheetml/2006/main" count="1187" uniqueCount="482">
  <si>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</si>
  <si>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</si>
  <si>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</si>
  <si>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</si>
  <si>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</si>
  <si>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</si>
  <si>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</si>
  <si>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</si>
  <si>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</si>
  <si>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</si>
  <si>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</si>
  <si>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</si>
  <si>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</si>
  <si>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</si>
  <si>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</si>
  <si>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</si>
  <si>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</si>
  <si>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</si>
  <si>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</si>
  <si>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</si>
  <si>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</si>
  <si>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</si>
  <si>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</si>
  <si>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</si>
  <si>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</si>
  <si>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</si>
  <si>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</si>
  <si>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</si>
  <si>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</si>
  <si>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</si>
  <si>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</si>
  <si>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</si>
  <si>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</si>
  <si>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</si>
  <si>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</si>
  <si>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</si>
  <si>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</si>
  <si>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</si>
  <si>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</si>
  <si>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</si>
  <si>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</si>
  <si>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3</t>
  </si>
  <si>
    <t>Rekonstrukce interiéru společenského sálu vč.vybavení</t>
  </si>
  <si>
    <t>Dům kultury Kroměříž</t>
  </si>
  <si>
    <t>Objekt:</t>
  </si>
  <si>
    <t>Rozpočet:</t>
  </si>
  <si>
    <t>KD Kroměříž</t>
  </si>
  <si>
    <t>Stavba</t>
  </si>
  <si>
    <t>Celkem za stavbu</t>
  </si>
  <si>
    <t>CZK</t>
  </si>
  <si>
    <t>Rekapitulace dílů</t>
  </si>
  <si>
    <t>Typ dílu</t>
  </si>
  <si>
    <t>61</t>
  </si>
  <si>
    <t>Úprava povrchů vnitřní</t>
  </si>
  <si>
    <t>63</t>
  </si>
  <si>
    <t>Podlahy a podlahové konstrukce</t>
  </si>
  <si>
    <t>94</t>
  </si>
  <si>
    <t>Lešení a stavební výtahy</t>
  </si>
  <si>
    <t>95</t>
  </si>
  <si>
    <t>Různé dokončující konstrukce a práce na pozemních stavbách</t>
  </si>
  <si>
    <t>96</t>
  </si>
  <si>
    <t>Bourání konstrukcí</t>
  </si>
  <si>
    <t>99</t>
  </si>
  <si>
    <t>Přesun hmot</t>
  </si>
  <si>
    <t>762</t>
  </si>
  <si>
    <t>Konstrukce tesařské</t>
  </si>
  <si>
    <t>763</t>
  </si>
  <si>
    <t>Dřevostavby</t>
  </si>
  <si>
    <t>766</t>
  </si>
  <si>
    <t>Konstrukce truhlářské</t>
  </si>
  <si>
    <t>767</t>
  </si>
  <si>
    <t>Konstrukce zámečnické</t>
  </si>
  <si>
    <t>775</t>
  </si>
  <si>
    <t>Podlahy vlysové a parkety</t>
  </si>
  <si>
    <t>776</t>
  </si>
  <si>
    <t>Podlahy povlakové</t>
  </si>
  <si>
    <t>777</t>
  </si>
  <si>
    <t>Podlahy ze syntetických hmot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</si>
  <si>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</si>
  <si>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</si>
  <si>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</si>
  <si>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</si>
  <si>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</si>
  <si>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</si>
  <si>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</si>
  <si>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</si>
  <si>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</si>
  <si>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</si>
  <si>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</si>
  <si>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</si>
  <si>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</si>
  <si>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</si>
  <si>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</si>
  <si>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</si>
  <si>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</si>
  <si>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</si>
  <si>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</si>
  <si>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</si>
  <si>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</si>
  <si>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</si>
  <si>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</si>
  <si>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</si>
  <si>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</si>
  <si>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</si>
  <si>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</si>
  <si>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</si>
  <si>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</si>
  <si>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612481211RT2</t>
  </si>
  <si>
    <t>Montáž výztužné sítě (perlinky) do stěrky-stěny, včetně výztužné sítě a stěrkového tmelu</t>
  </si>
  <si>
    <t>m2</t>
  </si>
  <si>
    <t>801-1</t>
  </si>
  <si>
    <t>RTS</t>
  </si>
  <si>
    <t>POL1_1</t>
  </si>
  <si>
    <t xml:space="preserve">36,000  'Viz  763/1 (7631214pc)' : </t>
  </si>
  <si>
    <t>VV</t>
  </si>
  <si>
    <t>36</t>
  </si>
  <si>
    <t>612431111R00</t>
  </si>
  <si>
    <t>Omítka sádrokartonových stěn Feinputz</t>
  </si>
  <si>
    <t>611481211RT2</t>
  </si>
  <si>
    <t>Montáž výztužné sítě (perlinky) do stěrky-stropy, včetně výztužné sítě a stěrkového tmele</t>
  </si>
  <si>
    <t xml:space="preserve">33,000  'Viz  763/3 (763131411)' : </t>
  </si>
  <si>
    <t>33</t>
  </si>
  <si>
    <t>611441140R00</t>
  </si>
  <si>
    <t>Omítka sádrová vnitřní stropů rovných</t>
  </si>
  <si>
    <t>632416235RT4</t>
  </si>
  <si>
    <t xml:space="preserve">´´202 : </t>
  </si>
  <si>
    <t xml:space="preserve">58,95 : </t>
  </si>
  <si>
    <t xml:space="preserve">´201 : </t>
  </si>
  <si>
    <t xml:space="preserve">316,1 : </t>
  </si>
  <si>
    <t>375,05</t>
  </si>
  <si>
    <t>633pc</t>
  </si>
  <si>
    <t>Příprava bet.podkladu-broušení,očištění,odmaštění,penetrace</t>
  </si>
  <si>
    <t>Vlastní</t>
  </si>
  <si>
    <t xml:space="preserve">vyrovnání podkladu soklu balkonu po DMTZ mramor.obkladu : </t>
  </si>
  <si>
    <t xml:space="preserve">0,3*32 : </t>
  </si>
  <si>
    <t xml:space="preserve">podlahy : </t>
  </si>
  <si>
    <t>384,65</t>
  </si>
  <si>
    <t>634pc</t>
  </si>
  <si>
    <t>Obvodová dilatace pružnou těsnicí páskou v 80 mm mezi stěnou a mazaninou, pěnovou páskou tl.10mm</t>
  </si>
  <si>
    <t>m</t>
  </si>
  <si>
    <t xml:space="preserve">´203 : </t>
  </si>
  <si>
    <t xml:space="preserve">13,321+4,3*2 : </t>
  </si>
  <si>
    <t xml:space="preserve">´201,202 : </t>
  </si>
  <si>
    <t xml:space="preserve">13,3*2+3,8+2,4+4,4*2+13,5+4,9+5 : </t>
  </si>
  <si>
    <t>86,921</t>
  </si>
  <si>
    <t>634601111R00</t>
  </si>
  <si>
    <t>Zaplnění dilatačních spár mazanin, šířka 10 mm, 50%zalití asfaltem+50% zasypání pískem</t>
  </si>
  <si>
    <t xml:space="preserve">´202 : </t>
  </si>
  <si>
    <t xml:space="preserve">13,42+4*4,41 : </t>
  </si>
  <si>
    <t xml:space="preserve">7*13,321+4*22,96 : </t>
  </si>
  <si>
    <t>216,147</t>
  </si>
  <si>
    <t>634pc1</t>
  </si>
  <si>
    <t>Řezání dilatačních spár š 10 mm hl do 50 mm v čerstvé betonové mazanině</t>
  </si>
  <si>
    <t xml:space="preserve">216,147  'Viz  63/4 (634611111)' : </t>
  </si>
  <si>
    <t>632451022R00</t>
  </si>
  <si>
    <t>Vyrovnávací potěr MC 15, v pásu, tl.30 mm</t>
  </si>
  <si>
    <t xml:space="preserve">vyrovnání podklau soklu balkonu po DMTZ mramor.obkladu : </t>
  </si>
  <si>
    <t>9,6</t>
  </si>
  <si>
    <t>631351101R00</t>
  </si>
  <si>
    <t>Bednění stěn, rýh a otvorů v podlahách - zřízení</t>
  </si>
  <si>
    <t xml:space="preserve">pro vyrovnávací potěr : </t>
  </si>
  <si>
    <t xml:space="preserve">(0,05*32)*2 : </t>
  </si>
  <si>
    <t>3,2</t>
  </si>
  <si>
    <t>631351102R00</t>
  </si>
  <si>
    <t>Bednění stěn, rýh a otvorů v podlahách -odstranění</t>
  </si>
  <si>
    <t xml:space="preserve">3,200  'Viz  63/7 (631351101)' : </t>
  </si>
  <si>
    <t>762pc</t>
  </si>
  <si>
    <t>Jednostranné hoblování fošny na staveništi</t>
  </si>
  <si>
    <t>POL1_7</t>
  </si>
  <si>
    <t xml:space="preserve">výměna podlahy podia cca 50% : </t>
  </si>
  <si>
    <t xml:space="preserve">(51,15*0,5)/0,2 : </t>
  </si>
  <si>
    <t>127,875</t>
  </si>
  <si>
    <t>762523108R00</t>
  </si>
  <si>
    <t>Položení podlah hoblovaných na sraz z fošen</t>
  </si>
  <si>
    <t>800-762</t>
  </si>
  <si>
    <t xml:space="preserve">51,15*0,5 : </t>
  </si>
  <si>
    <t>25,575</t>
  </si>
  <si>
    <t>762pc1</t>
  </si>
  <si>
    <t>Spojovací prostředky pro položení dřevěných podlah a zakrytí kanálů</t>
  </si>
  <si>
    <t xml:space="preserve">51,150  'Viz  762/4 (7625112pc)' : </t>
  </si>
  <si>
    <t xml:space="preserve">25,575  'Viz  762/2 (762523108)' : </t>
  </si>
  <si>
    <t>76,725</t>
  </si>
  <si>
    <t>762pc3</t>
  </si>
  <si>
    <t>Podlahové kce podkl. z desek dřevotřískových tl 18 mm broušených na pero a drážku šroubovaných-D+M</t>
  </si>
  <si>
    <t xml:space="preserve">203-ZK1 : </t>
  </si>
  <si>
    <t xml:space="preserve">51,15 : </t>
  </si>
  <si>
    <t>51,15</t>
  </si>
  <si>
    <t>762pc4</t>
  </si>
  <si>
    <t>Montáž stropního trámu z hraněného řeziva průřezové plochy do 224 cm2 mezi nosnou kci</t>
  </si>
  <si>
    <t xml:space="preserve">hranolky 140/140mm : </t>
  </si>
  <si>
    <t xml:space="preserve">52 : </t>
  </si>
  <si>
    <t>52</t>
  </si>
  <si>
    <t>762895000R00</t>
  </si>
  <si>
    <t>Spojovací prostředky pro montáž stropů</t>
  </si>
  <si>
    <t>m3</t>
  </si>
  <si>
    <t xml:space="preserve">výměna hranolků podia : </t>
  </si>
  <si>
    <t xml:space="preserve">1 : </t>
  </si>
  <si>
    <t>1</t>
  </si>
  <si>
    <t>60554245</t>
  </si>
  <si>
    <t>Řezivo listnaté fošna neomítaná DB tl. 50 mm délka 5 m, (pro podium-pol.14)</t>
  </si>
  <si>
    <t>POL3_7</t>
  </si>
  <si>
    <t>60512011</t>
  </si>
  <si>
    <t>Řezivo jehličnaté hranol jakost I nad 120 cm2, (pro pol.17)</t>
  </si>
  <si>
    <t>998762202R00</t>
  </si>
  <si>
    <t>Přesun hmot pro tesařské konstrukce, výšky do 12 m</t>
  </si>
  <si>
    <t>POL7_</t>
  </si>
  <si>
    <t>763pc</t>
  </si>
  <si>
    <t>SDK stěna předsazená profil CW+UW 50 deska 1xA 12,5 bez TI EI 15</t>
  </si>
  <si>
    <t xml:space="preserve">obložení k-ce zábradlí schodiště : </t>
  </si>
  <si>
    <t xml:space="preserve">1,2*30 : </t>
  </si>
  <si>
    <t>763pc1</t>
  </si>
  <si>
    <t>SDK stěna předsazená základní penetrační nátěr</t>
  </si>
  <si>
    <t>763pc2</t>
  </si>
  <si>
    <t>SDK podhled desky 1xA 12,5 bez TI dvouvrstvá spodní kce profil CD+UD</t>
  </si>
  <si>
    <t xml:space="preserve">spodní líc balkonu-viz.detail-výpis zámečník : </t>
  </si>
  <si>
    <t xml:space="preserve">33 : </t>
  </si>
  <si>
    <t>763pc4</t>
  </si>
  <si>
    <t>SDK podhled základní penetrační nátěr</t>
  </si>
  <si>
    <t>99876pc</t>
  </si>
  <si>
    <t>Přesun hmot procentní pro sádrokartonové konstrukce v objektech v do 12 m</t>
  </si>
  <si>
    <t>7666pc</t>
  </si>
  <si>
    <t>Montáž parapetních desek dřevěných dubových šířky přes 30 cm</t>
  </si>
  <si>
    <t xml:space="preserve">1-viz.výpis truhlář : </t>
  </si>
  <si>
    <t xml:space="preserve">30 : </t>
  </si>
  <si>
    <t>30</t>
  </si>
  <si>
    <t>766pc</t>
  </si>
  <si>
    <t>2-DMTZ+zpětná MTZ dř.obkladu zábradlí,rozměr úpr.,broušení,lakování(repase)-viz.výpis</t>
  </si>
  <si>
    <t xml:space="preserve">´2-viz.výpis truhlář : </t>
  </si>
  <si>
    <t xml:space="preserve">0,8*29 : </t>
  </si>
  <si>
    <t>23,2</t>
  </si>
  <si>
    <t>61187pc</t>
  </si>
  <si>
    <t>Dř.dubová parapetní deska 400x40mm</t>
  </si>
  <si>
    <t>998766202R00</t>
  </si>
  <si>
    <t>Přesun hmot pro truhlářské konstr., výšky do 12 m</t>
  </si>
  <si>
    <t>800-766</t>
  </si>
  <si>
    <t>767pc</t>
  </si>
  <si>
    <t>122-Interier.mot.poháněná 100% zastiňující roleta 4500/5200mm,ovl.dálk,nehořlavá-D+M(viz.výpis)</t>
  </si>
  <si>
    <t>ks</t>
  </si>
  <si>
    <t>POL12_1</t>
  </si>
  <si>
    <t xml:space="preserve">látka:strukturovaná hladká,100%blackout,barva RAL7037, : </t>
  </si>
  <si>
    <t xml:space="preserve">boční vodící profil nebo lanko,motoricky ovládaná, : </t>
  </si>
  <si>
    <t xml:space="preserve">dálkové ovládání : </t>
  </si>
  <si>
    <t xml:space="preserve">´122-viz.výpis : </t>
  </si>
  <si>
    <t xml:space="preserve">4 : </t>
  </si>
  <si>
    <t>4</t>
  </si>
  <si>
    <t>123-Interier.mot.poháněná 100% zastiňující roleta 4500/3500mm,ovl.dálk,nehořlavá-D+M(viz.výpis)</t>
  </si>
  <si>
    <t xml:space="preserve">´123-viz.výpis : </t>
  </si>
  <si>
    <t>124-Oc.k-ce zábradlí:rám 60x40x3mm,rošt 50x30x2mm,kotva 250x100x8mm,vč.nátěru-D+M(viz.výpis a schema</t>
  </si>
  <si>
    <t>soubor</t>
  </si>
  <si>
    <t xml:space="preserve">Vč.zpracování dílenské dokumentace : </t>
  </si>
  <si>
    <t xml:space="preserve">Oc.profil uzavřený: 50x30x2mm dl.58m-váha 93kg, : </t>
  </si>
  <si>
    <t xml:space="preserve">oc.rám z tenkostěnných profilů uzavř.:60x40x3mm,dl.1,85m/ks, : </t>
  </si>
  <si>
    <t xml:space="preserve">váha 8,2kg/ks-celkem 33ks, : </t>
  </si>
  <si>
    <t xml:space="preserve">oc.plotna pro kotvení rámu zábradlí: 250x100x8mm,váha 1,6 kg/ks, : </t>
  </si>
  <si>
    <t xml:space="preserve">celkem 33 ks : </t>
  </si>
  <si>
    <t>126-AL přechodová lišta 30x5mm-D+M</t>
  </si>
  <si>
    <t xml:space="preserve">´126-viz.výpis zámečník : </t>
  </si>
  <si>
    <t xml:space="preserve">7,5 : </t>
  </si>
  <si>
    <t>7,5</t>
  </si>
  <si>
    <t>127-Interier.mot.poháněná 100% zastiňující roleta 1150/2400mm,ovl.dálk,nehořlavá-D+M(viz.výpis)</t>
  </si>
  <si>
    <t xml:space="preserve">ks    </t>
  </si>
  <si>
    <t xml:space="preserve">´127-viz-výpis : </t>
  </si>
  <si>
    <t>998767202R00</t>
  </si>
  <si>
    <t>Přesun hmot pro zámečnické konstr., výšky do 12 m</t>
  </si>
  <si>
    <t>800-767</t>
  </si>
  <si>
    <t>775pc</t>
  </si>
  <si>
    <t>Úprava podkladu nášlapných ploch penetrací</t>
  </si>
  <si>
    <t xml:space="preserve">187,345  'Viz  775/3 (775511799)' : </t>
  </si>
  <si>
    <t xml:space="preserve">187,345  'Viz  775/2 (775511599)' : </t>
  </si>
  <si>
    <t>374,69</t>
  </si>
  <si>
    <t>77551pc</t>
  </si>
  <si>
    <t>Montáž podlahy z vlysů lepených, tl do 22 mm, š do 70 mm, dl do 400 mm-dubové</t>
  </si>
  <si>
    <t xml:space="preserve">popis viz tech.zpráva PD : </t>
  </si>
  <si>
    <t xml:space="preserve">VL1 : </t>
  </si>
  <si>
    <t xml:space="preserve">´201,202-50% plochy : </t>
  </si>
  <si>
    <t xml:space="preserve">(316,1+58,59)/2 : </t>
  </si>
  <si>
    <t>187,345</t>
  </si>
  <si>
    <t>77551pc1</t>
  </si>
  <si>
    <t>Montáž podlahy z vlysů lepených, tl do 22 mm, š do 90 mm, dl do 900 mm-dubové</t>
  </si>
  <si>
    <t xml:space="preserve">popis viz.tech.zpráva PD : </t>
  </si>
  <si>
    <t>775599144R00</t>
  </si>
  <si>
    <t>Lak dřevěných podlah Bona Novia, Z+2x, přebroušení</t>
  </si>
  <si>
    <t>800-775</t>
  </si>
  <si>
    <t xml:space="preserve">viz.tech.zpráva PD (Z+2xlak) : </t>
  </si>
  <si>
    <t>775592004R00</t>
  </si>
  <si>
    <t>Broušení dřevěných podlah jemné zr. 100-120</t>
  </si>
  <si>
    <t>POL1_</t>
  </si>
  <si>
    <t>77559pc4</t>
  </si>
  <si>
    <t>Podlahy dřevěné - vysátí povrchu</t>
  </si>
  <si>
    <t xml:space="preserve">3*187,345  'Viz  775/3 (775511799)' : </t>
  </si>
  <si>
    <t xml:space="preserve">3*187,345  'Viz  775/2 (775511599)' : </t>
  </si>
  <si>
    <t>1124,07</t>
  </si>
  <si>
    <t>61192581</t>
  </si>
  <si>
    <t>Vlysy parketové dub tl 21 mm š 70 mm d.400 mm II</t>
  </si>
  <si>
    <t>611925pc</t>
  </si>
  <si>
    <t>Vlysy parketové dub tl 21 mm š 70 mm d.800 mm II</t>
  </si>
  <si>
    <t>998775202R00</t>
  </si>
  <si>
    <t>Přesun hmot pro podlahy vlysové, výšky do 12 m</t>
  </si>
  <si>
    <t>776pc1</t>
  </si>
  <si>
    <t>Montáž kovové hrany na schodišťových stupních</t>
  </si>
  <si>
    <t xml:space="preserve">viz.výpis zámečník pol.121 : </t>
  </si>
  <si>
    <t xml:space="preserve">´203-hrany jeviště : </t>
  </si>
  <si>
    <t xml:space="preserve">15 : </t>
  </si>
  <si>
    <t>15</t>
  </si>
  <si>
    <t>776572100R00</t>
  </si>
  <si>
    <t>Lepení povlakových podlah z pásů textilních</t>
  </si>
  <si>
    <t xml:space="preserve">´203 vč.přípočtu koberce do lišty : </t>
  </si>
  <si>
    <t xml:space="preserve">0,1*21,921  'Viz  776/7 (776491111)' : </t>
  </si>
  <si>
    <t>53,342</t>
  </si>
  <si>
    <t>776pc2</t>
  </si>
  <si>
    <t>Úprava podkladu nášlapných ploch vysátím</t>
  </si>
  <si>
    <t xml:space="preserve">51,150  'Viz  776/2 (776572100)' : </t>
  </si>
  <si>
    <t>776pc3</t>
  </si>
  <si>
    <t>Úprava podkladu nášlapných ploch dřevěných nivelačním tmelením</t>
  </si>
  <si>
    <t>776pc4</t>
  </si>
  <si>
    <t>Úprava podkladu nášlapných ploch penetrací-D+M</t>
  </si>
  <si>
    <t>776pc</t>
  </si>
  <si>
    <t>Oprava podlah dřevěných - broušení celkové (podklad pod koberec-jeviště)</t>
  </si>
  <si>
    <t>776pc5</t>
  </si>
  <si>
    <t>Lepení kovové lišty ukončovací samolepicí soklíky a lišty</t>
  </si>
  <si>
    <t xml:space="preserve">5+4,9+4,3*2+13,5+2,4+3,8+13,3-(1,15+2,0*2) : </t>
  </si>
  <si>
    <t xml:space="preserve">ZK1 : </t>
  </si>
  <si>
    <t xml:space="preserve">obv.soklík : </t>
  </si>
  <si>
    <t>68,271</t>
  </si>
  <si>
    <t>553432pc</t>
  </si>
  <si>
    <t>AL rohový profil 120x40x3mm</t>
  </si>
  <si>
    <t>697510pc</t>
  </si>
  <si>
    <t>Koberec zátěžový-vysoká zátěž (popis viz.PD)</t>
  </si>
  <si>
    <t>55343pc</t>
  </si>
  <si>
    <t>Lišta soklová AL samolepící 60x15mm hranatá stříbrná</t>
  </si>
  <si>
    <t>998776202R00</t>
  </si>
  <si>
    <t>Přesun hmot pro podlahy povlakové, výšky do 12 m</t>
  </si>
  <si>
    <t>7775519pc</t>
  </si>
  <si>
    <t>Opravy podlah stěrkou vyrovnávací vrstvou tl do 3 mm (opravná malta-tmel na bázi cementu)</t>
  </si>
  <si>
    <t xml:space="preserve">316,1+58,59 : </t>
  </si>
  <si>
    <t>7775522pc</t>
  </si>
  <si>
    <t>Příplatek k podlahám ze stěrky vyrovnávací za každý další i započatý 1 mm tloušťky</t>
  </si>
  <si>
    <t xml:space="preserve">dopočet do tl.5mm : </t>
  </si>
  <si>
    <t xml:space="preserve">2*374,690  'Viz  777/1 (7775519pc)' : </t>
  </si>
  <si>
    <t>749,38</t>
  </si>
  <si>
    <t>998777202R00</t>
  </si>
  <si>
    <t>Přesun hmot pro podlahy syntetické, výšky do 12 m</t>
  </si>
  <si>
    <t>800-773</t>
  </si>
  <si>
    <t>783781002R00</t>
  </si>
  <si>
    <t>Nátěr tesařských konstrukcí impregnace karbolín 2x</t>
  </si>
  <si>
    <t>800-783</t>
  </si>
  <si>
    <t xml:space="preserve">dřevotřískové desky-jeviště : </t>
  </si>
  <si>
    <t xml:space="preserve">2*51,150  'Viz  762/4 (7625112pc)' : </t>
  </si>
  <si>
    <t xml:space="preserve">(0,14*4)*52 : </t>
  </si>
  <si>
    <t xml:space="preserve">jeviště-nové fošny : </t>
  </si>
  <si>
    <t xml:space="preserve">2*12,788  'Viz  762/2 (762523108)' : </t>
  </si>
  <si>
    <t>156,996</t>
  </si>
  <si>
    <t>783pc</t>
  </si>
  <si>
    <t>Nátěry vodou ředitelné truhlářských konstrukcí barva standardní lazurovacím lakem 3x lakování</t>
  </si>
  <si>
    <t xml:space="preserve">nátěr dř.parapetu-pol.1 : </t>
  </si>
  <si>
    <t xml:space="preserve">(0,4+0,04*2+0,075*2)*30 : </t>
  </si>
  <si>
    <t>18,9</t>
  </si>
  <si>
    <t>783201811R00</t>
  </si>
  <si>
    <t>Odstranění nátěrů z kovových konstrukcí oškrábáním</t>
  </si>
  <si>
    <t xml:space="preserve">pol.125-viz.výpis zámečník : </t>
  </si>
  <si>
    <t xml:space="preserve">(1,0*4,5)*2 : </t>
  </si>
  <si>
    <t>9</t>
  </si>
  <si>
    <t>783pc2</t>
  </si>
  <si>
    <t>Nátěry syntetické KDK barva dražší lesklý povrch 1x antikorozní, 1x základní, 2x email</t>
  </si>
  <si>
    <t>784442002RT2</t>
  </si>
  <si>
    <t>Malba disperzní interiérová, výška do 5 m, Klasik 1barevná, 2x nátěr, 1x penetrace</t>
  </si>
  <si>
    <t>800-784</t>
  </si>
  <si>
    <t xml:space="preserve">ostatní malby viz.etapa střecha : </t>
  </si>
  <si>
    <t xml:space="preserve">SDK zábradlí balkonu : </t>
  </si>
  <si>
    <t>69</t>
  </si>
  <si>
    <t>941955003R00</t>
  </si>
  <si>
    <t>Lešení lehké pomocné, výška podlahy do 2,5 m</t>
  </si>
  <si>
    <t>800-3</t>
  </si>
  <si>
    <t>pro DMTZ závěsu a pojezdového profilu : 1,0*(22,5+14)</t>
  </si>
  <si>
    <t>pro SDK stěnu zábradlí  a malbu : 1,0*32</t>
  </si>
  <si>
    <t>952901111R00</t>
  </si>
  <si>
    <t>Vyčištění budov o výšce podlaží do 4 m</t>
  </si>
  <si>
    <t xml:space="preserve">´201-203 : </t>
  </si>
  <si>
    <t xml:space="preserve">316,1+58,95+48,75 : </t>
  </si>
  <si>
    <t>423,8</t>
  </si>
  <si>
    <t>953981105R00</t>
  </si>
  <si>
    <t>Chemické kotvy do betonu, hl. 170 mm, M 20, ampule</t>
  </si>
  <si>
    <t>kus</t>
  </si>
  <si>
    <t>801-4</t>
  </si>
  <si>
    <t xml:space="preserve">pro pol.124-viz.výpis zámečník : </t>
  </si>
  <si>
    <t xml:space="preserve">33*2 : </t>
  </si>
  <si>
    <t>66</t>
  </si>
  <si>
    <t>11315pc</t>
  </si>
  <si>
    <t>Odstranění bet.povrchu frézováním tl 30 mm,vč.odvozu a uložení na skládku</t>
  </si>
  <si>
    <t>316,1</t>
  </si>
  <si>
    <t>762812811R00</t>
  </si>
  <si>
    <t>Demontáž záklopů z hoblovaných prken tl. do 3,2 cm</t>
  </si>
  <si>
    <t xml:space="preserve">výměna podlahy jeviště cca 25% : </t>
  </si>
  <si>
    <t xml:space="preserve">51,15*0,25 : </t>
  </si>
  <si>
    <t>12,788</t>
  </si>
  <si>
    <t>762822810R00</t>
  </si>
  <si>
    <t>Demontáž stropnic z řeziva o pl.do 144 cm2</t>
  </si>
  <si>
    <t xml:space="preserve">výměna hranolů podia : </t>
  </si>
  <si>
    <t>775521800R00</t>
  </si>
  <si>
    <t>Demontáž podlah vlysových přibíjených včetně lišt</t>
  </si>
  <si>
    <t>776511820R00</t>
  </si>
  <si>
    <t>Odstranění PVC a koberců lepených s podložkou</t>
  </si>
  <si>
    <t xml:space="preserve">´203-koberec : </t>
  </si>
  <si>
    <t>776991840R00</t>
  </si>
  <si>
    <t>Odstranění kovové pásky ze spoje</t>
  </si>
  <si>
    <t xml:space="preserve">13,3+0,7*2 : </t>
  </si>
  <si>
    <t>14,7</t>
  </si>
  <si>
    <t>965081813R00</t>
  </si>
  <si>
    <t>Bourání dlaždic teracových tl. nad 1 cm, nad 1 m2</t>
  </si>
  <si>
    <t>801-3</t>
  </si>
  <si>
    <t>58,95</t>
  </si>
  <si>
    <t>767996802R00</t>
  </si>
  <si>
    <t>Demontáž atypických ocelových konstr. do100 kg</t>
  </si>
  <si>
    <t>kg</t>
  </si>
  <si>
    <t xml:space="preserve">oc.k-ce opony vč.opony : </t>
  </si>
  <si>
    <t xml:space="preserve">250 : </t>
  </si>
  <si>
    <t>250</t>
  </si>
  <si>
    <t>976071111R00</t>
  </si>
  <si>
    <t>Vybourání kovových zábradlí a madel</t>
  </si>
  <si>
    <t xml:space="preserve">zabradli balkonu-viz.bourání : </t>
  </si>
  <si>
    <t xml:space="preserve">32 : </t>
  </si>
  <si>
    <t>32</t>
  </si>
  <si>
    <t>766411811R00</t>
  </si>
  <si>
    <t>Demontáž obložení stěn panely velikosti do 1,5 m2</t>
  </si>
  <si>
    <t xml:space="preserve">dř.obklad zábradlí balkonu : </t>
  </si>
  <si>
    <t xml:space="preserve">1,1*32 : </t>
  </si>
  <si>
    <t>35,2</t>
  </si>
  <si>
    <t>76763pc</t>
  </si>
  <si>
    <t>Demontáž pojezdového profilu pro závěsy,vč.odvozu a uložení na skládku</t>
  </si>
  <si>
    <t xml:space="preserve">viz.bourání : </t>
  </si>
  <si>
    <t xml:space="preserve">22,5+14 : </t>
  </si>
  <si>
    <t>36,5</t>
  </si>
  <si>
    <t>786pc</t>
  </si>
  <si>
    <t>Demontáž zastiňujícího závěsu,vč.odvozu a uložení na skládku</t>
  </si>
  <si>
    <t xml:space="preserve">14*2,8 : </t>
  </si>
  <si>
    <t xml:space="preserve">22,5*5,2 : </t>
  </si>
  <si>
    <t>156,2</t>
  </si>
  <si>
    <t>9650pc</t>
  </si>
  <si>
    <t>Odsekání soklíků rovných, vč.odvozu a uložení na skládku</t>
  </si>
  <si>
    <t xml:space="preserve">´202-přísálí : </t>
  </si>
  <si>
    <t xml:space="preserve">13,42+1,9*2 : </t>
  </si>
  <si>
    <t>17,22</t>
  </si>
  <si>
    <t>978059231R00</t>
  </si>
  <si>
    <t>Odsekání obkladů stěn z uměl. kamene nad 2 m2</t>
  </si>
  <si>
    <t xml:space="preserve">horní obložení soklu balkonu (mramor tl.25mm vč.malty) : </t>
  </si>
  <si>
    <t>979011111R00</t>
  </si>
  <si>
    <t>Svislá doprava suti a vybour. hmot za 2.NP a 1.PP</t>
  </si>
  <si>
    <t>t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</si>
  <si>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</si>
  <si>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</si>
  <si>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</si>
  <si>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</si>
  <si>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</si>
  <si>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</si>
  <si>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</si>
  <si>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</si>
  <si>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</si>
  <si>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</si>
  <si>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</si>
  <si>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</si>
  <si>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9790982pc</t>
  </si>
  <si>
    <t>Poplatek za uložení stavebního směsného odpadu na skládce (skládkovné)</t>
  </si>
  <si>
    <t>999281111R00</t>
  </si>
  <si>
    <t>Přesun hmot pro opravy a údržbu do výšky 25 m</t>
  </si>
  <si>
    <t/>
  </si>
  <si>
    <t>SUM</t>
  </si>
  <si>
    <t>JKSO:</t>
  </si>
  <si>
    <t>801.43</t>
  </si>
  <si>
    <t>budovy kulturních domů a osvětových besed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</si>
  <si>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</si>
  <si>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</si>
  <si>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</si>
  <si>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</si>
  <si>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</si>
  <si>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</si>
  <si>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Poznámky uchazeče k zadání</t>
  </si>
  <si>
    <t>POPUZIV</t>
  </si>
  <si>
    <t>END</t>
  </si>
  <si>
    <t>2</t>
  </si>
  <si>
    <t>Rekonstrukce domu kultury Kroměříž</t>
  </si>
  <si>
    <t>Město Kroměříž</t>
  </si>
  <si>
    <t>Potěr betonový PROFI, silo, tl. 35 mm, 20 MPa, samonivelační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</si>
</sst>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9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2" borderId="31" xfId="0" applyNumberFormat="1" applyFont="1" applyFill="1" applyBorder="1" applyAlignment="1"/>
    <xf numFmtId="4" fontId="3" fillId="0" borderId="28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2" borderId="31" xfId="0" applyNumberFormat="1" applyFont="1" applyFill="1" applyBorder="1" applyAlignment="1">
      <alignment horizontal="center"/>
    </xf>
    <xf numFmtId="4" fontId="3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164" fontId="16" fillId="3" borderId="30" xfId="0" applyNumberFormat="1" applyFon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" fillId="0" borderId="12" xfId="0" applyNumberFormat="1" applyFont="1" applyBorder="1" applyAlignment="1">
      <alignment vertical="center"/>
    </xf>
    <xf numFmtId="0" fontId="14" fillId="2" borderId="1" xfId="2" applyFont="1" applyFill="1" applyBorder="1" applyAlignment="1">
      <alignment horizontal="left" vertical="center" indent="1"/>
    </xf>
    <xf numFmtId="0" fontId="1" fillId="2" borderId="0" xfId="2" applyFill="1" applyBorder="1"/>
    <xf numFmtId="49" fontId="4" fillId="2" borderId="0" xfId="2" applyNumberFormat="1" applyFont="1" applyFill="1" applyBorder="1" applyAlignment="1">
      <alignment horizontal="left" vertical="center"/>
    </xf>
    <xf numFmtId="0" fontId="5" fillId="2" borderId="0" xfId="2" applyFont="1" applyFill="1" applyBorder="1"/>
    <xf numFmtId="0" fontId="5" fillId="2" borderId="0" xfId="2" applyFont="1" applyFill="1" applyBorder="1" applyAlignment="1"/>
    <xf numFmtId="0" fontId="5" fillId="2" borderId="2" xfId="2" applyFont="1" applyFill="1" applyBorder="1" applyAlignment="1"/>
    <xf numFmtId="0" fontId="1" fillId="2" borderId="1" xfId="2" applyFont="1" applyFill="1" applyBorder="1" applyAlignment="1">
      <alignment horizontal="left" vertical="center" indent="1"/>
    </xf>
    <xf numFmtId="49" fontId="5" fillId="2" borderId="0" xfId="2" applyNumberFormat="1" applyFont="1" applyFill="1" applyBorder="1" applyAlignment="1">
      <alignment horizontal="left" vertical="center"/>
    </xf>
    <xf numFmtId="0" fontId="5" fillId="2" borderId="0" xfId="2" applyFont="1" applyFill="1" applyBorder="1" applyAlignment="1">
      <alignment vertical="center"/>
    </xf>
    <xf numFmtId="0" fontId="1" fillId="2" borderId="0" xfId="2" applyFont="1" applyFill="1" applyBorder="1" applyAlignment="1">
      <alignment horizontal="right" vertical="center"/>
    </xf>
    <xf numFmtId="0" fontId="5" fillId="2" borderId="2" xfId="2" applyFont="1" applyFill="1" applyBorder="1" applyAlignment="1">
      <alignment vertical="center"/>
    </xf>
    <xf numFmtId="0" fontId="1" fillId="2" borderId="9" xfId="2" applyFont="1" applyFill="1" applyBorder="1" applyAlignment="1">
      <alignment horizontal="left" vertical="center" indent="1"/>
    </xf>
    <xf numFmtId="0" fontId="1" fillId="2" borderId="6" xfId="2" applyFont="1" applyFill="1" applyBorder="1"/>
    <xf numFmtId="49" fontId="5" fillId="2" borderId="6" xfId="2" applyNumberFormat="1" applyFont="1" applyFill="1" applyBorder="1" applyAlignment="1">
      <alignment horizontal="left" vertical="center"/>
    </xf>
    <xf numFmtId="0" fontId="5" fillId="2" borderId="6" xfId="2" applyFont="1" applyFill="1" applyBorder="1"/>
    <xf numFmtId="0" fontId="5" fillId="2" borderId="6" xfId="2" applyFont="1" applyFill="1" applyBorder="1" applyAlignment="1"/>
    <xf numFmtId="0" fontId="5" fillId="2" borderId="8" xfId="2" applyFont="1" applyFill="1" applyBorder="1" applyAlignment="1"/>
    <xf numFmtId="0" fontId="1" fillId="0" borderId="1" xfId="2" applyFont="1" applyBorder="1" applyAlignment="1">
      <alignment horizontal="left" vertical="center" indent="1"/>
    </xf>
    <xf numFmtId="0" fontId="1" fillId="0" borderId="0" xfId="2" applyBorder="1"/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vertical="center"/>
    </xf>
    <xf numFmtId="0" fontId="1" fillId="0" borderId="0" xfId="2" applyFont="1" applyBorder="1" applyAlignment="1">
      <alignment horizontal="right" vertical="center"/>
    </xf>
    <xf numFmtId="0" fontId="1" fillId="0" borderId="2" xfId="2" applyBorder="1" applyAlignment="1"/>
    <xf numFmtId="0" fontId="5" fillId="0" borderId="1" xfId="2" applyFont="1" applyBorder="1" applyAlignment="1">
      <alignment horizontal="left" vertical="center" indent="1"/>
    </xf>
    <xf numFmtId="0" fontId="5" fillId="0" borderId="9" xfId="2" applyFont="1" applyBorder="1" applyAlignment="1">
      <alignment horizontal="left" vertical="center" indent="1"/>
    </xf>
    <xf numFmtId="0" fontId="5" fillId="0" borderId="6" xfId="2" applyFont="1" applyBorder="1" applyAlignment="1">
      <alignment horizontal="right" vertical="center"/>
    </xf>
    <xf numFmtId="0" fontId="5" fillId="0" borderId="6" xfId="2" applyFont="1" applyBorder="1" applyAlignment="1">
      <alignment horizontal="left" vertical="center"/>
    </xf>
    <xf numFmtId="0" fontId="5" fillId="0" borderId="6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8" xfId="2" applyBorder="1" applyAlignment="1"/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11" fillId="2" borderId="7" xfId="0" applyNumberFormat="1" applyFont="1" applyFill="1" applyBorder="1" applyAlignment="1">
      <alignment horizontal="right" vertical="center"/>
    </xf>
    <xf numFmtId="0" fontId="10" fillId="0" borderId="1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2" fontId="11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0" fillId="0" borderId="15" xfId="0" applyNumberFormat="1" applyFont="1" applyBorder="1" applyAlignment="1">
      <alignment horizontal="right" vertical="center"/>
    </xf>
    <xf numFmtId="4" fontId="10" fillId="0" borderId="12" xfId="0" applyNumberFormat="1" applyFont="1" applyBorder="1" applyAlignment="1">
      <alignment horizontal="right" vertical="center"/>
    </xf>
    <xf numFmtId="4" fontId="10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0" fillId="0" borderId="18" xfId="0" applyBorder="1" applyAlignment="1">
      <alignment vertical="top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50" t="s">
        <v>4</v>
      </c>
      <c r="C1" s="251"/>
      <c r="D1" s="251"/>
      <c r="E1" s="251"/>
      <c r="F1" s="251"/>
      <c r="G1" s="251"/>
      <c r="H1" s="251"/>
      <c r="I1" s="251"/>
      <c r="J1" s="252"/>
    </row>
    <row r="2" spans="1:15" ht="23.25" customHeight="1" x14ac:dyDescent="0.2">
      <c r="A2" s="4"/>
      <c r="B2" s="196" t="s">
        <v>24</v>
      </c>
      <c r="C2" s="197"/>
      <c r="D2" s="198" t="s">
        <v>479</v>
      </c>
      <c r="E2" s="198"/>
      <c r="F2" s="199"/>
      <c r="G2" s="200"/>
      <c r="H2" s="199"/>
      <c r="I2" s="200"/>
      <c r="J2" s="201"/>
      <c r="O2" s="2"/>
    </row>
    <row r="3" spans="1:15" ht="23.25" customHeight="1" x14ac:dyDescent="0.2">
      <c r="A3" s="4"/>
      <c r="B3" s="202" t="s">
        <v>44</v>
      </c>
      <c r="C3" s="197"/>
      <c r="D3" s="203" t="s">
        <v>42</v>
      </c>
      <c r="E3" s="203"/>
      <c r="F3" s="204"/>
      <c r="G3" s="204"/>
      <c r="H3" s="197"/>
      <c r="I3" s="205"/>
      <c r="J3" s="206"/>
    </row>
    <row r="4" spans="1:15" ht="23.25" customHeight="1" x14ac:dyDescent="0.2">
      <c r="A4" s="4"/>
      <c r="B4" s="207" t="s">
        <v>45</v>
      </c>
      <c r="C4" s="208"/>
      <c r="D4" s="209"/>
      <c r="E4" s="209"/>
      <c r="F4" s="210"/>
      <c r="G4" s="211"/>
      <c r="H4" s="210"/>
      <c r="I4" s="211"/>
      <c r="J4" s="212"/>
    </row>
    <row r="5" spans="1:15" ht="24" customHeight="1" x14ac:dyDescent="0.2">
      <c r="A5" s="4"/>
      <c r="B5" s="213" t="s">
        <v>23</v>
      </c>
      <c r="C5" s="214"/>
      <c r="D5" s="215" t="s">
        <v>480</v>
      </c>
      <c r="E5" s="216"/>
      <c r="F5" s="216"/>
      <c r="G5" s="216"/>
      <c r="H5" s="217" t="s">
        <v>36</v>
      </c>
      <c r="I5" s="215"/>
      <c r="J5" s="218"/>
    </row>
    <row r="6" spans="1:15" ht="15.75" customHeight="1" x14ac:dyDescent="0.2">
      <c r="A6" s="4"/>
      <c r="B6" s="219"/>
      <c r="C6" s="216"/>
      <c r="D6" s="215"/>
      <c r="E6" s="216"/>
      <c r="F6" s="216"/>
      <c r="G6" s="216"/>
      <c r="H6" s="217" t="s">
        <v>37</v>
      </c>
      <c r="I6" s="215"/>
      <c r="J6" s="218"/>
    </row>
    <row r="7" spans="1:15" ht="15.75" customHeight="1" x14ac:dyDescent="0.2">
      <c r="A7" s="4"/>
      <c r="B7" s="220"/>
      <c r="C7" s="221"/>
      <c r="D7" s="222"/>
      <c r="E7" s="223"/>
      <c r="F7" s="223"/>
      <c r="G7" s="223"/>
      <c r="H7" s="224"/>
      <c r="I7" s="223"/>
      <c r="J7" s="225"/>
    </row>
    <row r="8" spans="1:15" ht="24" hidden="1" customHeight="1" x14ac:dyDescent="0.2">
      <c r="A8" s="4"/>
      <c r="B8" s="46" t="s">
        <v>21</v>
      </c>
      <c r="C8" s="5"/>
      <c r="D8" s="35"/>
      <c r="E8" s="5"/>
      <c r="F8" s="5"/>
      <c r="G8" s="44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4"/>
      <c r="H9" s="28" t="s">
        <v>37</v>
      </c>
      <c r="I9" s="33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44"/>
      <c r="E11" s="244"/>
      <c r="F11" s="244"/>
      <c r="G11" s="244"/>
      <c r="H11" s="28" t="s">
        <v>36</v>
      </c>
      <c r="I11" s="80"/>
      <c r="J11" s="11"/>
    </row>
    <row r="12" spans="1:15" ht="15.75" customHeight="1" x14ac:dyDescent="0.2">
      <c r="A12" s="4"/>
      <c r="B12" s="40"/>
      <c r="C12" s="26"/>
      <c r="D12" s="248"/>
      <c r="E12" s="248"/>
      <c r="F12" s="248"/>
      <c r="G12" s="248"/>
      <c r="H12" s="28" t="s">
        <v>37</v>
      </c>
      <c r="I12" s="80"/>
      <c r="J12" s="11"/>
    </row>
    <row r="13" spans="1:15" ht="15.75" customHeight="1" x14ac:dyDescent="0.2">
      <c r="A13" s="4"/>
      <c r="B13" s="41"/>
      <c r="C13" s="79"/>
      <c r="D13" s="249"/>
      <c r="E13" s="249"/>
      <c r="F13" s="249"/>
      <c r="G13" s="249"/>
      <c r="H13" s="29"/>
      <c r="I13" s="34"/>
      <c r="J13" s="50"/>
    </row>
    <row r="14" spans="1:15" ht="24" hidden="1" customHeight="1" x14ac:dyDescent="0.2">
      <c r="A14" s="4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40" t="s">
        <v>26</v>
      </c>
      <c r="B16" s="141" t="s">
        <v>26</v>
      </c>
      <c r="C16" s="57"/>
      <c r="D16" s="58"/>
      <c r="E16" s="232"/>
      <c r="F16" s="247"/>
      <c r="G16" s="232"/>
      <c r="H16" s="247"/>
      <c r="I16" s="232">
        <f>SUMIF(F49:F63,A16,I49:I63)+SUMIF(F49:F63,"PSU",I49:I63)</f>
        <v>0</v>
      </c>
      <c r="J16" s="233"/>
    </row>
    <row r="17" spans="1:10" ht="23.25" customHeight="1" x14ac:dyDescent="0.2">
      <c r="A17" s="140" t="s">
        <v>27</v>
      </c>
      <c r="B17" s="141" t="s">
        <v>27</v>
      </c>
      <c r="C17" s="57"/>
      <c r="D17" s="58"/>
      <c r="E17" s="232"/>
      <c r="F17" s="247"/>
      <c r="G17" s="232"/>
      <c r="H17" s="247"/>
      <c r="I17" s="232">
        <f>SUMIF(F49:F63,A17,I49:I63)</f>
        <v>0</v>
      </c>
      <c r="J17" s="233"/>
    </row>
    <row r="18" spans="1:10" ht="23.25" customHeight="1" x14ac:dyDescent="0.2">
      <c r="A18" s="140" t="s">
        <v>28</v>
      </c>
      <c r="B18" s="141" t="s">
        <v>28</v>
      </c>
      <c r="C18" s="57"/>
      <c r="D18" s="58"/>
      <c r="E18" s="232"/>
      <c r="F18" s="247"/>
      <c r="G18" s="232"/>
      <c r="H18" s="247"/>
      <c r="I18" s="232">
        <f>SUMIF(F49:F63,A18,I49:I63)</f>
        <v>0</v>
      </c>
      <c r="J18" s="233"/>
    </row>
    <row r="19" spans="1:10" ht="23.25" customHeight="1" x14ac:dyDescent="0.2">
      <c r="A19" s="140" t="s">
        <v>82</v>
      </c>
      <c r="B19" s="141" t="s">
        <v>29</v>
      </c>
      <c r="C19" s="57"/>
      <c r="D19" s="58"/>
      <c r="E19" s="232"/>
      <c r="F19" s="247"/>
      <c r="G19" s="232"/>
      <c r="H19" s="247"/>
      <c r="I19" s="232">
        <f>SUMIF(F49:F63,A19,I49:I63)</f>
        <v>0</v>
      </c>
      <c r="J19" s="233"/>
    </row>
    <row r="20" spans="1:10" ht="23.25" customHeight="1" x14ac:dyDescent="0.2">
      <c r="A20" s="140" t="s">
        <v>83</v>
      </c>
      <c r="B20" s="141" t="s">
        <v>30</v>
      </c>
      <c r="C20" s="57"/>
      <c r="D20" s="58"/>
      <c r="E20" s="232"/>
      <c r="F20" s="247"/>
      <c r="G20" s="232"/>
      <c r="H20" s="247"/>
      <c r="I20" s="232">
        <f>SUMIF(F49:F63,A20,I49:I63)</f>
        <v>0</v>
      </c>
      <c r="J20" s="233"/>
    </row>
    <row r="21" spans="1:10" ht="23.25" customHeight="1" x14ac:dyDescent="0.2">
      <c r="A21" s="4"/>
      <c r="B21" s="73" t="s">
        <v>31</v>
      </c>
      <c r="C21" s="74"/>
      <c r="D21" s="75"/>
      <c r="E21" s="259"/>
      <c r="F21" s="260"/>
      <c r="G21" s="259"/>
      <c r="H21" s="260"/>
      <c r="I21" s="259">
        <f>SUM(I16:J20)</f>
        <v>0</v>
      </c>
      <c r="J21" s="265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57">
        <f>ZakladDPHSniVypocet</f>
        <v>0</v>
      </c>
      <c r="H23" s="258"/>
      <c r="I23" s="258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63">
        <f>ZakladDPHSni*SazbaDPH1/100</f>
        <v>0</v>
      </c>
      <c r="H24" s="264"/>
      <c r="I24" s="264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57">
        <f>ZakladDPHZaklVypocet</f>
        <v>0</v>
      </c>
      <c r="H25" s="258"/>
      <c r="I25" s="258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53">
        <f>ZakladDPHZakl*SazbaDPH2/100</f>
        <v>0</v>
      </c>
      <c r="H26" s="254"/>
      <c r="I26" s="254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55">
        <f>0</f>
        <v>0</v>
      </c>
      <c r="H27" s="255"/>
      <c r="I27" s="255"/>
      <c r="J27" s="62" t="str">
        <f t="shared" si="0"/>
        <v>CZK</v>
      </c>
    </row>
    <row r="28" spans="1:10" ht="27.75" hidden="1" customHeight="1" thickBot="1" x14ac:dyDescent="0.25">
      <c r="A28" s="4"/>
      <c r="B28" s="109" t="s">
        <v>25</v>
      </c>
      <c r="C28" s="110"/>
      <c r="D28" s="110"/>
      <c r="E28" s="111"/>
      <c r="F28" s="112"/>
      <c r="G28" s="261">
        <f>ZakladDPHSniVypocet+ZakladDPHZaklVypocet</f>
        <v>0</v>
      </c>
      <c r="H28" s="261"/>
      <c r="I28" s="261"/>
      <c r="J28" s="113" t="str">
        <f t="shared" si="0"/>
        <v>CZK</v>
      </c>
    </row>
    <row r="29" spans="1:10" ht="27.75" customHeight="1" thickBot="1" x14ac:dyDescent="0.25">
      <c r="A29" s="4"/>
      <c r="B29" s="109" t="s">
        <v>38</v>
      </c>
      <c r="C29" s="114"/>
      <c r="D29" s="114"/>
      <c r="E29" s="114"/>
      <c r="F29" s="114"/>
      <c r="G29" s="256">
        <f>ZakladDPHSni+DPHSni+ZakladDPHZakl+DPHZakl+Zaokrouhleni</f>
        <v>0</v>
      </c>
      <c r="H29" s="256"/>
      <c r="I29" s="256"/>
      <c r="J29" s="115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f ca="1">TODAY()</f>
        <v>42327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62" t="s">
        <v>2</v>
      </c>
      <c r="E35" s="262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97"/>
      <c r="G37" s="97"/>
      <c r="H37" s="97"/>
      <c r="I37" s="97"/>
      <c r="J37" s="3"/>
    </row>
    <row r="38" spans="1:10" ht="25.5" hidden="1" customHeight="1" x14ac:dyDescent="0.2">
      <c r="A38" s="85" t="s">
        <v>40</v>
      </c>
      <c r="B38" s="89" t="s">
        <v>18</v>
      </c>
      <c r="C38" s="90" t="s">
        <v>6</v>
      </c>
      <c r="D38" s="91"/>
      <c r="E38" s="91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92" t="s">
        <v>0</v>
      </c>
    </row>
    <row r="39" spans="1:10" ht="25.5" hidden="1" customHeight="1" x14ac:dyDescent="0.2">
      <c r="A39" s="85">
        <v>1</v>
      </c>
      <c r="B39" s="93" t="s">
        <v>47</v>
      </c>
      <c r="C39" s="234"/>
      <c r="D39" s="235"/>
      <c r="E39" s="235"/>
      <c r="F39" s="100">
        <f>'Dům kultury Kroměříž 3 Pol'!AC344</f>
        <v>0</v>
      </c>
      <c r="G39" s="101">
        <f>'Dům kultury Kroměříž 3 Pol'!AD344</f>
        <v>0</v>
      </c>
      <c r="H39" s="102">
        <f>(F39*SazbaDPH1/100)+(G39*SazbaDPH2/100)</f>
        <v>0</v>
      </c>
      <c r="I39" s="102">
        <f>F39+G39+H39</f>
        <v>0</v>
      </c>
      <c r="J39" s="94" t="str">
        <f>IF(CenaCelkemVypocet=0,"",I39/CenaCelkemVypocet*100)</f>
        <v/>
      </c>
    </row>
    <row r="40" spans="1:10" ht="25.5" hidden="1" customHeight="1" x14ac:dyDescent="0.2">
      <c r="A40" s="85">
        <v>2</v>
      </c>
      <c r="B40" s="86" t="s">
        <v>43</v>
      </c>
      <c r="C40" s="236" t="s">
        <v>42</v>
      </c>
      <c r="D40" s="237"/>
      <c r="E40" s="237"/>
      <c r="F40" s="103">
        <f>'Dům kultury Kroměříž 3 Pol'!AC344</f>
        <v>0</v>
      </c>
      <c r="G40" s="104">
        <f>'Dům kultury Kroměříž 3 Pol'!AD344</f>
        <v>0</v>
      </c>
      <c r="H40" s="104">
        <f>(F40*SazbaDPH1/100)+(G40*SazbaDPH2/100)</f>
        <v>0</v>
      </c>
      <c r="I40" s="104">
        <f>F40+G40+H40</f>
        <v>0</v>
      </c>
      <c r="J40" s="87" t="str">
        <f>IF(CenaCelkemVypocet=0,"",I40/CenaCelkemVypocet*100)</f>
        <v/>
      </c>
    </row>
    <row r="41" spans="1:10" ht="25.5" hidden="1" customHeight="1" x14ac:dyDescent="0.2">
      <c r="A41" s="85">
        <v>3</v>
      </c>
      <c r="B41" s="95" t="s">
        <v>41</v>
      </c>
      <c r="C41" s="238" t="s">
        <v>42</v>
      </c>
      <c r="D41" s="239"/>
      <c r="E41" s="239"/>
      <c r="F41" s="105">
        <f>'Dům kultury Kroměříž 3 Pol'!AC344</f>
        <v>0</v>
      </c>
      <c r="G41" s="106">
        <f>'Dům kultury Kroměříž 3 Pol'!AD344</f>
        <v>0</v>
      </c>
      <c r="H41" s="106">
        <f>(F41*SazbaDPH1/100)+(G41*SazbaDPH2/100)</f>
        <v>0</v>
      </c>
      <c r="I41" s="106">
        <f>F41+G41+H41</f>
        <v>0</v>
      </c>
      <c r="J41" s="96" t="str">
        <f>IF(CenaCelkemVypocet=0,"",I41/CenaCelkemVypocet*100)</f>
        <v/>
      </c>
    </row>
    <row r="42" spans="1:10" ht="25.5" hidden="1" customHeight="1" x14ac:dyDescent="0.2">
      <c r="A42" s="85"/>
      <c r="B42" s="240" t="s">
        <v>48</v>
      </c>
      <c r="C42" s="241"/>
      <c r="D42" s="241"/>
      <c r="E42" s="242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88">
        <f>SUMIF(A39:A41,"=1",J39:J41)</f>
        <v>0</v>
      </c>
    </row>
    <row r="46" spans="1:10" ht="15.75" x14ac:dyDescent="0.25">
      <c r="B46" s="116" t="s">
        <v>50</v>
      </c>
    </row>
    <row r="48" spans="1:10" ht="25.5" customHeight="1" x14ac:dyDescent="0.2">
      <c r="A48" s="117"/>
      <c r="B48" s="121" t="s">
        <v>18</v>
      </c>
      <c r="C48" s="121" t="s">
        <v>6</v>
      </c>
      <c r="D48" s="122"/>
      <c r="E48" s="122"/>
      <c r="F48" s="125" t="s">
        <v>51</v>
      </c>
      <c r="G48" s="125"/>
      <c r="H48" s="125"/>
      <c r="I48" s="125" t="s">
        <v>31</v>
      </c>
      <c r="J48" s="125" t="s">
        <v>0</v>
      </c>
    </row>
    <row r="49" spans="1:10" ht="25.5" customHeight="1" x14ac:dyDescent="0.2">
      <c r="A49" s="118"/>
      <c r="B49" s="126" t="s">
        <v>52</v>
      </c>
      <c r="C49" s="230" t="s">
        <v>53</v>
      </c>
      <c r="D49" s="231"/>
      <c r="E49" s="231"/>
      <c r="F49" s="132" t="s">
        <v>26</v>
      </c>
      <c r="G49" s="133"/>
      <c r="H49" s="133"/>
      <c r="I49" s="133">
        <f>'Dům kultury Kroměříž 3 Pol'!G7</f>
        <v>0</v>
      </c>
      <c r="J49" s="128" t="str">
        <f>IF(I64=0,"",I49/I64*100)</f>
        <v/>
      </c>
    </row>
    <row r="50" spans="1:10" ht="25.5" customHeight="1" x14ac:dyDescent="0.2">
      <c r="A50" s="118"/>
      <c r="B50" s="120" t="s">
        <v>54</v>
      </c>
      <c r="C50" s="226" t="s">
        <v>55</v>
      </c>
      <c r="D50" s="227"/>
      <c r="E50" s="227"/>
      <c r="F50" s="134" t="s">
        <v>26</v>
      </c>
      <c r="G50" s="135"/>
      <c r="H50" s="135"/>
      <c r="I50" s="135">
        <f>'Dům kultury Kroměříž 3 Pol'!G20</f>
        <v>0</v>
      </c>
      <c r="J50" s="129" t="str">
        <f>IF(I64=0,"",I50/I64*100)</f>
        <v/>
      </c>
    </row>
    <row r="51" spans="1:10" ht="25.5" customHeight="1" x14ac:dyDescent="0.2">
      <c r="A51" s="118"/>
      <c r="B51" s="120" t="s">
        <v>56</v>
      </c>
      <c r="C51" s="226" t="s">
        <v>57</v>
      </c>
      <c r="D51" s="227"/>
      <c r="E51" s="227"/>
      <c r="F51" s="134" t="s">
        <v>26</v>
      </c>
      <c r="G51" s="135"/>
      <c r="H51" s="135"/>
      <c r="I51" s="135">
        <f>'Dům kultury Kroměříž 3 Pol'!G261</f>
        <v>0</v>
      </c>
      <c r="J51" s="129" t="str">
        <f>IF(I64=0,"",I51/I64*100)</f>
        <v/>
      </c>
    </row>
    <row r="52" spans="1:10" ht="25.5" customHeight="1" x14ac:dyDescent="0.2">
      <c r="A52" s="118"/>
      <c r="B52" s="120" t="s">
        <v>58</v>
      </c>
      <c r="C52" s="226" t="s">
        <v>59</v>
      </c>
      <c r="D52" s="227"/>
      <c r="E52" s="227"/>
      <c r="F52" s="134" t="s">
        <v>26</v>
      </c>
      <c r="G52" s="135"/>
      <c r="H52" s="135"/>
      <c r="I52" s="135">
        <f>'Dům kultury Kroměříž 3 Pol'!G265</f>
        <v>0</v>
      </c>
      <c r="J52" s="129" t="str">
        <f>IF(I64=0,"",I52/I64*100)</f>
        <v/>
      </c>
    </row>
    <row r="53" spans="1:10" ht="25.5" customHeight="1" x14ac:dyDescent="0.2">
      <c r="A53" s="118"/>
      <c r="B53" s="120" t="s">
        <v>60</v>
      </c>
      <c r="C53" s="226" t="s">
        <v>61</v>
      </c>
      <c r="D53" s="227"/>
      <c r="E53" s="227"/>
      <c r="F53" s="134" t="s">
        <v>26</v>
      </c>
      <c r="G53" s="135"/>
      <c r="H53" s="135"/>
      <c r="I53" s="135">
        <f>'Dům kultury Kroměříž 3 Pol'!G274</f>
        <v>0</v>
      </c>
      <c r="J53" s="129" t="str">
        <f>IF(I64=0,"",I53/I64*100)</f>
        <v/>
      </c>
    </row>
    <row r="54" spans="1:10" ht="25.5" customHeight="1" x14ac:dyDescent="0.2">
      <c r="A54" s="118"/>
      <c r="B54" s="120" t="s">
        <v>62</v>
      </c>
      <c r="C54" s="226" t="s">
        <v>63</v>
      </c>
      <c r="D54" s="227"/>
      <c r="E54" s="227"/>
      <c r="F54" s="134" t="s">
        <v>26</v>
      </c>
      <c r="G54" s="135"/>
      <c r="H54" s="135"/>
      <c r="I54" s="135">
        <f>'Dům kultury Kroměříž 3 Pol'!G341</f>
        <v>0</v>
      </c>
      <c r="J54" s="129" t="str">
        <f>IF(I64=0,"",I54/I64*100)</f>
        <v/>
      </c>
    </row>
    <row r="55" spans="1:10" ht="25.5" customHeight="1" x14ac:dyDescent="0.2">
      <c r="A55" s="118"/>
      <c r="B55" s="120" t="s">
        <v>64</v>
      </c>
      <c r="C55" s="226" t="s">
        <v>65</v>
      </c>
      <c r="D55" s="227"/>
      <c r="E55" s="227"/>
      <c r="F55" s="134" t="s">
        <v>27</v>
      </c>
      <c r="G55" s="135"/>
      <c r="H55" s="135"/>
      <c r="I55" s="135">
        <f>'Dům kultury Kroměříž 3 Pol'!G62</f>
        <v>0</v>
      </c>
      <c r="J55" s="129" t="str">
        <f>IF(I64=0,"",I55/I64*100)</f>
        <v/>
      </c>
    </row>
    <row r="56" spans="1:10" ht="25.5" customHeight="1" x14ac:dyDescent="0.2">
      <c r="A56" s="118"/>
      <c r="B56" s="120" t="s">
        <v>66</v>
      </c>
      <c r="C56" s="226" t="s">
        <v>67</v>
      </c>
      <c r="D56" s="227"/>
      <c r="E56" s="227"/>
      <c r="F56" s="134" t="s">
        <v>27</v>
      </c>
      <c r="G56" s="135"/>
      <c r="H56" s="135"/>
      <c r="I56" s="135">
        <f>'Dům kultury Kroměříž 3 Pol'!G92</f>
        <v>0</v>
      </c>
      <c r="J56" s="129" t="str">
        <f>IF(I64=0,"",I56/I64*100)</f>
        <v/>
      </c>
    </row>
    <row r="57" spans="1:10" ht="25.5" customHeight="1" x14ac:dyDescent="0.2">
      <c r="A57" s="118"/>
      <c r="B57" s="120" t="s">
        <v>68</v>
      </c>
      <c r="C57" s="226" t="s">
        <v>69</v>
      </c>
      <c r="D57" s="227"/>
      <c r="E57" s="227"/>
      <c r="F57" s="134" t="s">
        <v>27</v>
      </c>
      <c r="G57" s="135"/>
      <c r="H57" s="135"/>
      <c r="I57" s="135">
        <f>'Dům kultury Kroměříž 3 Pol'!G108</f>
        <v>0</v>
      </c>
      <c r="J57" s="129" t="str">
        <f>IF(I64=0,"",I57/I64*100)</f>
        <v/>
      </c>
    </row>
    <row r="58" spans="1:10" ht="25.5" customHeight="1" x14ac:dyDescent="0.2">
      <c r="A58" s="118"/>
      <c r="B58" s="120" t="s">
        <v>70</v>
      </c>
      <c r="C58" s="226" t="s">
        <v>71</v>
      </c>
      <c r="D58" s="227"/>
      <c r="E58" s="227"/>
      <c r="F58" s="134" t="s">
        <v>27</v>
      </c>
      <c r="G58" s="135"/>
      <c r="H58" s="135"/>
      <c r="I58" s="135">
        <f>'Dům kultury Kroměříž 3 Pol'!G119</f>
        <v>0</v>
      </c>
      <c r="J58" s="129" t="str">
        <f>IF(I64=0,"",I58/I64*100)</f>
        <v/>
      </c>
    </row>
    <row r="59" spans="1:10" ht="25.5" customHeight="1" x14ac:dyDescent="0.2">
      <c r="A59" s="118"/>
      <c r="B59" s="120" t="s">
        <v>72</v>
      </c>
      <c r="C59" s="226" t="s">
        <v>73</v>
      </c>
      <c r="D59" s="227"/>
      <c r="E59" s="227"/>
      <c r="F59" s="134" t="s">
        <v>27</v>
      </c>
      <c r="G59" s="135"/>
      <c r="H59" s="135"/>
      <c r="I59" s="135">
        <f>'Dům kultury Kroměříž 3 Pol'!G152</f>
        <v>0</v>
      </c>
      <c r="J59" s="129" t="str">
        <f>IF(I64=0,"",I59/I64*100)</f>
        <v/>
      </c>
    </row>
    <row r="60" spans="1:10" ht="25.5" customHeight="1" x14ac:dyDescent="0.2">
      <c r="A60" s="118"/>
      <c r="B60" s="120" t="s">
        <v>74</v>
      </c>
      <c r="C60" s="226" t="s">
        <v>75</v>
      </c>
      <c r="D60" s="227"/>
      <c r="E60" s="227"/>
      <c r="F60" s="134" t="s">
        <v>27</v>
      </c>
      <c r="G60" s="135"/>
      <c r="H60" s="135"/>
      <c r="I60" s="135">
        <f>'Dům kultury Kroměříž 3 Pol'!G185</f>
        <v>0</v>
      </c>
      <c r="J60" s="129" t="str">
        <f>IF(I64=0,"",I60/I64*100)</f>
        <v/>
      </c>
    </row>
    <row r="61" spans="1:10" ht="25.5" customHeight="1" x14ac:dyDescent="0.2">
      <c r="A61" s="118"/>
      <c r="B61" s="120" t="s">
        <v>76</v>
      </c>
      <c r="C61" s="226" t="s">
        <v>77</v>
      </c>
      <c r="D61" s="227"/>
      <c r="E61" s="227"/>
      <c r="F61" s="134" t="s">
        <v>27</v>
      </c>
      <c r="G61" s="135"/>
      <c r="H61" s="135"/>
      <c r="I61" s="135">
        <f>'Dům kultury Kroměříž 3 Pol'!G221</f>
        <v>0</v>
      </c>
      <c r="J61" s="129" t="str">
        <f>IF(I64=0,"",I61/I64*100)</f>
        <v/>
      </c>
    </row>
    <row r="62" spans="1:10" ht="25.5" customHeight="1" x14ac:dyDescent="0.2">
      <c r="A62" s="118"/>
      <c r="B62" s="120" t="s">
        <v>78</v>
      </c>
      <c r="C62" s="226" t="s">
        <v>79</v>
      </c>
      <c r="D62" s="227"/>
      <c r="E62" s="227"/>
      <c r="F62" s="134" t="s">
        <v>27</v>
      </c>
      <c r="G62" s="135"/>
      <c r="H62" s="135"/>
      <c r="I62" s="135">
        <f>'Dům kultury Kroměříž 3 Pol'!G232</f>
        <v>0</v>
      </c>
      <c r="J62" s="129" t="str">
        <f>IF(I64=0,"",I62/I64*100)</f>
        <v/>
      </c>
    </row>
    <row r="63" spans="1:10" ht="25.5" customHeight="1" x14ac:dyDescent="0.2">
      <c r="A63" s="118"/>
      <c r="B63" s="127" t="s">
        <v>80</v>
      </c>
      <c r="C63" s="228" t="s">
        <v>81</v>
      </c>
      <c r="D63" s="229"/>
      <c r="E63" s="229"/>
      <c r="F63" s="136" t="s">
        <v>27</v>
      </c>
      <c r="G63" s="137"/>
      <c r="H63" s="137"/>
      <c r="I63" s="137">
        <f>'Dům kultury Kroměříž 3 Pol'!G253</f>
        <v>0</v>
      </c>
      <c r="J63" s="130" t="str">
        <f>IF(I64=0,"",I63/I64*100)</f>
        <v/>
      </c>
    </row>
    <row r="64" spans="1:10" ht="25.5" customHeight="1" x14ac:dyDescent="0.2">
      <c r="A64" s="119"/>
      <c r="B64" s="123" t="s">
        <v>1</v>
      </c>
      <c r="C64" s="123"/>
      <c r="D64" s="124"/>
      <c r="E64" s="124"/>
      <c r="F64" s="138"/>
      <c r="G64" s="139"/>
      <c r="H64" s="139"/>
      <c r="I64" s="139">
        <f>SUM(I49:I63)</f>
        <v>0</v>
      </c>
      <c r="J64" s="131">
        <f>SUM(J49:J63)</f>
        <v>0</v>
      </c>
    </row>
    <row r="65" spans="6:10" x14ac:dyDescent="0.2">
      <c r="F65" s="83"/>
      <c r="G65" s="82"/>
      <c r="H65" s="83"/>
      <c r="I65" s="82"/>
      <c r="J65" s="84"/>
    </row>
    <row r="66" spans="6:10" x14ac:dyDescent="0.2">
      <c r="F66" s="83"/>
      <c r="G66" s="82"/>
      <c r="H66" s="83"/>
      <c r="I66" s="82"/>
      <c r="J66" s="84"/>
    </row>
    <row r="67" spans="6:10" x14ac:dyDescent="0.2">
      <c r="F67" s="83"/>
      <c r="G67" s="82"/>
      <c r="H67" s="83"/>
      <c r="I67" s="82"/>
      <c r="J67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1:E51"/>
    <mergeCell ref="C52:E52"/>
    <mergeCell ref="C53:E53"/>
    <mergeCell ref="C61:E61"/>
    <mergeCell ref="C62:E62"/>
    <mergeCell ref="C63:E63"/>
    <mergeCell ref="C55:E55"/>
    <mergeCell ref="C56:E56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6" t="s">
        <v>7</v>
      </c>
      <c r="B1" s="266"/>
      <c r="C1" s="267"/>
      <c r="D1" s="266"/>
      <c r="E1" s="266"/>
      <c r="F1" s="266"/>
      <c r="G1" s="266"/>
    </row>
    <row r="2" spans="1:7" ht="24.95" customHeight="1" x14ac:dyDescent="0.2">
      <c r="A2" s="78" t="s">
        <v>8</v>
      </c>
      <c r="B2" s="77"/>
      <c r="C2" s="268"/>
      <c r="D2" s="268"/>
      <c r="E2" s="268"/>
      <c r="F2" s="268"/>
      <c r="G2" s="269"/>
    </row>
    <row r="3" spans="1:7" ht="24.95" customHeight="1" x14ac:dyDescent="0.2">
      <c r="A3" s="78" t="s">
        <v>9</v>
      </c>
      <c r="B3" s="77"/>
      <c r="C3" s="268"/>
      <c r="D3" s="268"/>
      <c r="E3" s="268"/>
      <c r="F3" s="268"/>
      <c r="G3" s="269"/>
    </row>
    <row r="4" spans="1:7" ht="24.95" customHeight="1" x14ac:dyDescent="0.2">
      <c r="A4" s="78" t="s">
        <v>10</v>
      </c>
      <c r="B4" s="77"/>
      <c r="C4" s="268"/>
      <c r="D4" s="268"/>
      <c r="E4" s="268"/>
      <c r="F4" s="268"/>
      <c r="G4" s="26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22" sqref="C22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4" t="s">
        <v>7</v>
      </c>
      <c r="B1" s="284"/>
      <c r="C1" s="284"/>
      <c r="D1" s="284"/>
      <c r="E1" s="284"/>
      <c r="F1" s="284"/>
      <c r="G1" s="284"/>
      <c r="AE1" t="s">
        <v>84</v>
      </c>
    </row>
    <row r="2" spans="1:60" ht="24.95" customHeight="1" x14ac:dyDescent="0.2">
      <c r="A2" s="143" t="s">
        <v>8</v>
      </c>
      <c r="B2" s="77" t="s">
        <v>46</v>
      </c>
      <c r="C2" s="285" t="s">
        <v>43</v>
      </c>
      <c r="D2" s="286"/>
      <c r="E2" s="286"/>
      <c r="F2" s="286"/>
      <c r="G2" s="287"/>
      <c r="AE2" t="s">
        <v>85</v>
      </c>
    </row>
    <row r="3" spans="1:60" ht="24.95" customHeight="1" x14ac:dyDescent="0.2">
      <c r="A3" s="143" t="s">
        <v>9</v>
      </c>
      <c r="B3" s="195" t="s">
        <v>478</v>
      </c>
      <c r="C3" s="285" t="s">
        <v>42</v>
      </c>
      <c r="D3" s="286"/>
      <c r="E3" s="286"/>
      <c r="F3" s="286"/>
      <c r="G3" s="287"/>
      <c r="AE3" t="s">
        <v>86</v>
      </c>
    </row>
    <row r="4" spans="1:60" ht="24.95" customHeight="1" x14ac:dyDescent="0.2">
      <c r="A4" s="144" t="s">
        <v>10</v>
      </c>
      <c r="B4" s="145"/>
      <c r="C4" s="288"/>
      <c r="D4" s="289"/>
      <c r="E4" s="289"/>
      <c r="F4" s="289"/>
      <c r="G4" s="290"/>
      <c r="AE4" t="s">
        <v>87</v>
      </c>
    </row>
    <row r="5" spans="1:60" x14ac:dyDescent="0.2">
      <c r="D5" s="142"/>
    </row>
    <row r="6" spans="1:60" ht="38.25" x14ac:dyDescent="0.2">
      <c r="A6" s="151" t="s">
        <v>88</v>
      </c>
      <c r="B6" s="149" t="s">
        <v>89</v>
      </c>
      <c r="C6" s="149" t="s">
        <v>90</v>
      </c>
      <c r="D6" s="150" t="s">
        <v>91</v>
      </c>
      <c r="E6" s="151" t="s">
        <v>92</v>
      </c>
      <c r="F6" s="146" t="s">
        <v>93</v>
      </c>
      <c r="G6" s="151" t="s">
        <v>94</v>
      </c>
      <c r="H6" s="152" t="s">
        <v>32</v>
      </c>
      <c r="I6" s="152" t="s">
        <v>95</v>
      </c>
      <c r="J6" s="152" t="s">
        <v>33</v>
      </c>
      <c r="K6" s="152" t="s">
        <v>96</v>
      </c>
      <c r="L6" s="152" t="s">
        <v>97</v>
      </c>
      <c r="M6" s="152" t="s">
        <v>98</v>
      </c>
      <c r="N6" s="152" t="s">
        <v>99</v>
      </c>
      <c r="O6" s="152" t="s">
        <v>100</v>
      </c>
      <c r="P6" s="152" t="s">
        <v>101</v>
      </c>
      <c r="Q6" s="152" t="s">
        <v>102</v>
      </c>
      <c r="R6" s="152" t="s">
        <v>103</v>
      </c>
      <c r="S6" s="152" t="s">
        <v>104</v>
      </c>
    </row>
    <row r="7" spans="1:60" x14ac:dyDescent="0.2">
      <c r="A7" s="154" t="s">
        <v>105</v>
      </c>
      <c r="B7" s="157" t="s">
        <v>52</v>
      </c>
      <c r="C7" s="158" t="s">
        <v>53</v>
      </c>
      <c r="D7" s="153"/>
      <c r="E7" s="164"/>
      <c r="F7" s="169"/>
      <c r="G7" s="169">
        <f>SUM(G8:G19)</f>
        <v>0</v>
      </c>
      <c r="H7" s="169"/>
      <c r="I7" s="169">
        <f>SUM(I8:I19)</f>
        <v>0</v>
      </c>
      <c r="J7" s="169"/>
      <c r="K7" s="169">
        <f>SUM(K8:K19)</f>
        <v>0</v>
      </c>
      <c r="L7" s="169"/>
      <c r="M7" s="169">
        <f>SUM(M8:M19)</f>
        <v>0</v>
      </c>
      <c r="N7" s="169"/>
      <c r="O7" s="169">
        <f>SUM(O8:O19)</f>
        <v>1.05</v>
      </c>
      <c r="P7" s="169"/>
      <c r="Q7" s="169">
        <f>SUM(Q8:Q19)</f>
        <v>0</v>
      </c>
      <c r="R7" s="170"/>
      <c r="S7" s="169"/>
      <c r="AE7" t="s">
        <v>106</v>
      </c>
    </row>
    <row r="8" spans="1:60" ht="22.5" outlineLevel="1" x14ac:dyDescent="0.2">
      <c r="A8" s="148">
        <v>1</v>
      </c>
      <c r="B8" s="159" t="s">
        <v>107</v>
      </c>
      <c r="C8" s="188" t="s">
        <v>108</v>
      </c>
      <c r="D8" s="161" t="s">
        <v>109</v>
      </c>
      <c r="E8" s="165">
        <v>36</v>
      </c>
      <c r="F8" s="171"/>
      <c r="G8" s="172">
        <f>ROUND(E8*F8,2)</f>
        <v>0</v>
      </c>
      <c r="H8" s="171"/>
      <c r="I8" s="172">
        <f>ROUND(E8*H8,2)</f>
        <v>0</v>
      </c>
      <c r="J8" s="171"/>
      <c r="K8" s="172">
        <f>ROUND(E8*J8,2)</f>
        <v>0</v>
      </c>
      <c r="L8" s="172">
        <v>21</v>
      </c>
      <c r="M8" s="172">
        <f>G8*(1+L8/100)</f>
        <v>0</v>
      </c>
      <c r="N8" s="172">
        <v>4.8900000000000002E-3</v>
      </c>
      <c r="O8" s="172">
        <f>ROUND(E8*N8,2)</f>
        <v>0.18</v>
      </c>
      <c r="P8" s="172">
        <v>0</v>
      </c>
      <c r="Q8" s="172">
        <f>ROUND(E8*P8,2)</f>
        <v>0</v>
      </c>
      <c r="R8" s="173" t="s">
        <v>110</v>
      </c>
      <c r="S8" s="172" t="s">
        <v>111</v>
      </c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 t="s">
        <v>112</v>
      </c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</row>
    <row r="9" spans="1:60" outlineLevel="1" x14ac:dyDescent="0.2">
      <c r="A9" s="148"/>
      <c r="B9" s="159"/>
      <c r="C9" s="189" t="s">
        <v>113</v>
      </c>
      <c r="D9" s="162"/>
      <c r="E9" s="166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3"/>
      <c r="S9" s="172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114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48"/>
      <c r="B10" s="159"/>
      <c r="C10" s="189" t="s">
        <v>115</v>
      </c>
      <c r="D10" s="162"/>
      <c r="E10" s="166">
        <v>36</v>
      </c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3"/>
      <c r="S10" s="172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114</v>
      </c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48">
        <v>2</v>
      </c>
      <c r="B11" s="159" t="s">
        <v>116</v>
      </c>
      <c r="C11" s="188" t="s">
        <v>117</v>
      </c>
      <c r="D11" s="161" t="s">
        <v>109</v>
      </c>
      <c r="E11" s="165">
        <v>36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2">
        <v>9.5999999999999992E-3</v>
      </c>
      <c r="O11" s="172">
        <f>ROUND(E11*N11,2)</f>
        <v>0.35</v>
      </c>
      <c r="P11" s="172">
        <v>0</v>
      </c>
      <c r="Q11" s="172">
        <f>ROUND(E11*P11,2)</f>
        <v>0</v>
      </c>
      <c r="R11" s="173" t="s">
        <v>110</v>
      </c>
      <c r="S11" s="172" t="s">
        <v>111</v>
      </c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 t="s">
        <v>112</v>
      </c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48"/>
      <c r="B12" s="159"/>
      <c r="C12" s="189" t="s">
        <v>113</v>
      </c>
      <c r="D12" s="162"/>
      <c r="E12" s="166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3"/>
      <c r="S12" s="172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 t="s">
        <v>114</v>
      </c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48"/>
      <c r="B13" s="159"/>
      <c r="C13" s="189" t="s">
        <v>115</v>
      </c>
      <c r="D13" s="162"/>
      <c r="E13" s="166">
        <v>36</v>
      </c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3"/>
      <c r="S13" s="172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114</v>
      </c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48">
        <v>3</v>
      </c>
      <c r="B14" s="159" t="s">
        <v>118</v>
      </c>
      <c r="C14" s="188" t="s">
        <v>119</v>
      </c>
      <c r="D14" s="161" t="s">
        <v>109</v>
      </c>
      <c r="E14" s="165">
        <v>33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2">
        <v>4.8900000000000002E-3</v>
      </c>
      <c r="O14" s="172">
        <f>ROUND(E14*N14,2)</f>
        <v>0.16</v>
      </c>
      <c r="P14" s="172">
        <v>0</v>
      </c>
      <c r="Q14" s="172">
        <f>ROUND(E14*P14,2)</f>
        <v>0</v>
      </c>
      <c r="R14" s="173" t="s">
        <v>110</v>
      </c>
      <c r="S14" s="172" t="s">
        <v>111</v>
      </c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112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48"/>
      <c r="B15" s="159"/>
      <c r="C15" s="189" t="s">
        <v>120</v>
      </c>
      <c r="D15" s="162"/>
      <c r="E15" s="166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3"/>
      <c r="S15" s="172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 t="s">
        <v>114</v>
      </c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48"/>
      <c r="B16" s="159"/>
      <c r="C16" s="189" t="s">
        <v>121</v>
      </c>
      <c r="D16" s="162"/>
      <c r="E16" s="166">
        <v>33</v>
      </c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3"/>
      <c r="S16" s="172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114</v>
      </c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48">
        <v>4</v>
      </c>
      <c r="B17" s="159" t="s">
        <v>122</v>
      </c>
      <c r="C17" s="188" t="s">
        <v>123</v>
      </c>
      <c r="D17" s="161" t="s">
        <v>109</v>
      </c>
      <c r="E17" s="165">
        <v>33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2">
        <v>1.0999999999999999E-2</v>
      </c>
      <c r="O17" s="172">
        <f>ROUND(E17*N17,2)</f>
        <v>0.36</v>
      </c>
      <c r="P17" s="172">
        <v>0</v>
      </c>
      <c r="Q17" s="172">
        <f>ROUND(E17*P17,2)</f>
        <v>0</v>
      </c>
      <c r="R17" s="173" t="s">
        <v>110</v>
      </c>
      <c r="S17" s="172" t="s">
        <v>111</v>
      </c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112</v>
      </c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48"/>
      <c r="B18" s="159"/>
      <c r="C18" s="189" t="s">
        <v>120</v>
      </c>
      <c r="D18" s="162"/>
      <c r="E18" s="166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3"/>
      <c r="S18" s="172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114</v>
      </c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48"/>
      <c r="B19" s="159"/>
      <c r="C19" s="189" t="s">
        <v>121</v>
      </c>
      <c r="D19" s="162"/>
      <c r="E19" s="166">
        <v>33</v>
      </c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3"/>
      <c r="S19" s="172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 t="s">
        <v>114</v>
      </c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55" t="s">
        <v>105</v>
      </c>
      <c r="B20" s="160" t="s">
        <v>54</v>
      </c>
      <c r="C20" s="190" t="s">
        <v>55</v>
      </c>
      <c r="D20" s="163"/>
      <c r="E20" s="167"/>
      <c r="F20" s="174"/>
      <c r="G20" s="174">
        <f>SUM(G21:G61)</f>
        <v>0</v>
      </c>
      <c r="H20" s="174"/>
      <c r="I20" s="174">
        <f>SUM(I21:I61)</f>
        <v>0</v>
      </c>
      <c r="J20" s="174"/>
      <c r="K20" s="174">
        <f>SUM(K21:K61)</f>
        <v>0</v>
      </c>
      <c r="L20" s="174"/>
      <c r="M20" s="174">
        <f>SUM(M21:M61)</f>
        <v>0</v>
      </c>
      <c r="N20" s="174"/>
      <c r="O20" s="174">
        <f>SUM(O21:O61)</f>
        <v>26.930000000000003</v>
      </c>
      <c r="P20" s="174"/>
      <c r="Q20" s="174">
        <f>SUM(Q21:Q61)</f>
        <v>0</v>
      </c>
      <c r="R20" s="175"/>
      <c r="S20" s="174"/>
      <c r="AE20" t="s">
        <v>106</v>
      </c>
    </row>
    <row r="21" spans="1:60" ht="22.5" outlineLevel="1" x14ac:dyDescent="0.2">
      <c r="A21" s="148">
        <v>5</v>
      </c>
      <c r="B21" s="159" t="s">
        <v>124</v>
      </c>
      <c r="C21" s="188" t="s">
        <v>481</v>
      </c>
      <c r="D21" s="161" t="s">
        <v>109</v>
      </c>
      <c r="E21" s="165">
        <v>375.05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2">
        <v>6.93E-2</v>
      </c>
      <c r="O21" s="172">
        <f>ROUND(E21*N21,2)</f>
        <v>25.99</v>
      </c>
      <c r="P21" s="172">
        <v>0</v>
      </c>
      <c r="Q21" s="172">
        <f>ROUND(E21*P21,2)</f>
        <v>0</v>
      </c>
      <c r="R21" s="173" t="s">
        <v>110</v>
      </c>
      <c r="S21" s="172" t="s">
        <v>111</v>
      </c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 t="s">
        <v>112</v>
      </c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48"/>
      <c r="B22" s="159"/>
      <c r="C22" s="189" t="s">
        <v>125</v>
      </c>
      <c r="D22" s="162"/>
      <c r="E22" s="166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  <c r="S22" s="172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 t="s">
        <v>114</v>
      </c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48"/>
      <c r="B23" s="159"/>
      <c r="C23" s="189" t="s">
        <v>126</v>
      </c>
      <c r="D23" s="162"/>
      <c r="E23" s="166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3"/>
      <c r="S23" s="172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 t="s">
        <v>114</v>
      </c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48"/>
      <c r="B24" s="159"/>
      <c r="C24" s="189" t="s">
        <v>127</v>
      </c>
      <c r="D24" s="162"/>
      <c r="E24" s="166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3"/>
      <c r="S24" s="172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 t="s">
        <v>114</v>
      </c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48"/>
      <c r="B25" s="159"/>
      <c r="C25" s="189" t="s">
        <v>128</v>
      </c>
      <c r="D25" s="162"/>
      <c r="E25" s="166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3"/>
      <c r="S25" s="172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 t="s">
        <v>114</v>
      </c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48"/>
      <c r="B26" s="159"/>
      <c r="C26" s="189" t="s">
        <v>129</v>
      </c>
      <c r="D26" s="162"/>
      <c r="E26" s="166">
        <v>375.05</v>
      </c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3"/>
      <c r="S26" s="172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 t="s">
        <v>114</v>
      </c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48">
        <v>6</v>
      </c>
      <c r="B27" s="159" t="s">
        <v>130</v>
      </c>
      <c r="C27" s="188" t="s">
        <v>131</v>
      </c>
      <c r="D27" s="161" t="s">
        <v>109</v>
      </c>
      <c r="E27" s="165">
        <v>384.65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3"/>
      <c r="S27" s="172" t="s">
        <v>132</v>
      </c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 t="s">
        <v>112</v>
      </c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48"/>
      <c r="B28" s="159"/>
      <c r="C28" s="189" t="s">
        <v>133</v>
      </c>
      <c r="D28" s="162"/>
      <c r="E28" s="166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3"/>
      <c r="S28" s="172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 t="s">
        <v>114</v>
      </c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48"/>
      <c r="B29" s="159"/>
      <c r="C29" s="189" t="s">
        <v>134</v>
      </c>
      <c r="D29" s="162"/>
      <c r="E29" s="166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3"/>
      <c r="S29" s="172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 t="s">
        <v>114</v>
      </c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48"/>
      <c r="B30" s="159"/>
      <c r="C30" s="189" t="s">
        <v>135</v>
      </c>
      <c r="D30" s="162"/>
      <c r="E30" s="166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3"/>
      <c r="S30" s="172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 t="s">
        <v>114</v>
      </c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48"/>
      <c r="B31" s="159"/>
      <c r="C31" s="189" t="s">
        <v>125</v>
      </c>
      <c r="D31" s="162"/>
      <c r="E31" s="166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3"/>
      <c r="S31" s="172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 t="s">
        <v>114</v>
      </c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48"/>
      <c r="B32" s="159"/>
      <c r="C32" s="189" t="s">
        <v>126</v>
      </c>
      <c r="D32" s="162"/>
      <c r="E32" s="166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3"/>
      <c r="S32" s="172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 t="s">
        <v>114</v>
      </c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48"/>
      <c r="B33" s="159"/>
      <c r="C33" s="189" t="s">
        <v>127</v>
      </c>
      <c r="D33" s="162"/>
      <c r="E33" s="166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3"/>
      <c r="S33" s="172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 t="s">
        <v>114</v>
      </c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48"/>
      <c r="B34" s="159"/>
      <c r="C34" s="189" t="s">
        <v>128</v>
      </c>
      <c r="D34" s="162"/>
      <c r="E34" s="166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3"/>
      <c r="S34" s="172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 t="s">
        <v>114</v>
      </c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48"/>
      <c r="B35" s="159"/>
      <c r="C35" s="189" t="s">
        <v>136</v>
      </c>
      <c r="D35" s="162"/>
      <c r="E35" s="166">
        <v>384.65</v>
      </c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3"/>
      <c r="S35" s="172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 t="s">
        <v>114</v>
      </c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48">
        <v>7</v>
      </c>
      <c r="B36" s="159" t="s">
        <v>137</v>
      </c>
      <c r="C36" s="188" t="s">
        <v>138</v>
      </c>
      <c r="D36" s="161" t="s">
        <v>139</v>
      </c>
      <c r="E36" s="165">
        <v>86.921000000000006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2">
        <v>6.0000000000000002E-5</v>
      </c>
      <c r="O36" s="172">
        <f>ROUND(E36*N36,2)</f>
        <v>0.01</v>
      </c>
      <c r="P36" s="172">
        <v>0</v>
      </c>
      <c r="Q36" s="172">
        <f>ROUND(E36*P36,2)</f>
        <v>0</v>
      </c>
      <c r="R36" s="173"/>
      <c r="S36" s="172" t="s">
        <v>132</v>
      </c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 t="s">
        <v>112</v>
      </c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48"/>
      <c r="B37" s="159"/>
      <c r="C37" s="189" t="s">
        <v>140</v>
      </c>
      <c r="D37" s="162"/>
      <c r="E37" s="166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3"/>
      <c r="S37" s="172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 t="s">
        <v>114</v>
      </c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48"/>
      <c r="B38" s="159"/>
      <c r="C38" s="189" t="s">
        <v>141</v>
      </c>
      <c r="D38" s="162"/>
      <c r="E38" s="166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3"/>
      <c r="S38" s="172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 t="s">
        <v>114</v>
      </c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48"/>
      <c r="B39" s="159"/>
      <c r="C39" s="189" t="s">
        <v>142</v>
      </c>
      <c r="D39" s="162"/>
      <c r="E39" s="166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3"/>
      <c r="S39" s="172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 t="s">
        <v>114</v>
      </c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48"/>
      <c r="B40" s="159"/>
      <c r="C40" s="189" t="s">
        <v>143</v>
      </c>
      <c r="D40" s="162"/>
      <c r="E40" s="166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3"/>
      <c r="S40" s="172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 t="s">
        <v>114</v>
      </c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48"/>
      <c r="B41" s="159"/>
      <c r="C41" s="189" t="s">
        <v>144</v>
      </c>
      <c r="D41" s="162"/>
      <c r="E41" s="166">
        <v>86.921000000000006</v>
      </c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3"/>
      <c r="S41" s="172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 t="s">
        <v>114</v>
      </c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 x14ac:dyDescent="0.2">
      <c r="A42" s="148">
        <v>8</v>
      </c>
      <c r="B42" s="159" t="s">
        <v>145</v>
      </c>
      <c r="C42" s="188" t="s">
        <v>146</v>
      </c>
      <c r="D42" s="161" t="s">
        <v>139</v>
      </c>
      <c r="E42" s="165">
        <v>216.14699999999999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72">
        <v>1.2800000000000001E-3</v>
      </c>
      <c r="O42" s="172">
        <f>ROUND(E42*N42,2)</f>
        <v>0.28000000000000003</v>
      </c>
      <c r="P42" s="172">
        <v>0</v>
      </c>
      <c r="Q42" s="172">
        <f>ROUND(E42*P42,2)</f>
        <v>0</v>
      </c>
      <c r="R42" s="173" t="s">
        <v>110</v>
      </c>
      <c r="S42" s="172" t="s">
        <v>111</v>
      </c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 t="s">
        <v>112</v>
      </c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48"/>
      <c r="B43" s="159"/>
      <c r="C43" s="189" t="s">
        <v>147</v>
      </c>
      <c r="D43" s="162"/>
      <c r="E43" s="166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3"/>
      <c r="S43" s="172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 t="s">
        <v>114</v>
      </c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48"/>
      <c r="B44" s="159"/>
      <c r="C44" s="189" t="s">
        <v>148</v>
      </c>
      <c r="D44" s="162"/>
      <c r="E44" s="166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3"/>
      <c r="S44" s="172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 t="s">
        <v>114</v>
      </c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48"/>
      <c r="B45" s="159"/>
      <c r="C45" s="189" t="s">
        <v>127</v>
      </c>
      <c r="D45" s="162"/>
      <c r="E45" s="166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3"/>
      <c r="S45" s="172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 t="s">
        <v>114</v>
      </c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48"/>
      <c r="B46" s="159"/>
      <c r="C46" s="189" t="s">
        <v>149</v>
      </c>
      <c r="D46" s="162"/>
      <c r="E46" s="166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3"/>
      <c r="S46" s="172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 t="s">
        <v>114</v>
      </c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48"/>
      <c r="B47" s="159"/>
      <c r="C47" s="189" t="s">
        <v>150</v>
      </c>
      <c r="D47" s="162"/>
      <c r="E47" s="166">
        <v>216.14699999999999</v>
      </c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3"/>
      <c r="S47" s="172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 t="s">
        <v>114</v>
      </c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48">
        <v>9</v>
      </c>
      <c r="B48" s="159" t="s">
        <v>151</v>
      </c>
      <c r="C48" s="188" t="s">
        <v>152</v>
      </c>
      <c r="D48" s="161" t="s">
        <v>139</v>
      </c>
      <c r="E48" s="165">
        <v>216.14699999999999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2">
        <v>1.0000000000000001E-5</v>
      </c>
      <c r="O48" s="172">
        <f>ROUND(E48*N48,2)</f>
        <v>0</v>
      </c>
      <c r="P48" s="172">
        <v>0</v>
      </c>
      <c r="Q48" s="172">
        <f>ROUND(E48*P48,2)</f>
        <v>0</v>
      </c>
      <c r="R48" s="173"/>
      <c r="S48" s="172" t="s">
        <v>132</v>
      </c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 t="s">
        <v>112</v>
      </c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48"/>
      <c r="B49" s="159"/>
      <c r="C49" s="189" t="s">
        <v>153</v>
      </c>
      <c r="D49" s="162"/>
      <c r="E49" s="166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3"/>
      <c r="S49" s="172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 t="s">
        <v>114</v>
      </c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48"/>
      <c r="B50" s="159"/>
      <c r="C50" s="189" t="s">
        <v>150</v>
      </c>
      <c r="D50" s="162"/>
      <c r="E50" s="166">
        <v>216.14699999999999</v>
      </c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3"/>
      <c r="S50" s="172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 t="s">
        <v>114</v>
      </c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48">
        <v>10</v>
      </c>
      <c r="B51" s="159" t="s">
        <v>154</v>
      </c>
      <c r="C51" s="188" t="s">
        <v>155</v>
      </c>
      <c r="D51" s="161" t="s">
        <v>109</v>
      </c>
      <c r="E51" s="165">
        <v>9.6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2">
        <v>6.3E-2</v>
      </c>
      <c r="O51" s="172">
        <f>ROUND(E51*N51,2)</f>
        <v>0.6</v>
      </c>
      <c r="P51" s="172">
        <v>0</v>
      </c>
      <c r="Q51" s="172">
        <f>ROUND(E51*P51,2)</f>
        <v>0</v>
      </c>
      <c r="R51" s="173" t="s">
        <v>110</v>
      </c>
      <c r="S51" s="172" t="s">
        <v>111</v>
      </c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 t="s">
        <v>112</v>
      </c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outlineLevel="1" x14ac:dyDescent="0.2">
      <c r="A52" s="148"/>
      <c r="B52" s="159"/>
      <c r="C52" s="189" t="s">
        <v>156</v>
      </c>
      <c r="D52" s="162"/>
      <c r="E52" s="166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3"/>
      <c r="S52" s="172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 t="s">
        <v>114</v>
      </c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48"/>
      <c r="B53" s="159"/>
      <c r="C53" s="189" t="s">
        <v>134</v>
      </c>
      <c r="D53" s="162"/>
      <c r="E53" s="166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3"/>
      <c r="S53" s="172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 t="s">
        <v>114</v>
      </c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48"/>
      <c r="B54" s="159"/>
      <c r="C54" s="189" t="s">
        <v>157</v>
      </c>
      <c r="D54" s="162"/>
      <c r="E54" s="166">
        <v>9.6</v>
      </c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3"/>
      <c r="S54" s="172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 t="s">
        <v>114</v>
      </c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48">
        <v>11</v>
      </c>
      <c r="B55" s="159" t="s">
        <v>158</v>
      </c>
      <c r="C55" s="188" t="s">
        <v>159</v>
      </c>
      <c r="D55" s="161" t="s">
        <v>109</v>
      </c>
      <c r="E55" s="165">
        <v>3.2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2">
        <v>1.41E-2</v>
      </c>
      <c r="O55" s="172">
        <f>ROUND(E55*N55,2)</f>
        <v>0.05</v>
      </c>
      <c r="P55" s="172">
        <v>0</v>
      </c>
      <c r="Q55" s="172">
        <f>ROUND(E55*P55,2)</f>
        <v>0</v>
      </c>
      <c r="R55" s="173" t="s">
        <v>110</v>
      </c>
      <c r="S55" s="172" t="s">
        <v>111</v>
      </c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 t="s">
        <v>112</v>
      </c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48"/>
      <c r="B56" s="159"/>
      <c r="C56" s="189" t="s">
        <v>160</v>
      </c>
      <c r="D56" s="162"/>
      <c r="E56" s="166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3"/>
      <c r="S56" s="172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 t="s">
        <v>114</v>
      </c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48"/>
      <c r="B57" s="159"/>
      <c r="C57" s="189" t="s">
        <v>161</v>
      </c>
      <c r="D57" s="162"/>
      <c r="E57" s="166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3"/>
      <c r="S57" s="172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 t="s">
        <v>114</v>
      </c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48"/>
      <c r="B58" s="159"/>
      <c r="C58" s="189" t="s">
        <v>162</v>
      </c>
      <c r="D58" s="162"/>
      <c r="E58" s="166">
        <v>3.2</v>
      </c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3"/>
      <c r="S58" s="172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 t="s">
        <v>114</v>
      </c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48">
        <v>12</v>
      </c>
      <c r="B59" s="159" t="s">
        <v>163</v>
      </c>
      <c r="C59" s="188" t="s">
        <v>164</v>
      </c>
      <c r="D59" s="161" t="s">
        <v>109</v>
      </c>
      <c r="E59" s="165">
        <v>3.2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2">
        <v>0</v>
      </c>
      <c r="O59" s="172">
        <f>ROUND(E59*N59,2)</f>
        <v>0</v>
      </c>
      <c r="P59" s="172">
        <v>0</v>
      </c>
      <c r="Q59" s="172">
        <f>ROUND(E59*P59,2)</f>
        <v>0</v>
      </c>
      <c r="R59" s="173" t="s">
        <v>110</v>
      </c>
      <c r="S59" s="172" t="s">
        <v>111</v>
      </c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 t="s">
        <v>112</v>
      </c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48"/>
      <c r="B60" s="159"/>
      <c r="C60" s="189" t="s">
        <v>165</v>
      </c>
      <c r="D60" s="162"/>
      <c r="E60" s="166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3"/>
      <c r="S60" s="172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 t="s">
        <v>114</v>
      </c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48"/>
      <c r="B61" s="159"/>
      <c r="C61" s="189" t="s">
        <v>162</v>
      </c>
      <c r="D61" s="162"/>
      <c r="E61" s="166">
        <v>3.2</v>
      </c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3"/>
      <c r="S61" s="172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 t="s">
        <v>114</v>
      </c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">
      <c r="A62" s="155" t="s">
        <v>105</v>
      </c>
      <c r="B62" s="160" t="s">
        <v>64</v>
      </c>
      <c r="C62" s="190" t="s">
        <v>65</v>
      </c>
      <c r="D62" s="163"/>
      <c r="E62" s="167"/>
      <c r="F62" s="174"/>
      <c r="G62" s="174">
        <f>SUM(G63:G91)</f>
        <v>0</v>
      </c>
      <c r="H62" s="174"/>
      <c r="I62" s="174">
        <f>SUM(I63:I91)</f>
        <v>0</v>
      </c>
      <c r="J62" s="174"/>
      <c r="K62" s="174">
        <f>SUM(K63:K91)</f>
        <v>0</v>
      </c>
      <c r="L62" s="174"/>
      <c r="M62" s="174">
        <f>SUM(M63:M91)</f>
        <v>0</v>
      </c>
      <c r="N62" s="174"/>
      <c r="O62" s="174">
        <f>SUM(O63:O91)</f>
        <v>2.2599999999999998</v>
      </c>
      <c r="P62" s="174"/>
      <c r="Q62" s="174">
        <f>SUM(Q63:Q91)</f>
        <v>0</v>
      </c>
      <c r="R62" s="175"/>
      <c r="S62" s="174"/>
      <c r="AE62" t="s">
        <v>106</v>
      </c>
    </row>
    <row r="63" spans="1:60" outlineLevel="1" x14ac:dyDescent="0.2">
      <c r="A63" s="148">
        <v>13</v>
      </c>
      <c r="B63" s="159" t="s">
        <v>166</v>
      </c>
      <c r="C63" s="188" t="s">
        <v>167</v>
      </c>
      <c r="D63" s="161" t="s">
        <v>139</v>
      </c>
      <c r="E63" s="165">
        <v>127.875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2">
        <v>0</v>
      </c>
      <c r="O63" s="172">
        <f>ROUND(E63*N63,2)</f>
        <v>0</v>
      </c>
      <c r="P63" s="172">
        <v>0</v>
      </c>
      <c r="Q63" s="172">
        <f>ROUND(E63*P63,2)</f>
        <v>0</v>
      </c>
      <c r="R63" s="173"/>
      <c r="S63" s="172" t="s">
        <v>132</v>
      </c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 t="s">
        <v>168</v>
      </c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48"/>
      <c r="B64" s="159"/>
      <c r="C64" s="189" t="s">
        <v>169</v>
      </c>
      <c r="D64" s="162"/>
      <c r="E64" s="166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3"/>
      <c r="S64" s="172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 t="s">
        <v>114</v>
      </c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48"/>
      <c r="B65" s="159"/>
      <c r="C65" s="189" t="s">
        <v>140</v>
      </c>
      <c r="D65" s="162"/>
      <c r="E65" s="166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3"/>
      <c r="S65" s="172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 t="s">
        <v>114</v>
      </c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48"/>
      <c r="B66" s="159"/>
      <c r="C66" s="189" t="s">
        <v>170</v>
      </c>
      <c r="D66" s="162"/>
      <c r="E66" s="166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3"/>
      <c r="S66" s="172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 t="s">
        <v>114</v>
      </c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48"/>
      <c r="B67" s="159"/>
      <c r="C67" s="189" t="s">
        <v>171</v>
      </c>
      <c r="D67" s="162"/>
      <c r="E67" s="166">
        <v>127.875</v>
      </c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3"/>
      <c r="S67" s="172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 t="s">
        <v>114</v>
      </c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48">
        <v>14</v>
      </c>
      <c r="B68" s="159" t="s">
        <v>172</v>
      </c>
      <c r="C68" s="188" t="s">
        <v>173</v>
      </c>
      <c r="D68" s="161" t="s">
        <v>109</v>
      </c>
      <c r="E68" s="165">
        <v>25.574999999999999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72">
        <v>0</v>
      </c>
      <c r="O68" s="172">
        <f>ROUND(E68*N68,2)</f>
        <v>0</v>
      </c>
      <c r="P68" s="172">
        <v>0</v>
      </c>
      <c r="Q68" s="172">
        <f>ROUND(E68*P68,2)</f>
        <v>0</v>
      </c>
      <c r="R68" s="173" t="s">
        <v>174</v>
      </c>
      <c r="S68" s="172" t="s">
        <v>111</v>
      </c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 t="s">
        <v>168</v>
      </c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48"/>
      <c r="B69" s="159"/>
      <c r="C69" s="189" t="s">
        <v>169</v>
      </c>
      <c r="D69" s="162"/>
      <c r="E69" s="166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3"/>
      <c r="S69" s="172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 t="s">
        <v>114</v>
      </c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48"/>
      <c r="B70" s="159"/>
      <c r="C70" s="189" t="s">
        <v>140</v>
      </c>
      <c r="D70" s="162"/>
      <c r="E70" s="166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3"/>
      <c r="S70" s="172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 t="s">
        <v>114</v>
      </c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48"/>
      <c r="B71" s="159"/>
      <c r="C71" s="189" t="s">
        <v>175</v>
      </c>
      <c r="D71" s="162"/>
      <c r="E71" s="166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3"/>
      <c r="S71" s="172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 t="s">
        <v>114</v>
      </c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48"/>
      <c r="B72" s="159"/>
      <c r="C72" s="189" t="s">
        <v>176</v>
      </c>
      <c r="D72" s="162"/>
      <c r="E72" s="166">
        <v>25.57</v>
      </c>
      <c r="F72" s="172"/>
      <c r="G72" s="172"/>
      <c r="H72" s="172"/>
      <c r="I72" s="172"/>
      <c r="J72" s="172"/>
      <c r="K72" s="172"/>
      <c r="L72" s="172"/>
      <c r="M72" s="172"/>
      <c r="N72" s="172"/>
      <c r="O72" s="172"/>
      <c r="P72" s="172"/>
      <c r="Q72" s="172"/>
      <c r="R72" s="173"/>
      <c r="S72" s="172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 t="s">
        <v>114</v>
      </c>
      <c r="AF72" s="147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2.5" outlineLevel="1" x14ac:dyDescent="0.2">
      <c r="A73" s="148">
        <v>15</v>
      </c>
      <c r="B73" s="159" t="s">
        <v>177</v>
      </c>
      <c r="C73" s="188" t="s">
        <v>178</v>
      </c>
      <c r="D73" s="161" t="s">
        <v>109</v>
      </c>
      <c r="E73" s="165">
        <v>76.724999999999994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72">
        <v>1.9000000000000001E-4</v>
      </c>
      <c r="O73" s="172">
        <f>ROUND(E73*N73,2)</f>
        <v>0.01</v>
      </c>
      <c r="P73" s="172">
        <v>0</v>
      </c>
      <c r="Q73" s="172">
        <f>ROUND(E73*P73,2)</f>
        <v>0</v>
      </c>
      <c r="R73" s="173"/>
      <c r="S73" s="172" t="s">
        <v>132</v>
      </c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 t="s">
        <v>168</v>
      </c>
      <c r="AF73" s="147"/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48"/>
      <c r="B74" s="159"/>
      <c r="C74" s="189" t="s">
        <v>179</v>
      </c>
      <c r="D74" s="162"/>
      <c r="E74" s="166"/>
      <c r="F74" s="172"/>
      <c r="G74" s="172"/>
      <c r="H74" s="172"/>
      <c r="I74" s="172"/>
      <c r="J74" s="172"/>
      <c r="K74" s="172"/>
      <c r="L74" s="172"/>
      <c r="M74" s="172"/>
      <c r="N74" s="172"/>
      <c r="O74" s="172"/>
      <c r="P74" s="172"/>
      <c r="Q74" s="172"/>
      <c r="R74" s="173"/>
      <c r="S74" s="172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 t="s">
        <v>114</v>
      </c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48"/>
      <c r="B75" s="159"/>
      <c r="C75" s="189" t="s">
        <v>180</v>
      </c>
      <c r="D75" s="162"/>
      <c r="E75" s="166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  <c r="S75" s="172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 t="s">
        <v>114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48"/>
      <c r="B76" s="159"/>
      <c r="C76" s="189" t="s">
        <v>181</v>
      </c>
      <c r="D76" s="162"/>
      <c r="E76" s="166">
        <v>76.724999999999994</v>
      </c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3"/>
      <c r="S76" s="172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 t="s">
        <v>114</v>
      </c>
      <c r="AF76" s="147"/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33.75" outlineLevel="1" x14ac:dyDescent="0.2">
      <c r="A77" s="148">
        <v>16</v>
      </c>
      <c r="B77" s="159" t="s">
        <v>182</v>
      </c>
      <c r="C77" s="188" t="s">
        <v>183</v>
      </c>
      <c r="D77" s="161" t="s">
        <v>109</v>
      </c>
      <c r="E77" s="165">
        <v>51.15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72">
        <v>1.14E-2</v>
      </c>
      <c r="O77" s="172">
        <f>ROUND(E77*N77,2)</f>
        <v>0.57999999999999996</v>
      </c>
      <c r="P77" s="172">
        <v>0</v>
      </c>
      <c r="Q77" s="172">
        <f>ROUND(E77*P77,2)</f>
        <v>0</v>
      </c>
      <c r="R77" s="173"/>
      <c r="S77" s="172" t="s">
        <v>132</v>
      </c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 t="s">
        <v>168</v>
      </c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48"/>
      <c r="B78" s="159"/>
      <c r="C78" s="189" t="s">
        <v>184</v>
      </c>
      <c r="D78" s="162"/>
      <c r="E78" s="166"/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172"/>
      <c r="R78" s="173"/>
      <c r="S78" s="172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 t="s">
        <v>114</v>
      </c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48"/>
      <c r="B79" s="159"/>
      <c r="C79" s="189" t="s">
        <v>185</v>
      </c>
      <c r="D79" s="162"/>
      <c r="E79" s="166"/>
      <c r="F79" s="172"/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172"/>
      <c r="R79" s="173"/>
      <c r="S79" s="172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 t="s">
        <v>114</v>
      </c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48"/>
      <c r="B80" s="159"/>
      <c r="C80" s="189" t="s">
        <v>186</v>
      </c>
      <c r="D80" s="162"/>
      <c r="E80" s="166">
        <v>51.15</v>
      </c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  <c r="R80" s="173"/>
      <c r="S80" s="172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 t="s">
        <v>114</v>
      </c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2.5" outlineLevel="1" x14ac:dyDescent="0.2">
      <c r="A81" s="148">
        <v>17</v>
      </c>
      <c r="B81" s="159" t="s">
        <v>187</v>
      </c>
      <c r="C81" s="188" t="s">
        <v>188</v>
      </c>
      <c r="D81" s="161" t="s">
        <v>139</v>
      </c>
      <c r="E81" s="165">
        <v>52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72">
        <v>0</v>
      </c>
      <c r="O81" s="172">
        <f>ROUND(E81*N81,2)</f>
        <v>0</v>
      </c>
      <c r="P81" s="172">
        <v>0</v>
      </c>
      <c r="Q81" s="172">
        <f>ROUND(E81*P81,2)</f>
        <v>0</v>
      </c>
      <c r="R81" s="173"/>
      <c r="S81" s="172" t="s">
        <v>132</v>
      </c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 t="s">
        <v>168</v>
      </c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48"/>
      <c r="B82" s="159"/>
      <c r="C82" s="189" t="s">
        <v>189</v>
      </c>
      <c r="D82" s="162"/>
      <c r="E82" s="166"/>
      <c r="F82" s="172"/>
      <c r="G82" s="172"/>
      <c r="H82" s="172"/>
      <c r="I82" s="172"/>
      <c r="J82" s="172"/>
      <c r="K82" s="172"/>
      <c r="L82" s="172"/>
      <c r="M82" s="172"/>
      <c r="N82" s="172"/>
      <c r="O82" s="172"/>
      <c r="P82" s="172"/>
      <c r="Q82" s="172"/>
      <c r="R82" s="173"/>
      <c r="S82" s="172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 t="s">
        <v>114</v>
      </c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48"/>
      <c r="B83" s="159"/>
      <c r="C83" s="189" t="s">
        <v>190</v>
      </c>
      <c r="D83" s="162"/>
      <c r="E83" s="166"/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3"/>
      <c r="S83" s="172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 t="s">
        <v>114</v>
      </c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48"/>
      <c r="B84" s="159"/>
      <c r="C84" s="189" t="s">
        <v>191</v>
      </c>
      <c r="D84" s="162"/>
      <c r="E84" s="166">
        <v>52</v>
      </c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3"/>
      <c r="S84" s="172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 t="s">
        <v>114</v>
      </c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48">
        <v>18</v>
      </c>
      <c r="B85" s="159" t="s">
        <v>192</v>
      </c>
      <c r="C85" s="188" t="s">
        <v>193</v>
      </c>
      <c r="D85" s="161" t="s">
        <v>194</v>
      </c>
      <c r="E85" s="165">
        <v>1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72">
        <v>3.1099999999999999E-3</v>
      </c>
      <c r="O85" s="172">
        <f>ROUND(E85*N85,2)</f>
        <v>0</v>
      </c>
      <c r="P85" s="172">
        <v>0</v>
      </c>
      <c r="Q85" s="172">
        <f>ROUND(E85*P85,2)</f>
        <v>0</v>
      </c>
      <c r="R85" s="173" t="s">
        <v>174</v>
      </c>
      <c r="S85" s="172" t="s">
        <v>111</v>
      </c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 t="s">
        <v>168</v>
      </c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48"/>
      <c r="B86" s="159"/>
      <c r="C86" s="189" t="s">
        <v>195</v>
      </c>
      <c r="D86" s="162"/>
      <c r="E86" s="166"/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172"/>
      <c r="R86" s="173"/>
      <c r="S86" s="172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 t="s">
        <v>114</v>
      </c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48"/>
      <c r="B87" s="159"/>
      <c r="C87" s="189" t="s">
        <v>196</v>
      </c>
      <c r="D87" s="162"/>
      <c r="E87" s="166"/>
      <c r="F87" s="172"/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  <c r="R87" s="173"/>
      <c r="S87" s="172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 t="s">
        <v>114</v>
      </c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48"/>
      <c r="B88" s="159"/>
      <c r="C88" s="189" t="s">
        <v>197</v>
      </c>
      <c r="D88" s="162"/>
      <c r="E88" s="166">
        <v>1</v>
      </c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3"/>
      <c r="S88" s="172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 t="s">
        <v>114</v>
      </c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outlineLevel="1" x14ac:dyDescent="0.2">
      <c r="A89" s="148">
        <v>19</v>
      </c>
      <c r="B89" s="159" t="s">
        <v>198</v>
      </c>
      <c r="C89" s="188" t="s">
        <v>199</v>
      </c>
      <c r="D89" s="161" t="s">
        <v>194</v>
      </c>
      <c r="E89" s="165">
        <v>1.407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72">
        <v>0.75</v>
      </c>
      <c r="O89" s="172">
        <f>ROUND(E89*N89,2)</f>
        <v>1.06</v>
      </c>
      <c r="P89" s="172">
        <v>0</v>
      </c>
      <c r="Q89" s="172">
        <f>ROUND(E89*P89,2)</f>
        <v>0</v>
      </c>
      <c r="R89" s="173"/>
      <c r="S89" s="172" t="s">
        <v>132</v>
      </c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 t="s">
        <v>200</v>
      </c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2.5" outlineLevel="1" x14ac:dyDescent="0.2">
      <c r="A90" s="148">
        <v>20</v>
      </c>
      <c r="B90" s="159" t="s">
        <v>201</v>
      </c>
      <c r="C90" s="188" t="s">
        <v>202</v>
      </c>
      <c r="D90" s="161" t="s">
        <v>194</v>
      </c>
      <c r="E90" s="165">
        <v>1.1000000000000001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2">
        <v>0.55000000000000004</v>
      </c>
      <c r="O90" s="172">
        <f>ROUND(E90*N90,2)</f>
        <v>0.61</v>
      </c>
      <c r="P90" s="172">
        <v>0</v>
      </c>
      <c r="Q90" s="172">
        <f>ROUND(E90*P90,2)</f>
        <v>0</v>
      </c>
      <c r="R90" s="173"/>
      <c r="S90" s="172" t="s">
        <v>132</v>
      </c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 t="s">
        <v>200</v>
      </c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 x14ac:dyDescent="0.2">
      <c r="A91" s="148">
        <v>21</v>
      </c>
      <c r="B91" s="159" t="s">
        <v>203</v>
      </c>
      <c r="C91" s="188" t="s">
        <v>204</v>
      </c>
      <c r="D91" s="161" t="s">
        <v>0</v>
      </c>
      <c r="E91" s="168"/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72">
        <v>0</v>
      </c>
      <c r="O91" s="172">
        <f>ROUND(E91*N91,2)</f>
        <v>0</v>
      </c>
      <c r="P91" s="172">
        <v>0</v>
      </c>
      <c r="Q91" s="172">
        <f>ROUND(E91*P91,2)</f>
        <v>0</v>
      </c>
      <c r="R91" s="173" t="s">
        <v>174</v>
      </c>
      <c r="S91" s="172" t="s">
        <v>111</v>
      </c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 t="s">
        <v>205</v>
      </c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x14ac:dyDescent="0.2">
      <c r="A92" s="155" t="s">
        <v>105</v>
      </c>
      <c r="B92" s="160" t="s">
        <v>66</v>
      </c>
      <c r="C92" s="190" t="s">
        <v>67</v>
      </c>
      <c r="D92" s="163"/>
      <c r="E92" s="167"/>
      <c r="F92" s="174"/>
      <c r="G92" s="174">
        <f>SUM(G93:G107)</f>
        <v>0</v>
      </c>
      <c r="H92" s="174"/>
      <c r="I92" s="174">
        <f>SUM(I93:I107)</f>
        <v>0</v>
      </c>
      <c r="J92" s="174"/>
      <c r="K92" s="174">
        <f>SUM(K93:K107)</f>
        <v>0</v>
      </c>
      <c r="L92" s="174"/>
      <c r="M92" s="174">
        <f>SUM(M93:M107)</f>
        <v>0</v>
      </c>
      <c r="N92" s="174"/>
      <c r="O92" s="174">
        <f>SUM(O93:O107)</f>
        <v>0.88</v>
      </c>
      <c r="P92" s="174"/>
      <c r="Q92" s="174">
        <f>SUM(Q93:Q107)</f>
        <v>0</v>
      </c>
      <c r="R92" s="175"/>
      <c r="S92" s="174"/>
      <c r="AE92" t="s">
        <v>106</v>
      </c>
    </row>
    <row r="93" spans="1:60" ht="22.5" outlineLevel="1" x14ac:dyDescent="0.2">
      <c r="A93" s="148">
        <v>22</v>
      </c>
      <c r="B93" s="159" t="s">
        <v>206</v>
      </c>
      <c r="C93" s="188" t="s">
        <v>207</v>
      </c>
      <c r="D93" s="161" t="s">
        <v>109</v>
      </c>
      <c r="E93" s="165">
        <v>36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72">
        <v>1.26E-2</v>
      </c>
      <c r="O93" s="172">
        <f>ROUND(E93*N93,2)</f>
        <v>0.45</v>
      </c>
      <c r="P93" s="172">
        <v>0</v>
      </c>
      <c r="Q93" s="172">
        <f>ROUND(E93*P93,2)</f>
        <v>0</v>
      </c>
      <c r="R93" s="173"/>
      <c r="S93" s="172" t="s">
        <v>132</v>
      </c>
      <c r="T93" s="147"/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 t="s">
        <v>168</v>
      </c>
      <c r="AF93" s="147"/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48"/>
      <c r="B94" s="159"/>
      <c r="C94" s="189" t="s">
        <v>208</v>
      </c>
      <c r="D94" s="162"/>
      <c r="E94" s="166"/>
      <c r="F94" s="172"/>
      <c r="G94" s="172"/>
      <c r="H94" s="172"/>
      <c r="I94" s="172"/>
      <c r="J94" s="172"/>
      <c r="K94" s="172"/>
      <c r="L94" s="172"/>
      <c r="M94" s="172"/>
      <c r="N94" s="172"/>
      <c r="O94" s="172"/>
      <c r="P94" s="172"/>
      <c r="Q94" s="172"/>
      <c r="R94" s="173"/>
      <c r="S94" s="172"/>
      <c r="T94" s="147"/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 t="s">
        <v>114</v>
      </c>
      <c r="AF94" s="147"/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48"/>
      <c r="B95" s="159"/>
      <c r="C95" s="189" t="s">
        <v>209</v>
      </c>
      <c r="D95" s="162"/>
      <c r="E95" s="166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72"/>
      <c r="Q95" s="172"/>
      <c r="R95" s="173"/>
      <c r="S95" s="172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 t="s">
        <v>114</v>
      </c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48"/>
      <c r="B96" s="159"/>
      <c r="C96" s="189" t="s">
        <v>115</v>
      </c>
      <c r="D96" s="162"/>
      <c r="E96" s="166">
        <v>36</v>
      </c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  <c r="Q96" s="172"/>
      <c r="R96" s="173"/>
      <c r="S96" s="172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 t="s">
        <v>114</v>
      </c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48">
        <v>23</v>
      </c>
      <c r="B97" s="159" t="s">
        <v>210</v>
      </c>
      <c r="C97" s="188" t="s">
        <v>211</v>
      </c>
      <c r="D97" s="161" t="s">
        <v>109</v>
      </c>
      <c r="E97" s="165">
        <v>36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72">
        <v>1E-4</v>
      </c>
      <c r="O97" s="172">
        <f>ROUND(E97*N97,2)</f>
        <v>0</v>
      </c>
      <c r="P97" s="172">
        <v>0</v>
      </c>
      <c r="Q97" s="172">
        <f>ROUND(E97*P97,2)</f>
        <v>0</v>
      </c>
      <c r="R97" s="173"/>
      <c r="S97" s="172" t="s">
        <v>132</v>
      </c>
      <c r="T97" s="147"/>
      <c r="U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 t="s">
        <v>168</v>
      </c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48"/>
      <c r="B98" s="159"/>
      <c r="C98" s="189" t="s">
        <v>113</v>
      </c>
      <c r="D98" s="162"/>
      <c r="E98" s="166"/>
      <c r="F98" s="172"/>
      <c r="G98" s="172"/>
      <c r="H98" s="172"/>
      <c r="I98" s="172"/>
      <c r="J98" s="172"/>
      <c r="K98" s="172"/>
      <c r="L98" s="172"/>
      <c r="M98" s="172"/>
      <c r="N98" s="172"/>
      <c r="O98" s="172"/>
      <c r="P98" s="172"/>
      <c r="Q98" s="172"/>
      <c r="R98" s="173"/>
      <c r="S98" s="172"/>
      <c r="T98" s="147"/>
      <c r="U98" s="147"/>
      <c r="V98" s="147"/>
      <c r="W98" s="147"/>
      <c r="X98" s="147"/>
      <c r="Y98" s="147"/>
      <c r="Z98" s="147"/>
      <c r="AA98" s="147"/>
      <c r="AB98" s="147"/>
      <c r="AC98" s="147"/>
      <c r="AD98" s="147"/>
      <c r="AE98" s="147" t="s">
        <v>114</v>
      </c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48"/>
      <c r="B99" s="159"/>
      <c r="C99" s="189" t="s">
        <v>115</v>
      </c>
      <c r="D99" s="162"/>
      <c r="E99" s="166">
        <v>36</v>
      </c>
      <c r="F99" s="172"/>
      <c r="G99" s="172"/>
      <c r="H99" s="172"/>
      <c r="I99" s="172"/>
      <c r="J99" s="172"/>
      <c r="K99" s="172"/>
      <c r="L99" s="172"/>
      <c r="M99" s="172"/>
      <c r="N99" s="172"/>
      <c r="O99" s="172"/>
      <c r="P99" s="172"/>
      <c r="Q99" s="172"/>
      <c r="R99" s="173"/>
      <c r="S99" s="172"/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 t="s">
        <v>114</v>
      </c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48">
        <v>24</v>
      </c>
      <c r="B100" s="159" t="s">
        <v>212</v>
      </c>
      <c r="C100" s="188" t="s">
        <v>213</v>
      </c>
      <c r="D100" s="161" t="s">
        <v>109</v>
      </c>
      <c r="E100" s="165">
        <v>33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72">
        <v>1.304E-2</v>
      </c>
      <c r="O100" s="172">
        <f>ROUND(E100*N100,2)</f>
        <v>0.43</v>
      </c>
      <c r="P100" s="172">
        <v>0</v>
      </c>
      <c r="Q100" s="172">
        <f>ROUND(E100*P100,2)</f>
        <v>0</v>
      </c>
      <c r="R100" s="173"/>
      <c r="S100" s="172" t="s">
        <v>132</v>
      </c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 t="s">
        <v>168</v>
      </c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48"/>
      <c r="B101" s="159"/>
      <c r="C101" s="189" t="s">
        <v>214</v>
      </c>
      <c r="D101" s="162"/>
      <c r="E101" s="166"/>
      <c r="F101" s="172"/>
      <c r="G101" s="172"/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173"/>
      <c r="S101" s="172"/>
      <c r="T101" s="147"/>
      <c r="U101" s="147"/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 t="s">
        <v>114</v>
      </c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48"/>
      <c r="B102" s="159"/>
      <c r="C102" s="189" t="s">
        <v>215</v>
      </c>
      <c r="D102" s="162"/>
      <c r="E102" s="166"/>
      <c r="F102" s="172"/>
      <c r="G102" s="172"/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173"/>
      <c r="S102" s="172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 t="s">
        <v>114</v>
      </c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48"/>
      <c r="B103" s="159"/>
      <c r="C103" s="189" t="s">
        <v>121</v>
      </c>
      <c r="D103" s="162"/>
      <c r="E103" s="166">
        <v>33</v>
      </c>
      <c r="F103" s="172"/>
      <c r="G103" s="172"/>
      <c r="H103" s="172"/>
      <c r="I103" s="172"/>
      <c r="J103" s="172"/>
      <c r="K103" s="172"/>
      <c r="L103" s="172"/>
      <c r="M103" s="172"/>
      <c r="N103" s="172"/>
      <c r="O103" s="172"/>
      <c r="P103" s="172"/>
      <c r="Q103" s="172"/>
      <c r="R103" s="173"/>
      <c r="S103" s="172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 t="s">
        <v>114</v>
      </c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48">
        <v>25</v>
      </c>
      <c r="B104" s="159" t="s">
        <v>216</v>
      </c>
      <c r="C104" s="188" t="s">
        <v>217</v>
      </c>
      <c r="D104" s="161" t="s">
        <v>109</v>
      </c>
      <c r="E104" s="165">
        <v>33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72">
        <v>1E-4</v>
      </c>
      <c r="O104" s="172">
        <f>ROUND(E104*N104,2)</f>
        <v>0</v>
      </c>
      <c r="P104" s="172">
        <v>0</v>
      </c>
      <c r="Q104" s="172">
        <f>ROUND(E104*P104,2)</f>
        <v>0</v>
      </c>
      <c r="R104" s="173"/>
      <c r="S104" s="172" t="s">
        <v>132</v>
      </c>
      <c r="T104" s="147"/>
      <c r="U104" s="147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 t="s">
        <v>168</v>
      </c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48"/>
      <c r="B105" s="159"/>
      <c r="C105" s="189" t="s">
        <v>120</v>
      </c>
      <c r="D105" s="162"/>
      <c r="E105" s="166"/>
      <c r="F105" s="172"/>
      <c r="G105" s="172"/>
      <c r="H105" s="172"/>
      <c r="I105" s="172"/>
      <c r="J105" s="172"/>
      <c r="K105" s="172"/>
      <c r="L105" s="172"/>
      <c r="M105" s="172"/>
      <c r="N105" s="172"/>
      <c r="O105" s="172"/>
      <c r="P105" s="172"/>
      <c r="Q105" s="172"/>
      <c r="R105" s="173"/>
      <c r="S105" s="172"/>
      <c r="T105" s="147"/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 t="s">
        <v>114</v>
      </c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48"/>
      <c r="B106" s="159"/>
      <c r="C106" s="189" t="s">
        <v>121</v>
      </c>
      <c r="D106" s="162"/>
      <c r="E106" s="166">
        <v>33</v>
      </c>
      <c r="F106" s="172"/>
      <c r="G106" s="172"/>
      <c r="H106" s="172"/>
      <c r="I106" s="172"/>
      <c r="J106" s="172"/>
      <c r="K106" s="172"/>
      <c r="L106" s="172"/>
      <c r="M106" s="172"/>
      <c r="N106" s="172"/>
      <c r="O106" s="172"/>
      <c r="P106" s="172"/>
      <c r="Q106" s="172"/>
      <c r="R106" s="173"/>
      <c r="S106" s="172"/>
      <c r="T106" s="147"/>
      <c r="U106" s="14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 t="s">
        <v>114</v>
      </c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ht="22.5" outlineLevel="1" x14ac:dyDescent="0.2">
      <c r="A107" s="148">
        <v>26</v>
      </c>
      <c r="B107" s="159" t="s">
        <v>218</v>
      </c>
      <c r="C107" s="188" t="s">
        <v>219</v>
      </c>
      <c r="D107" s="161" t="s">
        <v>0</v>
      </c>
      <c r="E107" s="165">
        <v>335.08800000000002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72">
        <v>0</v>
      </c>
      <c r="O107" s="172">
        <f>ROUND(E107*N107,2)</f>
        <v>0</v>
      </c>
      <c r="P107" s="172">
        <v>0</v>
      </c>
      <c r="Q107" s="172">
        <f>ROUND(E107*P107,2)</f>
        <v>0</v>
      </c>
      <c r="R107" s="173"/>
      <c r="S107" s="172" t="s">
        <v>132</v>
      </c>
      <c r="T107" s="147"/>
      <c r="U107" s="147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 t="s">
        <v>168</v>
      </c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x14ac:dyDescent="0.2">
      <c r="A108" s="155" t="s">
        <v>105</v>
      </c>
      <c r="B108" s="160" t="s">
        <v>68</v>
      </c>
      <c r="C108" s="190" t="s">
        <v>69</v>
      </c>
      <c r="D108" s="163"/>
      <c r="E108" s="167"/>
      <c r="F108" s="174"/>
      <c r="G108" s="174">
        <f>SUM(G109:G118)</f>
        <v>0</v>
      </c>
      <c r="H108" s="174"/>
      <c r="I108" s="174">
        <f>SUM(I109:I118)</f>
        <v>0</v>
      </c>
      <c r="J108" s="174"/>
      <c r="K108" s="174">
        <f>SUM(K109:K118)</f>
        <v>0</v>
      </c>
      <c r="L108" s="174"/>
      <c r="M108" s="174">
        <f>SUM(M109:M118)</f>
        <v>0</v>
      </c>
      <c r="N108" s="174"/>
      <c r="O108" s="174">
        <f>SUM(O109:O118)</f>
        <v>0.06</v>
      </c>
      <c r="P108" s="174"/>
      <c r="Q108" s="174">
        <f>SUM(Q109:Q118)</f>
        <v>0</v>
      </c>
      <c r="R108" s="175"/>
      <c r="S108" s="174"/>
      <c r="AE108" t="s">
        <v>106</v>
      </c>
    </row>
    <row r="109" spans="1:60" ht="22.5" outlineLevel="1" x14ac:dyDescent="0.2">
      <c r="A109" s="148">
        <v>27</v>
      </c>
      <c r="B109" s="159" t="s">
        <v>220</v>
      </c>
      <c r="C109" s="188" t="s">
        <v>221</v>
      </c>
      <c r="D109" s="161" t="s">
        <v>139</v>
      </c>
      <c r="E109" s="165">
        <v>30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2">
        <v>0</v>
      </c>
      <c r="O109" s="172">
        <f>ROUND(E109*N109,2)</f>
        <v>0</v>
      </c>
      <c r="P109" s="172">
        <v>0</v>
      </c>
      <c r="Q109" s="172">
        <f>ROUND(E109*P109,2)</f>
        <v>0</v>
      </c>
      <c r="R109" s="173"/>
      <c r="S109" s="172" t="s">
        <v>132</v>
      </c>
      <c r="T109" s="147"/>
      <c r="U109" s="147"/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 t="s">
        <v>168</v>
      </c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48"/>
      <c r="B110" s="159"/>
      <c r="C110" s="189" t="s">
        <v>222</v>
      </c>
      <c r="D110" s="162"/>
      <c r="E110" s="166"/>
      <c r="F110" s="172"/>
      <c r="G110" s="172"/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3"/>
      <c r="S110" s="172"/>
      <c r="T110" s="147"/>
      <c r="U110" s="147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 t="s">
        <v>114</v>
      </c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48"/>
      <c r="B111" s="159"/>
      <c r="C111" s="189" t="s">
        <v>223</v>
      </c>
      <c r="D111" s="162"/>
      <c r="E111" s="166"/>
      <c r="F111" s="172"/>
      <c r="G111" s="172"/>
      <c r="H111" s="172"/>
      <c r="I111" s="172"/>
      <c r="J111" s="172"/>
      <c r="K111" s="172"/>
      <c r="L111" s="172"/>
      <c r="M111" s="172"/>
      <c r="N111" s="172"/>
      <c r="O111" s="172"/>
      <c r="P111" s="172"/>
      <c r="Q111" s="172"/>
      <c r="R111" s="173"/>
      <c r="S111" s="172"/>
      <c r="T111" s="147"/>
      <c r="U111" s="147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 t="s">
        <v>114</v>
      </c>
      <c r="AF111" s="147"/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48"/>
      <c r="B112" s="159"/>
      <c r="C112" s="189" t="s">
        <v>224</v>
      </c>
      <c r="D112" s="162"/>
      <c r="E112" s="166">
        <v>30</v>
      </c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3"/>
      <c r="S112" s="172"/>
      <c r="T112" s="147"/>
      <c r="U112" s="147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 t="s">
        <v>114</v>
      </c>
      <c r="AF112" s="147"/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48">
        <v>28</v>
      </c>
      <c r="B113" s="159" t="s">
        <v>225</v>
      </c>
      <c r="C113" s="188" t="s">
        <v>226</v>
      </c>
      <c r="D113" s="161" t="s">
        <v>109</v>
      </c>
      <c r="E113" s="165">
        <v>23.2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72">
        <v>0</v>
      </c>
      <c r="O113" s="172">
        <f>ROUND(E113*N113,2)</f>
        <v>0</v>
      </c>
      <c r="P113" s="172">
        <v>0</v>
      </c>
      <c r="Q113" s="172">
        <f>ROUND(E113*P113,2)</f>
        <v>0</v>
      </c>
      <c r="R113" s="173"/>
      <c r="S113" s="172" t="s">
        <v>132</v>
      </c>
      <c r="T113" s="147"/>
      <c r="U113" s="147"/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 t="s">
        <v>168</v>
      </c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48"/>
      <c r="B114" s="159"/>
      <c r="C114" s="189" t="s">
        <v>227</v>
      </c>
      <c r="D114" s="162"/>
      <c r="E114" s="166"/>
      <c r="F114" s="172"/>
      <c r="G114" s="172"/>
      <c r="H114" s="172"/>
      <c r="I114" s="172"/>
      <c r="J114" s="172"/>
      <c r="K114" s="172"/>
      <c r="L114" s="172"/>
      <c r="M114" s="172"/>
      <c r="N114" s="172"/>
      <c r="O114" s="172"/>
      <c r="P114" s="172"/>
      <c r="Q114" s="172"/>
      <c r="R114" s="173"/>
      <c r="S114" s="172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 t="s">
        <v>114</v>
      </c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48"/>
      <c r="B115" s="159"/>
      <c r="C115" s="189" t="s">
        <v>228</v>
      </c>
      <c r="D115" s="162"/>
      <c r="E115" s="166"/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  <c r="Q115" s="172"/>
      <c r="R115" s="173"/>
      <c r="S115" s="172"/>
      <c r="T115" s="147"/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 t="s">
        <v>114</v>
      </c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48"/>
      <c r="B116" s="159"/>
      <c r="C116" s="189" t="s">
        <v>229</v>
      </c>
      <c r="D116" s="162"/>
      <c r="E116" s="166">
        <v>23.2</v>
      </c>
      <c r="F116" s="172"/>
      <c r="G116" s="172"/>
      <c r="H116" s="172"/>
      <c r="I116" s="172"/>
      <c r="J116" s="172"/>
      <c r="K116" s="172"/>
      <c r="L116" s="172"/>
      <c r="M116" s="172"/>
      <c r="N116" s="172"/>
      <c r="O116" s="172"/>
      <c r="P116" s="172"/>
      <c r="Q116" s="172"/>
      <c r="R116" s="173"/>
      <c r="S116" s="172"/>
      <c r="T116" s="147"/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 t="s">
        <v>114</v>
      </c>
      <c r="AF116" s="147"/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48">
        <v>29</v>
      </c>
      <c r="B117" s="159" t="s">
        <v>230</v>
      </c>
      <c r="C117" s="188" t="s">
        <v>231</v>
      </c>
      <c r="D117" s="161" t="s">
        <v>109</v>
      </c>
      <c r="E117" s="165">
        <v>30.6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2">
        <v>1.8500000000000001E-3</v>
      </c>
      <c r="O117" s="172">
        <f>ROUND(E117*N117,2)</f>
        <v>0.06</v>
      </c>
      <c r="P117" s="172">
        <v>0</v>
      </c>
      <c r="Q117" s="172">
        <f>ROUND(E117*P117,2)</f>
        <v>0</v>
      </c>
      <c r="R117" s="173"/>
      <c r="S117" s="172" t="s">
        <v>132</v>
      </c>
      <c r="T117" s="147"/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 t="s">
        <v>200</v>
      </c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48">
        <v>30</v>
      </c>
      <c r="B118" s="159" t="s">
        <v>232</v>
      </c>
      <c r="C118" s="188" t="s">
        <v>233</v>
      </c>
      <c r="D118" s="161" t="s">
        <v>0</v>
      </c>
      <c r="E118" s="168"/>
      <c r="F118" s="171"/>
      <c r="G118" s="172">
        <f>ROUND(E118*F118,2)</f>
        <v>0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21</v>
      </c>
      <c r="M118" s="172">
        <f>G118*(1+L118/100)</f>
        <v>0</v>
      </c>
      <c r="N118" s="172">
        <v>0</v>
      </c>
      <c r="O118" s="172">
        <f>ROUND(E118*N118,2)</f>
        <v>0</v>
      </c>
      <c r="P118" s="172">
        <v>0</v>
      </c>
      <c r="Q118" s="172">
        <f>ROUND(E118*P118,2)</f>
        <v>0</v>
      </c>
      <c r="R118" s="173" t="s">
        <v>234</v>
      </c>
      <c r="S118" s="172" t="s">
        <v>111</v>
      </c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 t="s">
        <v>205</v>
      </c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x14ac:dyDescent="0.2">
      <c r="A119" s="155" t="s">
        <v>105</v>
      </c>
      <c r="B119" s="160" t="s">
        <v>70</v>
      </c>
      <c r="C119" s="190" t="s">
        <v>71</v>
      </c>
      <c r="D119" s="163"/>
      <c r="E119" s="167"/>
      <c r="F119" s="174"/>
      <c r="G119" s="174">
        <f>SUM(G120:G151)</f>
        <v>0</v>
      </c>
      <c r="H119" s="174"/>
      <c r="I119" s="174">
        <f>SUM(I120:I151)</f>
        <v>0</v>
      </c>
      <c r="J119" s="174"/>
      <c r="K119" s="174">
        <f>SUM(K120:K151)</f>
        <v>0</v>
      </c>
      <c r="L119" s="174"/>
      <c r="M119" s="174">
        <f>SUM(M120:M151)</f>
        <v>0</v>
      </c>
      <c r="N119" s="174"/>
      <c r="O119" s="174">
        <f>SUM(O120:O151)</f>
        <v>0</v>
      </c>
      <c r="P119" s="174"/>
      <c r="Q119" s="174">
        <f>SUM(Q120:Q151)</f>
        <v>0</v>
      </c>
      <c r="R119" s="175"/>
      <c r="S119" s="174"/>
      <c r="AE119" t="s">
        <v>106</v>
      </c>
    </row>
    <row r="120" spans="1:60" ht="22.5" outlineLevel="1" x14ac:dyDescent="0.2">
      <c r="A120" s="148">
        <v>31</v>
      </c>
      <c r="B120" s="159" t="s">
        <v>235</v>
      </c>
      <c r="C120" s="188" t="s">
        <v>236</v>
      </c>
      <c r="D120" s="161" t="s">
        <v>237</v>
      </c>
      <c r="E120" s="165">
        <v>4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21</v>
      </c>
      <c r="M120" s="172">
        <f>G120*(1+L120/100)</f>
        <v>0</v>
      </c>
      <c r="N120" s="172">
        <v>0</v>
      </c>
      <c r="O120" s="172">
        <f>ROUND(E120*N120,2)</f>
        <v>0</v>
      </c>
      <c r="P120" s="172">
        <v>0</v>
      </c>
      <c r="Q120" s="172">
        <f>ROUND(E120*P120,2)</f>
        <v>0</v>
      </c>
      <c r="R120" s="173"/>
      <c r="S120" s="172" t="s">
        <v>132</v>
      </c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 t="s">
        <v>238</v>
      </c>
      <c r="AF120" s="147"/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22.5" outlineLevel="1" x14ac:dyDescent="0.2">
      <c r="A121" s="148"/>
      <c r="B121" s="159"/>
      <c r="C121" s="189" t="s">
        <v>239</v>
      </c>
      <c r="D121" s="162"/>
      <c r="E121" s="166"/>
      <c r="F121" s="172"/>
      <c r="G121" s="172"/>
      <c r="H121" s="172"/>
      <c r="I121" s="172"/>
      <c r="J121" s="172"/>
      <c r="K121" s="172"/>
      <c r="L121" s="172"/>
      <c r="M121" s="172"/>
      <c r="N121" s="172"/>
      <c r="O121" s="172"/>
      <c r="P121" s="172"/>
      <c r="Q121" s="172"/>
      <c r="R121" s="173"/>
      <c r="S121" s="172"/>
      <c r="T121" s="147"/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 t="s">
        <v>114</v>
      </c>
      <c r="AF121" s="147"/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48"/>
      <c r="B122" s="159"/>
      <c r="C122" s="189" t="s">
        <v>240</v>
      </c>
      <c r="D122" s="162"/>
      <c r="E122" s="166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3"/>
      <c r="S122" s="172"/>
      <c r="T122" s="147"/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 t="s">
        <v>114</v>
      </c>
      <c r="AF122" s="147"/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48"/>
      <c r="B123" s="159"/>
      <c r="C123" s="189" t="s">
        <v>241</v>
      </c>
      <c r="D123" s="162"/>
      <c r="E123" s="166"/>
      <c r="F123" s="172"/>
      <c r="G123" s="172"/>
      <c r="H123" s="172"/>
      <c r="I123" s="172"/>
      <c r="J123" s="172"/>
      <c r="K123" s="172"/>
      <c r="L123" s="172"/>
      <c r="M123" s="172"/>
      <c r="N123" s="172"/>
      <c r="O123" s="172"/>
      <c r="P123" s="172"/>
      <c r="Q123" s="172"/>
      <c r="R123" s="173"/>
      <c r="S123" s="172"/>
      <c r="T123" s="147"/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 t="s">
        <v>114</v>
      </c>
      <c r="AF123" s="147"/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48"/>
      <c r="B124" s="159"/>
      <c r="C124" s="189" t="s">
        <v>242</v>
      </c>
      <c r="D124" s="162"/>
      <c r="E124" s="166"/>
      <c r="F124" s="172"/>
      <c r="G124" s="172"/>
      <c r="H124" s="172"/>
      <c r="I124" s="172"/>
      <c r="J124" s="172"/>
      <c r="K124" s="172"/>
      <c r="L124" s="172"/>
      <c r="M124" s="172"/>
      <c r="N124" s="172"/>
      <c r="O124" s="172"/>
      <c r="P124" s="172"/>
      <c r="Q124" s="172"/>
      <c r="R124" s="173"/>
      <c r="S124" s="172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 t="s">
        <v>114</v>
      </c>
      <c r="AF124" s="147"/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48"/>
      <c r="B125" s="159"/>
      <c r="C125" s="189" t="s">
        <v>243</v>
      </c>
      <c r="D125" s="162"/>
      <c r="E125" s="166"/>
      <c r="F125" s="172"/>
      <c r="G125" s="172"/>
      <c r="H125" s="172"/>
      <c r="I125" s="172"/>
      <c r="J125" s="172"/>
      <c r="K125" s="172"/>
      <c r="L125" s="172"/>
      <c r="M125" s="172"/>
      <c r="N125" s="172"/>
      <c r="O125" s="172"/>
      <c r="P125" s="172"/>
      <c r="Q125" s="172"/>
      <c r="R125" s="173"/>
      <c r="S125" s="172"/>
      <c r="T125" s="147"/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 t="s">
        <v>114</v>
      </c>
      <c r="AF125" s="147"/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48"/>
      <c r="B126" s="159"/>
      <c r="C126" s="189" t="s">
        <v>244</v>
      </c>
      <c r="D126" s="162"/>
      <c r="E126" s="166">
        <v>4</v>
      </c>
      <c r="F126" s="172"/>
      <c r="G126" s="172"/>
      <c r="H126" s="172"/>
      <c r="I126" s="172"/>
      <c r="J126" s="172"/>
      <c r="K126" s="172"/>
      <c r="L126" s="172"/>
      <c r="M126" s="172"/>
      <c r="N126" s="172"/>
      <c r="O126" s="172"/>
      <c r="P126" s="172"/>
      <c r="Q126" s="172"/>
      <c r="R126" s="173"/>
      <c r="S126" s="172"/>
      <c r="T126" s="147"/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 t="s">
        <v>114</v>
      </c>
      <c r="AF126" s="147"/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2.5" outlineLevel="1" x14ac:dyDescent="0.2">
      <c r="A127" s="148">
        <v>32</v>
      </c>
      <c r="B127" s="159" t="s">
        <v>235</v>
      </c>
      <c r="C127" s="188" t="s">
        <v>245</v>
      </c>
      <c r="D127" s="161" t="s">
        <v>237</v>
      </c>
      <c r="E127" s="165">
        <v>1</v>
      </c>
      <c r="F127" s="171"/>
      <c r="G127" s="172">
        <f>ROUND(E127*F127,2)</f>
        <v>0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21</v>
      </c>
      <c r="M127" s="172">
        <f>G127*(1+L127/100)</f>
        <v>0</v>
      </c>
      <c r="N127" s="172">
        <v>0</v>
      </c>
      <c r="O127" s="172">
        <f>ROUND(E127*N127,2)</f>
        <v>0</v>
      </c>
      <c r="P127" s="172">
        <v>0</v>
      </c>
      <c r="Q127" s="172">
        <f>ROUND(E127*P127,2)</f>
        <v>0</v>
      </c>
      <c r="R127" s="173"/>
      <c r="S127" s="172" t="s">
        <v>132</v>
      </c>
      <c r="T127" s="147"/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 t="s">
        <v>238</v>
      </c>
      <c r="AF127" s="147"/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48"/>
      <c r="B128" s="159"/>
      <c r="C128" s="189" t="s">
        <v>239</v>
      </c>
      <c r="D128" s="162"/>
      <c r="E128" s="166"/>
      <c r="F128" s="172"/>
      <c r="G128" s="172"/>
      <c r="H128" s="172"/>
      <c r="I128" s="172"/>
      <c r="J128" s="172"/>
      <c r="K128" s="172"/>
      <c r="L128" s="172"/>
      <c r="M128" s="172"/>
      <c r="N128" s="172"/>
      <c r="O128" s="172"/>
      <c r="P128" s="172"/>
      <c r="Q128" s="172"/>
      <c r="R128" s="173"/>
      <c r="S128" s="172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 t="s">
        <v>114</v>
      </c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48"/>
      <c r="B129" s="159"/>
      <c r="C129" s="189" t="s">
        <v>240</v>
      </c>
      <c r="D129" s="162"/>
      <c r="E129" s="166"/>
      <c r="F129" s="172"/>
      <c r="G129" s="172"/>
      <c r="H129" s="172"/>
      <c r="I129" s="172"/>
      <c r="J129" s="172"/>
      <c r="K129" s="172"/>
      <c r="L129" s="172"/>
      <c r="M129" s="172"/>
      <c r="N129" s="172"/>
      <c r="O129" s="172"/>
      <c r="P129" s="172"/>
      <c r="Q129" s="172"/>
      <c r="R129" s="173"/>
      <c r="S129" s="172"/>
      <c r="T129" s="147"/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 t="s">
        <v>114</v>
      </c>
      <c r="AF129" s="147"/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48"/>
      <c r="B130" s="159"/>
      <c r="C130" s="189" t="s">
        <v>241</v>
      </c>
      <c r="D130" s="162"/>
      <c r="E130" s="166"/>
      <c r="F130" s="172"/>
      <c r="G130" s="172"/>
      <c r="H130" s="172"/>
      <c r="I130" s="172"/>
      <c r="J130" s="172"/>
      <c r="K130" s="172"/>
      <c r="L130" s="172"/>
      <c r="M130" s="172"/>
      <c r="N130" s="172"/>
      <c r="O130" s="172"/>
      <c r="P130" s="172"/>
      <c r="Q130" s="172"/>
      <c r="R130" s="173"/>
      <c r="S130" s="172"/>
      <c r="T130" s="147"/>
      <c r="U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 t="s">
        <v>114</v>
      </c>
      <c r="AF130" s="147"/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48"/>
      <c r="B131" s="159"/>
      <c r="C131" s="189" t="s">
        <v>246</v>
      </c>
      <c r="D131" s="162"/>
      <c r="E131" s="166"/>
      <c r="F131" s="172"/>
      <c r="G131" s="172"/>
      <c r="H131" s="172"/>
      <c r="I131" s="172"/>
      <c r="J131" s="172"/>
      <c r="K131" s="172"/>
      <c r="L131" s="172"/>
      <c r="M131" s="172"/>
      <c r="N131" s="172"/>
      <c r="O131" s="172"/>
      <c r="P131" s="172"/>
      <c r="Q131" s="172"/>
      <c r="R131" s="173"/>
      <c r="S131" s="172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 t="s">
        <v>114</v>
      </c>
      <c r="AF131" s="147"/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48"/>
      <c r="B132" s="159"/>
      <c r="C132" s="189" t="s">
        <v>196</v>
      </c>
      <c r="D132" s="162"/>
      <c r="E132" s="166"/>
      <c r="F132" s="172"/>
      <c r="G132" s="172"/>
      <c r="H132" s="172"/>
      <c r="I132" s="172"/>
      <c r="J132" s="172"/>
      <c r="K132" s="172"/>
      <c r="L132" s="172"/>
      <c r="M132" s="172"/>
      <c r="N132" s="172"/>
      <c r="O132" s="172"/>
      <c r="P132" s="172"/>
      <c r="Q132" s="172"/>
      <c r="R132" s="173"/>
      <c r="S132" s="172"/>
      <c r="T132" s="147"/>
      <c r="U132" s="147"/>
      <c r="V132" s="147"/>
      <c r="W132" s="147"/>
      <c r="X132" s="147"/>
      <c r="Y132" s="147"/>
      <c r="Z132" s="147"/>
      <c r="AA132" s="147"/>
      <c r="AB132" s="147"/>
      <c r="AC132" s="147"/>
      <c r="AD132" s="147"/>
      <c r="AE132" s="147" t="s">
        <v>114</v>
      </c>
      <c r="AF132" s="147"/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48"/>
      <c r="B133" s="159"/>
      <c r="C133" s="189" t="s">
        <v>197</v>
      </c>
      <c r="D133" s="162"/>
      <c r="E133" s="166">
        <v>1</v>
      </c>
      <c r="F133" s="172"/>
      <c r="G133" s="172"/>
      <c r="H133" s="172"/>
      <c r="I133" s="172"/>
      <c r="J133" s="172"/>
      <c r="K133" s="172"/>
      <c r="L133" s="172"/>
      <c r="M133" s="172"/>
      <c r="N133" s="172"/>
      <c r="O133" s="172"/>
      <c r="P133" s="172"/>
      <c r="Q133" s="172"/>
      <c r="R133" s="173"/>
      <c r="S133" s="172"/>
      <c r="T133" s="147"/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 t="s">
        <v>114</v>
      </c>
      <c r="AF133" s="147"/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33.75" outlineLevel="1" x14ac:dyDescent="0.2">
      <c r="A134" s="148">
        <v>33</v>
      </c>
      <c r="B134" s="159" t="s">
        <v>235</v>
      </c>
      <c r="C134" s="188" t="s">
        <v>247</v>
      </c>
      <c r="D134" s="161" t="s">
        <v>248</v>
      </c>
      <c r="E134" s="165">
        <v>1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21</v>
      </c>
      <c r="M134" s="172">
        <f>G134*(1+L134/100)</f>
        <v>0</v>
      </c>
      <c r="N134" s="172">
        <v>0</v>
      </c>
      <c r="O134" s="172">
        <f>ROUND(E134*N134,2)</f>
        <v>0</v>
      </c>
      <c r="P134" s="172">
        <v>0</v>
      </c>
      <c r="Q134" s="172">
        <f>ROUND(E134*P134,2)</f>
        <v>0</v>
      </c>
      <c r="R134" s="173"/>
      <c r="S134" s="172" t="s">
        <v>132</v>
      </c>
      <c r="T134" s="147"/>
      <c r="U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7" t="s">
        <v>238</v>
      </c>
      <c r="AF134" s="147"/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48"/>
      <c r="B135" s="159"/>
      <c r="C135" s="189" t="s">
        <v>249</v>
      </c>
      <c r="D135" s="162"/>
      <c r="E135" s="166"/>
      <c r="F135" s="172"/>
      <c r="G135" s="172"/>
      <c r="H135" s="172"/>
      <c r="I135" s="172"/>
      <c r="J135" s="172"/>
      <c r="K135" s="172"/>
      <c r="L135" s="172"/>
      <c r="M135" s="172"/>
      <c r="N135" s="172"/>
      <c r="O135" s="172"/>
      <c r="P135" s="172"/>
      <c r="Q135" s="172"/>
      <c r="R135" s="173"/>
      <c r="S135" s="172"/>
      <c r="T135" s="147"/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 t="s">
        <v>114</v>
      </c>
      <c r="AF135" s="147"/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48"/>
      <c r="B136" s="159"/>
      <c r="C136" s="189" t="s">
        <v>250</v>
      </c>
      <c r="D136" s="162"/>
      <c r="E136" s="166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173"/>
      <c r="S136" s="172"/>
      <c r="T136" s="147"/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 t="s">
        <v>114</v>
      </c>
      <c r="AF136" s="147"/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22.5" outlineLevel="1" x14ac:dyDescent="0.2">
      <c r="A137" s="148"/>
      <c r="B137" s="159"/>
      <c r="C137" s="189" t="s">
        <v>251</v>
      </c>
      <c r="D137" s="162"/>
      <c r="E137" s="166"/>
      <c r="F137" s="172"/>
      <c r="G137" s="172"/>
      <c r="H137" s="172"/>
      <c r="I137" s="172"/>
      <c r="J137" s="172"/>
      <c r="K137" s="172"/>
      <c r="L137" s="172"/>
      <c r="M137" s="172"/>
      <c r="N137" s="172"/>
      <c r="O137" s="172"/>
      <c r="P137" s="172"/>
      <c r="Q137" s="172"/>
      <c r="R137" s="173"/>
      <c r="S137" s="172"/>
      <c r="T137" s="147"/>
      <c r="U137" s="147"/>
      <c r="V137" s="147"/>
      <c r="W137" s="147"/>
      <c r="X137" s="147"/>
      <c r="Y137" s="147"/>
      <c r="Z137" s="147"/>
      <c r="AA137" s="147"/>
      <c r="AB137" s="147"/>
      <c r="AC137" s="147"/>
      <c r="AD137" s="147"/>
      <c r="AE137" s="147" t="s">
        <v>114</v>
      </c>
      <c r="AF137" s="147"/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48"/>
      <c r="B138" s="159"/>
      <c r="C138" s="189" t="s">
        <v>252</v>
      </c>
      <c r="D138" s="162"/>
      <c r="E138" s="166"/>
      <c r="F138" s="172"/>
      <c r="G138" s="172"/>
      <c r="H138" s="172"/>
      <c r="I138" s="172"/>
      <c r="J138" s="172"/>
      <c r="K138" s="172"/>
      <c r="L138" s="172"/>
      <c r="M138" s="172"/>
      <c r="N138" s="172"/>
      <c r="O138" s="172"/>
      <c r="P138" s="172"/>
      <c r="Q138" s="172"/>
      <c r="R138" s="173"/>
      <c r="S138" s="172"/>
      <c r="T138" s="147"/>
      <c r="U138" s="147"/>
      <c r="V138" s="147"/>
      <c r="W138" s="147"/>
      <c r="X138" s="147"/>
      <c r="Y138" s="147"/>
      <c r="Z138" s="147"/>
      <c r="AA138" s="147"/>
      <c r="AB138" s="147"/>
      <c r="AC138" s="147"/>
      <c r="AD138" s="147"/>
      <c r="AE138" s="147" t="s">
        <v>114</v>
      </c>
      <c r="AF138" s="147"/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22.5" outlineLevel="1" x14ac:dyDescent="0.2">
      <c r="A139" s="148"/>
      <c r="B139" s="159"/>
      <c r="C139" s="189" t="s">
        <v>253</v>
      </c>
      <c r="D139" s="162"/>
      <c r="E139" s="166"/>
      <c r="F139" s="172"/>
      <c r="G139" s="172"/>
      <c r="H139" s="172"/>
      <c r="I139" s="172"/>
      <c r="J139" s="172"/>
      <c r="K139" s="172"/>
      <c r="L139" s="172"/>
      <c r="M139" s="172"/>
      <c r="N139" s="172"/>
      <c r="O139" s="172"/>
      <c r="P139" s="172"/>
      <c r="Q139" s="172"/>
      <c r="R139" s="173"/>
      <c r="S139" s="172"/>
      <c r="T139" s="147"/>
      <c r="U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 t="s">
        <v>114</v>
      </c>
      <c r="AF139" s="147"/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48"/>
      <c r="B140" s="159"/>
      <c r="C140" s="189" t="s">
        <v>254</v>
      </c>
      <c r="D140" s="162"/>
      <c r="E140" s="166"/>
      <c r="F140" s="172"/>
      <c r="G140" s="172"/>
      <c r="H140" s="172"/>
      <c r="I140" s="172"/>
      <c r="J140" s="172"/>
      <c r="K140" s="172"/>
      <c r="L140" s="172"/>
      <c r="M140" s="172"/>
      <c r="N140" s="172"/>
      <c r="O140" s="172"/>
      <c r="P140" s="172"/>
      <c r="Q140" s="172"/>
      <c r="R140" s="173"/>
      <c r="S140" s="172"/>
      <c r="T140" s="147"/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 t="s">
        <v>114</v>
      </c>
      <c r="AF140" s="147"/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48"/>
      <c r="B141" s="159"/>
      <c r="C141" s="189" t="s">
        <v>196</v>
      </c>
      <c r="D141" s="162"/>
      <c r="E141" s="166"/>
      <c r="F141" s="172"/>
      <c r="G141" s="172"/>
      <c r="H141" s="172"/>
      <c r="I141" s="172"/>
      <c r="J141" s="172"/>
      <c r="K141" s="172"/>
      <c r="L141" s="172"/>
      <c r="M141" s="172"/>
      <c r="N141" s="172"/>
      <c r="O141" s="172"/>
      <c r="P141" s="172"/>
      <c r="Q141" s="172"/>
      <c r="R141" s="173"/>
      <c r="S141" s="172"/>
      <c r="T141" s="147"/>
      <c r="U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 t="s">
        <v>114</v>
      </c>
      <c r="AF141" s="147"/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48"/>
      <c r="B142" s="159"/>
      <c r="C142" s="189" t="s">
        <v>197</v>
      </c>
      <c r="D142" s="162"/>
      <c r="E142" s="166">
        <v>1</v>
      </c>
      <c r="F142" s="172"/>
      <c r="G142" s="172"/>
      <c r="H142" s="172"/>
      <c r="I142" s="172"/>
      <c r="J142" s="172"/>
      <c r="K142" s="172"/>
      <c r="L142" s="172"/>
      <c r="M142" s="172"/>
      <c r="N142" s="172"/>
      <c r="O142" s="172"/>
      <c r="P142" s="172"/>
      <c r="Q142" s="172"/>
      <c r="R142" s="173"/>
      <c r="S142" s="172"/>
      <c r="T142" s="147"/>
      <c r="U142" s="147"/>
      <c r="V142" s="147"/>
      <c r="W142" s="147"/>
      <c r="X142" s="147"/>
      <c r="Y142" s="147"/>
      <c r="Z142" s="147"/>
      <c r="AA142" s="147"/>
      <c r="AB142" s="147"/>
      <c r="AC142" s="147"/>
      <c r="AD142" s="147"/>
      <c r="AE142" s="147" t="s">
        <v>114</v>
      </c>
      <c r="AF142" s="147"/>
      <c r="AG142" s="147"/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48">
        <v>34</v>
      </c>
      <c r="B143" s="159" t="s">
        <v>235</v>
      </c>
      <c r="C143" s="188" t="s">
        <v>255</v>
      </c>
      <c r="D143" s="161" t="s">
        <v>139</v>
      </c>
      <c r="E143" s="165">
        <v>7.5</v>
      </c>
      <c r="F143" s="171"/>
      <c r="G143" s="172">
        <f>ROUND(E143*F143,2)</f>
        <v>0</v>
      </c>
      <c r="H143" s="171"/>
      <c r="I143" s="172">
        <f>ROUND(E143*H143,2)</f>
        <v>0</v>
      </c>
      <c r="J143" s="171"/>
      <c r="K143" s="172">
        <f>ROUND(E143*J143,2)</f>
        <v>0</v>
      </c>
      <c r="L143" s="172">
        <v>21</v>
      </c>
      <c r="M143" s="172">
        <f>G143*(1+L143/100)</f>
        <v>0</v>
      </c>
      <c r="N143" s="172">
        <v>0</v>
      </c>
      <c r="O143" s="172">
        <f>ROUND(E143*N143,2)</f>
        <v>0</v>
      </c>
      <c r="P143" s="172">
        <v>0</v>
      </c>
      <c r="Q143" s="172">
        <f>ROUND(E143*P143,2)</f>
        <v>0</v>
      </c>
      <c r="R143" s="173"/>
      <c r="S143" s="172" t="s">
        <v>132</v>
      </c>
      <c r="T143" s="147"/>
      <c r="U143" s="147"/>
      <c r="V143" s="147"/>
      <c r="W143" s="147"/>
      <c r="X143" s="147"/>
      <c r="Y143" s="147"/>
      <c r="Z143" s="147"/>
      <c r="AA143" s="147"/>
      <c r="AB143" s="147"/>
      <c r="AC143" s="147"/>
      <c r="AD143" s="147"/>
      <c r="AE143" s="147" t="s">
        <v>238</v>
      </c>
      <c r="AF143" s="147"/>
      <c r="AG143" s="147"/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48"/>
      <c r="B144" s="159"/>
      <c r="C144" s="189" t="s">
        <v>256</v>
      </c>
      <c r="D144" s="162"/>
      <c r="E144" s="166"/>
      <c r="F144" s="172"/>
      <c r="G144" s="172"/>
      <c r="H144" s="172"/>
      <c r="I144" s="172"/>
      <c r="J144" s="172"/>
      <c r="K144" s="172"/>
      <c r="L144" s="172"/>
      <c r="M144" s="172"/>
      <c r="N144" s="172"/>
      <c r="O144" s="172"/>
      <c r="P144" s="172"/>
      <c r="Q144" s="172"/>
      <c r="R144" s="173"/>
      <c r="S144" s="172"/>
      <c r="T144" s="147"/>
      <c r="U144" s="147"/>
      <c r="V144" s="147"/>
      <c r="W144" s="147"/>
      <c r="X144" s="147"/>
      <c r="Y144" s="147"/>
      <c r="Z144" s="147"/>
      <c r="AA144" s="147"/>
      <c r="AB144" s="147"/>
      <c r="AC144" s="147"/>
      <c r="AD144" s="147"/>
      <c r="AE144" s="147" t="s">
        <v>114</v>
      </c>
      <c r="AF144" s="147"/>
      <c r="AG144" s="147"/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48"/>
      <c r="B145" s="159"/>
      <c r="C145" s="189" t="s">
        <v>257</v>
      </c>
      <c r="D145" s="162"/>
      <c r="E145" s="166"/>
      <c r="F145" s="172"/>
      <c r="G145" s="172"/>
      <c r="H145" s="172"/>
      <c r="I145" s="172"/>
      <c r="J145" s="172"/>
      <c r="K145" s="172"/>
      <c r="L145" s="172"/>
      <c r="M145" s="172"/>
      <c r="N145" s="172"/>
      <c r="O145" s="172"/>
      <c r="P145" s="172"/>
      <c r="Q145" s="172"/>
      <c r="R145" s="173"/>
      <c r="S145" s="172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 t="s">
        <v>114</v>
      </c>
      <c r="AF145" s="147"/>
      <c r="AG145" s="147"/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48"/>
      <c r="B146" s="159"/>
      <c r="C146" s="189" t="s">
        <v>258</v>
      </c>
      <c r="D146" s="162"/>
      <c r="E146" s="166">
        <v>7.5</v>
      </c>
      <c r="F146" s="172"/>
      <c r="G146" s="172"/>
      <c r="H146" s="172"/>
      <c r="I146" s="172"/>
      <c r="J146" s="172"/>
      <c r="K146" s="172"/>
      <c r="L146" s="172"/>
      <c r="M146" s="172"/>
      <c r="N146" s="172"/>
      <c r="O146" s="172"/>
      <c r="P146" s="172"/>
      <c r="Q146" s="172"/>
      <c r="R146" s="173"/>
      <c r="S146" s="172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 t="s">
        <v>114</v>
      </c>
      <c r="AF146" s="147"/>
      <c r="AG146" s="147"/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48">
        <v>35</v>
      </c>
      <c r="B147" s="159" t="s">
        <v>235</v>
      </c>
      <c r="C147" s="188" t="s">
        <v>259</v>
      </c>
      <c r="D147" s="161" t="s">
        <v>260</v>
      </c>
      <c r="E147" s="165">
        <v>1</v>
      </c>
      <c r="F147" s="171"/>
      <c r="G147" s="172">
        <f>ROUND(E147*F147,2)</f>
        <v>0</v>
      </c>
      <c r="H147" s="171"/>
      <c r="I147" s="172">
        <f>ROUND(E147*H147,2)</f>
        <v>0</v>
      </c>
      <c r="J147" s="171"/>
      <c r="K147" s="172">
        <f>ROUND(E147*J147,2)</f>
        <v>0</v>
      </c>
      <c r="L147" s="172">
        <v>21</v>
      </c>
      <c r="M147" s="172">
        <f>G147*(1+L147/100)</f>
        <v>0</v>
      </c>
      <c r="N147" s="172">
        <v>0</v>
      </c>
      <c r="O147" s="172">
        <f>ROUND(E147*N147,2)</f>
        <v>0</v>
      </c>
      <c r="P147" s="172">
        <v>0</v>
      </c>
      <c r="Q147" s="172">
        <f>ROUND(E147*P147,2)</f>
        <v>0</v>
      </c>
      <c r="R147" s="173"/>
      <c r="S147" s="172" t="s">
        <v>132</v>
      </c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 t="s">
        <v>238</v>
      </c>
      <c r="AF147" s="147"/>
      <c r="AG147" s="147"/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48"/>
      <c r="B148" s="159"/>
      <c r="C148" s="189" t="s">
        <v>261</v>
      </c>
      <c r="D148" s="162"/>
      <c r="E148" s="166"/>
      <c r="F148" s="172"/>
      <c r="G148" s="172"/>
      <c r="H148" s="172"/>
      <c r="I148" s="172"/>
      <c r="J148" s="172"/>
      <c r="K148" s="172"/>
      <c r="L148" s="172"/>
      <c r="M148" s="172"/>
      <c r="N148" s="172"/>
      <c r="O148" s="172"/>
      <c r="P148" s="172"/>
      <c r="Q148" s="172"/>
      <c r="R148" s="173"/>
      <c r="S148" s="172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 t="s">
        <v>114</v>
      </c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48"/>
      <c r="B149" s="159"/>
      <c r="C149" s="189" t="s">
        <v>196</v>
      </c>
      <c r="D149" s="162"/>
      <c r="E149" s="166"/>
      <c r="F149" s="172"/>
      <c r="G149" s="172"/>
      <c r="H149" s="172"/>
      <c r="I149" s="172"/>
      <c r="J149" s="172"/>
      <c r="K149" s="172"/>
      <c r="L149" s="172"/>
      <c r="M149" s="172"/>
      <c r="N149" s="172"/>
      <c r="O149" s="172"/>
      <c r="P149" s="172"/>
      <c r="Q149" s="172"/>
      <c r="R149" s="173"/>
      <c r="S149" s="172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 t="s">
        <v>114</v>
      </c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48"/>
      <c r="B150" s="159"/>
      <c r="C150" s="189" t="s">
        <v>197</v>
      </c>
      <c r="D150" s="162"/>
      <c r="E150" s="166">
        <v>1</v>
      </c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3"/>
      <c r="S150" s="172"/>
      <c r="T150" s="147"/>
      <c r="U150" s="147"/>
      <c r="V150" s="147"/>
      <c r="W150" s="147"/>
      <c r="X150" s="147"/>
      <c r="Y150" s="147"/>
      <c r="Z150" s="147"/>
      <c r="AA150" s="147"/>
      <c r="AB150" s="147"/>
      <c r="AC150" s="147"/>
      <c r="AD150" s="147"/>
      <c r="AE150" s="147" t="s">
        <v>114</v>
      </c>
      <c r="AF150" s="147"/>
      <c r="AG150" s="147"/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48">
        <v>36</v>
      </c>
      <c r="B151" s="159" t="s">
        <v>262</v>
      </c>
      <c r="C151" s="188" t="s">
        <v>263</v>
      </c>
      <c r="D151" s="161" t="s">
        <v>0</v>
      </c>
      <c r="E151" s="168"/>
      <c r="F151" s="171"/>
      <c r="G151" s="172">
        <f>ROUND(E151*F151,2)</f>
        <v>0</v>
      </c>
      <c r="H151" s="171"/>
      <c r="I151" s="172">
        <f>ROUND(E151*H151,2)</f>
        <v>0</v>
      </c>
      <c r="J151" s="171"/>
      <c r="K151" s="172">
        <f>ROUND(E151*J151,2)</f>
        <v>0</v>
      </c>
      <c r="L151" s="172">
        <v>21</v>
      </c>
      <c r="M151" s="172">
        <f>G151*(1+L151/100)</f>
        <v>0</v>
      </c>
      <c r="N151" s="172">
        <v>0</v>
      </c>
      <c r="O151" s="172">
        <f>ROUND(E151*N151,2)</f>
        <v>0</v>
      </c>
      <c r="P151" s="172">
        <v>0</v>
      </c>
      <c r="Q151" s="172">
        <f>ROUND(E151*P151,2)</f>
        <v>0</v>
      </c>
      <c r="R151" s="173" t="s">
        <v>264</v>
      </c>
      <c r="S151" s="172" t="s">
        <v>111</v>
      </c>
      <c r="T151" s="147"/>
      <c r="U151" s="147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 t="s">
        <v>205</v>
      </c>
      <c r="AF151" s="147"/>
      <c r="AG151" s="147"/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x14ac:dyDescent="0.2">
      <c r="A152" s="155" t="s">
        <v>105</v>
      </c>
      <c r="B152" s="160" t="s">
        <v>72</v>
      </c>
      <c r="C152" s="190" t="s">
        <v>73</v>
      </c>
      <c r="D152" s="163"/>
      <c r="E152" s="167"/>
      <c r="F152" s="174"/>
      <c r="G152" s="174">
        <f>SUM(G153:G184)</f>
        <v>0</v>
      </c>
      <c r="H152" s="174"/>
      <c r="I152" s="174">
        <f>SUM(I153:I184)</f>
        <v>0</v>
      </c>
      <c r="J152" s="174"/>
      <c r="K152" s="174">
        <f>SUM(K153:K184)</f>
        <v>0</v>
      </c>
      <c r="L152" s="174"/>
      <c r="M152" s="174">
        <f>SUM(M153:M184)</f>
        <v>0</v>
      </c>
      <c r="N152" s="174"/>
      <c r="O152" s="174">
        <f>SUM(O153:O184)</f>
        <v>6.7799999999999994</v>
      </c>
      <c r="P152" s="174"/>
      <c r="Q152" s="174">
        <f>SUM(Q153:Q184)</f>
        <v>0</v>
      </c>
      <c r="R152" s="175"/>
      <c r="S152" s="174"/>
      <c r="AE152" t="s">
        <v>106</v>
      </c>
    </row>
    <row r="153" spans="1:60" outlineLevel="1" x14ac:dyDescent="0.2">
      <c r="A153" s="148">
        <v>37</v>
      </c>
      <c r="B153" s="159" t="s">
        <v>265</v>
      </c>
      <c r="C153" s="188" t="s">
        <v>266</v>
      </c>
      <c r="D153" s="161" t="s">
        <v>109</v>
      </c>
      <c r="E153" s="165">
        <v>374.69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72">
        <v>0</v>
      </c>
      <c r="O153" s="172">
        <f>ROUND(E153*N153,2)</f>
        <v>0</v>
      </c>
      <c r="P153" s="172">
        <v>0</v>
      </c>
      <c r="Q153" s="172">
        <f>ROUND(E153*P153,2)</f>
        <v>0</v>
      </c>
      <c r="R153" s="173"/>
      <c r="S153" s="172" t="s">
        <v>132</v>
      </c>
      <c r="T153" s="147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147" t="s">
        <v>168</v>
      </c>
      <c r="AF153" s="147"/>
      <c r="AG153" s="147"/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48"/>
      <c r="B154" s="159"/>
      <c r="C154" s="189" t="s">
        <v>267</v>
      </c>
      <c r="D154" s="162"/>
      <c r="E154" s="166"/>
      <c r="F154" s="172"/>
      <c r="G154" s="172"/>
      <c r="H154" s="172"/>
      <c r="I154" s="172"/>
      <c r="J154" s="172"/>
      <c r="K154" s="172"/>
      <c r="L154" s="172"/>
      <c r="M154" s="172"/>
      <c r="N154" s="172"/>
      <c r="O154" s="172"/>
      <c r="P154" s="172"/>
      <c r="Q154" s="172"/>
      <c r="R154" s="173"/>
      <c r="S154" s="172"/>
      <c r="T154" s="147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147" t="s">
        <v>114</v>
      </c>
      <c r="AF154" s="147"/>
      <c r="AG154" s="147"/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48"/>
      <c r="B155" s="159"/>
      <c r="C155" s="189" t="s">
        <v>268</v>
      </c>
      <c r="D155" s="162"/>
      <c r="E155" s="166"/>
      <c r="F155" s="172"/>
      <c r="G155" s="172"/>
      <c r="H155" s="172"/>
      <c r="I155" s="172"/>
      <c r="J155" s="172"/>
      <c r="K155" s="172"/>
      <c r="L155" s="172"/>
      <c r="M155" s="172"/>
      <c r="N155" s="172"/>
      <c r="O155" s="172"/>
      <c r="P155" s="172"/>
      <c r="Q155" s="172"/>
      <c r="R155" s="173"/>
      <c r="S155" s="172"/>
      <c r="T155" s="147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 t="s">
        <v>114</v>
      </c>
      <c r="AF155" s="147"/>
      <c r="AG155" s="147"/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48"/>
      <c r="B156" s="159"/>
      <c r="C156" s="189" t="s">
        <v>269</v>
      </c>
      <c r="D156" s="162"/>
      <c r="E156" s="166">
        <v>374.69</v>
      </c>
      <c r="F156" s="172"/>
      <c r="G156" s="172"/>
      <c r="H156" s="172"/>
      <c r="I156" s="172"/>
      <c r="J156" s="172"/>
      <c r="K156" s="172"/>
      <c r="L156" s="172"/>
      <c r="M156" s="172"/>
      <c r="N156" s="172"/>
      <c r="O156" s="172"/>
      <c r="P156" s="172"/>
      <c r="Q156" s="172"/>
      <c r="R156" s="173"/>
      <c r="S156" s="172"/>
      <c r="T156" s="147"/>
      <c r="U156" s="147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 t="s">
        <v>114</v>
      </c>
      <c r="AF156" s="147"/>
      <c r="AG156" s="147"/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ht="22.5" outlineLevel="1" x14ac:dyDescent="0.2">
      <c r="A157" s="148">
        <v>38</v>
      </c>
      <c r="B157" s="159" t="s">
        <v>270</v>
      </c>
      <c r="C157" s="188" t="s">
        <v>271</v>
      </c>
      <c r="D157" s="161" t="s">
        <v>109</v>
      </c>
      <c r="E157" s="165">
        <v>187.345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21</v>
      </c>
      <c r="M157" s="172">
        <f>G157*(1+L157/100)</f>
        <v>0</v>
      </c>
      <c r="N157" s="172">
        <v>1.1199999999999999E-3</v>
      </c>
      <c r="O157" s="172">
        <f>ROUND(E157*N157,2)</f>
        <v>0.21</v>
      </c>
      <c r="P157" s="172">
        <v>0</v>
      </c>
      <c r="Q157" s="172">
        <f>ROUND(E157*P157,2)</f>
        <v>0</v>
      </c>
      <c r="R157" s="173"/>
      <c r="S157" s="172" t="s">
        <v>132</v>
      </c>
      <c r="T157" s="147"/>
      <c r="U157" s="147"/>
      <c r="V157" s="147"/>
      <c r="W157" s="147"/>
      <c r="X157" s="147"/>
      <c r="Y157" s="147"/>
      <c r="Z157" s="147"/>
      <c r="AA157" s="147"/>
      <c r="AB157" s="147"/>
      <c r="AC157" s="147"/>
      <c r="AD157" s="147"/>
      <c r="AE157" s="147" t="s">
        <v>168</v>
      </c>
      <c r="AF157" s="147"/>
      <c r="AG157" s="147"/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48"/>
      <c r="B158" s="159"/>
      <c r="C158" s="189" t="s">
        <v>272</v>
      </c>
      <c r="D158" s="162"/>
      <c r="E158" s="166"/>
      <c r="F158" s="172"/>
      <c r="G158" s="172"/>
      <c r="H158" s="172"/>
      <c r="I158" s="172"/>
      <c r="J158" s="172"/>
      <c r="K158" s="172"/>
      <c r="L158" s="172"/>
      <c r="M158" s="172"/>
      <c r="N158" s="172"/>
      <c r="O158" s="172"/>
      <c r="P158" s="172"/>
      <c r="Q158" s="172"/>
      <c r="R158" s="173"/>
      <c r="S158" s="172"/>
      <c r="T158" s="147"/>
      <c r="U158" s="147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 t="s">
        <v>114</v>
      </c>
      <c r="AF158" s="147"/>
      <c r="AG158" s="147"/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48"/>
      <c r="B159" s="159"/>
      <c r="C159" s="189" t="s">
        <v>273</v>
      </c>
      <c r="D159" s="162"/>
      <c r="E159" s="166"/>
      <c r="F159" s="172"/>
      <c r="G159" s="172"/>
      <c r="H159" s="172"/>
      <c r="I159" s="172"/>
      <c r="J159" s="172"/>
      <c r="K159" s="172"/>
      <c r="L159" s="172"/>
      <c r="M159" s="172"/>
      <c r="N159" s="172"/>
      <c r="O159" s="172"/>
      <c r="P159" s="172"/>
      <c r="Q159" s="172"/>
      <c r="R159" s="173"/>
      <c r="S159" s="172"/>
      <c r="T159" s="147"/>
      <c r="U159" s="147"/>
      <c r="V159" s="147"/>
      <c r="W159" s="147"/>
      <c r="X159" s="147"/>
      <c r="Y159" s="147"/>
      <c r="Z159" s="147"/>
      <c r="AA159" s="147"/>
      <c r="AB159" s="147"/>
      <c r="AC159" s="147"/>
      <c r="AD159" s="147"/>
      <c r="AE159" s="147" t="s">
        <v>114</v>
      </c>
      <c r="AF159" s="147"/>
      <c r="AG159" s="147"/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48"/>
      <c r="B160" s="159"/>
      <c r="C160" s="189" t="s">
        <v>274</v>
      </c>
      <c r="D160" s="162"/>
      <c r="E160" s="166"/>
      <c r="F160" s="172"/>
      <c r="G160" s="172"/>
      <c r="H160" s="172"/>
      <c r="I160" s="172"/>
      <c r="J160" s="172"/>
      <c r="K160" s="172"/>
      <c r="L160" s="172"/>
      <c r="M160" s="172"/>
      <c r="N160" s="172"/>
      <c r="O160" s="172"/>
      <c r="P160" s="172"/>
      <c r="Q160" s="172"/>
      <c r="R160" s="173"/>
      <c r="S160" s="172"/>
      <c r="T160" s="147"/>
      <c r="U160" s="147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 t="s">
        <v>114</v>
      </c>
      <c r="AF160" s="147"/>
      <c r="AG160" s="147"/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48"/>
      <c r="B161" s="159"/>
      <c r="C161" s="189" t="s">
        <v>275</v>
      </c>
      <c r="D161" s="162"/>
      <c r="E161" s="166"/>
      <c r="F161" s="172"/>
      <c r="G161" s="172"/>
      <c r="H161" s="172"/>
      <c r="I161" s="172"/>
      <c r="J161" s="172"/>
      <c r="K161" s="172"/>
      <c r="L161" s="172"/>
      <c r="M161" s="172"/>
      <c r="N161" s="172"/>
      <c r="O161" s="172"/>
      <c r="P161" s="172"/>
      <c r="Q161" s="172"/>
      <c r="R161" s="173"/>
      <c r="S161" s="172"/>
      <c r="T161" s="147"/>
      <c r="U161" s="147"/>
      <c r="V161" s="147"/>
      <c r="W161" s="147"/>
      <c r="X161" s="147"/>
      <c r="Y161" s="147"/>
      <c r="Z161" s="147"/>
      <c r="AA161" s="147"/>
      <c r="AB161" s="147"/>
      <c r="AC161" s="147"/>
      <c r="AD161" s="147"/>
      <c r="AE161" s="147" t="s">
        <v>114</v>
      </c>
      <c r="AF161" s="147"/>
      <c r="AG161" s="147"/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48"/>
      <c r="B162" s="159"/>
      <c r="C162" s="189" t="s">
        <v>276</v>
      </c>
      <c r="D162" s="162"/>
      <c r="E162" s="166">
        <v>187.345</v>
      </c>
      <c r="F162" s="172"/>
      <c r="G162" s="172"/>
      <c r="H162" s="172"/>
      <c r="I162" s="172"/>
      <c r="J162" s="172"/>
      <c r="K162" s="172"/>
      <c r="L162" s="172"/>
      <c r="M162" s="172"/>
      <c r="N162" s="172"/>
      <c r="O162" s="172"/>
      <c r="P162" s="172"/>
      <c r="Q162" s="172"/>
      <c r="R162" s="173"/>
      <c r="S162" s="172"/>
      <c r="T162" s="147"/>
      <c r="U162" s="147"/>
      <c r="V162" s="147"/>
      <c r="W162" s="147"/>
      <c r="X162" s="147"/>
      <c r="Y162" s="147"/>
      <c r="Z162" s="147"/>
      <c r="AA162" s="147"/>
      <c r="AB162" s="147"/>
      <c r="AC162" s="147"/>
      <c r="AD162" s="147"/>
      <c r="AE162" s="147" t="s">
        <v>114</v>
      </c>
      <c r="AF162" s="147"/>
      <c r="AG162" s="147"/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ht="22.5" outlineLevel="1" x14ac:dyDescent="0.2">
      <c r="A163" s="148">
        <v>39</v>
      </c>
      <c r="B163" s="159" t="s">
        <v>277</v>
      </c>
      <c r="C163" s="188" t="s">
        <v>278</v>
      </c>
      <c r="D163" s="161" t="s">
        <v>109</v>
      </c>
      <c r="E163" s="165">
        <v>187.345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21</v>
      </c>
      <c r="M163" s="172">
        <f>G163*(1+L163/100)</f>
        <v>0</v>
      </c>
      <c r="N163" s="172">
        <v>1.1199999999999999E-3</v>
      </c>
      <c r="O163" s="172">
        <f>ROUND(E163*N163,2)</f>
        <v>0.21</v>
      </c>
      <c r="P163" s="172">
        <v>0</v>
      </c>
      <c r="Q163" s="172">
        <f>ROUND(E163*P163,2)</f>
        <v>0</v>
      </c>
      <c r="R163" s="173"/>
      <c r="S163" s="172" t="s">
        <v>132</v>
      </c>
      <c r="T163" s="147"/>
      <c r="U163" s="147"/>
      <c r="V163" s="147"/>
      <c r="W163" s="147"/>
      <c r="X163" s="147"/>
      <c r="Y163" s="147"/>
      <c r="Z163" s="147"/>
      <c r="AA163" s="147"/>
      <c r="AB163" s="147"/>
      <c r="AC163" s="147"/>
      <c r="AD163" s="147"/>
      <c r="AE163" s="147" t="s">
        <v>168</v>
      </c>
      <c r="AF163" s="147"/>
      <c r="AG163" s="147"/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48"/>
      <c r="B164" s="159"/>
      <c r="C164" s="189" t="s">
        <v>279</v>
      </c>
      <c r="D164" s="162"/>
      <c r="E164" s="166"/>
      <c r="F164" s="172"/>
      <c r="G164" s="172"/>
      <c r="H164" s="172"/>
      <c r="I164" s="172"/>
      <c r="J164" s="172"/>
      <c r="K164" s="172"/>
      <c r="L164" s="172"/>
      <c r="M164" s="172"/>
      <c r="N164" s="172"/>
      <c r="O164" s="172"/>
      <c r="P164" s="172"/>
      <c r="Q164" s="172"/>
      <c r="R164" s="173"/>
      <c r="S164" s="172"/>
      <c r="T164" s="147"/>
      <c r="U164" s="147"/>
      <c r="V164" s="147"/>
      <c r="W164" s="147"/>
      <c r="X164" s="147"/>
      <c r="Y164" s="147"/>
      <c r="Z164" s="147"/>
      <c r="AA164" s="147"/>
      <c r="AB164" s="147"/>
      <c r="AC164" s="147"/>
      <c r="AD164" s="147"/>
      <c r="AE164" s="147" t="s">
        <v>114</v>
      </c>
      <c r="AF164" s="147"/>
      <c r="AG164" s="147"/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48"/>
      <c r="B165" s="159"/>
      <c r="C165" s="189" t="s">
        <v>273</v>
      </c>
      <c r="D165" s="162"/>
      <c r="E165" s="166"/>
      <c r="F165" s="172"/>
      <c r="G165" s="172"/>
      <c r="H165" s="172"/>
      <c r="I165" s="172"/>
      <c r="J165" s="172"/>
      <c r="K165" s="172"/>
      <c r="L165" s="172"/>
      <c r="M165" s="172"/>
      <c r="N165" s="172"/>
      <c r="O165" s="172"/>
      <c r="P165" s="172"/>
      <c r="Q165" s="172"/>
      <c r="R165" s="173"/>
      <c r="S165" s="172"/>
      <c r="T165" s="147"/>
      <c r="U165" s="147"/>
      <c r="V165" s="147"/>
      <c r="W165" s="147"/>
      <c r="X165" s="147"/>
      <c r="Y165" s="147"/>
      <c r="Z165" s="147"/>
      <c r="AA165" s="147"/>
      <c r="AB165" s="147"/>
      <c r="AC165" s="147"/>
      <c r="AD165" s="147"/>
      <c r="AE165" s="147" t="s">
        <v>114</v>
      </c>
      <c r="AF165" s="147"/>
      <c r="AG165" s="147"/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48"/>
      <c r="B166" s="159"/>
      <c r="C166" s="189" t="s">
        <v>274</v>
      </c>
      <c r="D166" s="162"/>
      <c r="E166" s="166"/>
      <c r="F166" s="172"/>
      <c r="G166" s="172"/>
      <c r="H166" s="172"/>
      <c r="I166" s="172"/>
      <c r="J166" s="172"/>
      <c r="K166" s="172"/>
      <c r="L166" s="172"/>
      <c r="M166" s="172"/>
      <c r="N166" s="172"/>
      <c r="O166" s="172"/>
      <c r="P166" s="172"/>
      <c r="Q166" s="172"/>
      <c r="R166" s="173"/>
      <c r="S166" s="172"/>
      <c r="T166" s="147"/>
      <c r="U166" s="147"/>
      <c r="V166" s="147"/>
      <c r="W166" s="147"/>
      <c r="X166" s="147"/>
      <c r="Y166" s="147"/>
      <c r="Z166" s="147"/>
      <c r="AA166" s="147"/>
      <c r="AB166" s="147"/>
      <c r="AC166" s="147"/>
      <c r="AD166" s="147"/>
      <c r="AE166" s="147" t="s">
        <v>114</v>
      </c>
      <c r="AF166" s="147"/>
      <c r="AG166" s="147"/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48"/>
      <c r="B167" s="159"/>
      <c r="C167" s="189" t="s">
        <v>275</v>
      </c>
      <c r="D167" s="162"/>
      <c r="E167" s="166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3"/>
      <c r="S167" s="172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 t="s">
        <v>114</v>
      </c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48"/>
      <c r="B168" s="159"/>
      <c r="C168" s="189" t="s">
        <v>276</v>
      </c>
      <c r="D168" s="162"/>
      <c r="E168" s="166">
        <v>187.345</v>
      </c>
      <c r="F168" s="172"/>
      <c r="G168" s="172"/>
      <c r="H168" s="172"/>
      <c r="I168" s="172"/>
      <c r="J168" s="172"/>
      <c r="K168" s="172"/>
      <c r="L168" s="172"/>
      <c r="M168" s="172"/>
      <c r="N168" s="172"/>
      <c r="O168" s="172"/>
      <c r="P168" s="172"/>
      <c r="Q168" s="172"/>
      <c r="R168" s="173"/>
      <c r="S168" s="172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 t="s">
        <v>114</v>
      </c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ht="22.5" outlineLevel="1" x14ac:dyDescent="0.2">
      <c r="A169" s="148">
        <v>40</v>
      </c>
      <c r="B169" s="159" t="s">
        <v>280</v>
      </c>
      <c r="C169" s="188" t="s">
        <v>281</v>
      </c>
      <c r="D169" s="161" t="s">
        <v>109</v>
      </c>
      <c r="E169" s="165">
        <v>374.69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21</v>
      </c>
      <c r="M169" s="172">
        <f>G169*(1+L169/100)</f>
        <v>0</v>
      </c>
      <c r="N169" s="172">
        <v>1.6000000000000001E-4</v>
      </c>
      <c r="O169" s="172">
        <f>ROUND(E169*N169,2)</f>
        <v>0.06</v>
      </c>
      <c r="P169" s="172">
        <v>0</v>
      </c>
      <c r="Q169" s="172">
        <f>ROUND(E169*P169,2)</f>
        <v>0</v>
      </c>
      <c r="R169" s="173" t="s">
        <v>282</v>
      </c>
      <c r="S169" s="172" t="s">
        <v>111</v>
      </c>
      <c r="T169" s="147"/>
      <c r="U169" s="147"/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 t="s">
        <v>168</v>
      </c>
      <c r="AF169" s="147"/>
      <c r="AG169" s="147"/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48"/>
      <c r="B170" s="159"/>
      <c r="C170" s="189" t="s">
        <v>283</v>
      </c>
      <c r="D170" s="162"/>
      <c r="E170" s="166"/>
      <c r="F170" s="172"/>
      <c r="G170" s="172"/>
      <c r="H170" s="172"/>
      <c r="I170" s="172"/>
      <c r="J170" s="172"/>
      <c r="K170" s="172"/>
      <c r="L170" s="172"/>
      <c r="M170" s="172"/>
      <c r="N170" s="172"/>
      <c r="O170" s="172"/>
      <c r="P170" s="172"/>
      <c r="Q170" s="172"/>
      <c r="R170" s="173"/>
      <c r="S170" s="172"/>
      <c r="T170" s="147"/>
      <c r="U170" s="147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 t="s">
        <v>114</v>
      </c>
      <c r="AF170" s="147"/>
      <c r="AG170" s="147"/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48"/>
      <c r="B171" s="159"/>
      <c r="C171" s="189" t="s">
        <v>267</v>
      </c>
      <c r="D171" s="162"/>
      <c r="E171" s="166"/>
      <c r="F171" s="172"/>
      <c r="G171" s="172"/>
      <c r="H171" s="172"/>
      <c r="I171" s="172"/>
      <c r="J171" s="172"/>
      <c r="K171" s="172"/>
      <c r="L171" s="172"/>
      <c r="M171" s="172"/>
      <c r="N171" s="172"/>
      <c r="O171" s="172"/>
      <c r="P171" s="172"/>
      <c r="Q171" s="172"/>
      <c r="R171" s="173"/>
      <c r="S171" s="172"/>
      <c r="T171" s="147"/>
      <c r="U171" s="147"/>
      <c r="V171" s="147"/>
      <c r="W171" s="147"/>
      <c r="X171" s="147"/>
      <c r="Y171" s="147"/>
      <c r="Z171" s="147"/>
      <c r="AA171" s="147"/>
      <c r="AB171" s="147"/>
      <c r="AC171" s="147"/>
      <c r="AD171" s="147"/>
      <c r="AE171" s="147" t="s">
        <v>114</v>
      </c>
      <c r="AF171" s="147"/>
      <c r="AG171" s="147"/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48"/>
      <c r="B172" s="159"/>
      <c r="C172" s="189" t="s">
        <v>268</v>
      </c>
      <c r="D172" s="162"/>
      <c r="E172" s="166"/>
      <c r="F172" s="172"/>
      <c r="G172" s="172"/>
      <c r="H172" s="172"/>
      <c r="I172" s="172"/>
      <c r="J172" s="172"/>
      <c r="K172" s="172"/>
      <c r="L172" s="172"/>
      <c r="M172" s="172"/>
      <c r="N172" s="172"/>
      <c r="O172" s="172"/>
      <c r="P172" s="172"/>
      <c r="Q172" s="172"/>
      <c r="R172" s="173"/>
      <c r="S172" s="172"/>
      <c r="T172" s="147"/>
      <c r="U172" s="147"/>
      <c r="V172" s="147"/>
      <c r="W172" s="147"/>
      <c r="X172" s="147"/>
      <c r="Y172" s="147"/>
      <c r="Z172" s="147"/>
      <c r="AA172" s="147"/>
      <c r="AB172" s="147"/>
      <c r="AC172" s="147"/>
      <c r="AD172" s="147"/>
      <c r="AE172" s="147" t="s">
        <v>114</v>
      </c>
      <c r="AF172" s="147"/>
      <c r="AG172" s="147"/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48"/>
      <c r="B173" s="159"/>
      <c r="C173" s="189" t="s">
        <v>269</v>
      </c>
      <c r="D173" s="162"/>
      <c r="E173" s="166">
        <v>374.69</v>
      </c>
      <c r="F173" s="172"/>
      <c r="G173" s="172"/>
      <c r="H173" s="172"/>
      <c r="I173" s="172"/>
      <c r="J173" s="172"/>
      <c r="K173" s="172"/>
      <c r="L173" s="172"/>
      <c r="M173" s="172"/>
      <c r="N173" s="172"/>
      <c r="O173" s="172"/>
      <c r="P173" s="172"/>
      <c r="Q173" s="172"/>
      <c r="R173" s="173"/>
      <c r="S173" s="172"/>
      <c r="T173" s="147"/>
      <c r="U173" s="147"/>
      <c r="V173" s="147"/>
      <c r="W173" s="147"/>
      <c r="X173" s="147"/>
      <c r="Y173" s="147"/>
      <c r="Z173" s="147"/>
      <c r="AA173" s="147"/>
      <c r="AB173" s="147"/>
      <c r="AC173" s="147"/>
      <c r="AD173" s="147"/>
      <c r="AE173" s="147" t="s">
        <v>114</v>
      </c>
      <c r="AF173" s="147"/>
      <c r="AG173" s="147"/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48">
        <v>41</v>
      </c>
      <c r="B174" s="159" t="s">
        <v>284</v>
      </c>
      <c r="C174" s="188" t="s">
        <v>285</v>
      </c>
      <c r="D174" s="161" t="s">
        <v>109</v>
      </c>
      <c r="E174" s="165">
        <v>374.69</v>
      </c>
      <c r="F174" s="171"/>
      <c r="G174" s="172">
        <f>ROUND(E174*F174,2)</f>
        <v>0</v>
      </c>
      <c r="H174" s="171"/>
      <c r="I174" s="172">
        <f>ROUND(E174*H174,2)</f>
        <v>0</v>
      </c>
      <c r="J174" s="171"/>
      <c r="K174" s="172">
        <f>ROUND(E174*J174,2)</f>
        <v>0</v>
      </c>
      <c r="L174" s="172">
        <v>21</v>
      </c>
      <c r="M174" s="172">
        <f>G174*(1+L174/100)</f>
        <v>0</v>
      </c>
      <c r="N174" s="172">
        <v>0</v>
      </c>
      <c r="O174" s="172">
        <f>ROUND(E174*N174,2)</f>
        <v>0</v>
      </c>
      <c r="P174" s="172">
        <v>0</v>
      </c>
      <c r="Q174" s="172">
        <f>ROUND(E174*P174,2)</f>
        <v>0</v>
      </c>
      <c r="R174" s="173" t="s">
        <v>282</v>
      </c>
      <c r="S174" s="172" t="s">
        <v>111</v>
      </c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 t="s">
        <v>286</v>
      </c>
      <c r="AF174" s="147"/>
      <c r="AG174" s="147"/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48"/>
      <c r="B175" s="159"/>
      <c r="C175" s="189" t="s">
        <v>267</v>
      </c>
      <c r="D175" s="162"/>
      <c r="E175" s="166"/>
      <c r="F175" s="172"/>
      <c r="G175" s="172"/>
      <c r="H175" s="172"/>
      <c r="I175" s="172"/>
      <c r="J175" s="172"/>
      <c r="K175" s="172"/>
      <c r="L175" s="172"/>
      <c r="M175" s="172"/>
      <c r="N175" s="172"/>
      <c r="O175" s="172"/>
      <c r="P175" s="172"/>
      <c r="Q175" s="172"/>
      <c r="R175" s="173"/>
      <c r="S175" s="172"/>
      <c r="T175" s="147"/>
      <c r="U175" s="147"/>
      <c r="V175" s="147"/>
      <c r="W175" s="147"/>
      <c r="X175" s="147"/>
      <c r="Y175" s="147"/>
      <c r="Z175" s="147"/>
      <c r="AA175" s="147"/>
      <c r="AB175" s="147"/>
      <c r="AC175" s="147"/>
      <c r="AD175" s="147"/>
      <c r="AE175" s="147" t="s">
        <v>114</v>
      </c>
      <c r="AF175" s="147"/>
      <c r="AG175" s="147"/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48"/>
      <c r="B176" s="159"/>
      <c r="C176" s="189" t="s">
        <v>268</v>
      </c>
      <c r="D176" s="162"/>
      <c r="E176" s="166"/>
      <c r="F176" s="172"/>
      <c r="G176" s="172"/>
      <c r="H176" s="172"/>
      <c r="I176" s="172"/>
      <c r="J176" s="172"/>
      <c r="K176" s="172"/>
      <c r="L176" s="172"/>
      <c r="M176" s="172"/>
      <c r="N176" s="172"/>
      <c r="O176" s="172"/>
      <c r="P176" s="172"/>
      <c r="Q176" s="172"/>
      <c r="R176" s="173"/>
      <c r="S176" s="172"/>
      <c r="T176" s="147"/>
      <c r="U176" s="147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 t="s">
        <v>114</v>
      </c>
      <c r="AF176" s="147"/>
      <c r="AG176" s="147"/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48"/>
      <c r="B177" s="159"/>
      <c r="C177" s="189" t="s">
        <v>269</v>
      </c>
      <c r="D177" s="162"/>
      <c r="E177" s="166">
        <v>374.69</v>
      </c>
      <c r="F177" s="172"/>
      <c r="G177" s="172"/>
      <c r="H177" s="172"/>
      <c r="I177" s="172"/>
      <c r="J177" s="172"/>
      <c r="K177" s="172"/>
      <c r="L177" s="172"/>
      <c r="M177" s="172"/>
      <c r="N177" s="172"/>
      <c r="O177" s="172"/>
      <c r="P177" s="172"/>
      <c r="Q177" s="172"/>
      <c r="R177" s="173"/>
      <c r="S177" s="172"/>
      <c r="T177" s="147"/>
      <c r="U177" s="147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 t="s">
        <v>114</v>
      </c>
      <c r="AF177" s="147"/>
      <c r="AG177" s="147"/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48">
        <v>42</v>
      </c>
      <c r="B178" s="159" t="s">
        <v>287</v>
      </c>
      <c r="C178" s="188" t="s">
        <v>288</v>
      </c>
      <c r="D178" s="161" t="s">
        <v>109</v>
      </c>
      <c r="E178" s="165">
        <v>1124.07</v>
      </c>
      <c r="F178" s="171"/>
      <c r="G178" s="172">
        <f>ROUND(E178*F178,2)</f>
        <v>0</v>
      </c>
      <c r="H178" s="171"/>
      <c r="I178" s="172">
        <f>ROUND(E178*H178,2)</f>
        <v>0</v>
      </c>
      <c r="J178" s="171"/>
      <c r="K178" s="172">
        <f>ROUND(E178*J178,2)</f>
        <v>0</v>
      </c>
      <c r="L178" s="172">
        <v>21</v>
      </c>
      <c r="M178" s="172">
        <f>G178*(1+L178/100)</f>
        <v>0</v>
      </c>
      <c r="N178" s="172">
        <v>0</v>
      </c>
      <c r="O178" s="172">
        <f>ROUND(E178*N178,2)</f>
        <v>0</v>
      </c>
      <c r="P178" s="172">
        <v>0</v>
      </c>
      <c r="Q178" s="172">
        <f>ROUND(E178*P178,2)</f>
        <v>0</v>
      </c>
      <c r="R178" s="173"/>
      <c r="S178" s="172" t="s">
        <v>132</v>
      </c>
      <c r="T178" s="147"/>
      <c r="U178" s="147"/>
      <c r="V178" s="147"/>
      <c r="W178" s="147"/>
      <c r="X178" s="147"/>
      <c r="Y178" s="147"/>
      <c r="Z178" s="147"/>
      <c r="AA178" s="147"/>
      <c r="AB178" s="147"/>
      <c r="AC178" s="147"/>
      <c r="AD178" s="147"/>
      <c r="AE178" s="147" t="s">
        <v>238</v>
      </c>
      <c r="AF178" s="147"/>
      <c r="AG178" s="147"/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48"/>
      <c r="B179" s="159"/>
      <c r="C179" s="189" t="s">
        <v>289</v>
      </c>
      <c r="D179" s="162"/>
      <c r="E179" s="166"/>
      <c r="F179" s="172"/>
      <c r="G179" s="172"/>
      <c r="H179" s="172"/>
      <c r="I179" s="172"/>
      <c r="J179" s="172"/>
      <c r="K179" s="172"/>
      <c r="L179" s="172"/>
      <c r="M179" s="172"/>
      <c r="N179" s="172"/>
      <c r="O179" s="172"/>
      <c r="P179" s="172"/>
      <c r="Q179" s="172"/>
      <c r="R179" s="173"/>
      <c r="S179" s="172"/>
      <c r="T179" s="147"/>
      <c r="U179" s="147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7" t="s">
        <v>114</v>
      </c>
      <c r="AF179" s="147"/>
      <c r="AG179" s="147"/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48"/>
      <c r="B180" s="159"/>
      <c r="C180" s="189" t="s">
        <v>290</v>
      </c>
      <c r="D180" s="162"/>
      <c r="E180" s="166"/>
      <c r="F180" s="172"/>
      <c r="G180" s="172"/>
      <c r="H180" s="172"/>
      <c r="I180" s="172"/>
      <c r="J180" s="172"/>
      <c r="K180" s="172"/>
      <c r="L180" s="172"/>
      <c r="M180" s="172"/>
      <c r="N180" s="172"/>
      <c r="O180" s="172"/>
      <c r="P180" s="172"/>
      <c r="Q180" s="172"/>
      <c r="R180" s="173"/>
      <c r="S180" s="172"/>
      <c r="T180" s="147"/>
      <c r="U180" s="147"/>
      <c r="V180" s="147"/>
      <c r="W180" s="147"/>
      <c r="X180" s="147"/>
      <c r="Y180" s="147"/>
      <c r="Z180" s="147"/>
      <c r="AA180" s="147"/>
      <c r="AB180" s="147"/>
      <c r="AC180" s="147"/>
      <c r="AD180" s="147"/>
      <c r="AE180" s="147" t="s">
        <v>114</v>
      </c>
      <c r="AF180" s="147"/>
      <c r="AG180" s="147"/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48"/>
      <c r="B181" s="159"/>
      <c r="C181" s="189" t="s">
        <v>291</v>
      </c>
      <c r="D181" s="162"/>
      <c r="E181" s="166">
        <v>1124.07</v>
      </c>
      <c r="F181" s="172"/>
      <c r="G181" s="172"/>
      <c r="H181" s="172"/>
      <c r="I181" s="172"/>
      <c r="J181" s="172"/>
      <c r="K181" s="172"/>
      <c r="L181" s="172"/>
      <c r="M181" s="172"/>
      <c r="N181" s="172"/>
      <c r="O181" s="172"/>
      <c r="P181" s="172"/>
      <c r="Q181" s="172"/>
      <c r="R181" s="173"/>
      <c r="S181" s="172"/>
      <c r="T181" s="147"/>
      <c r="U181" s="147"/>
      <c r="V181" s="147"/>
      <c r="W181" s="147"/>
      <c r="X181" s="147"/>
      <c r="Y181" s="147"/>
      <c r="Z181" s="147"/>
      <c r="AA181" s="147"/>
      <c r="AB181" s="147"/>
      <c r="AC181" s="147"/>
      <c r="AD181" s="147"/>
      <c r="AE181" s="147" t="s">
        <v>114</v>
      </c>
      <c r="AF181" s="147"/>
      <c r="AG181" s="147"/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48">
        <v>43</v>
      </c>
      <c r="B182" s="159" t="s">
        <v>292</v>
      </c>
      <c r="C182" s="188" t="s">
        <v>293</v>
      </c>
      <c r="D182" s="161" t="s">
        <v>109</v>
      </c>
      <c r="E182" s="165">
        <v>194.839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21</v>
      </c>
      <c r="M182" s="172">
        <f>G182*(1+L182/100)</f>
        <v>0</v>
      </c>
      <c r="N182" s="172">
        <v>1.617E-2</v>
      </c>
      <c r="O182" s="172">
        <f>ROUND(E182*N182,2)</f>
        <v>3.15</v>
      </c>
      <c r="P182" s="172">
        <v>0</v>
      </c>
      <c r="Q182" s="172">
        <f>ROUND(E182*P182,2)</f>
        <v>0</v>
      </c>
      <c r="R182" s="173"/>
      <c r="S182" s="172" t="s">
        <v>132</v>
      </c>
      <c r="T182" s="147"/>
      <c r="U182" s="147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 t="s">
        <v>200</v>
      </c>
      <c r="AF182" s="147"/>
      <c r="AG182" s="147"/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48">
        <v>44</v>
      </c>
      <c r="B183" s="159" t="s">
        <v>294</v>
      </c>
      <c r="C183" s="188" t="s">
        <v>295</v>
      </c>
      <c r="D183" s="161" t="s">
        <v>109</v>
      </c>
      <c r="E183" s="165">
        <v>194.839</v>
      </c>
      <c r="F183" s="171"/>
      <c r="G183" s="172">
        <f>ROUND(E183*F183,2)</f>
        <v>0</v>
      </c>
      <c r="H183" s="171"/>
      <c r="I183" s="172">
        <f>ROUND(E183*H183,2)</f>
        <v>0</v>
      </c>
      <c r="J183" s="171"/>
      <c r="K183" s="172">
        <f>ROUND(E183*J183,2)</f>
        <v>0</v>
      </c>
      <c r="L183" s="172">
        <v>21</v>
      </c>
      <c r="M183" s="172">
        <f>G183*(1+L183/100)</f>
        <v>0</v>
      </c>
      <c r="N183" s="172">
        <v>1.617E-2</v>
      </c>
      <c r="O183" s="172">
        <f>ROUND(E183*N183,2)</f>
        <v>3.15</v>
      </c>
      <c r="P183" s="172">
        <v>0</v>
      </c>
      <c r="Q183" s="172">
        <f>ROUND(E183*P183,2)</f>
        <v>0</v>
      </c>
      <c r="R183" s="173"/>
      <c r="S183" s="172" t="s">
        <v>132</v>
      </c>
      <c r="T183" s="147"/>
      <c r="U183" s="147"/>
      <c r="V183" s="147"/>
      <c r="W183" s="147"/>
      <c r="X183" s="147"/>
      <c r="Y183" s="147"/>
      <c r="Z183" s="147"/>
      <c r="AA183" s="147"/>
      <c r="AB183" s="147"/>
      <c r="AC183" s="147"/>
      <c r="AD183" s="147"/>
      <c r="AE183" s="147" t="s">
        <v>200</v>
      </c>
      <c r="AF183" s="147"/>
      <c r="AG183" s="147"/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48">
        <v>45</v>
      </c>
      <c r="B184" s="159" t="s">
        <v>296</v>
      </c>
      <c r="C184" s="188" t="s">
        <v>297</v>
      </c>
      <c r="D184" s="161" t="s">
        <v>0</v>
      </c>
      <c r="E184" s="168"/>
      <c r="F184" s="171"/>
      <c r="G184" s="172">
        <f>ROUND(E184*F184,2)</f>
        <v>0</v>
      </c>
      <c r="H184" s="171"/>
      <c r="I184" s="172">
        <f>ROUND(E184*H184,2)</f>
        <v>0</v>
      </c>
      <c r="J184" s="171"/>
      <c r="K184" s="172">
        <f>ROUND(E184*J184,2)</f>
        <v>0</v>
      </c>
      <c r="L184" s="172">
        <v>21</v>
      </c>
      <c r="M184" s="172">
        <f>G184*(1+L184/100)</f>
        <v>0</v>
      </c>
      <c r="N184" s="172">
        <v>0</v>
      </c>
      <c r="O184" s="172">
        <f>ROUND(E184*N184,2)</f>
        <v>0</v>
      </c>
      <c r="P184" s="172">
        <v>0</v>
      </c>
      <c r="Q184" s="172">
        <f>ROUND(E184*P184,2)</f>
        <v>0</v>
      </c>
      <c r="R184" s="173" t="s">
        <v>282</v>
      </c>
      <c r="S184" s="172" t="s">
        <v>111</v>
      </c>
      <c r="T184" s="147"/>
      <c r="U184" s="147"/>
      <c r="V184" s="147"/>
      <c r="W184" s="147"/>
      <c r="X184" s="147"/>
      <c r="Y184" s="147"/>
      <c r="Z184" s="147"/>
      <c r="AA184" s="147"/>
      <c r="AB184" s="147"/>
      <c r="AC184" s="147"/>
      <c r="AD184" s="147"/>
      <c r="AE184" s="147" t="s">
        <v>205</v>
      </c>
      <c r="AF184" s="147"/>
      <c r="AG184" s="147"/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x14ac:dyDescent="0.2">
      <c r="A185" s="155" t="s">
        <v>105</v>
      </c>
      <c r="B185" s="160" t="s">
        <v>74</v>
      </c>
      <c r="C185" s="190" t="s">
        <v>75</v>
      </c>
      <c r="D185" s="163"/>
      <c r="E185" s="167"/>
      <c r="F185" s="174"/>
      <c r="G185" s="174">
        <f>SUM(G186:G220)</f>
        <v>0</v>
      </c>
      <c r="H185" s="174"/>
      <c r="I185" s="174">
        <f>SUM(I186:I220)</f>
        <v>0</v>
      </c>
      <c r="J185" s="174"/>
      <c r="K185" s="174">
        <f>SUM(K186:K220)</f>
        <v>0</v>
      </c>
      <c r="L185" s="174"/>
      <c r="M185" s="174">
        <f>SUM(M186:M220)</f>
        <v>0</v>
      </c>
      <c r="N185" s="174"/>
      <c r="O185" s="174">
        <f>SUM(O186:O220)</f>
        <v>0.16</v>
      </c>
      <c r="P185" s="174"/>
      <c r="Q185" s="174">
        <f>SUM(Q186:Q220)</f>
        <v>0</v>
      </c>
      <c r="R185" s="175"/>
      <c r="S185" s="174"/>
      <c r="AE185" t="s">
        <v>106</v>
      </c>
    </row>
    <row r="186" spans="1:60" outlineLevel="1" x14ac:dyDescent="0.2">
      <c r="A186" s="148">
        <v>46</v>
      </c>
      <c r="B186" s="159" t="s">
        <v>298</v>
      </c>
      <c r="C186" s="188" t="s">
        <v>299</v>
      </c>
      <c r="D186" s="161" t="s">
        <v>139</v>
      </c>
      <c r="E186" s="165">
        <v>15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21</v>
      </c>
      <c r="M186" s="172">
        <f>G186*(1+L186/100)</f>
        <v>0</v>
      </c>
      <c r="N186" s="172">
        <v>2.0000000000000002E-5</v>
      </c>
      <c r="O186" s="172">
        <f>ROUND(E186*N186,2)</f>
        <v>0</v>
      </c>
      <c r="P186" s="172">
        <v>0</v>
      </c>
      <c r="Q186" s="172">
        <f>ROUND(E186*P186,2)</f>
        <v>0</v>
      </c>
      <c r="R186" s="173"/>
      <c r="S186" s="172" t="s">
        <v>132</v>
      </c>
      <c r="T186" s="147"/>
      <c r="U186" s="147"/>
      <c r="V186" s="147"/>
      <c r="W186" s="147"/>
      <c r="X186" s="147"/>
      <c r="Y186" s="147"/>
      <c r="Z186" s="147"/>
      <c r="AA186" s="147"/>
      <c r="AB186" s="147"/>
      <c r="AC186" s="147"/>
      <c r="AD186" s="147"/>
      <c r="AE186" s="147" t="s">
        <v>168</v>
      </c>
      <c r="AF186" s="147"/>
      <c r="AG186" s="147"/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48"/>
      <c r="B187" s="159"/>
      <c r="C187" s="189" t="s">
        <v>300</v>
      </c>
      <c r="D187" s="162"/>
      <c r="E187" s="166"/>
      <c r="F187" s="172"/>
      <c r="G187" s="172"/>
      <c r="H187" s="172"/>
      <c r="I187" s="172"/>
      <c r="J187" s="172"/>
      <c r="K187" s="172"/>
      <c r="L187" s="172"/>
      <c r="M187" s="172"/>
      <c r="N187" s="172"/>
      <c r="O187" s="172"/>
      <c r="P187" s="172"/>
      <c r="Q187" s="172"/>
      <c r="R187" s="173"/>
      <c r="S187" s="172"/>
      <c r="T187" s="147"/>
      <c r="U187" s="147"/>
      <c r="V187" s="147"/>
      <c r="W187" s="147"/>
      <c r="X187" s="147"/>
      <c r="Y187" s="147"/>
      <c r="Z187" s="147"/>
      <c r="AA187" s="147"/>
      <c r="AB187" s="147"/>
      <c r="AC187" s="147"/>
      <c r="AD187" s="147"/>
      <c r="AE187" s="147" t="s">
        <v>114</v>
      </c>
      <c r="AF187" s="147"/>
      <c r="AG187" s="147"/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48"/>
      <c r="B188" s="159"/>
      <c r="C188" s="189" t="s">
        <v>301</v>
      </c>
      <c r="D188" s="162"/>
      <c r="E188" s="166"/>
      <c r="F188" s="172"/>
      <c r="G188" s="172"/>
      <c r="H188" s="172"/>
      <c r="I188" s="172"/>
      <c r="J188" s="172"/>
      <c r="K188" s="172"/>
      <c r="L188" s="172"/>
      <c r="M188" s="172"/>
      <c r="N188" s="172"/>
      <c r="O188" s="172"/>
      <c r="P188" s="172"/>
      <c r="Q188" s="172"/>
      <c r="R188" s="173"/>
      <c r="S188" s="172"/>
      <c r="T188" s="147"/>
      <c r="U188" s="147"/>
      <c r="V188" s="147"/>
      <c r="W188" s="147"/>
      <c r="X188" s="147"/>
      <c r="Y188" s="147"/>
      <c r="Z188" s="147"/>
      <c r="AA188" s="147"/>
      <c r="AB188" s="147"/>
      <c r="AC188" s="147"/>
      <c r="AD188" s="147"/>
      <c r="AE188" s="147" t="s">
        <v>114</v>
      </c>
      <c r="AF188" s="147"/>
      <c r="AG188" s="147"/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48"/>
      <c r="B189" s="159"/>
      <c r="C189" s="189" t="s">
        <v>302</v>
      </c>
      <c r="D189" s="162"/>
      <c r="E189" s="166"/>
      <c r="F189" s="172"/>
      <c r="G189" s="172"/>
      <c r="H189" s="172"/>
      <c r="I189" s="172"/>
      <c r="J189" s="172"/>
      <c r="K189" s="172"/>
      <c r="L189" s="172"/>
      <c r="M189" s="172"/>
      <c r="N189" s="172"/>
      <c r="O189" s="172"/>
      <c r="P189" s="172"/>
      <c r="Q189" s="172"/>
      <c r="R189" s="173"/>
      <c r="S189" s="172"/>
      <c r="T189" s="147"/>
      <c r="U189" s="147"/>
      <c r="V189" s="147"/>
      <c r="W189" s="147"/>
      <c r="X189" s="147"/>
      <c r="Y189" s="147"/>
      <c r="Z189" s="147"/>
      <c r="AA189" s="147"/>
      <c r="AB189" s="147"/>
      <c r="AC189" s="147"/>
      <c r="AD189" s="147"/>
      <c r="AE189" s="147" t="s">
        <v>114</v>
      </c>
      <c r="AF189" s="147"/>
      <c r="AG189" s="147"/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48"/>
      <c r="B190" s="159"/>
      <c r="C190" s="189" t="s">
        <v>303</v>
      </c>
      <c r="D190" s="162"/>
      <c r="E190" s="166">
        <v>15</v>
      </c>
      <c r="F190" s="172"/>
      <c r="G190" s="172"/>
      <c r="H190" s="172"/>
      <c r="I190" s="172"/>
      <c r="J190" s="172"/>
      <c r="K190" s="172"/>
      <c r="L190" s="172"/>
      <c r="M190" s="172"/>
      <c r="N190" s="172"/>
      <c r="O190" s="172"/>
      <c r="P190" s="172"/>
      <c r="Q190" s="172"/>
      <c r="R190" s="173"/>
      <c r="S190" s="172"/>
      <c r="T190" s="147"/>
      <c r="U190" s="147"/>
      <c r="V190" s="147"/>
      <c r="W190" s="147"/>
      <c r="X190" s="147"/>
      <c r="Y190" s="147"/>
      <c r="Z190" s="147"/>
      <c r="AA190" s="147"/>
      <c r="AB190" s="147"/>
      <c r="AC190" s="147"/>
      <c r="AD190" s="147"/>
      <c r="AE190" s="147" t="s">
        <v>114</v>
      </c>
      <c r="AF190" s="147"/>
      <c r="AG190" s="147"/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48">
        <v>47</v>
      </c>
      <c r="B191" s="159" t="s">
        <v>304</v>
      </c>
      <c r="C191" s="188" t="s">
        <v>305</v>
      </c>
      <c r="D191" s="161" t="s">
        <v>109</v>
      </c>
      <c r="E191" s="165">
        <v>53.341999999999999</v>
      </c>
      <c r="F191" s="171"/>
      <c r="G191" s="172">
        <f>ROUND(E191*F191,2)</f>
        <v>0</v>
      </c>
      <c r="H191" s="171"/>
      <c r="I191" s="172">
        <f>ROUND(E191*H191,2)</f>
        <v>0</v>
      </c>
      <c r="J191" s="171"/>
      <c r="K191" s="172">
        <f>ROUND(E191*J191,2)</f>
        <v>0</v>
      </c>
      <c r="L191" s="172">
        <v>21</v>
      </c>
      <c r="M191" s="172">
        <f>G191*(1+L191/100)</f>
        <v>0</v>
      </c>
      <c r="N191" s="172">
        <v>2.5000000000000001E-4</v>
      </c>
      <c r="O191" s="172">
        <f>ROUND(E191*N191,2)</f>
        <v>0.01</v>
      </c>
      <c r="P191" s="172">
        <v>0</v>
      </c>
      <c r="Q191" s="172">
        <f>ROUND(E191*P191,2)</f>
        <v>0</v>
      </c>
      <c r="R191" s="173" t="s">
        <v>282</v>
      </c>
      <c r="S191" s="172" t="s">
        <v>111</v>
      </c>
      <c r="T191" s="147"/>
      <c r="U191" s="147"/>
      <c r="V191" s="147"/>
      <c r="W191" s="147"/>
      <c r="X191" s="147"/>
      <c r="Y191" s="147"/>
      <c r="Z191" s="147"/>
      <c r="AA191" s="147"/>
      <c r="AB191" s="147"/>
      <c r="AC191" s="147"/>
      <c r="AD191" s="147"/>
      <c r="AE191" s="147" t="s">
        <v>168</v>
      </c>
      <c r="AF191" s="147"/>
      <c r="AG191" s="147"/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48"/>
      <c r="B192" s="159"/>
      <c r="C192" s="189" t="s">
        <v>306</v>
      </c>
      <c r="D192" s="162"/>
      <c r="E192" s="166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3"/>
      <c r="S192" s="172"/>
      <c r="T192" s="147"/>
      <c r="U192" s="147"/>
      <c r="V192" s="147"/>
      <c r="W192" s="147"/>
      <c r="X192" s="147"/>
      <c r="Y192" s="147"/>
      <c r="Z192" s="147"/>
      <c r="AA192" s="147"/>
      <c r="AB192" s="147"/>
      <c r="AC192" s="147"/>
      <c r="AD192" s="147"/>
      <c r="AE192" s="147" t="s">
        <v>114</v>
      </c>
      <c r="AF192" s="147"/>
      <c r="AG192" s="147"/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48"/>
      <c r="B193" s="159"/>
      <c r="C193" s="189" t="s">
        <v>307</v>
      </c>
      <c r="D193" s="162"/>
      <c r="E193" s="166"/>
      <c r="F193" s="172"/>
      <c r="G193" s="172"/>
      <c r="H193" s="172"/>
      <c r="I193" s="172"/>
      <c r="J193" s="172"/>
      <c r="K193" s="172"/>
      <c r="L193" s="172"/>
      <c r="M193" s="172"/>
      <c r="N193" s="172"/>
      <c r="O193" s="172"/>
      <c r="P193" s="172"/>
      <c r="Q193" s="172"/>
      <c r="R193" s="173"/>
      <c r="S193" s="172"/>
      <c r="T193" s="147"/>
      <c r="U193" s="147"/>
      <c r="V193" s="147"/>
      <c r="W193" s="147"/>
      <c r="X193" s="147"/>
      <c r="Y193" s="147"/>
      <c r="Z193" s="147"/>
      <c r="AA193" s="147"/>
      <c r="AB193" s="147"/>
      <c r="AC193" s="147"/>
      <c r="AD193" s="147"/>
      <c r="AE193" s="147" t="s">
        <v>114</v>
      </c>
      <c r="AF193" s="147"/>
      <c r="AG193" s="147"/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48"/>
      <c r="B194" s="159"/>
      <c r="C194" s="189" t="s">
        <v>185</v>
      </c>
      <c r="D194" s="162"/>
      <c r="E194" s="166"/>
      <c r="F194" s="172"/>
      <c r="G194" s="172"/>
      <c r="H194" s="172"/>
      <c r="I194" s="172"/>
      <c r="J194" s="172"/>
      <c r="K194" s="172"/>
      <c r="L194" s="172"/>
      <c r="M194" s="172"/>
      <c r="N194" s="172"/>
      <c r="O194" s="172"/>
      <c r="P194" s="172"/>
      <c r="Q194" s="172"/>
      <c r="R194" s="173"/>
      <c r="S194" s="172"/>
      <c r="T194" s="147"/>
      <c r="U194" s="147"/>
      <c r="V194" s="147"/>
      <c r="W194" s="147"/>
      <c r="X194" s="147"/>
      <c r="Y194" s="147"/>
      <c r="Z194" s="147"/>
      <c r="AA194" s="147"/>
      <c r="AB194" s="147"/>
      <c r="AC194" s="147"/>
      <c r="AD194" s="147"/>
      <c r="AE194" s="147" t="s">
        <v>114</v>
      </c>
      <c r="AF194" s="147"/>
      <c r="AG194" s="147"/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48"/>
      <c r="B195" s="159"/>
      <c r="C195" s="189" t="s">
        <v>308</v>
      </c>
      <c r="D195" s="162"/>
      <c r="E195" s="166">
        <v>53.34</v>
      </c>
      <c r="F195" s="172"/>
      <c r="G195" s="172"/>
      <c r="H195" s="172"/>
      <c r="I195" s="172"/>
      <c r="J195" s="172"/>
      <c r="K195" s="172"/>
      <c r="L195" s="172"/>
      <c r="M195" s="172"/>
      <c r="N195" s="172"/>
      <c r="O195" s="172"/>
      <c r="P195" s="172"/>
      <c r="Q195" s="172"/>
      <c r="R195" s="173"/>
      <c r="S195" s="172"/>
      <c r="T195" s="147"/>
      <c r="U195" s="147"/>
      <c r="V195" s="147"/>
      <c r="W195" s="147"/>
      <c r="X195" s="147"/>
      <c r="Y195" s="147"/>
      <c r="Z195" s="147"/>
      <c r="AA195" s="147"/>
      <c r="AB195" s="147"/>
      <c r="AC195" s="147"/>
      <c r="AD195" s="147"/>
      <c r="AE195" s="147" t="s">
        <v>114</v>
      </c>
      <c r="AF195" s="147"/>
      <c r="AG195" s="147"/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48">
        <v>48</v>
      </c>
      <c r="B196" s="159" t="s">
        <v>309</v>
      </c>
      <c r="C196" s="188" t="s">
        <v>310</v>
      </c>
      <c r="D196" s="161" t="s">
        <v>109</v>
      </c>
      <c r="E196" s="165">
        <v>51.15</v>
      </c>
      <c r="F196" s="171"/>
      <c r="G196" s="172">
        <f>ROUND(E196*F196,2)</f>
        <v>0</v>
      </c>
      <c r="H196" s="171"/>
      <c r="I196" s="172">
        <f>ROUND(E196*H196,2)</f>
        <v>0</v>
      </c>
      <c r="J196" s="171"/>
      <c r="K196" s="172">
        <f>ROUND(E196*J196,2)</f>
        <v>0</v>
      </c>
      <c r="L196" s="172">
        <v>21</v>
      </c>
      <c r="M196" s="172">
        <f>G196*(1+L196/100)</f>
        <v>0</v>
      </c>
      <c r="N196" s="172">
        <v>0</v>
      </c>
      <c r="O196" s="172">
        <f>ROUND(E196*N196,2)</f>
        <v>0</v>
      </c>
      <c r="P196" s="172">
        <v>0</v>
      </c>
      <c r="Q196" s="172">
        <f>ROUND(E196*P196,2)</f>
        <v>0</v>
      </c>
      <c r="R196" s="173"/>
      <c r="S196" s="172" t="s">
        <v>132</v>
      </c>
      <c r="T196" s="147"/>
      <c r="U196" s="147"/>
      <c r="V196" s="147"/>
      <c r="W196" s="147"/>
      <c r="X196" s="147"/>
      <c r="Y196" s="147"/>
      <c r="Z196" s="147"/>
      <c r="AA196" s="147"/>
      <c r="AB196" s="147"/>
      <c r="AC196" s="147"/>
      <c r="AD196" s="147"/>
      <c r="AE196" s="147" t="s">
        <v>168</v>
      </c>
      <c r="AF196" s="147"/>
      <c r="AG196" s="147"/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48"/>
      <c r="B197" s="159"/>
      <c r="C197" s="189" t="s">
        <v>311</v>
      </c>
      <c r="D197" s="162"/>
      <c r="E197" s="166"/>
      <c r="F197" s="172"/>
      <c r="G197" s="172"/>
      <c r="H197" s="172"/>
      <c r="I197" s="172"/>
      <c r="J197" s="172"/>
      <c r="K197" s="172"/>
      <c r="L197" s="172"/>
      <c r="M197" s="172"/>
      <c r="N197" s="172"/>
      <c r="O197" s="172"/>
      <c r="P197" s="172"/>
      <c r="Q197" s="172"/>
      <c r="R197" s="173"/>
      <c r="S197" s="172"/>
      <c r="T197" s="147"/>
      <c r="U197" s="147"/>
      <c r="V197" s="147"/>
      <c r="W197" s="147"/>
      <c r="X197" s="147"/>
      <c r="Y197" s="147"/>
      <c r="Z197" s="147"/>
      <c r="AA197" s="147"/>
      <c r="AB197" s="147"/>
      <c r="AC197" s="147"/>
      <c r="AD197" s="147"/>
      <c r="AE197" s="147" t="s">
        <v>114</v>
      </c>
      <c r="AF197" s="147"/>
      <c r="AG197" s="147"/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48"/>
      <c r="B198" s="159"/>
      <c r="C198" s="189" t="s">
        <v>186</v>
      </c>
      <c r="D198" s="162"/>
      <c r="E198" s="166">
        <v>51.15</v>
      </c>
      <c r="F198" s="172"/>
      <c r="G198" s="172"/>
      <c r="H198" s="172"/>
      <c r="I198" s="172"/>
      <c r="J198" s="172"/>
      <c r="K198" s="172"/>
      <c r="L198" s="172"/>
      <c r="M198" s="172"/>
      <c r="N198" s="172"/>
      <c r="O198" s="172"/>
      <c r="P198" s="172"/>
      <c r="Q198" s="172"/>
      <c r="R198" s="173"/>
      <c r="S198" s="172"/>
      <c r="T198" s="147"/>
      <c r="U198" s="147"/>
      <c r="V198" s="147"/>
      <c r="W198" s="147"/>
      <c r="X198" s="147"/>
      <c r="Y198" s="147"/>
      <c r="Z198" s="147"/>
      <c r="AA198" s="147"/>
      <c r="AB198" s="147"/>
      <c r="AC198" s="147"/>
      <c r="AD198" s="147"/>
      <c r="AE198" s="147" t="s">
        <v>114</v>
      </c>
      <c r="AF198" s="147"/>
      <c r="AG198" s="147"/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22.5" outlineLevel="1" x14ac:dyDescent="0.2">
      <c r="A199" s="148">
        <v>49</v>
      </c>
      <c r="B199" s="159" t="s">
        <v>312</v>
      </c>
      <c r="C199" s="188" t="s">
        <v>313</v>
      </c>
      <c r="D199" s="161" t="s">
        <v>109</v>
      </c>
      <c r="E199" s="165">
        <v>51.15</v>
      </c>
      <c r="F199" s="171"/>
      <c r="G199" s="172">
        <f>ROUND(E199*F199,2)</f>
        <v>0</v>
      </c>
      <c r="H199" s="171"/>
      <c r="I199" s="172">
        <f>ROUND(E199*H199,2)</f>
        <v>0</v>
      </c>
      <c r="J199" s="171"/>
      <c r="K199" s="172">
        <f>ROUND(E199*J199,2)</f>
        <v>0</v>
      </c>
      <c r="L199" s="172">
        <v>21</v>
      </c>
      <c r="M199" s="172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3"/>
      <c r="S199" s="172" t="s">
        <v>132</v>
      </c>
      <c r="T199" s="147"/>
      <c r="U199" s="147"/>
      <c r="V199" s="147"/>
      <c r="W199" s="147"/>
      <c r="X199" s="147"/>
      <c r="Y199" s="147"/>
      <c r="Z199" s="147"/>
      <c r="AA199" s="147"/>
      <c r="AB199" s="147"/>
      <c r="AC199" s="147"/>
      <c r="AD199" s="147"/>
      <c r="AE199" s="147" t="s">
        <v>168</v>
      </c>
      <c r="AF199" s="147"/>
      <c r="AG199" s="147"/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48"/>
      <c r="B200" s="159"/>
      <c r="C200" s="189" t="s">
        <v>311</v>
      </c>
      <c r="D200" s="162"/>
      <c r="E200" s="166"/>
      <c r="F200" s="172"/>
      <c r="G200" s="172"/>
      <c r="H200" s="172"/>
      <c r="I200" s="172"/>
      <c r="J200" s="172"/>
      <c r="K200" s="172"/>
      <c r="L200" s="172"/>
      <c r="M200" s="172"/>
      <c r="N200" s="172"/>
      <c r="O200" s="172"/>
      <c r="P200" s="172"/>
      <c r="Q200" s="172"/>
      <c r="R200" s="173"/>
      <c r="S200" s="172"/>
      <c r="T200" s="147"/>
      <c r="U200" s="147"/>
      <c r="V200" s="147"/>
      <c r="W200" s="147"/>
      <c r="X200" s="147"/>
      <c r="Y200" s="147"/>
      <c r="Z200" s="147"/>
      <c r="AA200" s="147"/>
      <c r="AB200" s="147"/>
      <c r="AC200" s="147"/>
      <c r="AD200" s="147"/>
      <c r="AE200" s="147" t="s">
        <v>114</v>
      </c>
      <c r="AF200" s="147"/>
      <c r="AG200" s="147"/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48"/>
      <c r="B201" s="159"/>
      <c r="C201" s="189" t="s">
        <v>186</v>
      </c>
      <c r="D201" s="162"/>
      <c r="E201" s="166">
        <v>51.15</v>
      </c>
      <c r="F201" s="172"/>
      <c r="G201" s="17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3"/>
      <c r="S201" s="172"/>
      <c r="T201" s="147"/>
      <c r="U201" s="147"/>
      <c r="V201" s="147"/>
      <c r="W201" s="147"/>
      <c r="X201" s="147"/>
      <c r="Y201" s="147"/>
      <c r="Z201" s="147"/>
      <c r="AA201" s="147"/>
      <c r="AB201" s="147"/>
      <c r="AC201" s="147"/>
      <c r="AD201" s="147"/>
      <c r="AE201" s="147" t="s">
        <v>114</v>
      </c>
      <c r="AF201" s="147"/>
      <c r="AG201" s="147"/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48">
        <v>50</v>
      </c>
      <c r="B202" s="159" t="s">
        <v>314</v>
      </c>
      <c r="C202" s="188" t="s">
        <v>315</v>
      </c>
      <c r="D202" s="161" t="s">
        <v>109</v>
      </c>
      <c r="E202" s="165">
        <v>51.15</v>
      </c>
      <c r="F202" s="171"/>
      <c r="G202" s="172">
        <f>ROUND(E202*F202,2)</f>
        <v>0</v>
      </c>
      <c r="H202" s="171"/>
      <c r="I202" s="172">
        <f>ROUND(E202*H202,2)</f>
        <v>0</v>
      </c>
      <c r="J202" s="171"/>
      <c r="K202" s="172">
        <f>ROUND(E202*J202,2)</f>
        <v>0</v>
      </c>
      <c r="L202" s="172">
        <v>21</v>
      </c>
      <c r="M202" s="172">
        <f>G202*(1+L202/100)</f>
        <v>0</v>
      </c>
      <c r="N202" s="172">
        <v>0</v>
      </c>
      <c r="O202" s="172">
        <f>ROUND(E202*N202,2)</f>
        <v>0</v>
      </c>
      <c r="P202" s="172">
        <v>0</v>
      </c>
      <c r="Q202" s="172">
        <f>ROUND(E202*P202,2)</f>
        <v>0</v>
      </c>
      <c r="R202" s="173"/>
      <c r="S202" s="172" t="s">
        <v>132</v>
      </c>
      <c r="T202" s="147"/>
      <c r="U202" s="147"/>
      <c r="V202" s="147"/>
      <c r="W202" s="147"/>
      <c r="X202" s="147"/>
      <c r="Y202" s="147"/>
      <c r="Z202" s="147"/>
      <c r="AA202" s="147"/>
      <c r="AB202" s="147"/>
      <c r="AC202" s="147"/>
      <c r="AD202" s="147"/>
      <c r="AE202" s="147" t="s">
        <v>168</v>
      </c>
      <c r="AF202" s="147"/>
      <c r="AG202" s="147"/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48"/>
      <c r="B203" s="159"/>
      <c r="C203" s="189" t="s">
        <v>311</v>
      </c>
      <c r="D203" s="162"/>
      <c r="E203" s="166"/>
      <c r="F203" s="172"/>
      <c r="G203" s="172"/>
      <c r="H203" s="172"/>
      <c r="I203" s="172"/>
      <c r="J203" s="172"/>
      <c r="K203" s="172"/>
      <c r="L203" s="172"/>
      <c r="M203" s="172"/>
      <c r="N203" s="172"/>
      <c r="O203" s="172"/>
      <c r="P203" s="172"/>
      <c r="Q203" s="172"/>
      <c r="R203" s="173"/>
      <c r="S203" s="172"/>
      <c r="T203" s="147"/>
      <c r="U203" s="147"/>
      <c r="V203" s="147"/>
      <c r="W203" s="147"/>
      <c r="X203" s="147"/>
      <c r="Y203" s="147"/>
      <c r="Z203" s="147"/>
      <c r="AA203" s="147"/>
      <c r="AB203" s="147"/>
      <c r="AC203" s="147"/>
      <c r="AD203" s="147"/>
      <c r="AE203" s="147" t="s">
        <v>114</v>
      </c>
      <c r="AF203" s="147"/>
      <c r="AG203" s="147"/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48"/>
      <c r="B204" s="159"/>
      <c r="C204" s="189" t="s">
        <v>186</v>
      </c>
      <c r="D204" s="162"/>
      <c r="E204" s="166">
        <v>51.15</v>
      </c>
      <c r="F204" s="172"/>
      <c r="G204" s="172"/>
      <c r="H204" s="172"/>
      <c r="I204" s="172"/>
      <c r="J204" s="172"/>
      <c r="K204" s="172"/>
      <c r="L204" s="172"/>
      <c r="M204" s="172"/>
      <c r="N204" s="172"/>
      <c r="O204" s="172"/>
      <c r="P204" s="172"/>
      <c r="Q204" s="172"/>
      <c r="R204" s="173"/>
      <c r="S204" s="172"/>
      <c r="T204" s="147"/>
      <c r="U204" s="147"/>
      <c r="V204" s="147"/>
      <c r="W204" s="147"/>
      <c r="X204" s="147"/>
      <c r="Y204" s="147"/>
      <c r="Z204" s="147"/>
      <c r="AA204" s="147"/>
      <c r="AB204" s="147"/>
      <c r="AC204" s="147"/>
      <c r="AD204" s="147"/>
      <c r="AE204" s="147" t="s">
        <v>114</v>
      </c>
      <c r="AF204" s="147"/>
      <c r="AG204" s="147"/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ht="22.5" outlineLevel="1" x14ac:dyDescent="0.2">
      <c r="A205" s="148">
        <v>51</v>
      </c>
      <c r="B205" s="159" t="s">
        <v>316</v>
      </c>
      <c r="C205" s="188" t="s">
        <v>317</v>
      </c>
      <c r="D205" s="161" t="s">
        <v>109</v>
      </c>
      <c r="E205" s="165">
        <v>51.15</v>
      </c>
      <c r="F205" s="171"/>
      <c r="G205" s="172">
        <f>ROUND(E205*F205,2)</f>
        <v>0</v>
      </c>
      <c r="H205" s="171"/>
      <c r="I205" s="172">
        <f>ROUND(E205*H205,2)</f>
        <v>0</v>
      </c>
      <c r="J205" s="171"/>
      <c r="K205" s="172">
        <f>ROUND(E205*J205,2)</f>
        <v>0</v>
      </c>
      <c r="L205" s="172">
        <v>21</v>
      </c>
      <c r="M205" s="172">
        <f>G205*(1+L205/100)</f>
        <v>0</v>
      </c>
      <c r="N205" s="172">
        <v>0</v>
      </c>
      <c r="O205" s="172">
        <f>ROUND(E205*N205,2)</f>
        <v>0</v>
      </c>
      <c r="P205" s="172">
        <v>0</v>
      </c>
      <c r="Q205" s="172">
        <f>ROUND(E205*P205,2)</f>
        <v>0</v>
      </c>
      <c r="R205" s="173"/>
      <c r="S205" s="172" t="s">
        <v>132</v>
      </c>
      <c r="T205" s="147"/>
      <c r="U205" s="147"/>
      <c r="V205" s="147"/>
      <c r="W205" s="147"/>
      <c r="X205" s="147"/>
      <c r="Y205" s="147"/>
      <c r="Z205" s="147"/>
      <c r="AA205" s="147"/>
      <c r="AB205" s="147"/>
      <c r="AC205" s="147"/>
      <c r="AD205" s="147"/>
      <c r="AE205" s="147" t="s">
        <v>168</v>
      </c>
      <c r="AF205" s="147"/>
      <c r="AG205" s="147"/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48"/>
      <c r="B206" s="159"/>
      <c r="C206" s="189" t="s">
        <v>311</v>
      </c>
      <c r="D206" s="162"/>
      <c r="E206" s="166"/>
      <c r="F206" s="172"/>
      <c r="G206" s="172"/>
      <c r="H206" s="172"/>
      <c r="I206" s="172"/>
      <c r="J206" s="172"/>
      <c r="K206" s="172"/>
      <c r="L206" s="172"/>
      <c r="M206" s="172"/>
      <c r="N206" s="172"/>
      <c r="O206" s="172"/>
      <c r="P206" s="172"/>
      <c r="Q206" s="172"/>
      <c r="R206" s="173"/>
      <c r="S206" s="172"/>
      <c r="T206" s="147"/>
      <c r="U206" s="147"/>
      <c r="V206" s="147"/>
      <c r="W206" s="147"/>
      <c r="X206" s="147"/>
      <c r="Y206" s="147"/>
      <c r="Z206" s="147"/>
      <c r="AA206" s="147"/>
      <c r="AB206" s="147"/>
      <c r="AC206" s="147"/>
      <c r="AD206" s="147"/>
      <c r="AE206" s="147" t="s">
        <v>114</v>
      </c>
      <c r="AF206" s="147"/>
      <c r="AG206" s="147"/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48"/>
      <c r="B207" s="159"/>
      <c r="C207" s="189" t="s">
        <v>186</v>
      </c>
      <c r="D207" s="162"/>
      <c r="E207" s="166">
        <v>51.15</v>
      </c>
      <c r="F207" s="172"/>
      <c r="G207" s="172"/>
      <c r="H207" s="172"/>
      <c r="I207" s="172"/>
      <c r="J207" s="172"/>
      <c r="K207" s="172"/>
      <c r="L207" s="172"/>
      <c r="M207" s="172"/>
      <c r="N207" s="172"/>
      <c r="O207" s="172"/>
      <c r="P207" s="172"/>
      <c r="Q207" s="172"/>
      <c r="R207" s="173"/>
      <c r="S207" s="172"/>
      <c r="T207" s="147"/>
      <c r="U207" s="147"/>
      <c r="V207" s="147"/>
      <c r="W207" s="147"/>
      <c r="X207" s="147"/>
      <c r="Y207" s="147"/>
      <c r="Z207" s="147"/>
      <c r="AA207" s="147"/>
      <c r="AB207" s="147"/>
      <c r="AC207" s="147"/>
      <c r="AD207" s="147"/>
      <c r="AE207" s="147" t="s">
        <v>114</v>
      </c>
      <c r="AF207" s="147"/>
      <c r="AG207" s="147"/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ht="22.5" outlineLevel="1" x14ac:dyDescent="0.2">
      <c r="A208" s="148">
        <v>52</v>
      </c>
      <c r="B208" s="159" t="s">
        <v>318</v>
      </c>
      <c r="C208" s="188" t="s">
        <v>319</v>
      </c>
      <c r="D208" s="161" t="s">
        <v>139</v>
      </c>
      <c r="E208" s="165">
        <v>68.271000000000001</v>
      </c>
      <c r="F208" s="171"/>
      <c r="G208" s="172">
        <f>ROUND(E208*F208,2)</f>
        <v>0</v>
      </c>
      <c r="H208" s="171"/>
      <c r="I208" s="172">
        <f>ROUND(E208*H208,2)</f>
        <v>0</v>
      </c>
      <c r="J208" s="171"/>
      <c r="K208" s="172">
        <f>ROUND(E208*J208,2)</f>
        <v>0</v>
      </c>
      <c r="L208" s="172">
        <v>21</v>
      </c>
      <c r="M208" s="172">
        <f>G208*(1+L208/100)</f>
        <v>0</v>
      </c>
      <c r="N208" s="172">
        <v>2.0000000000000001E-4</v>
      </c>
      <c r="O208" s="172">
        <f>ROUND(E208*N208,2)</f>
        <v>0.01</v>
      </c>
      <c r="P208" s="172">
        <v>0</v>
      </c>
      <c r="Q208" s="172">
        <f>ROUND(E208*P208,2)</f>
        <v>0</v>
      </c>
      <c r="R208" s="173"/>
      <c r="S208" s="172" t="s">
        <v>132</v>
      </c>
      <c r="T208" s="147"/>
      <c r="U208" s="147"/>
      <c r="V208" s="147"/>
      <c r="W208" s="147"/>
      <c r="X208" s="147"/>
      <c r="Y208" s="147"/>
      <c r="Z208" s="147"/>
      <c r="AA208" s="147"/>
      <c r="AB208" s="147"/>
      <c r="AC208" s="147"/>
      <c r="AD208" s="147"/>
      <c r="AE208" s="147" t="s">
        <v>168</v>
      </c>
      <c r="AF208" s="147"/>
      <c r="AG208" s="147"/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48"/>
      <c r="B209" s="159"/>
      <c r="C209" s="189" t="s">
        <v>273</v>
      </c>
      <c r="D209" s="162"/>
      <c r="E209" s="166"/>
      <c r="F209" s="172"/>
      <c r="G209" s="172"/>
      <c r="H209" s="172"/>
      <c r="I209" s="172"/>
      <c r="J209" s="172"/>
      <c r="K209" s="172"/>
      <c r="L209" s="172"/>
      <c r="M209" s="172"/>
      <c r="N209" s="172"/>
      <c r="O209" s="172"/>
      <c r="P209" s="172"/>
      <c r="Q209" s="172"/>
      <c r="R209" s="173"/>
      <c r="S209" s="172"/>
      <c r="T209" s="147"/>
      <c r="U209" s="147"/>
      <c r="V209" s="147"/>
      <c r="W209" s="147"/>
      <c r="X209" s="147"/>
      <c r="Y209" s="147"/>
      <c r="Z209" s="147"/>
      <c r="AA209" s="147"/>
      <c r="AB209" s="147"/>
      <c r="AC209" s="147"/>
      <c r="AD209" s="147"/>
      <c r="AE209" s="147" t="s">
        <v>114</v>
      </c>
      <c r="AF209" s="147"/>
      <c r="AG209" s="147"/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48"/>
      <c r="B210" s="159"/>
      <c r="C210" s="189" t="s">
        <v>142</v>
      </c>
      <c r="D210" s="162"/>
      <c r="E210" s="166"/>
      <c r="F210" s="172"/>
      <c r="G210" s="172"/>
      <c r="H210" s="172"/>
      <c r="I210" s="172"/>
      <c r="J210" s="172"/>
      <c r="K210" s="172"/>
      <c r="L210" s="172"/>
      <c r="M210" s="172"/>
      <c r="N210" s="172"/>
      <c r="O210" s="172"/>
      <c r="P210" s="172"/>
      <c r="Q210" s="172"/>
      <c r="R210" s="173"/>
      <c r="S210" s="172"/>
      <c r="T210" s="147"/>
      <c r="U210" s="147"/>
      <c r="V210" s="147"/>
      <c r="W210" s="147"/>
      <c r="X210" s="147"/>
      <c r="Y210" s="147"/>
      <c r="Z210" s="147"/>
      <c r="AA210" s="147"/>
      <c r="AB210" s="147"/>
      <c r="AC210" s="147"/>
      <c r="AD210" s="147"/>
      <c r="AE210" s="147" t="s">
        <v>114</v>
      </c>
      <c r="AF210" s="147"/>
      <c r="AG210" s="147"/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48"/>
      <c r="B211" s="159"/>
      <c r="C211" s="189" t="s">
        <v>320</v>
      </c>
      <c r="D211" s="162"/>
      <c r="E211" s="166"/>
      <c r="F211" s="172"/>
      <c r="G211" s="172"/>
      <c r="H211" s="172"/>
      <c r="I211" s="172"/>
      <c r="J211" s="172"/>
      <c r="K211" s="172"/>
      <c r="L211" s="172"/>
      <c r="M211" s="172"/>
      <c r="N211" s="172"/>
      <c r="O211" s="172"/>
      <c r="P211" s="172"/>
      <c r="Q211" s="172"/>
      <c r="R211" s="173"/>
      <c r="S211" s="172"/>
      <c r="T211" s="147"/>
      <c r="U211" s="147"/>
      <c r="V211" s="147"/>
      <c r="W211" s="147"/>
      <c r="X211" s="147"/>
      <c r="Y211" s="147"/>
      <c r="Z211" s="147"/>
      <c r="AA211" s="147"/>
      <c r="AB211" s="147"/>
      <c r="AC211" s="147"/>
      <c r="AD211" s="147"/>
      <c r="AE211" s="147" t="s">
        <v>114</v>
      </c>
      <c r="AF211" s="147"/>
      <c r="AG211" s="147"/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48"/>
      <c r="B212" s="159"/>
      <c r="C212" s="189" t="s">
        <v>321</v>
      </c>
      <c r="D212" s="162"/>
      <c r="E212" s="166"/>
      <c r="F212" s="172"/>
      <c r="G212" s="172"/>
      <c r="H212" s="172"/>
      <c r="I212" s="172"/>
      <c r="J212" s="172"/>
      <c r="K212" s="172"/>
      <c r="L212" s="172"/>
      <c r="M212" s="172"/>
      <c r="N212" s="172"/>
      <c r="O212" s="172"/>
      <c r="P212" s="172"/>
      <c r="Q212" s="172"/>
      <c r="R212" s="173"/>
      <c r="S212" s="172"/>
      <c r="T212" s="147"/>
      <c r="U212" s="147"/>
      <c r="V212" s="147"/>
      <c r="W212" s="147"/>
      <c r="X212" s="147"/>
      <c r="Y212" s="147"/>
      <c r="Z212" s="147"/>
      <c r="AA212" s="147"/>
      <c r="AB212" s="147"/>
      <c r="AC212" s="147"/>
      <c r="AD212" s="147"/>
      <c r="AE212" s="147" t="s">
        <v>114</v>
      </c>
      <c r="AF212" s="147"/>
      <c r="AG212" s="147"/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48"/>
      <c r="B213" s="159"/>
      <c r="C213" s="189" t="s">
        <v>140</v>
      </c>
      <c r="D213" s="162"/>
      <c r="E213" s="166"/>
      <c r="F213" s="172"/>
      <c r="G213" s="172"/>
      <c r="H213" s="172"/>
      <c r="I213" s="172"/>
      <c r="J213" s="172"/>
      <c r="K213" s="172"/>
      <c r="L213" s="172"/>
      <c r="M213" s="172"/>
      <c r="N213" s="172"/>
      <c r="O213" s="172"/>
      <c r="P213" s="172"/>
      <c r="Q213" s="172"/>
      <c r="R213" s="173"/>
      <c r="S213" s="172"/>
      <c r="T213" s="147"/>
      <c r="U213" s="147"/>
      <c r="V213" s="147"/>
      <c r="W213" s="147"/>
      <c r="X213" s="147"/>
      <c r="Y213" s="147"/>
      <c r="Z213" s="147"/>
      <c r="AA213" s="147"/>
      <c r="AB213" s="147"/>
      <c r="AC213" s="147"/>
      <c r="AD213" s="147"/>
      <c r="AE213" s="147" t="s">
        <v>114</v>
      </c>
      <c r="AF213" s="147"/>
      <c r="AG213" s="147"/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48"/>
      <c r="B214" s="159"/>
      <c r="C214" s="189" t="s">
        <v>322</v>
      </c>
      <c r="D214" s="162"/>
      <c r="E214" s="166"/>
      <c r="F214" s="172"/>
      <c r="G214" s="172"/>
      <c r="H214" s="172"/>
      <c r="I214" s="172"/>
      <c r="J214" s="172"/>
      <c r="K214" s="172"/>
      <c r="L214" s="172"/>
      <c r="M214" s="172"/>
      <c r="N214" s="172"/>
      <c r="O214" s="172"/>
      <c r="P214" s="172"/>
      <c r="Q214" s="172"/>
      <c r="R214" s="173"/>
      <c r="S214" s="172"/>
      <c r="T214" s="147"/>
      <c r="U214" s="147"/>
      <c r="V214" s="147"/>
      <c r="W214" s="147"/>
      <c r="X214" s="147"/>
      <c r="Y214" s="147"/>
      <c r="Z214" s="147"/>
      <c r="AA214" s="147"/>
      <c r="AB214" s="147"/>
      <c r="AC214" s="147"/>
      <c r="AD214" s="147"/>
      <c r="AE214" s="147" t="s">
        <v>114</v>
      </c>
      <c r="AF214" s="147"/>
      <c r="AG214" s="147"/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48"/>
      <c r="B215" s="159"/>
      <c r="C215" s="189" t="s">
        <v>141</v>
      </c>
      <c r="D215" s="162"/>
      <c r="E215" s="166"/>
      <c r="F215" s="172"/>
      <c r="G215" s="172"/>
      <c r="H215" s="172"/>
      <c r="I215" s="172"/>
      <c r="J215" s="172"/>
      <c r="K215" s="172"/>
      <c r="L215" s="172"/>
      <c r="M215" s="172"/>
      <c r="N215" s="172"/>
      <c r="O215" s="172"/>
      <c r="P215" s="172"/>
      <c r="Q215" s="172"/>
      <c r="R215" s="173"/>
      <c r="S215" s="172"/>
      <c r="T215" s="147"/>
      <c r="U215" s="147"/>
      <c r="V215" s="147"/>
      <c r="W215" s="147"/>
      <c r="X215" s="147"/>
      <c r="Y215" s="147"/>
      <c r="Z215" s="147"/>
      <c r="AA215" s="147"/>
      <c r="AB215" s="147"/>
      <c r="AC215" s="147"/>
      <c r="AD215" s="147"/>
      <c r="AE215" s="147" t="s">
        <v>114</v>
      </c>
      <c r="AF215" s="147"/>
      <c r="AG215" s="147"/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48"/>
      <c r="B216" s="159"/>
      <c r="C216" s="189" t="s">
        <v>323</v>
      </c>
      <c r="D216" s="162"/>
      <c r="E216" s="166">
        <v>68.271000000000001</v>
      </c>
      <c r="F216" s="172"/>
      <c r="G216" s="172"/>
      <c r="H216" s="172"/>
      <c r="I216" s="172"/>
      <c r="J216" s="172"/>
      <c r="K216" s="172"/>
      <c r="L216" s="172"/>
      <c r="M216" s="172"/>
      <c r="N216" s="172"/>
      <c r="O216" s="172"/>
      <c r="P216" s="172"/>
      <c r="Q216" s="172"/>
      <c r="R216" s="173"/>
      <c r="S216" s="172"/>
      <c r="T216" s="147"/>
      <c r="U216" s="147"/>
      <c r="V216" s="147"/>
      <c r="W216" s="147"/>
      <c r="X216" s="147"/>
      <c r="Y216" s="147"/>
      <c r="Z216" s="147"/>
      <c r="AA216" s="147"/>
      <c r="AB216" s="147"/>
      <c r="AC216" s="147"/>
      <c r="AD216" s="147"/>
      <c r="AE216" s="147" t="s">
        <v>114</v>
      </c>
      <c r="AF216" s="147"/>
      <c r="AG216" s="147"/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48">
        <v>53</v>
      </c>
      <c r="B217" s="159" t="s">
        <v>324</v>
      </c>
      <c r="C217" s="188" t="s">
        <v>325</v>
      </c>
      <c r="D217" s="161" t="s">
        <v>139</v>
      </c>
      <c r="E217" s="165">
        <v>15.3</v>
      </c>
      <c r="F217" s="171"/>
      <c r="G217" s="172">
        <f>ROUND(E217*F217,2)</f>
        <v>0</v>
      </c>
      <c r="H217" s="171"/>
      <c r="I217" s="172">
        <f>ROUND(E217*H217,2)</f>
        <v>0</v>
      </c>
      <c r="J217" s="171"/>
      <c r="K217" s="172">
        <f>ROUND(E217*J217,2)</f>
        <v>0</v>
      </c>
      <c r="L217" s="172">
        <v>21</v>
      </c>
      <c r="M217" s="172">
        <f>G217*(1+L217/100)</f>
        <v>0</v>
      </c>
      <c r="N217" s="172">
        <v>1.7000000000000001E-4</v>
      </c>
      <c r="O217" s="172">
        <f>ROUND(E217*N217,2)</f>
        <v>0</v>
      </c>
      <c r="P217" s="172">
        <v>0</v>
      </c>
      <c r="Q217" s="172">
        <f>ROUND(E217*P217,2)</f>
        <v>0</v>
      </c>
      <c r="R217" s="173"/>
      <c r="S217" s="172" t="s">
        <v>132</v>
      </c>
      <c r="T217" s="147"/>
      <c r="U217" s="147"/>
      <c r="V217" s="147"/>
      <c r="W217" s="147"/>
      <c r="X217" s="147"/>
      <c r="Y217" s="147"/>
      <c r="Z217" s="147"/>
      <c r="AA217" s="147"/>
      <c r="AB217" s="147"/>
      <c r="AC217" s="147"/>
      <c r="AD217" s="147"/>
      <c r="AE217" s="147" t="s">
        <v>200</v>
      </c>
      <c r="AF217" s="147"/>
      <c r="AG217" s="147"/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48">
        <v>54</v>
      </c>
      <c r="B218" s="159" t="s">
        <v>326</v>
      </c>
      <c r="C218" s="188" t="s">
        <v>327</v>
      </c>
      <c r="D218" s="161" t="s">
        <v>109</v>
      </c>
      <c r="E218" s="165">
        <v>55.475999999999999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21</v>
      </c>
      <c r="M218" s="172">
        <f>G218*(1+L218/100)</f>
        <v>0</v>
      </c>
      <c r="N218" s="172">
        <v>2.3500000000000001E-3</v>
      </c>
      <c r="O218" s="172">
        <f>ROUND(E218*N218,2)</f>
        <v>0.13</v>
      </c>
      <c r="P218" s="172">
        <v>0</v>
      </c>
      <c r="Q218" s="172">
        <f>ROUND(E218*P218,2)</f>
        <v>0</v>
      </c>
      <c r="R218" s="173"/>
      <c r="S218" s="172" t="s">
        <v>132</v>
      </c>
      <c r="T218" s="147"/>
      <c r="U218" s="147"/>
      <c r="V218" s="147"/>
      <c r="W218" s="147"/>
      <c r="X218" s="147"/>
      <c r="Y218" s="147"/>
      <c r="Z218" s="147"/>
      <c r="AA218" s="147"/>
      <c r="AB218" s="147"/>
      <c r="AC218" s="147"/>
      <c r="AD218" s="147"/>
      <c r="AE218" s="147" t="s">
        <v>200</v>
      </c>
      <c r="AF218" s="147"/>
      <c r="AG218" s="147"/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1" x14ac:dyDescent="0.2">
      <c r="A219" s="148">
        <v>55</v>
      </c>
      <c r="B219" s="159" t="s">
        <v>328</v>
      </c>
      <c r="C219" s="188" t="s">
        <v>329</v>
      </c>
      <c r="D219" s="161" t="s">
        <v>139</v>
      </c>
      <c r="E219" s="165">
        <v>71.685000000000002</v>
      </c>
      <c r="F219" s="171"/>
      <c r="G219" s="172">
        <f>ROUND(E219*F219,2)</f>
        <v>0</v>
      </c>
      <c r="H219" s="171"/>
      <c r="I219" s="172">
        <f>ROUND(E219*H219,2)</f>
        <v>0</v>
      </c>
      <c r="J219" s="171"/>
      <c r="K219" s="172">
        <f>ROUND(E219*J219,2)</f>
        <v>0</v>
      </c>
      <c r="L219" s="172">
        <v>21</v>
      </c>
      <c r="M219" s="172">
        <f>G219*(1+L219/100)</f>
        <v>0</v>
      </c>
      <c r="N219" s="172">
        <v>1.7000000000000001E-4</v>
      </c>
      <c r="O219" s="172">
        <f>ROUND(E219*N219,2)</f>
        <v>0.01</v>
      </c>
      <c r="P219" s="172">
        <v>0</v>
      </c>
      <c r="Q219" s="172">
        <f>ROUND(E219*P219,2)</f>
        <v>0</v>
      </c>
      <c r="R219" s="173"/>
      <c r="S219" s="172" t="s">
        <v>132</v>
      </c>
      <c r="T219" s="147"/>
      <c r="U219" s="147"/>
      <c r="V219" s="147"/>
      <c r="W219" s="147"/>
      <c r="X219" s="147"/>
      <c r="Y219" s="147"/>
      <c r="Z219" s="147"/>
      <c r="AA219" s="147"/>
      <c r="AB219" s="147"/>
      <c r="AC219" s="147"/>
      <c r="AD219" s="147"/>
      <c r="AE219" s="147" t="s">
        <v>200</v>
      </c>
      <c r="AF219" s="147"/>
      <c r="AG219" s="147"/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48">
        <v>56</v>
      </c>
      <c r="B220" s="159" t="s">
        <v>330</v>
      </c>
      <c r="C220" s="188" t="s">
        <v>331</v>
      </c>
      <c r="D220" s="161" t="s">
        <v>0</v>
      </c>
      <c r="E220" s="168"/>
      <c r="F220" s="171"/>
      <c r="G220" s="172">
        <f>ROUND(E220*F220,2)</f>
        <v>0</v>
      </c>
      <c r="H220" s="171"/>
      <c r="I220" s="172">
        <f>ROUND(E220*H220,2)</f>
        <v>0</v>
      </c>
      <c r="J220" s="171"/>
      <c r="K220" s="172">
        <f>ROUND(E220*J220,2)</f>
        <v>0</v>
      </c>
      <c r="L220" s="172">
        <v>21</v>
      </c>
      <c r="M220" s="172">
        <f>G220*(1+L220/100)</f>
        <v>0</v>
      </c>
      <c r="N220" s="172">
        <v>0</v>
      </c>
      <c r="O220" s="172">
        <f>ROUND(E220*N220,2)</f>
        <v>0</v>
      </c>
      <c r="P220" s="172">
        <v>0</v>
      </c>
      <c r="Q220" s="172">
        <f>ROUND(E220*P220,2)</f>
        <v>0</v>
      </c>
      <c r="R220" s="173" t="s">
        <v>282</v>
      </c>
      <c r="S220" s="172" t="s">
        <v>111</v>
      </c>
      <c r="T220" s="147"/>
      <c r="U220" s="147"/>
      <c r="V220" s="147"/>
      <c r="W220" s="147"/>
      <c r="X220" s="147"/>
      <c r="Y220" s="147"/>
      <c r="Z220" s="147"/>
      <c r="AA220" s="147"/>
      <c r="AB220" s="147"/>
      <c r="AC220" s="147"/>
      <c r="AD220" s="147"/>
      <c r="AE220" s="147" t="s">
        <v>205</v>
      </c>
      <c r="AF220" s="147"/>
      <c r="AG220" s="147"/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x14ac:dyDescent="0.2">
      <c r="A221" s="155" t="s">
        <v>105</v>
      </c>
      <c r="B221" s="160" t="s">
        <v>76</v>
      </c>
      <c r="C221" s="190" t="s">
        <v>77</v>
      </c>
      <c r="D221" s="163"/>
      <c r="E221" s="167"/>
      <c r="F221" s="174"/>
      <c r="G221" s="174">
        <f>SUM(G222:G231)</f>
        <v>0</v>
      </c>
      <c r="H221" s="174"/>
      <c r="I221" s="174">
        <f>SUM(I222:I231)</f>
        <v>0</v>
      </c>
      <c r="J221" s="174"/>
      <c r="K221" s="174">
        <f>SUM(K222:K231)</f>
        <v>0</v>
      </c>
      <c r="L221" s="174"/>
      <c r="M221" s="174">
        <f>SUM(M222:M231)</f>
        <v>0</v>
      </c>
      <c r="N221" s="174"/>
      <c r="O221" s="174">
        <f>SUM(O222:O231)</f>
        <v>3.2199999999999998</v>
      </c>
      <c r="P221" s="174"/>
      <c r="Q221" s="174">
        <f>SUM(Q222:Q231)</f>
        <v>0</v>
      </c>
      <c r="R221" s="175"/>
      <c r="S221" s="174"/>
      <c r="AE221" t="s">
        <v>106</v>
      </c>
    </row>
    <row r="222" spans="1:60" ht="22.5" outlineLevel="1" x14ac:dyDescent="0.2">
      <c r="A222" s="148">
        <v>57</v>
      </c>
      <c r="B222" s="159" t="s">
        <v>332</v>
      </c>
      <c r="C222" s="188" t="s">
        <v>333</v>
      </c>
      <c r="D222" s="161" t="s">
        <v>109</v>
      </c>
      <c r="E222" s="165">
        <v>374.69</v>
      </c>
      <c r="F222" s="171"/>
      <c r="G222" s="172">
        <f>ROUND(E222*F222,2)</f>
        <v>0</v>
      </c>
      <c r="H222" s="171"/>
      <c r="I222" s="172">
        <f>ROUND(E222*H222,2)</f>
        <v>0</v>
      </c>
      <c r="J222" s="171"/>
      <c r="K222" s="172">
        <f>ROUND(E222*J222,2)</f>
        <v>0</v>
      </c>
      <c r="L222" s="172">
        <v>21</v>
      </c>
      <c r="M222" s="172">
        <f>G222*(1+L222/100)</f>
        <v>0</v>
      </c>
      <c r="N222" s="172">
        <v>2.2000000000000001E-3</v>
      </c>
      <c r="O222" s="172">
        <f>ROUND(E222*N222,2)</f>
        <v>0.82</v>
      </c>
      <c r="P222" s="172">
        <v>0</v>
      </c>
      <c r="Q222" s="172">
        <f>ROUND(E222*P222,2)</f>
        <v>0</v>
      </c>
      <c r="R222" s="173"/>
      <c r="S222" s="172" t="s">
        <v>132</v>
      </c>
      <c r="T222" s="147"/>
      <c r="U222" s="147"/>
      <c r="V222" s="147"/>
      <c r="W222" s="147"/>
      <c r="X222" s="147"/>
      <c r="Y222" s="147"/>
      <c r="Z222" s="147"/>
      <c r="AA222" s="147"/>
      <c r="AB222" s="147"/>
      <c r="AC222" s="147"/>
      <c r="AD222" s="147"/>
      <c r="AE222" s="147" t="s">
        <v>168</v>
      </c>
      <c r="AF222" s="147"/>
      <c r="AG222" s="147"/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48"/>
      <c r="B223" s="159"/>
      <c r="C223" s="189" t="s">
        <v>273</v>
      </c>
      <c r="D223" s="162"/>
      <c r="E223" s="166"/>
      <c r="F223" s="172"/>
      <c r="G223" s="172"/>
      <c r="H223" s="172"/>
      <c r="I223" s="172"/>
      <c r="J223" s="172"/>
      <c r="K223" s="172"/>
      <c r="L223" s="172"/>
      <c r="M223" s="172"/>
      <c r="N223" s="172"/>
      <c r="O223" s="172"/>
      <c r="P223" s="172"/>
      <c r="Q223" s="172"/>
      <c r="R223" s="173"/>
      <c r="S223" s="172"/>
      <c r="T223" s="147"/>
      <c r="U223" s="147"/>
      <c r="V223" s="147"/>
      <c r="W223" s="147"/>
      <c r="X223" s="147"/>
      <c r="Y223" s="147"/>
      <c r="Z223" s="147"/>
      <c r="AA223" s="147"/>
      <c r="AB223" s="147"/>
      <c r="AC223" s="147"/>
      <c r="AD223" s="147"/>
      <c r="AE223" s="147" t="s">
        <v>114</v>
      </c>
      <c r="AF223" s="147"/>
      <c r="AG223" s="147"/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48"/>
      <c r="B224" s="159"/>
      <c r="C224" s="189" t="s">
        <v>142</v>
      </c>
      <c r="D224" s="162"/>
      <c r="E224" s="166"/>
      <c r="F224" s="172"/>
      <c r="G224" s="172"/>
      <c r="H224" s="172"/>
      <c r="I224" s="172"/>
      <c r="J224" s="172"/>
      <c r="K224" s="172"/>
      <c r="L224" s="172"/>
      <c r="M224" s="172"/>
      <c r="N224" s="172"/>
      <c r="O224" s="172"/>
      <c r="P224" s="172"/>
      <c r="Q224" s="172"/>
      <c r="R224" s="173"/>
      <c r="S224" s="172"/>
      <c r="T224" s="147"/>
      <c r="U224" s="147"/>
      <c r="V224" s="147"/>
      <c r="W224" s="147"/>
      <c r="X224" s="147"/>
      <c r="Y224" s="147"/>
      <c r="Z224" s="147"/>
      <c r="AA224" s="147"/>
      <c r="AB224" s="147"/>
      <c r="AC224" s="147"/>
      <c r="AD224" s="147"/>
      <c r="AE224" s="147" t="s">
        <v>114</v>
      </c>
      <c r="AF224" s="147"/>
      <c r="AG224" s="147"/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48"/>
      <c r="B225" s="159"/>
      <c r="C225" s="189" t="s">
        <v>334</v>
      </c>
      <c r="D225" s="162"/>
      <c r="E225" s="166"/>
      <c r="F225" s="172"/>
      <c r="G225" s="172"/>
      <c r="H225" s="172"/>
      <c r="I225" s="172"/>
      <c r="J225" s="172"/>
      <c r="K225" s="172"/>
      <c r="L225" s="172"/>
      <c r="M225" s="172"/>
      <c r="N225" s="172"/>
      <c r="O225" s="172"/>
      <c r="P225" s="172"/>
      <c r="Q225" s="172"/>
      <c r="R225" s="173"/>
      <c r="S225" s="172"/>
      <c r="T225" s="147"/>
      <c r="U225" s="147"/>
      <c r="V225" s="147"/>
      <c r="W225" s="147"/>
      <c r="X225" s="147"/>
      <c r="Y225" s="147"/>
      <c r="Z225" s="147"/>
      <c r="AA225" s="147"/>
      <c r="AB225" s="147"/>
      <c r="AC225" s="147"/>
      <c r="AD225" s="147"/>
      <c r="AE225" s="147" t="s">
        <v>114</v>
      </c>
      <c r="AF225" s="147"/>
      <c r="AG225" s="147"/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48"/>
      <c r="B226" s="159"/>
      <c r="C226" s="189" t="s">
        <v>269</v>
      </c>
      <c r="D226" s="162"/>
      <c r="E226" s="166">
        <v>374.69</v>
      </c>
      <c r="F226" s="172"/>
      <c r="G226" s="172"/>
      <c r="H226" s="172"/>
      <c r="I226" s="172"/>
      <c r="J226" s="172"/>
      <c r="K226" s="172"/>
      <c r="L226" s="172"/>
      <c r="M226" s="172"/>
      <c r="N226" s="172"/>
      <c r="O226" s="172"/>
      <c r="P226" s="172"/>
      <c r="Q226" s="172"/>
      <c r="R226" s="173"/>
      <c r="S226" s="172"/>
      <c r="T226" s="147"/>
      <c r="U226" s="147"/>
      <c r="V226" s="147"/>
      <c r="W226" s="147"/>
      <c r="X226" s="147"/>
      <c r="Y226" s="147"/>
      <c r="Z226" s="147"/>
      <c r="AA226" s="147"/>
      <c r="AB226" s="147"/>
      <c r="AC226" s="147"/>
      <c r="AD226" s="147"/>
      <c r="AE226" s="147" t="s">
        <v>114</v>
      </c>
      <c r="AF226" s="147"/>
      <c r="AG226" s="147"/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2.5" outlineLevel="1" x14ac:dyDescent="0.2">
      <c r="A227" s="148">
        <v>58</v>
      </c>
      <c r="B227" s="159" t="s">
        <v>335</v>
      </c>
      <c r="C227" s="188" t="s">
        <v>336</v>
      </c>
      <c r="D227" s="161" t="s">
        <v>109</v>
      </c>
      <c r="E227" s="165">
        <v>749.38</v>
      </c>
      <c r="F227" s="171"/>
      <c r="G227" s="172">
        <f>ROUND(E227*F227,2)</f>
        <v>0</v>
      </c>
      <c r="H227" s="171"/>
      <c r="I227" s="172">
        <f>ROUND(E227*H227,2)</f>
        <v>0</v>
      </c>
      <c r="J227" s="171"/>
      <c r="K227" s="172">
        <f>ROUND(E227*J227,2)</f>
        <v>0</v>
      </c>
      <c r="L227" s="172">
        <v>21</v>
      </c>
      <c r="M227" s="172">
        <f>G227*(1+L227/100)</f>
        <v>0</v>
      </c>
      <c r="N227" s="172">
        <v>3.2000000000000002E-3</v>
      </c>
      <c r="O227" s="172">
        <f>ROUND(E227*N227,2)</f>
        <v>2.4</v>
      </c>
      <c r="P227" s="172">
        <v>0</v>
      </c>
      <c r="Q227" s="172">
        <f>ROUND(E227*P227,2)</f>
        <v>0</v>
      </c>
      <c r="R227" s="173"/>
      <c r="S227" s="172" t="s">
        <v>132</v>
      </c>
      <c r="T227" s="147"/>
      <c r="U227" s="147"/>
      <c r="V227" s="147"/>
      <c r="W227" s="147"/>
      <c r="X227" s="147"/>
      <c r="Y227" s="147"/>
      <c r="Z227" s="147"/>
      <c r="AA227" s="147"/>
      <c r="AB227" s="147"/>
      <c r="AC227" s="147"/>
      <c r="AD227" s="147"/>
      <c r="AE227" s="147" t="s">
        <v>168</v>
      </c>
      <c r="AF227" s="147"/>
      <c r="AG227" s="147"/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48"/>
      <c r="B228" s="159"/>
      <c r="C228" s="189" t="s">
        <v>337</v>
      </c>
      <c r="D228" s="162"/>
      <c r="E228" s="166"/>
      <c r="F228" s="172"/>
      <c r="G228" s="172"/>
      <c r="H228" s="172"/>
      <c r="I228" s="172"/>
      <c r="J228" s="172"/>
      <c r="K228" s="172"/>
      <c r="L228" s="172"/>
      <c r="M228" s="172"/>
      <c r="N228" s="172"/>
      <c r="O228" s="172"/>
      <c r="P228" s="172"/>
      <c r="Q228" s="172"/>
      <c r="R228" s="173"/>
      <c r="S228" s="172"/>
      <c r="T228" s="147"/>
      <c r="U228" s="147"/>
      <c r="V228" s="147"/>
      <c r="W228" s="147"/>
      <c r="X228" s="147"/>
      <c r="Y228" s="147"/>
      <c r="Z228" s="147"/>
      <c r="AA228" s="147"/>
      <c r="AB228" s="147"/>
      <c r="AC228" s="147"/>
      <c r="AD228" s="147"/>
      <c r="AE228" s="147" t="s">
        <v>114</v>
      </c>
      <c r="AF228" s="147"/>
      <c r="AG228" s="147"/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48"/>
      <c r="B229" s="159"/>
      <c r="C229" s="189" t="s">
        <v>338</v>
      </c>
      <c r="D229" s="162"/>
      <c r="E229" s="166"/>
      <c r="F229" s="172"/>
      <c r="G229" s="172"/>
      <c r="H229" s="172"/>
      <c r="I229" s="172"/>
      <c r="J229" s="172"/>
      <c r="K229" s="172"/>
      <c r="L229" s="172"/>
      <c r="M229" s="172"/>
      <c r="N229" s="172"/>
      <c r="O229" s="172"/>
      <c r="P229" s="172"/>
      <c r="Q229" s="172"/>
      <c r="R229" s="173"/>
      <c r="S229" s="172"/>
      <c r="T229" s="147"/>
      <c r="U229" s="147"/>
      <c r="V229" s="147"/>
      <c r="W229" s="147"/>
      <c r="X229" s="147"/>
      <c r="Y229" s="147"/>
      <c r="Z229" s="147"/>
      <c r="AA229" s="147"/>
      <c r="AB229" s="147"/>
      <c r="AC229" s="147"/>
      <c r="AD229" s="147"/>
      <c r="AE229" s="147" t="s">
        <v>114</v>
      </c>
      <c r="AF229" s="147"/>
      <c r="AG229" s="147"/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48"/>
      <c r="B230" s="159"/>
      <c r="C230" s="189" t="s">
        <v>339</v>
      </c>
      <c r="D230" s="162"/>
      <c r="E230" s="166">
        <v>749.38</v>
      </c>
      <c r="F230" s="172"/>
      <c r="G230" s="172"/>
      <c r="H230" s="172"/>
      <c r="I230" s="172"/>
      <c r="J230" s="172"/>
      <c r="K230" s="172"/>
      <c r="L230" s="172"/>
      <c r="M230" s="172"/>
      <c r="N230" s="172"/>
      <c r="O230" s="172"/>
      <c r="P230" s="172"/>
      <c r="Q230" s="172"/>
      <c r="R230" s="173"/>
      <c r="S230" s="172"/>
      <c r="T230" s="147"/>
      <c r="U230" s="147"/>
      <c r="V230" s="147"/>
      <c r="W230" s="147"/>
      <c r="X230" s="147"/>
      <c r="Y230" s="147"/>
      <c r="Z230" s="147"/>
      <c r="AA230" s="147"/>
      <c r="AB230" s="147"/>
      <c r="AC230" s="147"/>
      <c r="AD230" s="147"/>
      <c r="AE230" s="147" t="s">
        <v>114</v>
      </c>
      <c r="AF230" s="147"/>
      <c r="AG230" s="147"/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48">
        <v>59</v>
      </c>
      <c r="B231" s="159" t="s">
        <v>340</v>
      </c>
      <c r="C231" s="188" t="s">
        <v>341</v>
      </c>
      <c r="D231" s="161" t="s">
        <v>0</v>
      </c>
      <c r="E231" s="168"/>
      <c r="F231" s="171"/>
      <c r="G231" s="172">
        <f>ROUND(E231*F231,2)</f>
        <v>0</v>
      </c>
      <c r="H231" s="171"/>
      <c r="I231" s="172">
        <f>ROUND(E231*H231,2)</f>
        <v>0</v>
      </c>
      <c r="J231" s="171"/>
      <c r="K231" s="172">
        <f>ROUND(E231*J231,2)</f>
        <v>0</v>
      </c>
      <c r="L231" s="172">
        <v>21</v>
      </c>
      <c r="M231" s="172">
        <f>G231*(1+L231/100)</f>
        <v>0</v>
      </c>
      <c r="N231" s="172">
        <v>0</v>
      </c>
      <c r="O231" s="172">
        <f>ROUND(E231*N231,2)</f>
        <v>0</v>
      </c>
      <c r="P231" s="172">
        <v>0</v>
      </c>
      <c r="Q231" s="172">
        <f>ROUND(E231*P231,2)</f>
        <v>0</v>
      </c>
      <c r="R231" s="173" t="s">
        <v>342</v>
      </c>
      <c r="S231" s="172" t="s">
        <v>111</v>
      </c>
      <c r="T231" s="147"/>
      <c r="U231" s="147"/>
      <c r="V231" s="147"/>
      <c r="W231" s="147"/>
      <c r="X231" s="147"/>
      <c r="Y231" s="147"/>
      <c r="Z231" s="147"/>
      <c r="AA231" s="147"/>
      <c r="AB231" s="147"/>
      <c r="AC231" s="147"/>
      <c r="AD231" s="147"/>
      <c r="AE231" s="147" t="s">
        <v>205</v>
      </c>
      <c r="AF231" s="147"/>
      <c r="AG231" s="147"/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x14ac:dyDescent="0.2">
      <c r="A232" s="155" t="s">
        <v>105</v>
      </c>
      <c r="B232" s="160" t="s">
        <v>78</v>
      </c>
      <c r="C232" s="190" t="s">
        <v>79</v>
      </c>
      <c r="D232" s="163"/>
      <c r="E232" s="167"/>
      <c r="F232" s="174"/>
      <c r="G232" s="174">
        <f>SUM(G233:G252)</f>
        <v>0</v>
      </c>
      <c r="H232" s="174"/>
      <c r="I232" s="174">
        <f>SUM(I233:I252)</f>
        <v>0</v>
      </c>
      <c r="J232" s="174"/>
      <c r="K232" s="174">
        <f>SUM(K233:K252)</f>
        <v>0</v>
      </c>
      <c r="L232" s="174"/>
      <c r="M232" s="174">
        <f>SUM(M233:M252)</f>
        <v>0</v>
      </c>
      <c r="N232" s="174"/>
      <c r="O232" s="174">
        <f>SUM(O233:O252)</f>
        <v>0.02</v>
      </c>
      <c r="P232" s="174"/>
      <c r="Q232" s="174">
        <f>SUM(Q233:Q252)</f>
        <v>0</v>
      </c>
      <c r="R232" s="175"/>
      <c r="S232" s="174"/>
      <c r="AE232" t="s">
        <v>106</v>
      </c>
    </row>
    <row r="233" spans="1:60" outlineLevel="1" x14ac:dyDescent="0.2">
      <c r="A233" s="148">
        <v>60</v>
      </c>
      <c r="B233" s="159" t="s">
        <v>343</v>
      </c>
      <c r="C233" s="188" t="s">
        <v>344</v>
      </c>
      <c r="D233" s="161" t="s">
        <v>109</v>
      </c>
      <c r="E233" s="165">
        <v>156.99600000000001</v>
      </c>
      <c r="F233" s="171"/>
      <c r="G233" s="172">
        <f>ROUND(E233*F233,2)</f>
        <v>0</v>
      </c>
      <c r="H233" s="171"/>
      <c r="I233" s="172">
        <f>ROUND(E233*H233,2)</f>
        <v>0</v>
      </c>
      <c r="J233" s="171"/>
      <c r="K233" s="172">
        <f>ROUND(E233*J233,2)</f>
        <v>0</v>
      </c>
      <c r="L233" s="172">
        <v>21</v>
      </c>
      <c r="M233" s="172">
        <f>G233*(1+L233/100)</f>
        <v>0</v>
      </c>
      <c r="N233" s="172">
        <v>3.0000000000000001E-5</v>
      </c>
      <c r="O233" s="172">
        <f>ROUND(E233*N233,2)</f>
        <v>0</v>
      </c>
      <c r="P233" s="172">
        <v>0</v>
      </c>
      <c r="Q233" s="172">
        <f>ROUND(E233*P233,2)</f>
        <v>0</v>
      </c>
      <c r="R233" s="173" t="s">
        <v>345</v>
      </c>
      <c r="S233" s="172" t="s">
        <v>111</v>
      </c>
      <c r="T233" s="147"/>
      <c r="U233" s="147"/>
      <c r="V233" s="147"/>
      <c r="W233" s="147"/>
      <c r="X233" s="147"/>
      <c r="Y233" s="147"/>
      <c r="Z233" s="147"/>
      <c r="AA233" s="147"/>
      <c r="AB233" s="147"/>
      <c r="AC233" s="147"/>
      <c r="AD233" s="147"/>
      <c r="AE233" s="147" t="s">
        <v>168</v>
      </c>
      <c r="AF233" s="147"/>
      <c r="AG233" s="147"/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48"/>
      <c r="B234" s="159"/>
      <c r="C234" s="189" t="s">
        <v>346</v>
      </c>
      <c r="D234" s="162"/>
      <c r="E234" s="166"/>
      <c r="F234" s="172"/>
      <c r="G234" s="172"/>
      <c r="H234" s="172"/>
      <c r="I234" s="172"/>
      <c r="J234" s="172"/>
      <c r="K234" s="172"/>
      <c r="L234" s="172"/>
      <c r="M234" s="172"/>
      <c r="N234" s="172"/>
      <c r="O234" s="172"/>
      <c r="P234" s="172"/>
      <c r="Q234" s="172"/>
      <c r="R234" s="173"/>
      <c r="S234" s="172"/>
      <c r="T234" s="147"/>
      <c r="U234" s="147"/>
      <c r="V234" s="147"/>
      <c r="W234" s="147"/>
      <c r="X234" s="147"/>
      <c r="Y234" s="147"/>
      <c r="Z234" s="147"/>
      <c r="AA234" s="147"/>
      <c r="AB234" s="147"/>
      <c r="AC234" s="147"/>
      <c r="AD234" s="147"/>
      <c r="AE234" s="147" t="s">
        <v>114</v>
      </c>
      <c r="AF234" s="147"/>
      <c r="AG234" s="147"/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48"/>
      <c r="B235" s="159"/>
      <c r="C235" s="189" t="s">
        <v>347</v>
      </c>
      <c r="D235" s="162"/>
      <c r="E235" s="166"/>
      <c r="F235" s="172"/>
      <c r="G235" s="172"/>
      <c r="H235" s="172"/>
      <c r="I235" s="172"/>
      <c r="J235" s="172"/>
      <c r="K235" s="172"/>
      <c r="L235" s="172"/>
      <c r="M235" s="172"/>
      <c r="N235" s="172"/>
      <c r="O235" s="172"/>
      <c r="P235" s="172"/>
      <c r="Q235" s="172"/>
      <c r="R235" s="173"/>
      <c r="S235" s="172"/>
      <c r="T235" s="147"/>
      <c r="U235" s="147"/>
      <c r="V235" s="147"/>
      <c r="W235" s="147"/>
      <c r="X235" s="147"/>
      <c r="Y235" s="147"/>
      <c r="Z235" s="147"/>
      <c r="AA235" s="147"/>
      <c r="AB235" s="147"/>
      <c r="AC235" s="147"/>
      <c r="AD235" s="147"/>
      <c r="AE235" s="147" t="s">
        <v>114</v>
      </c>
      <c r="AF235" s="147"/>
      <c r="AG235" s="147"/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48"/>
      <c r="B236" s="159"/>
      <c r="C236" s="189" t="s">
        <v>189</v>
      </c>
      <c r="D236" s="162"/>
      <c r="E236" s="166"/>
      <c r="F236" s="172"/>
      <c r="G236" s="172"/>
      <c r="H236" s="172"/>
      <c r="I236" s="172"/>
      <c r="J236" s="172"/>
      <c r="K236" s="172"/>
      <c r="L236" s="172"/>
      <c r="M236" s="172"/>
      <c r="N236" s="172"/>
      <c r="O236" s="172"/>
      <c r="P236" s="172"/>
      <c r="Q236" s="172"/>
      <c r="R236" s="173"/>
      <c r="S236" s="172"/>
      <c r="T236" s="147"/>
      <c r="U236" s="147"/>
      <c r="V236" s="147"/>
      <c r="W236" s="147"/>
      <c r="X236" s="147"/>
      <c r="Y236" s="147"/>
      <c r="Z236" s="147"/>
      <c r="AA236" s="147"/>
      <c r="AB236" s="147"/>
      <c r="AC236" s="147"/>
      <c r="AD236" s="147"/>
      <c r="AE236" s="147" t="s">
        <v>114</v>
      </c>
      <c r="AF236" s="147"/>
      <c r="AG236" s="147"/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48"/>
      <c r="B237" s="159"/>
      <c r="C237" s="189" t="s">
        <v>348</v>
      </c>
      <c r="D237" s="162"/>
      <c r="E237" s="166"/>
      <c r="F237" s="172"/>
      <c r="G237" s="172"/>
      <c r="H237" s="172"/>
      <c r="I237" s="172"/>
      <c r="J237" s="172"/>
      <c r="K237" s="172"/>
      <c r="L237" s="172"/>
      <c r="M237" s="172"/>
      <c r="N237" s="172"/>
      <c r="O237" s="172"/>
      <c r="P237" s="172"/>
      <c r="Q237" s="172"/>
      <c r="R237" s="173"/>
      <c r="S237" s="172"/>
      <c r="T237" s="147"/>
      <c r="U237" s="147"/>
      <c r="V237" s="147"/>
      <c r="W237" s="147"/>
      <c r="X237" s="147"/>
      <c r="Y237" s="147"/>
      <c r="Z237" s="147"/>
      <c r="AA237" s="147"/>
      <c r="AB237" s="147"/>
      <c r="AC237" s="147"/>
      <c r="AD237" s="147"/>
      <c r="AE237" s="147" t="s">
        <v>114</v>
      </c>
      <c r="AF237" s="147"/>
      <c r="AG237" s="147"/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48"/>
      <c r="B238" s="159"/>
      <c r="C238" s="189" t="s">
        <v>349</v>
      </c>
      <c r="D238" s="162"/>
      <c r="E238" s="166"/>
      <c r="F238" s="172"/>
      <c r="G238" s="172"/>
      <c r="H238" s="172"/>
      <c r="I238" s="172"/>
      <c r="J238" s="172"/>
      <c r="K238" s="172"/>
      <c r="L238" s="172"/>
      <c r="M238" s="172"/>
      <c r="N238" s="172"/>
      <c r="O238" s="172"/>
      <c r="P238" s="172"/>
      <c r="Q238" s="172"/>
      <c r="R238" s="173"/>
      <c r="S238" s="172"/>
      <c r="T238" s="147"/>
      <c r="U238" s="147"/>
      <c r="V238" s="147"/>
      <c r="W238" s="147"/>
      <c r="X238" s="147"/>
      <c r="Y238" s="147"/>
      <c r="Z238" s="147"/>
      <c r="AA238" s="147"/>
      <c r="AB238" s="147"/>
      <c r="AC238" s="147"/>
      <c r="AD238" s="147"/>
      <c r="AE238" s="147" t="s">
        <v>114</v>
      </c>
      <c r="AF238" s="147"/>
      <c r="AG238" s="147"/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48"/>
      <c r="B239" s="159"/>
      <c r="C239" s="189" t="s">
        <v>350</v>
      </c>
      <c r="D239" s="162"/>
      <c r="E239" s="166"/>
      <c r="F239" s="172"/>
      <c r="G239" s="172"/>
      <c r="H239" s="172"/>
      <c r="I239" s="172"/>
      <c r="J239" s="172"/>
      <c r="K239" s="172"/>
      <c r="L239" s="172"/>
      <c r="M239" s="172"/>
      <c r="N239" s="172"/>
      <c r="O239" s="172"/>
      <c r="P239" s="172"/>
      <c r="Q239" s="172"/>
      <c r="R239" s="173"/>
      <c r="S239" s="172"/>
      <c r="T239" s="147"/>
      <c r="U239" s="147"/>
      <c r="V239" s="147"/>
      <c r="W239" s="147"/>
      <c r="X239" s="147"/>
      <c r="Y239" s="147"/>
      <c r="Z239" s="147"/>
      <c r="AA239" s="147"/>
      <c r="AB239" s="147"/>
      <c r="AC239" s="147"/>
      <c r="AD239" s="147"/>
      <c r="AE239" s="147" t="s">
        <v>114</v>
      </c>
      <c r="AF239" s="147"/>
      <c r="AG239" s="147"/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48"/>
      <c r="B240" s="159"/>
      <c r="C240" s="189" t="s">
        <v>351</v>
      </c>
      <c r="D240" s="162"/>
      <c r="E240" s="166">
        <v>156.99600000000001</v>
      </c>
      <c r="F240" s="172"/>
      <c r="G240" s="172"/>
      <c r="H240" s="172"/>
      <c r="I240" s="172"/>
      <c r="J240" s="172"/>
      <c r="K240" s="172"/>
      <c r="L240" s="172"/>
      <c r="M240" s="172"/>
      <c r="N240" s="172"/>
      <c r="O240" s="172"/>
      <c r="P240" s="172"/>
      <c r="Q240" s="172"/>
      <c r="R240" s="173"/>
      <c r="S240" s="172"/>
      <c r="T240" s="147"/>
      <c r="U240" s="147"/>
      <c r="V240" s="147"/>
      <c r="W240" s="147"/>
      <c r="X240" s="147"/>
      <c r="Y240" s="147"/>
      <c r="Z240" s="147"/>
      <c r="AA240" s="147"/>
      <c r="AB240" s="147"/>
      <c r="AC240" s="147"/>
      <c r="AD240" s="147"/>
      <c r="AE240" s="147" t="s">
        <v>114</v>
      </c>
      <c r="AF240" s="147"/>
      <c r="AG240" s="147"/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ht="22.5" outlineLevel="1" x14ac:dyDescent="0.2">
      <c r="A241" s="148">
        <v>61</v>
      </c>
      <c r="B241" s="159" t="s">
        <v>352</v>
      </c>
      <c r="C241" s="188" t="s">
        <v>353</v>
      </c>
      <c r="D241" s="161" t="s">
        <v>109</v>
      </c>
      <c r="E241" s="165">
        <v>18.899999999999999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21</v>
      </c>
      <c r="M241" s="172">
        <f>G241*(1+L241/100)</f>
        <v>0</v>
      </c>
      <c r="N241" s="172">
        <v>3.6000000000000002E-4</v>
      </c>
      <c r="O241" s="172">
        <f>ROUND(E241*N241,2)</f>
        <v>0.01</v>
      </c>
      <c r="P241" s="172">
        <v>0</v>
      </c>
      <c r="Q241" s="172">
        <f>ROUND(E241*P241,2)</f>
        <v>0</v>
      </c>
      <c r="R241" s="173"/>
      <c r="S241" s="172" t="s">
        <v>132</v>
      </c>
      <c r="T241" s="147"/>
      <c r="U241" s="147"/>
      <c r="V241" s="147"/>
      <c r="W241" s="147"/>
      <c r="X241" s="147"/>
      <c r="Y241" s="147"/>
      <c r="Z241" s="147"/>
      <c r="AA241" s="147"/>
      <c r="AB241" s="147"/>
      <c r="AC241" s="147"/>
      <c r="AD241" s="147"/>
      <c r="AE241" s="147" t="s">
        <v>168</v>
      </c>
      <c r="AF241" s="147"/>
      <c r="AG241" s="147"/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48"/>
      <c r="B242" s="159"/>
      <c r="C242" s="189" t="s">
        <v>354</v>
      </c>
      <c r="D242" s="162"/>
      <c r="E242" s="166"/>
      <c r="F242" s="172"/>
      <c r="G242" s="172"/>
      <c r="H242" s="172"/>
      <c r="I242" s="172"/>
      <c r="J242" s="172"/>
      <c r="K242" s="172"/>
      <c r="L242" s="172"/>
      <c r="M242" s="172"/>
      <c r="N242" s="172"/>
      <c r="O242" s="172"/>
      <c r="P242" s="172"/>
      <c r="Q242" s="172"/>
      <c r="R242" s="173"/>
      <c r="S242" s="172"/>
      <c r="T242" s="147"/>
      <c r="U242" s="147"/>
      <c r="V242" s="147"/>
      <c r="W242" s="147"/>
      <c r="X242" s="147"/>
      <c r="Y242" s="147"/>
      <c r="Z242" s="147"/>
      <c r="AA242" s="147"/>
      <c r="AB242" s="147"/>
      <c r="AC242" s="147"/>
      <c r="AD242" s="147"/>
      <c r="AE242" s="147" t="s">
        <v>114</v>
      </c>
      <c r="AF242" s="147"/>
      <c r="AG242" s="147"/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48"/>
      <c r="B243" s="159"/>
      <c r="C243" s="189" t="s">
        <v>355</v>
      </c>
      <c r="D243" s="162"/>
      <c r="E243" s="166"/>
      <c r="F243" s="172"/>
      <c r="G243" s="172"/>
      <c r="H243" s="172"/>
      <c r="I243" s="172"/>
      <c r="J243" s="172"/>
      <c r="K243" s="172"/>
      <c r="L243" s="172"/>
      <c r="M243" s="172"/>
      <c r="N243" s="172"/>
      <c r="O243" s="172"/>
      <c r="P243" s="172"/>
      <c r="Q243" s="172"/>
      <c r="R243" s="173"/>
      <c r="S243" s="172"/>
      <c r="T243" s="147"/>
      <c r="U243" s="147"/>
      <c r="V243" s="147"/>
      <c r="W243" s="147"/>
      <c r="X243" s="147"/>
      <c r="Y243" s="147"/>
      <c r="Z243" s="147"/>
      <c r="AA243" s="147"/>
      <c r="AB243" s="147"/>
      <c r="AC243" s="147"/>
      <c r="AD243" s="147"/>
      <c r="AE243" s="147" t="s">
        <v>114</v>
      </c>
      <c r="AF243" s="147"/>
      <c r="AG243" s="147"/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48"/>
      <c r="B244" s="159"/>
      <c r="C244" s="189" t="s">
        <v>356</v>
      </c>
      <c r="D244" s="162"/>
      <c r="E244" s="166">
        <v>18.899999999999999</v>
      </c>
      <c r="F244" s="172"/>
      <c r="G244" s="172"/>
      <c r="H244" s="172"/>
      <c r="I244" s="172"/>
      <c r="J244" s="172"/>
      <c r="K244" s="172"/>
      <c r="L244" s="172"/>
      <c r="M244" s="172"/>
      <c r="N244" s="172"/>
      <c r="O244" s="172"/>
      <c r="P244" s="172"/>
      <c r="Q244" s="172"/>
      <c r="R244" s="173"/>
      <c r="S244" s="172"/>
      <c r="T244" s="147"/>
      <c r="U244" s="147"/>
      <c r="V244" s="147"/>
      <c r="W244" s="147"/>
      <c r="X244" s="147"/>
      <c r="Y244" s="147"/>
      <c r="Z244" s="147"/>
      <c r="AA244" s="147"/>
      <c r="AB244" s="147"/>
      <c r="AC244" s="147"/>
      <c r="AD244" s="147"/>
      <c r="AE244" s="147" t="s">
        <v>114</v>
      </c>
      <c r="AF244" s="147"/>
      <c r="AG244" s="147"/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ht="22.5" outlineLevel="1" x14ac:dyDescent="0.2">
      <c r="A245" s="148">
        <v>62</v>
      </c>
      <c r="B245" s="159" t="s">
        <v>357</v>
      </c>
      <c r="C245" s="188" t="s">
        <v>358</v>
      </c>
      <c r="D245" s="161" t="s">
        <v>109</v>
      </c>
      <c r="E245" s="165">
        <v>9</v>
      </c>
      <c r="F245" s="171"/>
      <c r="G245" s="172">
        <f>ROUND(E245*F245,2)</f>
        <v>0</v>
      </c>
      <c r="H245" s="171"/>
      <c r="I245" s="172">
        <f>ROUND(E245*H245,2)</f>
        <v>0</v>
      </c>
      <c r="J245" s="171"/>
      <c r="K245" s="172">
        <f>ROUND(E245*J245,2)</f>
        <v>0</v>
      </c>
      <c r="L245" s="172">
        <v>21</v>
      </c>
      <c r="M245" s="172">
        <f>G245*(1+L245/100)</f>
        <v>0</v>
      </c>
      <c r="N245" s="172">
        <v>1.0000000000000001E-5</v>
      </c>
      <c r="O245" s="172">
        <f>ROUND(E245*N245,2)</f>
        <v>0</v>
      </c>
      <c r="P245" s="172">
        <v>0</v>
      </c>
      <c r="Q245" s="172">
        <f>ROUND(E245*P245,2)</f>
        <v>0</v>
      </c>
      <c r="R245" s="173" t="s">
        <v>345</v>
      </c>
      <c r="S245" s="172" t="s">
        <v>111</v>
      </c>
      <c r="T245" s="147"/>
      <c r="U245" s="147"/>
      <c r="V245" s="147"/>
      <c r="W245" s="147"/>
      <c r="X245" s="147"/>
      <c r="Y245" s="147"/>
      <c r="Z245" s="147"/>
      <c r="AA245" s="147"/>
      <c r="AB245" s="147"/>
      <c r="AC245" s="147"/>
      <c r="AD245" s="147"/>
      <c r="AE245" s="147" t="s">
        <v>168</v>
      </c>
      <c r="AF245" s="147"/>
      <c r="AG245" s="147"/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48"/>
      <c r="B246" s="159"/>
      <c r="C246" s="189" t="s">
        <v>359</v>
      </c>
      <c r="D246" s="162"/>
      <c r="E246" s="166"/>
      <c r="F246" s="172"/>
      <c r="G246" s="172"/>
      <c r="H246" s="172"/>
      <c r="I246" s="172"/>
      <c r="J246" s="172"/>
      <c r="K246" s="172"/>
      <c r="L246" s="172"/>
      <c r="M246" s="172"/>
      <c r="N246" s="172"/>
      <c r="O246" s="172"/>
      <c r="P246" s="172"/>
      <c r="Q246" s="172"/>
      <c r="R246" s="173"/>
      <c r="S246" s="172"/>
      <c r="T246" s="147"/>
      <c r="U246" s="147"/>
      <c r="V246" s="147"/>
      <c r="W246" s="147"/>
      <c r="X246" s="147"/>
      <c r="Y246" s="147"/>
      <c r="Z246" s="147"/>
      <c r="AA246" s="147"/>
      <c r="AB246" s="147"/>
      <c r="AC246" s="147"/>
      <c r="AD246" s="147"/>
      <c r="AE246" s="147" t="s">
        <v>114</v>
      </c>
      <c r="AF246" s="147"/>
      <c r="AG246" s="147"/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48"/>
      <c r="B247" s="159"/>
      <c r="C247" s="189" t="s">
        <v>360</v>
      </c>
      <c r="D247" s="162"/>
      <c r="E247" s="166"/>
      <c r="F247" s="172"/>
      <c r="G247" s="172"/>
      <c r="H247" s="172"/>
      <c r="I247" s="172"/>
      <c r="J247" s="172"/>
      <c r="K247" s="172"/>
      <c r="L247" s="172"/>
      <c r="M247" s="172"/>
      <c r="N247" s="172"/>
      <c r="O247" s="172"/>
      <c r="P247" s="172"/>
      <c r="Q247" s="172"/>
      <c r="R247" s="173"/>
      <c r="S247" s="172"/>
      <c r="T247" s="147"/>
      <c r="U247" s="147"/>
      <c r="V247" s="147"/>
      <c r="W247" s="147"/>
      <c r="X247" s="147"/>
      <c r="Y247" s="147"/>
      <c r="Z247" s="147"/>
      <c r="AA247" s="147"/>
      <c r="AB247" s="147"/>
      <c r="AC247" s="147"/>
      <c r="AD247" s="147"/>
      <c r="AE247" s="147" t="s">
        <v>114</v>
      </c>
      <c r="AF247" s="147"/>
      <c r="AG247" s="147"/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48"/>
      <c r="B248" s="159"/>
      <c r="C248" s="189" t="s">
        <v>361</v>
      </c>
      <c r="D248" s="162"/>
      <c r="E248" s="166">
        <v>9</v>
      </c>
      <c r="F248" s="172"/>
      <c r="G248" s="172"/>
      <c r="H248" s="172"/>
      <c r="I248" s="172"/>
      <c r="J248" s="172"/>
      <c r="K248" s="172"/>
      <c r="L248" s="172"/>
      <c r="M248" s="172"/>
      <c r="N248" s="172"/>
      <c r="O248" s="172"/>
      <c r="P248" s="172"/>
      <c r="Q248" s="172"/>
      <c r="R248" s="173"/>
      <c r="S248" s="172"/>
      <c r="T248" s="147"/>
      <c r="U248" s="147"/>
      <c r="V248" s="147"/>
      <c r="W248" s="147"/>
      <c r="X248" s="147"/>
      <c r="Y248" s="147"/>
      <c r="Z248" s="147"/>
      <c r="AA248" s="147"/>
      <c r="AB248" s="147"/>
      <c r="AC248" s="147"/>
      <c r="AD248" s="147"/>
      <c r="AE248" s="147" t="s">
        <v>114</v>
      </c>
      <c r="AF248" s="147"/>
      <c r="AG248" s="147"/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22.5" outlineLevel="1" x14ac:dyDescent="0.2">
      <c r="A249" s="148">
        <v>63</v>
      </c>
      <c r="B249" s="159" t="s">
        <v>362</v>
      </c>
      <c r="C249" s="188" t="s">
        <v>363</v>
      </c>
      <c r="D249" s="161" t="s">
        <v>109</v>
      </c>
      <c r="E249" s="165">
        <v>9</v>
      </c>
      <c r="F249" s="171"/>
      <c r="G249" s="172">
        <f>ROUND(E249*F249,2)</f>
        <v>0</v>
      </c>
      <c r="H249" s="171"/>
      <c r="I249" s="172">
        <f>ROUND(E249*H249,2)</f>
        <v>0</v>
      </c>
      <c r="J249" s="171"/>
      <c r="K249" s="172">
        <f>ROUND(E249*J249,2)</f>
        <v>0</v>
      </c>
      <c r="L249" s="172">
        <v>21</v>
      </c>
      <c r="M249" s="172">
        <f>G249*(1+L249/100)</f>
        <v>0</v>
      </c>
      <c r="N249" s="172">
        <v>6.6E-4</v>
      </c>
      <c r="O249" s="172">
        <f>ROUND(E249*N249,2)</f>
        <v>0.01</v>
      </c>
      <c r="P249" s="172">
        <v>0</v>
      </c>
      <c r="Q249" s="172">
        <f>ROUND(E249*P249,2)</f>
        <v>0</v>
      </c>
      <c r="R249" s="173"/>
      <c r="S249" s="172" t="s">
        <v>132</v>
      </c>
      <c r="T249" s="147"/>
      <c r="U249" s="147"/>
      <c r="V249" s="147"/>
      <c r="W249" s="147"/>
      <c r="X249" s="147"/>
      <c r="Y249" s="147"/>
      <c r="Z249" s="147"/>
      <c r="AA249" s="147"/>
      <c r="AB249" s="147"/>
      <c r="AC249" s="147"/>
      <c r="AD249" s="147"/>
      <c r="AE249" s="147" t="s">
        <v>168</v>
      </c>
      <c r="AF249" s="147"/>
      <c r="AG249" s="147"/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48"/>
      <c r="B250" s="159"/>
      <c r="C250" s="189" t="s">
        <v>359</v>
      </c>
      <c r="D250" s="162"/>
      <c r="E250" s="166"/>
      <c r="F250" s="172"/>
      <c r="G250" s="172"/>
      <c r="H250" s="172"/>
      <c r="I250" s="172"/>
      <c r="J250" s="172"/>
      <c r="K250" s="172"/>
      <c r="L250" s="172"/>
      <c r="M250" s="172"/>
      <c r="N250" s="172"/>
      <c r="O250" s="172"/>
      <c r="P250" s="172"/>
      <c r="Q250" s="172"/>
      <c r="R250" s="173"/>
      <c r="S250" s="172"/>
      <c r="T250" s="147"/>
      <c r="U250" s="147"/>
      <c r="V250" s="147"/>
      <c r="W250" s="147"/>
      <c r="X250" s="147"/>
      <c r="Y250" s="147"/>
      <c r="Z250" s="147"/>
      <c r="AA250" s="147"/>
      <c r="AB250" s="147"/>
      <c r="AC250" s="147"/>
      <c r="AD250" s="147"/>
      <c r="AE250" s="147" t="s">
        <v>114</v>
      </c>
      <c r="AF250" s="147"/>
      <c r="AG250" s="147"/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48"/>
      <c r="B251" s="159"/>
      <c r="C251" s="189" t="s">
        <v>360</v>
      </c>
      <c r="D251" s="162"/>
      <c r="E251" s="166"/>
      <c r="F251" s="172"/>
      <c r="G251" s="172"/>
      <c r="H251" s="172"/>
      <c r="I251" s="172"/>
      <c r="J251" s="172"/>
      <c r="K251" s="172"/>
      <c r="L251" s="172"/>
      <c r="M251" s="172"/>
      <c r="N251" s="172"/>
      <c r="O251" s="172"/>
      <c r="P251" s="172"/>
      <c r="Q251" s="172"/>
      <c r="R251" s="173"/>
      <c r="S251" s="172"/>
      <c r="T251" s="147"/>
      <c r="U251" s="147"/>
      <c r="V251" s="147"/>
      <c r="W251" s="147"/>
      <c r="X251" s="147"/>
      <c r="Y251" s="147"/>
      <c r="Z251" s="147"/>
      <c r="AA251" s="147"/>
      <c r="AB251" s="147"/>
      <c r="AC251" s="147"/>
      <c r="AD251" s="147"/>
      <c r="AE251" s="147" t="s">
        <v>114</v>
      </c>
      <c r="AF251" s="147"/>
      <c r="AG251" s="147"/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48"/>
      <c r="B252" s="159"/>
      <c r="C252" s="189" t="s">
        <v>361</v>
      </c>
      <c r="D252" s="162"/>
      <c r="E252" s="166">
        <v>9</v>
      </c>
      <c r="F252" s="172"/>
      <c r="G252" s="172"/>
      <c r="H252" s="172"/>
      <c r="I252" s="172"/>
      <c r="J252" s="172"/>
      <c r="K252" s="172"/>
      <c r="L252" s="172"/>
      <c r="M252" s="172"/>
      <c r="N252" s="172"/>
      <c r="O252" s="172"/>
      <c r="P252" s="172"/>
      <c r="Q252" s="172"/>
      <c r="R252" s="173"/>
      <c r="S252" s="172"/>
      <c r="T252" s="147"/>
      <c r="U252" s="147"/>
      <c r="V252" s="147"/>
      <c r="W252" s="147"/>
      <c r="X252" s="147"/>
      <c r="Y252" s="147"/>
      <c r="Z252" s="147"/>
      <c r="AA252" s="147"/>
      <c r="AB252" s="147"/>
      <c r="AC252" s="147"/>
      <c r="AD252" s="147"/>
      <c r="AE252" s="147" t="s">
        <v>114</v>
      </c>
      <c r="AF252" s="147"/>
      <c r="AG252" s="147"/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x14ac:dyDescent="0.2">
      <c r="A253" s="155" t="s">
        <v>105</v>
      </c>
      <c r="B253" s="160" t="s">
        <v>80</v>
      </c>
      <c r="C253" s="190" t="s">
        <v>81</v>
      </c>
      <c r="D253" s="163"/>
      <c r="E253" s="167"/>
      <c r="F253" s="174"/>
      <c r="G253" s="174">
        <f>SUM(G254:G260)</f>
        <v>0</v>
      </c>
      <c r="H253" s="174"/>
      <c r="I253" s="174">
        <f>SUM(I254:I260)</f>
        <v>0</v>
      </c>
      <c r="J253" s="174"/>
      <c r="K253" s="174">
        <f>SUM(K254:K260)</f>
        <v>0</v>
      </c>
      <c r="L253" s="174"/>
      <c r="M253" s="174">
        <f>SUM(M254:M260)</f>
        <v>0</v>
      </c>
      <c r="N253" s="174"/>
      <c r="O253" s="174">
        <f>SUM(O254:O260)</f>
        <v>0.02</v>
      </c>
      <c r="P253" s="174"/>
      <c r="Q253" s="174">
        <f>SUM(Q254:Q260)</f>
        <v>0</v>
      </c>
      <c r="R253" s="175"/>
      <c r="S253" s="174"/>
      <c r="AE253" t="s">
        <v>106</v>
      </c>
    </row>
    <row r="254" spans="1:60" ht="22.5" outlineLevel="1" x14ac:dyDescent="0.2">
      <c r="A254" s="148">
        <v>64</v>
      </c>
      <c r="B254" s="159" t="s">
        <v>364</v>
      </c>
      <c r="C254" s="188" t="s">
        <v>365</v>
      </c>
      <c r="D254" s="161" t="s">
        <v>109</v>
      </c>
      <c r="E254" s="165">
        <v>69</v>
      </c>
      <c r="F254" s="171"/>
      <c r="G254" s="172">
        <f>ROUND(E254*F254,2)</f>
        <v>0</v>
      </c>
      <c r="H254" s="171"/>
      <c r="I254" s="172">
        <f>ROUND(E254*H254,2)</f>
        <v>0</v>
      </c>
      <c r="J254" s="171"/>
      <c r="K254" s="172">
        <f>ROUND(E254*J254,2)</f>
        <v>0</v>
      </c>
      <c r="L254" s="172">
        <v>21</v>
      </c>
      <c r="M254" s="172">
        <f>G254*(1+L254/100)</f>
        <v>0</v>
      </c>
      <c r="N254" s="172">
        <v>2.9999999999999997E-4</v>
      </c>
      <c r="O254" s="172">
        <f>ROUND(E254*N254,2)</f>
        <v>0.02</v>
      </c>
      <c r="P254" s="172">
        <v>0</v>
      </c>
      <c r="Q254" s="172">
        <f>ROUND(E254*P254,2)</f>
        <v>0</v>
      </c>
      <c r="R254" s="173" t="s">
        <v>366</v>
      </c>
      <c r="S254" s="172" t="s">
        <v>111</v>
      </c>
      <c r="T254" s="147"/>
      <c r="U254" s="147"/>
      <c r="V254" s="147"/>
      <c r="W254" s="147"/>
      <c r="X254" s="147"/>
      <c r="Y254" s="147"/>
      <c r="Z254" s="147"/>
      <c r="AA254" s="147"/>
      <c r="AB254" s="147"/>
      <c r="AC254" s="147"/>
      <c r="AD254" s="147"/>
      <c r="AE254" s="147" t="s">
        <v>168</v>
      </c>
      <c r="AF254" s="147"/>
      <c r="AG254" s="147"/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48"/>
      <c r="B255" s="159"/>
      <c r="C255" s="189" t="s">
        <v>367</v>
      </c>
      <c r="D255" s="162"/>
      <c r="E255" s="166"/>
      <c r="F255" s="172"/>
      <c r="G255" s="172"/>
      <c r="H255" s="172"/>
      <c r="I255" s="172"/>
      <c r="J255" s="172"/>
      <c r="K255" s="172"/>
      <c r="L255" s="172"/>
      <c r="M255" s="172"/>
      <c r="N255" s="172"/>
      <c r="O255" s="172"/>
      <c r="P255" s="172"/>
      <c r="Q255" s="172"/>
      <c r="R255" s="173"/>
      <c r="S255" s="172"/>
      <c r="T255" s="147"/>
      <c r="U255" s="147"/>
      <c r="V255" s="147"/>
      <c r="W255" s="147"/>
      <c r="X255" s="147"/>
      <c r="Y255" s="147"/>
      <c r="Z255" s="147"/>
      <c r="AA255" s="147"/>
      <c r="AB255" s="147"/>
      <c r="AC255" s="147"/>
      <c r="AD255" s="147"/>
      <c r="AE255" s="147" t="s">
        <v>114</v>
      </c>
      <c r="AF255" s="147"/>
      <c r="AG255" s="147"/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48"/>
      <c r="B256" s="159"/>
      <c r="C256" s="189" t="s">
        <v>214</v>
      </c>
      <c r="D256" s="162"/>
      <c r="E256" s="166"/>
      <c r="F256" s="172"/>
      <c r="G256" s="172"/>
      <c r="H256" s="172"/>
      <c r="I256" s="172"/>
      <c r="J256" s="172"/>
      <c r="K256" s="172"/>
      <c r="L256" s="172"/>
      <c r="M256" s="172"/>
      <c r="N256" s="172"/>
      <c r="O256" s="172"/>
      <c r="P256" s="172"/>
      <c r="Q256" s="172"/>
      <c r="R256" s="173"/>
      <c r="S256" s="172"/>
      <c r="T256" s="147"/>
      <c r="U256" s="147"/>
      <c r="V256" s="147"/>
      <c r="W256" s="147"/>
      <c r="X256" s="147"/>
      <c r="Y256" s="147"/>
      <c r="Z256" s="147"/>
      <c r="AA256" s="147"/>
      <c r="AB256" s="147"/>
      <c r="AC256" s="147"/>
      <c r="AD256" s="147"/>
      <c r="AE256" s="147" t="s">
        <v>114</v>
      </c>
      <c r="AF256" s="147"/>
      <c r="AG256" s="147"/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48"/>
      <c r="B257" s="159"/>
      <c r="C257" s="189" t="s">
        <v>120</v>
      </c>
      <c r="D257" s="162"/>
      <c r="E257" s="166"/>
      <c r="F257" s="172"/>
      <c r="G257" s="172"/>
      <c r="H257" s="172"/>
      <c r="I257" s="172"/>
      <c r="J257" s="172"/>
      <c r="K257" s="172"/>
      <c r="L257" s="172"/>
      <c r="M257" s="172"/>
      <c r="N257" s="172"/>
      <c r="O257" s="172"/>
      <c r="P257" s="172"/>
      <c r="Q257" s="172"/>
      <c r="R257" s="173"/>
      <c r="S257" s="172"/>
      <c r="T257" s="147"/>
      <c r="U257" s="147"/>
      <c r="V257" s="147"/>
      <c r="W257" s="147"/>
      <c r="X257" s="147"/>
      <c r="Y257" s="147"/>
      <c r="Z257" s="147"/>
      <c r="AA257" s="147"/>
      <c r="AB257" s="147"/>
      <c r="AC257" s="147"/>
      <c r="AD257" s="147"/>
      <c r="AE257" s="147" t="s">
        <v>114</v>
      </c>
      <c r="AF257" s="147"/>
      <c r="AG257" s="147"/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48"/>
      <c r="B258" s="159"/>
      <c r="C258" s="189" t="s">
        <v>368</v>
      </c>
      <c r="D258" s="162"/>
      <c r="E258" s="166"/>
      <c r="F258" s="172"/>
      <c r="G258" s="172"/>
      <c r="H258" s="172"/>
      <c r="I258" s="172"/>
      <c r="J258" s="172"/>
      <c r="K258" s="172"/>
      <c r="L258" s="172"/>
      <c r="M258" s="172"/>
      <c r="N258" s="172"/>
      <c r="O258" s="172"/>
      <c r="P258" s="172"/>
      <c r="Q258" s="172"/>
      <c r="R258" s="173"/>
      <c r="S258" s="172"/>
      <c r="T258" s="147"/>
      <c r="U258" s="147"/>
      <c r="V258" s="147"/>
      <c r="W258" s="147"/>
      <c r="X258" s="147"/>
      <c r="Y258" s="147"/>
      <c r="Z258" s="147"/>
      <c r="AA258" s="147"/>
      <c r="AB258" s="147"/>
      <c r="AC258" s="147"/>
      <c r="AD258" s="147"/>
      <c r="AE258" s="147" t="s">
        <v>114</v>
      </c>
      <c r="AF258" s="147"/>
      <c r="AG258" s="147"/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48"/>
      <c r="B259" s="159"/>
      <c r="C259" s="189" t="s">
        <v>113</v>
      </c>
      <c r="D259" s="162"/>
      <c r="E259" s="166"/>
      <c r="F259" s="172"/>
      <c r="G259" s="172"/>
      <c r="H259" s="172"/>
      <c r="I259" s="172"/>
      <c r="J259" s="172"/>
      <c r="K259" s="172"/>
      <c r="L259" s="172"/>
      <c r="M259" s="172"/>
      <c r="N259" s="172"/>
      <c r="O259" s="172"/>
      <c r="P259" s="172"/>
      <c r="Q259" s="172"/>
      <c r="R259" s="173"/>
      <c r="S259" s="172"/>
      <c r="T259" s="147"/>
      <c r="U259" s="147"/>
      <c r="V259" s="147"/>
      <c r="W259" s="147"/>
      <c r="X259" s="147"/>
      <c r="Y259" s="147"/>
      <c r="Z259" s="147"/>
      <c r="AA259" s="147"/>
      <c r="AB259" s="147"/>
      <c r="AC259" s="147"/>
      <c r="AD259" s="147"/>
      <c r="AE259" s="147" t="s">
        <v>114</v>
      </c>
      <c r="AF259" s="147"/>
      <c r="AG259" s="147"/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48"/>
      <c r="B260" s="159"/>
      <c r="C260" s="189" t="s">
        <v>369</v>
      </c>
      <c r="D260" s="162"/>
      <c r="E260" s="166">
        <v>69</v>
      </c>
      <c r="F260" s="172"/>
      <c r="G260" s="172"/>
      <c r="H260" s="172"/>
      <c r="I260" s="172"/>
      <c r="J260" s="172"/>
      <c r="K260" s="172"/>
      <c r="L260" s="172"/>
      <c r="M260" s="172"/>
      <c r="N260" s="172"/>
      <c r="O260" s="172"/>
      <c r="P260" s="172"/>
      <c r="Q260" s="172"/>
      <c r="R260" s="173"/>
      <c r="S260" s="172"/>
      <c r="T260" s="147"/>
      <c r="U260" s="147"/>
      <c r="V260" s="147"/>
      <c r="W260" s="147"/>
      <c r="X260" s="147"/>
      <c r="Y260" s="147"/>
      <c r="Z260" s="147"/>
      <c r="AA260" s="147"/>
      <c r="AB260" s="147"/>
      <c r="AC260" s="147"/>
      <c r="AD260" s="147"/>
      <c r="AE260" s="147" t="s">
        <v>114</v>
      </c>
      <c r="AF260" s="147"/>
      <c r="AG260" s="147"/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x14ac:dyDescent="0.2">
      <c r="A261" s="155" t="s">
        <v>105</v>
      </c>
      <c r="B261" s="160" t="s">
        <v>56</v>
      </c>
      <c r="C261" s="190" t="s">
        <v>57</v>
      </c>
      <c r="D261" s="163"/>
      <c r="E261" s="167"/>
      <c r="F261" s="174"/>
      <c r="G261" s="174">
        <f>SUM(G262:G264)</f>
        <v>0</v>
      </c>
      <c r="H261" s="174"/>
      <c r="I261" s="174">
        <f>SUM(I262:I264)</f>
        <v>0</v>
      </c>
      <c r="J261" s="174"/>
      <c r="K261" s="174">
        <f>SUM(K262:K264)</f>
        <v>0</v>
      </c>
      <c r="L261" s="174"/>
      <c r="M261" s="174">
        <f>SUM(M262:M264)</f>
        <v>0</v>
      </c>
      <c r="N261" s="174"/>
      <c r="O261" s="174">
        <f>SUM(O262:O264)</f>
        <v>0</v>
      </c>
      <c r="P261" s="174"/>
      <c r="Q261" s="174">
        <f>SUM(Q262:Q264)</f>
        <v>0</v>
      </c>
      <c r="R261" s="175"/>
      <c r="S261" s="174"/>
      <c r="AE261" t="s">
        <v>106</v>
      </c>
    </row>
    <row r="262" spans="1:60" outlineLevel="1" x14ac:dyDescent="0.2">
      <c r="A262" s="148">
        <v>65</v>
      </c>
      <c r="B262" s="159" t="s">
        <v>370</v>
      </c>
      <c r="C262" s="188" t="s">
        <v>371</v>
      </c>
      <c r="D262" s="161" t="s">
        <v>109</v>
      </c>
      <c r="E262" s="165">
        <v>68.5</v>
      </c>
      <c r="F262" s="171"/>
      <c r="G262" s="172">
        <f>ROUND(E262*F262,2)</f>
        <v>0</v>
      </c>
      <c r="H262" s="171"/>
      <c r="I262" s="172">
        <f>ROUND(E262*H262,2)</f>
        <v>0</v>
      </c>
      <c r="J262" s="171"/>
      <c r="K262" s="172">
        <f>ROUND(E262*J262,2)</f>
        <v>0</v>
      </c>
      <c r="L262" s="172">
        <v>21</v>
      </c>
      <c r="M262" s="172">
        <f>G262*(1+L262/100)</f>
        <v>0</v>
      </c>
      <c r="N262" s="172">
        <v>0</v>
      </c>
      <c r="O262" s="172">
        <f>ROUND(E262*N262,2)</f>
        <v>0</v>
      </c>
      <c r="P262" s="172">
        <v>0</v>
      </c>
      <c r="Q262" s="172">
        <f>ROUND(E262*P262,2)</f>
        <v>0</v>
      </c>
      <c r="R262" s="173" t="s">
        <v>372</v>
      </c>
      <c r="S262" s="172" t="s">
        <v>111</v>
      </c>
      <c r="T262" s="147"/>
      <c r="U262" s="147"/>
      <c r="V262" s="147"/>
      <c r="W262" s="147"/>
      <c r="X262" s="147"/>
      <c r="Y262" s="147"/>
      <c r="Z262" s="147"/>
      <c r="AA262" s="147"/>
      <c r="AB262" s="147"/>
      <c r="AC262" s="147"/>
      <c r="AD262" s="147"/>
      <c r="AE262" s="147" t="s">
        <v>112</v>
      </c>
      <c r="AF262" s="147"/>
      <c r="AG262" s="147"/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22.5" outlineLevel="1" x14ac:dyDescent="0.2">
      <c r="A263" s="148"/>
      <c r="B263" s="159"/>
      <c r="C263" s="189" t="s">
        <v>373</v>
      </c>
      <c r="D263" s="162"/>
      <c r="E263" s="166">
        <v>36.5</v>
      </c>
      <c r="F263" s="172"/>
      <c r="G263" s="172"/>
      <c r="H263" s="172"/>
      <c r="I263" s="172"/>
      <c r="J263" s="172"/>
      <c r="K263" s="172"/>
      <c r="L263" s="172"/>
      <c r="M263" s="172"/>
      <c r="N263" s="172"/>
      <c r="O263" s="172"/>
      <c r="P263" s="172"/>
      <c r="Q263" s="172"/>
      <c r="R263" s="173"/>
      <c r="S263" s="172"/>
      <c r="T263" s="147"/>
      <c r="U263" s="147"/>
      <c r="V263" s="147"/>
      <c r="W263" s="147"/>
      <c r="X263" s="147"/>
      <c r="Y263" s="147"/>
      <c r="Z263" s="147"/>
      <c r="AA263" s="147"/>
      <c r="AB263" s="147"/>
      <c r="AC263" s="147"/>
      <c r="AD263" s="147"/>
      <c r="AE263" s="147" t="s">
        <v>114</v>
      </c>
      <c r="AF263" s="147"/>
      <c r="AG263" s="147"/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48"/>
      <c r="B264" s="159"/>
      <c r="C264" s="189" t="s">
        <v>374</v>
      </c>
      <c r="D264" s="162"/>
      <c r="E264" s="166">
        <v>32</v>
      </c>
      <c r="F264" s="172"/>
      <c r="G264" s="172"/>
      <c r="H264" s="172"/>
      <c r="I264" s="172"/>
      <c r="J264" s="172"/>
      <c r="K264" s="172"/>
      <c r="L264" s="172"/>
      <c r="M264" s="172"/>
      <c r="N264" s="172"/>
      <c r="O264" s="172"/>
      <c r="P264" s="172"/>
      <c r="Q264" s="172"/>
      <c r="R264" s="173"/>
      <c r="S264" s="172"/>
      <c r="T264" s="147"/>
      <c r="U264" s="147"/>
      <c r="V264" s="147"/>
      <c r="W264" s="147"/>
      <c r="X264" s="147"/>
      <c r="Y264" s="147"/>
      <c r="Z264" s="147"/>
      <c r="AA264" s="147"/>
      <c r="AB264" s="147"/>
      <c r="AC264" s="147"/>
      <c r="AD264" s="147"/>
      <c r="AE264" s="147" t="s">
        <v>114</v>
      </c>
      <c r="AF264" s="147"/>
      <c r="AG264" s="147"/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ht="25.5" x14ac:dyDescent="0.2">
      <c r="A265" s="155" t="s">
        <v>105</v>
      </c>
      <c r="B265" s="160" t="s">
        <v>58</v>
      </c>
      <c r="C265" s="190" t="s">
        <v>59</v>
      </c>
      <c r="D265" s="163"/>
      <c r="E265" s="167"/>
      <c r="F265" s="174"/>
      <c r="G265" s="174">
        <f>SUM(G266:G273)</f>
        <v>0</v>
      </c>
      <c r="H265" s="174"/>
      <c r="I265" s="174">
        <f>SUM(I266:I273)</f>
        <v>0</v>
      </c>
      <c r="J265" s="174"/>
      <c r="K265" s="174">
        <f>SUM(K266:K273)</f>
        <v>0</v>
      </c>
      <c r="L265" s="174"/>
      <c r="M265" s="174">
        <f>SUM(M266:M273)</f>
        <v>0</v>
      </c>
      <c r="N265" s="174"/>
      <c r="O265" s="174">
        <f>SUM(O266:O273)</f>
        <v>0.02</v>
      </c>
      <c r="P265" s="174"/>
      <c r="Q265" s="174">
        <f>SUM(Q266:Q273)</f>
        <v>0</v>
      </c>
      <c r="R265" s="175"/>
      <c r="S265" s="174"/>
      <c r="AE265" t="s">
        <v>106</v>
      </c>
    </row>
    <row r="266" spans="1:60" outlineLevel="1" x14ac:dyDescent="0.2">
      <c r="A266" s="148">
        <v>66</v>
      </c>
      <c r="B266" s="159" t="s">
        <v>375</v>
      </c>
      <c r="C266" s="188" t="s">
        <v>376</v>
      </c>
      <c r="D266" s="161" t="s">
        <v>109</v>
      </c>
      <c r="E266" s="165">
        <v>423.8</v>
      </c>
      <c r="F266" s="171"/>
      <c r="G266" s="172">
        <f>ROUND(E266*F266,2)</f>
        <v>0</v>
      </c>
      <c r="H266" s="171"/>
      <c r="I266" s="172">
        <f>ROUND(E266*H266,2)</f>
        <v>0</v>
      </c>
      <c r="J266" s="171"/>
      <c r="K266" s="172">
        <f>ROUND(E266*J266,2)</f>
        <v>0</v>
      </c>
      <c r="L266" s="172">
        <v>21</v>
      </c>
      <c r="M266" s="172">
        <f>G266*(1+L266/100)</f>
        <v>0</v>
      </c>
      <c r="N266" s="172">
        <v>4.0000000000000003E-5</v>
      </c>
      <c r="O266" s="172">
        <f>ROUND(E266*N266,2)</f>
        <v>0.02</v>
      </c>
      <c r="P266" s="172">
        <v>0</v>
      </c>
      <c r="Q266" s="172">
        <f>ROUND(E266*P266,2)</f>
        <v>0</v>
      </c>
      <c r="R266" s="173" t="s">
        <v>110</v>
      </c>
      <c r="S266" s="172" t="s">
        <v>111</v>
      </c>
      <c r="T266" s="147"/>
      <c r="U266" s="147"/>
      <c r="V266" s="147"/>
      <c r="W266" s="147"/>
      <c r="X266" s="147"/>
      <c r="Y266" s="147"/>
      <c r="Z266" s="147"/>
      <c r="AA266" s="147"/>
      <c r="AB266" s="147"/>
      <c r="AC266" s="147"/>
      <c r="AD266" s="147"/>
      <c r="AE266" s="147" t="s">
        <v>112</v>
      </c>
      <c r="AF266" s="147"/>
      <c r="AG266" s="147"/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48"/>
      <c r="B267" s="159"/>
      <c r="C267" s="189" t="s">
        <v>377</v>
      </c>
      <c r="D267" s="162"/>
      <c r="E267" s="166"/>
      <c r="F267" s="172"/>
      <c r="G267" s="172"/>
      <c r="H267" s="172"/>
      <c r="I267" s="172"/>
      <c r="J267" s="172"/>
      <c r="K267" s="172"/>
      <c r="L267" s="172"/>
      <c r="M267" s="172"/>
      <c r="N267" s="172"/>
      <c r="O267" s="172"/>
      <c r="P267" s="172"/>
      <c r="Q267" s="172"/>
      <c r="R267" s="173"/>
      <c r="S267" s="172"/>
      <c r="T267" s="147"/>
      <c r="U267" s="147"/>
      <c r="V267" s="147"/>
      <c r="W267" s="147"/>
      <c r="X267" s="147"/>
      <c r="Y267" s="147"/>
      <c r="Z267" s="147"/>
      <c r="AA267" s="147"/>
      <c r="AB267" s="147"/>
      <c r="AC267" s="147"/>
      <c r="AD267" s="147"/>
      <c r="AE267" s="147" t="s">
        <v>114</v>
      </c>
      <c r="AF267" s="147"/>
      <c r="AG267" s="147"/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48"/>
      <c r="B268" s="159"/>
      <c r="C268" s="189" t="s">
        <v>378</v>
      </c>
      <c r="D268" s="162"/>
      <c r="E268" s="166"/>
      <c r="F268" s="172"/>
      <c r="G268" s="172"/>
      <c r="H268" s="172"/>
      <c r="I268" s="172"/>
      <c r="J268" s="172"/>
      <c r="K268" s="172"/>
      <c r="L268" s="172"/>
      <c r="M268" s="172"/>
      <c r="N268" s="172"/>
      <c r="O268" s="172"/>
      <c r="P268" s="172"/>
      <c r="Q268" s="172"/>
      <c r="R268" s="173"/>
      <c r="S268" s="172"/>
      <c r="T268" s="147"/>
      <c r="U268" s="147"/>
      <c r="V268" s="147"/>
      <c r="W268" s="147"/>
      <c r="X268" s="147"/>
      <c r="Y268" s="147"/>
      <c r="Z268" s="147"/>
      <c r="AA268" s="147"/>
      <c r="AB268" s="147"/>
      <c r="AC268" s="147"/>
      <c r="AD268" s="147"/>
      <c r="AE268" s="147" t="s">
        <v>114</v>
      </c>
      <c r="AF268" s="147"/>
      <c r="AG268" s="147"/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48"/>
      <c r="B269" s="159"/>
      <c r="C269" s="189" t="s">
        <v>379</v>
      </c>
      <c r="D269" s="162"/>
      <c r="E269" s="166">
        <v>423.8</v>
      </c>
      <c r="F269" s="172"/>
      <c r="G269" s="172"/>
      <c r="H269" s="172"/>
      <c r="I269" s="172"/>
      <c r="J269" s="172"/>
      <c r="K269" s="172"/>
      <c r="L269" s="172"/>
      <c r="M269" s="172"/>
      <c r="N269" s="172"/>
      <c r="O269" s="172"/>
      <c r="P269" s="172"/>
      <c r="Q269" s="172"/>
      <c r="R269" s="173"/>
      <c r="S269" s="172"/>
      <c r="T269" s="147"/>
      <c r="U269" s="147"/>
      <c r="V269" s="147"/>
      <c r="W269" s="147"/>
      <c r="X269" s="147"/>
      <c r="Y269" s="147"/>
      <c r="Z269" s="147"/>
      <c r="AA269" s="147"/>
      <c r="AB269" s="147"/>
      <c r="AC269" s="147"/>
      <c r="AD269" s="147"/>
      <c r="AE269" s="147" t="s">
        <v>114</v>
      </c>
      <c r="AF269" s="147"/>
      <c r="AG269" s="147"/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48">
        <v>67</v>
      </c>
      <c r="B270" s="159" t="s">
        <v>380</v>
      </c>
      <c r="C270" s="188" t="s">
        <v>381</v>
      </c>
      <c r="D270" s="161" t="s">
        <v>382</v>
      </c>
      <c r="E270" s="165">
        <v>66</v>
      </c>
      <c r="F270" s="171"/>
      <c r="G270" s="172">
        <f>ROUND(E270*F270,2)</f>
        <v>0</v>
      </c>
      <c r="H270" s="171"/>
      <c r="I270" s="172">
        <f>ROUND(E270*H270,2)</f>
        <v>0</v>
      </c>
      <c r="J270" s="171"/>
      <c r="K270" s="172">
        <f>ROUND(E270*J270,2)</f>
        <v>0</v>
      </c>
      <c r="L270" s="172">
        <v>21</v>
      </c>
      <c r="M270" s="172">
        <f>G270*(1+L270/100)</f>
        <v>0</v>
      </c>
      <c r="N270" s="172">
        <v>6.0000000000000002E-5</v>
      </c>
      <c r="O270" s="172">
        <f>ROUND(E270*N270,2)</f>
        <v>0</v>
      </c>
      <c r="P270" s="172">
        <v>0</v>
      </c>
      <c r="Q270" s="172">
        <f>ROUND(E270*P270,2)</f>
        <v>0</v>
      </c>
      <c r="R270" s="173" t="s">
        <v>383</v>
      </c>
      <c r="S270" s="172" t="s">
        <v>111</v>
      </c>
      <c r="T270" s="147"/>
      <c r="U270" s="147"/>
      <c r="V270" s="147"/>
      <c r="W270" s="147"/>
      <c r="X270" s="147"/>
      <c r="Y270" s="147"/>
      <c r="Z270" s="147"/>
      <c r="AA270" s="147"/>
      <c r="AB270" s="147"/>
      <c r="AC270" s="147"/>
      <c r="AD270" s="147"/>
      <c r="AE270" s="147" t="s">
        <v>112</v>
      </c>
      <c r="AF270" s="147"/>
      <c r="AG270" s="147"/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48"/>
      <c r="B271" s="159"/>
      <c r="C271" s="189" t="s">
        <v>384</v>
      </c>
      <c r="D271" s="162"/>
      <c r="E271" s="166"/>
      <c r="F271" s="172"/>
      <c r="G271" s="172"/>
      <c r="H271" s="172"/>
      <c r="I271" s="172"/>
      <c r="J271" s="172"/>
      <c r="K271" s="172"/>
      <c r="L271" s="172"/>
      <c r="M271" s="172"/>
      <c r="N271" s="172"/>
      <c r="O271" s="172"/>
      <c r="P271" s="172"/>
      <c r="Q271" s="172"/>
      <c r="R271" s="173"/>
      <c r="S271" s="172"/>
      <c r="T271" s="147"/>
      <c r="U271" s="147"/>
      <c r="V271" s="147"/>
      <c r="W271" s="147"/>
      <c r="X271" s="147"/>
      <c r="Y271" s="147"/>
      <c r="Z271" s="147"/>
      <c r="AA271" s="147"/>
      <c r="AB271" s="147"/>
      <c r="AC271" s="147"/>
      <c r="AD271" s="147"/>
      <c r="AE271" s="147" t="s">
        <v>114</v>
      </c>
      <c r="AF271" s="147"/>
      <c r="AG271" s="147"/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48"/>
      <c r="B272" s="159"/>
      <c r="C272" s="189" t="s">
        <v>385</v>
      </c>
      <c r="D272" s="162"/>
      <c r="E272" s="166"/>
      <c r="F272" s="172"/>
      <c r="G272" s="172"/>
      <c r="H272" s="172"/>
      <c r="I272" s="172"/>
      <c r="J272" s="172"/>
      <c r="K272" s="172"/>
      <c r="L272" s="172"/>
      <c r="M272" s="172"/>
      <c r="N272" s="172"/>
      <c r="O272" s="172"/>
      <c r="P272" s="172"/>
      <c r="Q272" s="172"/>
      <c r="R272" s="173"/>
      <c r="S272" s="172"/>
      <c r="T272" s="147"/>
      <c r="U272" s="147"/>
      <c r="V272" s="147"/>
      <c r="W272" s="147"/>
      <c r="X272" s="147"/>
      <c r="Y272" s="147"/>
      <c r="Z272" s="147"/>
      <c r="AA272" s="147"/>
      <c r="AB272" s="147"/>
      <c r="AC272" s="147"/>
      <c r="AD272" s="147"/>
      <c r="AE272" s="147" t="s">
        <v>114</v>
      </c>
      <c r="AF272" s="147"/>
      <c r="AG272" s="147"/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48"/>
      <c r="B273" s="159"/>
      <c r="C273" s="189" t="s">
        <v>386</v>
      </c>
      <c r="D273" s="162"/>
      <c r="E273" s="166">
        <v>66</v>
      </c>
      <c r="F273" s="172"/>
      <c r="G273" s="172"/>
      <c r="H273" s="172"/>
      <c r="I273" s="172"/>
      <c r="J273" s="172"/>
      <c r="K273" s="172"/>
      <c r="L273" s="172"/>
      <c r="M273" s="172"/>
      <c r="N273" s="172"/>
      <c r="O273" s="172"/>
      <c r="P273" s="172"/>
      <c r="Q273" s="172"/>
      <c r="R273" s="173"/>
      <c r="S273" s="172"/>
      <c r="T273" s="147"/>
      <c r="U273" s="147"/>
      <c r="V273" s="147"/>
      <c r="W273" s="147"/>
      <c r="X273" s="147"/>
      <c r="Y273" s="147"/>
      <c r="Z273" s="147"/>
      <c r="AA273" s="147"/>
      <c r="AB273" s="147"/>
      <c r="AC273" s="147"/>
      <c r="AD273" s="147"/>
      <c r="AE273" s="147" t="s">
        <v>114</v>
      </c>
      <c r="AF273" s="147"/>
      <c r="AG273" s="147"/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x14ac:dyDescent="0.2">
      <c r="A274" s="155" t="s">
        <v>105</v>
      </c>
      <c r="B274" s="160" t="s">
        <v>60</v>
      </c>
      <c r="C274" s="190" t="s">
        <v>61</v>
      </c>
      <c r="D274" s="163"/>
      <c r="E274" s="167"/>
      <c r="F274" s="174"/>
      <c r="G274" s="174">
        <f>SUM(G275:G340)</f>
        <v>0</v>
      </c>
      <c r="H274" s="174"/>
      <c r="I274" s="174">
        <f>SUM(I275:I340)</f>
        <v>0</v>
      </c>
      <c r="J274" s="174"/>
      <c r="K274" s="174">
        <f>SUM(K275:K340)</f>
        <v>0</v>
      </c>
      <c r="L274" s="174"/>
      <c r="M274" s="174">
        <f>SUM(M275:M340)</f>
        <v>0</v>
      </c>
      <c r="N274" s="174"/>
      <c r="O274" s="174">
        <f>SUM(O275:O340)</f>
        <v>34.349999999999994</v>
      </c>
      <c r="P274" s="174"/>
      <c r="Q274" s="174">
        <f>SUM(Q275:Q340)</f>
        <v>2.95</v>
      </c>
      <c r="R274" s="175"/>
      <c r="S274" s="174"/>
      <c r="AE274" t="s">
        <v>106</v>
      </c>
    </row>
    <row r="275" spans="1:60" ht="22.5" outlineLevel="1" x14ac:dyDescent="0.2">
      <c r="A275" s="148">
        <v>68</v>
      </c>
      <c r="B275" s="159" t="s">
        <v>387</v>
      </c>
      <c r="C275" s="188" t="s">
        <v>388</v>
      </c>
      <c r="D275" s="161" t="s">
        <v>109</v>
      </c>
      <c r="E275" s="165">
        <v>316.10000000000002</v>
      </c>
      <c r="F275" s="171"/>
      <c r="G275" s="172">
        <f>ROUND(E275*F275,2)</f>
        <v>0</v>
      </c>
      <c r="H275" s="171"/>
      <c r="I275" s="172">
        <f>ROUND(E275*H275,2)</f>
        <v>0</v>
      </c>
      <c r="J275" s="171"/>
      <c r="K275" s="172">
        <f>ROUND(E275*J275,2)</f>
        <v>0</v>
      </c>
      <c r="L275" s="172">
        <v>21</v>
      </c>
      <c r="M275" s="172">
        <f>G275*(1+L275/100)</f>
        <v>0</v>
      </c>
      <c r="N275" s="172">
        <v>7.6999999999999999E-2</v>
      </c>
      <c r="O275" s="172">
        <f>ROUND(E275*N275,2)</f>
        <v>24.34</v>
      </c>
      <c r="P275" s="172">
        <v>0</v>
      </c>
      <c r="Q275" s="172">
        <f>ROUND(E275*P275,2)</f>
        <v>0</v>
      </c>
      <c r="R275" s="173"/>
      <c r="S275" s="172" t="s">
        <v>132</v>
      </c>
      <c r="T275" s="147"/>
      <c r="U275" s="147"/>
      <c r="V275" s="147"/>
      <c r="W275" s="147"/>
      <c r="X275" s="147"/>
      <c r="Y275" s="147"/>
      <c r="Z275" s="147"/>
      <c r="AA275" s="147"/>
      <c r="AB275" s="147"/>
      <c r="AC275" s="147"/>
      <c r="AD275" s="147"/>
      <c r="AE275" s="147" t="s">
        <v>112</v>
      </c>
      <c r="AF275" s="147"/>
      <c r="AG275" s="147"/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48"/>
      <c r="B276" s="159"/>
      <c r="C276" s="189" t="s">
        <v>127</v>
      </c>
      <c r="D276" s="162"/>
      <c r="E276" s="166"/>
      <c r="F276" s="172"/>
      <c r="G276" s="172"/>
      <c r="H276" s="172"/>
      <c r="I276" s="172"/>
      <c r="J276" s="172"/>
      <c r="K276" s="172"/>
      <c r="L276" s="172"/>
      <c r="M276" s="172"/>
      <c r="N276" s="172"/>
      <c r="O276" s="172"/>
      <c r="P276" s="172"/>
      <c r="Q276" s="172"/>
      <c r="R276" s="173"/>
      <c r="S276" s="172"/>
      <c r="T276" s="147"/>
      <c r="U276" s="147"/>
      <c r="V276" s="147"/>
      <c r="W276" s="147"/>
      <c r="X276" s="147"/>
      <c r="Y276" s="147"/>
      <c r="Z276" s="147"/>
      <c r="AA276" s="147"/>
      <c r="AB276" s="147"/>
      <c r="AC276" s="147"/>
      <c r="AD276" s="147"/>
      <c r="AE276" s="147" t="s">
        <v>114</v>
      </c>
      <c r="AF276" s="147"/>
      <c r="AG276" s="147"/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48"/>
      <c r="B277" s="159"/>
      <c r="C277" s="189" t="s">
        <v>128</v>
      </c>
      <c r="D277" s="162"/>
      <c r="E277" s="166"/>
      <c r="F277" s="172"/>
      <c r="G277" s="172"/>
      <c r="H277" s="172"/>
      <c r="I277" s="172"/>
      <c r="J277" s="172"/>
      <c r="K277" s="172"/>
      <c r="L277" s="172"/>
      <c r="M277" s="172"/>
      <c r="N277" s="172"/>
      <c r="O277" s="172"/>
      <c r="P277" s="172"/>
      <c r="Q277" s="172"/>
      <c r="R277" s="173"/>
      <c r="S277" s="172"/>
      <c r="T277" s="147"/>
      <c r="U277" s="147"/>
      <c r="V277" s="147"/>
      <c r="W277" s="147"/>
      <c r="X277" s="147"/>
      <c r="Y277" s="147"/>
      <c r="Z277" s="147"/>
      <c r="AA277" s="147"/>
      <c r="AB277" s="147"/>
      <c r="AC277" s="147"/>
      <c r="AD277" s="147"/>
      <c r="AE277" s="147" t="s">
        <v>114</v>
      </c>
      <c r="AF277" s="147"/>
      <c r="AG277" s="147"/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48"/>
      <c r="B278" s="159"/>
      <c r="C278" s="189" t="s">
        <v>389</v>
      </c>
      <c r="D278" s="162"/>
      <c r="E278" s="166">
        <v>316.10000000000002</v>
      </c>
      <c r="F278" s="172"/>
      <c r="G278" s="172"/>
      <c r="H278" s="172"/>
      <c r="I278" s="172"/>
      <c r="J278" s="172"/>
      <c r="K278" s="172"/>
      <c r="L278" s="172"/>
      <c r="M278" s="172"/>
      <c r="N278" s="172"/>
      <c r="O278" s="172"/>
      <c r="P278" s="172"/>
      <c r="Q278" s="172"/>
      <c r="R278" s="173"/>
      <c r="S278" s="172"/>
      <c r="T278" s="147"/>
      <c r="U278" s="147"/>
      <c r="V278" s="147"/>
      <c r="W278" s="147"/>
      <c r="X278" s="147"/>
      <c r="Y278" s="147"/>
      <c r="Z278" s="147"/>
      <c r="AA278" s="147"/>
      <c r="AB278" s="147"/>
      <c r="AC278" s="147"/>
      <c r="AD278" s="147"/>
      <c r="AE278" s="147" t="s">
        <v>114</v>
      </c>
      <c r="AF278" s="147"/>
      <c r="AG278" s="147"/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48">
        <v>69</v>
      </c>
      <c r="B279" s="159" t="s">
        <v>390</v>
      </c>
      <c r="C279" s="188" t="s">
        <v>391</v>
      </c>
      <c r="D279" s="161" t="s">
        <v>109</v>
      </c>
      <c r="E279" s="165">
        <v>12.788</v>
      </c>
      <c r="F279" s="171"/>
      <c r="G279" s="172">
        <f>ROUND(E279*F279,2)</f>
        <v>0</v>
      </c>
      <c r="H279" s="171"/>
      <c r="I279" s="172">
        <f>ROUND(E279*H279,2)</f>
        <v>0</v>
      </c>
      <c r="J279" s="171"/>
      <c r="K279" s="172">
        <f>ROUND(E279*J279,2)</f>
        <v>0</v>
      </c>
      <c r="L279" s="172">
        <v>21</v>
      </c>
      <c r="M279" s="172">
        <f>G279*(1+L279/100)</f>
        <v>0</v>
      </c>
      <c r="N279" s="172">
        <v>0</v>
      </c>
      <c r="O279" s="172">
        <f>ROUND(E279*N279,2)</f>
        <v>0</v>
      </c>
      <c r="P279" s="172">
        <v>1.4E-2</v>
      </c>
      <c r="Q279" s="172">
        <f>ROUND(E279*P279,2)</f>
        <v>0.18</v>
      </c>
      <c r="R279" s="173" t="s">
        <v>174</v>
      </c>
      <c r="S279" s="172" t="s">
        <v>111</v>
      </c>
      <c r="T279" s="147"/>
      <c r="U279" s="147"/>
      <c r="V279" s="147"/>
      <c r="W279" s="147"/>
      <c r="X279" s="147"/>
      <c r="Y279" s="147"/>
      <c r="Z279" s="147"/>
      <c r="AA279" s="147"/>
      <c r="AB279" s="147"/>
      <c r="AC279" s="147"/>
      <c r="AD279" s="147"/>
      <c r="AE279" s="147" t="s">
        <v>112</v>
      </c>
      <c r="AF279" s="147"/>
      <c r="AG279" s="147"/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48"/>
      <c r="B280" s="159"/>
      <c r="C280" s="189" t="s">
        <v>392</v>
      </c>
      <c r="D280" s="162"/>
      <c r="E280" s="166"/>
      <c r="F280" s="172"/>
      <c r="G280" s="172"/>
      <c r="H280" s="172"/>
      <c r="I280" s="172"/>
      <c r="J280" s="172"/>
      <c r="K280" s="172"/>
      <c r="L280" s="172"/>
      <c r="M280" s="172"/>
      <c r="N280" s="172"/>
      <c r="O280" s="172"/>
      <c r="P280" s="172"/>
      <c r="Q280" s="172"/>
      <c r="R280" s="173"/>
      <c r="S280" s="172"/>
      <c r="T280" s="147"/>
      <c r="U280" s="147"/>
      <c r="V280" s="147"/>
      <c r="W280" s="147"/>
      <c r="X280" s="147"/>
      <c r="Y280" s="147"/>
      <c r="Z280" s="147"/>
      <c r="AA280" s="147"/>
      <c r="AB280" s="147"/>
      <c r="AC280" s="147"/>
      <c r="AD280" s="147"/>
      <c r="AE280" s="147" t="s">
        <v>114</v>
      </c>
      <c r="AF280" s="147"/>
      <c r="AG280" s="147"/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48"/>
      <c r="B281" s="159"/>
      <c r="C281" s="189" t="s">
        <v>140</v>
      </c>
      <c r="D281" s="162"/>
      <c r="E281" s="166"/>
      <c r="F281" s="172"/>
      <c r="G281" s="172"/>
      <c r="H281" s="172"/>
      <c r="I281" s="172"/>
      <c r="J281" s="172"/>
      <c r="K281" s="172"/>
      <c r="L281" s="172"/>
      <c r="M281" s="172"/>
      <c r="N281" s="172"/>
      <c r="O281" s="172"/>
      <c r="P281" s="172"/>
      <c r="Q281" s="172"/>
      <c r="R281" s="173"/>
      <c r="S281" s="172"/>
      <c r="T281" s="147"/>
      <c r="U281" s="147"/>
      <c r="V281" s="147"/>
      <c r="W281" s="147"/>
      <c r="X281" s="147"/>
      <c r="Y281" s="147"/>
      <c r="Z281" s="147"/>
      <c r="AA281" s="147"/>
      <c r="AB281" s="147"/>
      <c r="AC281" s="147"/>
      <c r="AD281" s="147"/>
      <c r="AE281" s="147" t="s">
        <v>114</v>
      </c>
      <c r="AF281" s="147"/>
      <c r="AG281" s="147"/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48"/>
      <c r="B282" s="159"/>
      <c r="C282" s="189" t="s">
        <v>393</v>
      </c>
      <c r="D282" s="162"/>
      <c r="E282" s="166"/>
      <c r="F282" s="172"/>
      <c r="G282" s="172"/>
      <c r="H282" s="172"/>
      <c r="I282" s="172"/>
      <c r="J282" s="172"/>
      <c r="K282" s="172"/>
      <c r="L282" s="172"/>
      <c r="M282" s="172"/>
      <c r="N282" s="172"/>
      <c r="O282" s="172"/>
      <c r="P282" s="172"/>
      <c r="Q282" s="172"/>
      <c r="R282" s="173"/>
      <c r="S282" s="172"/>
      <c r="T282" s="147"/>
      <c r="U282" s="147"/>
      <c r="V282" s="147"/>
      <c r="W282" s="147"/>
      <c r="X282" s="147"/>
      <c r="Y282" s="147"/>
      <c r="Z282" s="147"/>
      <c r="AA282" s="147"/>
      <c r="AB282" s="147"/>
      <c r="AC282" s="147"/>
      <c r="AD282" s="147"/>
      <c r="AE282" s="147" t="s">
        <v>114</v>
      </c>
      <c r="AF282" s="147"/>
      <c r="AG282" s="147"/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48"/>
      <c r="B283" s="159"/>
      <c r="C283" s="189" t="s">
        <v>394</v>
      </c>
      <c r="D283" s="162"/>
      <c r="E283" s="166">
        <v>12.79</v>
      </c>
      <c r="F283" s="172"/>
      <c r="G283" s="172"/>
      <c r="H283" s="172"/>
      <c r="I283" s="172"/>
      <c r="J283" s="172"/>
      <c r="K283" s="172"/>
      <c r="L283" s="172"/>
      <c r="M283" s="172"/>
      <c r="N283" s="172"/>
      <c r="O283" s="172"/>
      <c r="P283" s="172"/>
      <c r="Q283" s="172"/>
      <c r="R283" s="173"/>
      <c r="S283" s="172"/>
      <c r="T283" s="147"/>
      <c r="U283" s="147"/>
      <c r="V283" s="147"/>
      <c r="W283" s="147"/>
      <c r="X283" s="147"/>
      <c r="Y283" s="147"/>
      <c r="Z283" s="147"/>
      <c r="AA283" s="147"/>
      <c r="AB283" s="147"/>
      <c r="AC283" s="147"/>
      <c r="AD283" s="147"/>
      <c r="AE283" s="147" t="s">
        <v>114</v>
      </c>
      <c r="AF283" s="147"/>
      <c r="AG283" s="147"/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48">
        <v>70</v>
      </c>
      <c r="B284" s="159" t="s">
        <v>395</v>
      </c>
      <c r="C284" s="188" t="s">
        <v>396</v>
      </c>
      <c r="D284" s="161" t="s">
        <v>139</v>
      </c>
      <c r="E284" s="165">
        <v>52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2">
        <v>1.6000000000000001E-4</v>
      </c>
      <c r="O284" s="172">
        <f>ROUND(E284*N284,2)</f>
        <v>0.01</v>
      </c>
      <c r="P284" s="172">
        <v>8.0000000000000002E-3</v>
      </c>
      <c r="Q284" s="172">
        <f>ROUND(E284*P284,2)</f>
        <v>0.42</v>
      </c>
      <c r="R284" s="173" t="s">
        <v>174</v>
      </c>
      <c r="S284" s="172" t="s">
        <v>111</v>
      </c>
      <c r="T284" s="147"/>
      <c r="U284" s="147"/>
      <c r="V284" s="147"/>
      <c r="W284" s="147"/>
      <c r="X284" s="147"/>
      <c r="Y284" s="147"/>
      <c r="Z284" s="147"/>
      <c r="AA284" s="147"/>
      <c r="AB284" s="147"/>
      <c r="AC284" s="147"/>
      <c r="AD284" s="147"/>
      <c r="AE284" s="147" t="s">
        <v>112</v>
      </c>
      <c r="AF284" s="147"/>
      <c r="AG284" s="147"/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48"/>
      <c r="B285" s="159"/>
      <c r="C285" s="189" t="s">
        <v>397</v>
      </c>
      <c r="D285" s="162"/>
      <c r="E285" s="166"/>
      <c r="F285" s="172"/>
      <c r="G285" s="172"/>
      <c r="H285" s="172"/>
      <c r="I285" s="172"/>
      <c r="J285" s="172"/>
      <c r="K285" s="172"/>
      <c r="L285" s="172"/>
      <c r="M285" s="172"/>
      <c r="N285" s="172"/>
      <c r="O285" s="172"/>
      <c r="P285" s="172"/>
      <c r="Q285" s="172"/>
      <c r="R285" s="173"/>
      <c r="S285" s="172"/>
      <c r="T285" s="147"/>
      <c r="U285" s="147"/>
      <c r="V285" s="147"/>
      <c r="W285" s="147"/>
      <c r="X285" s="147"/>
      <c r="Y285" s="147"/>
      <c r="Z285" s="147"/>
      <c r="AA285" s="147"/>
      <c r="AB285" s="147"/>
      <c r="AC285" s="147"/>
      <c r="AD285" s="147"/>
      <c r="AE285" s="147" t="s">
        <v>114</v>
      </c>
      <c r="AF285" s="147"/>
      <c r="AG285" s="147"/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48"/>
      <c r="B286" s="159"/>
      <c r="C286" s="189" t="s">
        <v>190</v>
      </c>
      <c r="D286" s="162"/>
      <c r="E286" s="166"/>
      <c r="F286" s="172"/>
      <c r="G286" s="172"/>
      <c r="H286" s="172"/>
      <c r="I286" s="172"/>
      <c r="J286" s="172"/>
      <c r="K286" s="172"/>
      <c r="L286" s="172"/>
      <c r="M286" s="172"/>
      <c r="N286" s="172"/>
      <c r="O286" s="172"/>
      <c r="P286" s="172"/>
      <c r="Q286" s="172"/>
      <c r="R286" s="173"/>
      <c r="S286" s="172"/>
      <c r="T286" s="147"/>
      <c r="U286" s="147"/>
      <c r="V286" s="147"/>
      <c r="W286" s="147"/>
      <c r="X286" s="147"/>
      <c r="Y286" s="147"/>
      <c r="Z286" s="147"/>
      <c r="AA286" s="147"/>
      <c r="AB286" s="147"/>
      <c r="AC286" s="147"/>
      <c r="AD286" s="147"/>
      <c r="AE286" s="147" t="s">
        <v>114</v>
      </c>
      <c r="AF286" s="147"/>
      <c r="AG286" s="147"/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48"/>
      <c r="B287" s="159"/>
      <c r="C287" s="189" t="s">
        <v>191</v>
      </c>
      <c r="D287" s="162"/>
      <c r="E287" s="166">
        <v>52</v>
      </c>
      <c r="F287" s="172"/>
      <c r="G287" s="172"/>
      <c r="H287" s="172"/>
      <c r="I287" s="172"/>
      <c r="J287" s="172"/>
      <c r="K287" s="172"/>
      <c r="L287" s="172"/>
      <c r="M287" s="172"/>
      <c r="N287" s="172"/>
      <c r="O287" s="172"/>
      <c r="P287" s="172"/>
      <c r="Q287" s="172"/>
      <c r="R287" s="173"/>
      <c r="S287" s="172"/>
      <c r="T287" s="147"/>
      <c r="U287" s="147"/>
      <c r="V287" s="147"/>
      <c r="W287" s="147"/>
      <c r="X287" s="147"/>
      <c r="Y287" s="147"/>
      <c r="Z287" s="147"/>
      <c r="AA287" s="147"/>
      <c r="AB287" s="147"/>
      <c r="AC287" s="147"/>
      <c r="AD287" s="147"/>
      <c r="AE287" s="147" t="s">
        <v>114</v>
      </c>
      <c r="AF287" s="147"/>
      <c r="AG287" s="147"/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48">
        <v>71</v>
      </c>
      <c r="B288" s="159" t="s">
        <v>398</v>
      </c>
      <c r="C288" s="188" t="s">
        <v>399</v>
      </c>
      <c r="D288" s="161" t="s">
        <v>109</v>
      </c>
      <c r="E288" s="165">
        <v>316.10000000000002</v>
      </c>
      <c r="F288" s="171"/>
      <c r="G288" s="172">
        <f>ROUND(E288*F288,2)</f>
        <v>0</v>
      </c>
      <c r="H288" s="171"/>
      <c r="I288" s="172">
        <f>ROUND(E288*H288,2)</f>
        <v>0</v>
      </c>
      <c r="J288" s="171"/>
      <c r="K288" s="172">
        <f>ROUND(E288*J288,2)</f>
        <v>0</v>
      </c>
      <c r="L288" s="172">
        <v>21</v>
      </c>
      <c r="M288" s="172">
        <f>G288*(1+L288/100)</f>
        <v>0</v>
      </c>
      <c r="N288" s="172">
        <v>1.4999999999999999E-2</v>
      </c>
      <c r="O288" s="172">
        <f>ROUND(E288*N288,2)</f>
        <v>4.74</v>
      </c>
      <c r="P288" s="172">
        <v>0</v>
      </c>
      <c r="Q288" s="172">
        <f>ROUND(E288*P288,2)</f>
        <v>0</v>
      </c>
      <c r="R288" s="173" t="s">
        <v>282</v>
      </c>
      <c r="S288" s="172" t="s">
        <v>111</v>
      </c>
      <c r="T288" s="147"/>
      <c r="U288" s="147"/>
      <c r="V288" s="147"/>
      <c r="W288" s="147"/>
      <c r="X288" s="147"/>
      <c r="Y288" s="147"/>
      <c r="Z288" s="147"/>
      <c r="AA288" s="147"/>
      <c r="AB288" s="147"/>
      <c r="AC288" s="147"/>
      <c r="AD288" s="147"/>
      <c r="AE288" s="147" t="s">
        <v>112</v>
      </c>
      <c r="AF288" s="147"/>
      <c r="AG288" s="147"/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48"/>
      <c r="B289" s="159"/>
      <c r="C289" s="189" t="s">
        <v>127</v>
      </c>
      <c r="D289" s="162"/>
      <c r="E289" s="166"/>
      <c r="F289" s="172"/>
      <c r="G289" s="172"/>
      <c r="H289" s="172"/>
      <c r="I289" s="172"/>
      <c r="J289" s="172"/>
      <c r="K289" s="172"/>
      <c r="L289" s="172"/>
      <c r="M289" s="172"/>
      <c r="N289" s="172"/>
      <c r="O289" s="172"/>
      <c r="P289" s="172"/>
      <c r="Q289" s="172"/>
      <c r="R289" s="173"/>
      <c r="S289" s="172"/>
      <c r="T289" s="147"/>
      <c r="U289" s="147"/>
      <c r="V289" s="147"/>
      <c r="W289" s="147"/>
      <c r="X289" s="147"/>
      <c r="Y289" s="147"/>
      <c r="Z289" s="147"/>
      <c r="AA289" s="147"/>
      <c r="AB289" s="147"/>
      <c r="AC289" s="147"/>
      <c r="AD289" s="147"/>
      <c r="AE289" s="147" t="s">
        <v>114</v>
      </c>
      <c r="AF289" s="147"/>
      <c r="AG289" s="147"/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48"/>
      <c r="B290" s="159"/>
      <c r="C290" s="189" t="s">
        <v>128</v>
      </c>
      <c r="D290" s="162"/>
      <c r="E290" s="166"/>
      <c r="F290" s="172"/>
      <c r="G290" s="172"/>
      <c r="H290" s="172"/>
      <c r="I290" s="172"/>
      <c r="J290" s="172"/>
      <c r="K290" s="172"/>
      <c r="L290" s="172"/>
      <c r="M290" s="172"/>
      <c r="N290" s="172"/>
      <c r="O290" s="172"/>
      <c r="P290" s="172"/>
      <c r="Q290" s="172"/>
      <c r="R290" s="173"/>
      <c r="S290" s="172"/>
      <c r="T290" s="147"/>
      <c r="U290" s="147"/>
      <c r="V290" s="147"/>
      <c r="W290" s="147"/>
      <c r="X290" s="147"/>
      <c r="Y290" s="147"/>
      <c r="Z290" s="147"/>
      <c r="AA290" s="147"/>
      <c r="AB290" s="147"/>
      <c r="AC290" s="147"/>
      <c r="AD290" s="147"/>
      <c r="AE290" s="147" t="s">
        <v>114</v>
      </c>
      <c r="AF290" s="147"/>
      <c r="AG290" s="147"/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48"/>
      <c r="B291" s="159"/>
      <c r="C291" s="189" t="s">
        <v>389</v>
      </c>
      <c r="D291" s="162"/>
      <c r="E291" s="166">
        <v>316.10000000000002</v>
      </c>
      <c r="F291" s="172"/>
      <c r="G291" s="172"/>
      <c r="H291" s="172"/>
      <c r="I291" s="172"/>
      <c r="J291" s="172"/>
      <c r="K291" s="172"/>
      <c r="L291" s="172"/>
      <c r="M291" s="172"/>
      <c r="N291" s="172"/>
      <c r="O291" s="172"/>
      <c r="P291" s="172"/>
      <c r="Q291" s="172"/>
      <c r="R291" s="173"/>
      <c r="S291" s="172"/>
      <c r="T291" s="147"/>
      <c r="U291" s="147"/>
      <c r="V291" s="147"/>
      <c r="W291" s="147"/>
      <c r="X291" s="147"/>
      <c r="Y291" s="147"/>
      <c r="Z291" s="147"/>
      <c r="AA291" s="147"/>
      <c r="AB291" s="147"/>
      <c r="AC291" s="147"/>
      <c r="AD291" s="147"/>
      <c r="AE291" s="147" t="s">
        <v>114</v>
      </c>
      <c r="AF291" s="147"/>
      <c r="AG291" s="147"/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48">
        <v>72</v>
      </c>
      <c r="B292" s="159" t="s">
        <v>400</v>
      </c>
      <c r="C292" s="188" t="s">
        <v>401</v>
      </c>
      <c r="D292" s="161" t="s">
        <v>109</v>
      </c>
      <c r="E292" s="165">
        <v>51.15</v>
      </c>
      <c r="F292" s="171"/>
      <c r="G292" s="172">
        <f>ROUND(E292*F292,2)</f>
        <v>0</v>
      </c>
      <c r="H292" s="171"/>
      <c r="I292" s="172">
        <f>ROUND(E292*H292,2)</f>
        <v>0</v>
      </c>
      <c r="J292" s="171"/>
      <c r="K292" s="172">
        <f>ROUND(E292*J292,2)</f>
        <v>0</v>
      </c>
      <c r="L292" s="172">
        <v>21</v>
      </c>
      <c r="M292" s="172">
        <f>G292*(1+L292/100)</f>
        <v>0</v>
      </c>
      <c r="N292" s="172">
        <v>0</v>
      </c>
      <c r="O292" s="172">
        <f>ROUND(E292*N292,2)</f>
        <v>0</v>
      </c>
      <c r="P292" s="172">
        <v>1E-3</v>
      </c>
      <c r="Q292" s="172">
        <f>ROUND(E292*P292,2)</f>
        <v>0.05</v>
      </c>
      <c r="R292" s="173" t="s">
        <v>282</v>
      </c>
      <c r="S292" s="172" t="s">
        <v>111</v>
      </c>
      <c r="T292" s="147"/>
      <c r="U292" s="147"/>
      <c r="V292" s="147"/>
      <c r="W292" s="147"/>
      <c r="X292" s="147"/>
      <c r="Y292" s="147"/>
      <c r="Z292" s="147"/>
      <c r="AA292" s="147"/>
      <c r="AB292" s="147"/>
      <c r="AC292" s="147"/>
      <c r="AD292" s="147"/>
      <c r="AE292" s="147" t="s">
        <v>112</v>
      </c>
      <c r="AF292" s="147"/>
      <c r="AG292" s="147"/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48"/>
      <c r="B293" s="159"/>
      <c r="C293" s="189" t="s">
        <v>402</v>
      </c>
      <c r="D293" s="162"/>
      <c r="E293" s="166"/>
      <c r="F293" s="172"/>
      <c r="G293" s="172"/>
      <c r="H293" s="172"/>
      <c r="I293" s="172"/>
      <c r="J293" s="172"/>
      <c r="K293" s="172"/>
      <c r="L293" s="172"/>
      <c r="M293" s="172"/>
      <c r="N293" s="172"/>
      <c r="O293" s="172"/>
      <c r="P293" s="172"/>
      <c r="Q293" s="172"/>
      <c r="R293" s="173"/>
      <c r="S293" s="172"/>
      <c r="T293" s="147"/>
      <c r="U293" s="147"/>
      <c r="V293" s="147"/>
      <c r="W293" s="147"/>
      <c r="X293" s="147"/>
      <c r="Y293" s="147"/>
      <c r="Z293" s="147"/>
      <c r="AA293" s="147"/>
      <c r="AB293" s="147"/>
      <c r="AC293" s="147"/>
      <c r="AD293" s="147"/>
      <c r="AE293" s="147" t="s">
        <v>114</v>
      </c>
      <c r="AF293" s="147"/>
      <c r="AG293" s="147"/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48"/>
      <c r="B294" s="159"/>
      <c r="C294" s="189" t="s">
        <v>185</v>
      </c>
      <c r="D294" s="162"/>
      <c r="E294" s="166"/>
      <c r="F294" s="172"/>
      <c r="G294" s="172"/>
      <c r="H294" s="172"/>
      <c r="I294" s="172"/>
      <c r="J294" s="172"/>
      <c r="K294" s="172"/>
      <c r="L294" s="172"/>
      <c r="M294" s="172"/>
      <c r="N294" s="172"/>
      <c r="O294" s="172"/>
      <c r="P294" s="172"/>
      <c r="Q294" s="172"/>
      <c r="R294" s="173"/>
      <c r="S294" s="172"/>
      <c r="T294" s="147"/>
      <c r="U294" s="147"/>
      <c r="V294" s="147"/>
      <c r="W294" s="147"/>
      <c r="X294" s="147"/>
      <c r="Y294" s="147"/>
      <c r="Z294" s="147"/>
      <c r="AA294" s="147"/>
      <c r="AB294" s="147"/>
      <c r="AC294" s="147"/>
      <c r="AD294" s="147"/>
      <c r="AE294" s="147" t="s">
        <v>114</v>
      </c>
      <c r="AF294" s="147"/>
      <c r="AG294" s="147"/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48"/>
      <c r="B295" s="159"/>
      <c r="C295" s="189" t="s">
        <v>186</v>
      </c>
      <c r="D295" s="162"/>
      <c r="E295" s="166">
        <v>51.15</v>
      </c>
      <c r="F295" s="172"/>
      <c r="G295" s="172"/>
      <c r="H295" s="172"/>
      <c r="I295" s="172"/>
      <c r="J295" s="172"/>
      <c r="K295" s="172"/>
      <c r="L295" s="172"/>
      <c r="M295" s="172"/>
      <c r="N295" s="172"/>
      <c r="O295" s="172"/>
      <c r="P295" s="172"/>
      <c r="Q295" s="172"/>
      <c r="R295" s="173"/>
      <c r="S295" s="172"/>
      <c r="T295" s="147"/>
      <c r="U295" s="147"/>
      <c r="V295" s="147"/>
      <c r="W295" s="147"/>
      <c r="X295" s="147"/>
      <c r="Y295" s="147"/>
      <c r="Z295" s="147"/>
      <c r="AA295" s="147"/>
      <c r="AB295" s="147"/>
      <c r="AC295" s="147"/>
      <c r="AD295" s="147"/>
      <c r="AE295" s="147" t="s">
        <v>114</v>
      </c>
      <c r="AF295" s="147"/>
      <c r="AG295" s="147"/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48">
        <v>73</v>
      </c>
      <c r="B296" s="159" t="s">
        <v>403</v>
      </c>
      <c r="C296" s="188" t="s">
        <v>404</v>
      </c>
      <c r="D296" s="161" t="s">
        <v>139</v>
      </c>
      <c r="E296" s="165">
        <v>14.7</v>
      </c>
      <c r="F296" s="171"/>
      <c r="G296" s="172">
        <f>ROUND(E296*F296,2)</f>
        <v>0</v>
      </c>
      <c r="H296" s="171"/>
      <c r="I296" s="172">
        <f>ROUND(E296*H296,2)</f>
        <v>0</v>
      </c>
      <c r="J296" s="171"/>
      <c r="K296" s="172">
        <f>ROUND(E296*J296,2)</f>
        <v>0</v>
      </c>
      <c r="L296" s="172">
        <v>21</v>
      </c>
      <c r="M296" s="172">
        <f>G296*(1+L296/100)</f>
        <v>0</v>
      </c>
      <c r="N296" s="172">
        <v>0</v>
      </c>
      <c r="O296" s="172">
        <f>ROUND(E296*N296,2)</f>
        <v>0</v>
      </c>
      <c r="P296" s="172">
        <v>0</v>
      </c>
      <c r="Q296" s="172">
        <f>ROUND(E296*P296,2)</f>
        <v>0</v>
      </c>
      <c r="R296" s="173" t="s">
        <v>282</v>
      </c>
      <c r="S296" s="172" t="s">
        <v>111</v>
      </c>
      <c r="T296" s="147"/>
      <c r="U296" s="147"/>
      <c r="V296" s="147"/>
      <c r="W296" s="147"/>
      <c r="X296" s="147"/>
      <c r="Y296" s="147"/>
      <c r="Z296" s="147"/>
      <c r="AA296" s="147"/>
      <c r="AB296" s="147"/>
      <c r="AC296" s="147"/>
      <c r="AD296" s="147"/>
      <c r="AE296" s="147" t="s">
        <v>112</v>
      </c>
      <c r="AF296" s="147"/>
      <c r="AG296" s="147"/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48"/>
      <c r="B297" s="159"/>
      <c r="C297" s="189" t="s">
        <v>301</v>
      </c>
      <c r="D297" s="162"/>
      <c r="E297" s="166"/>
      <c r="F297" s="172"/>
      <c r="G297" s="172"/>
      <c r="H297" s="172"/>
      <c r="I297" s="172"/>
      <c r="J297" s="172"/>
      <c r="K297" s="172"/>
      <c r="L297" s="172"/>
      <c r="M297" s="172"/>
      <c r="N297" s="172"/>
      <c r="O297" s="172"/>
      <c r="P297" s="172"/>
      <c r="Q297" s="172"/>
      <c r="R297" s="173"/>
      <c r="S297" s="172"/>
      <c r="T297" s="147"/>
      <c r="U297" s="147"/>
      <c r="V297" s="147"/>
      <c r="W297" s="147"/>
      <c r="X297" s="147"/>
      <c r="Y297" s="147"/>
      <c r="Z297" s="147"/>
      <c r="AA297" s="147"/>
      <c r="AB297" s="147"/>
      <c r="AC297" s="147"/>
      <c r="AD297" s="147"/>
      <c r="AE297" s="147" t="s">
        <v>114</v>
      </c>
      <c r="AF297" s="147"/>
      <c r="AG297" s="147"/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48"/>
      <c r="B298" s="159"/>
      <c r="C298" s="189" t="s">
        <v>405</v>
      </c>
      <c r="D298" s="162"/>
      <c r="E298" s="166"/>
      <c r="F298" s="172"/>
      <c r="G298" s="172"/>
      <c r="H298" s="172"/>
      <c r="I298" s="172"/>
      <c r="J298" s="172"/>
      <c r="K298" s="172"/>
      <c r="L298" s="172"/>
      <c r="M298" s="172"/>
      <c r="N298" s="172"/>
      <c r="O298" s="172"/>
      <c r="P298" s="172"/>
      <c r="Q298" s="172"/>
      <c r="R298" s="173"/>
      <c r="S298" s="172"/>
      <c r="T298" s="147"/>
      <c r="U298" s="147"/>
      <c r="V298" s="147"/>
      <c r="W298" s="147"/>
      <c r="X298" s="147"/>
      <c r="Y298" s="147"/>
      <c r="Z298" s="147"/>
      <c r="AA298" s="147"/>
      <c r="AB298" s="147"/>
      <c r="AC298" s="147"/>
      <c r="AD298" s="147"/>
      <c r="AE298" s="147" t="s">
        <v>114</v>
      </c>
      <c r="AF298" s="147"/>
      <c r="AG298" s="147"/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48"/>
      <c r="B299" s="159"/>
      <c r="C299" s="189" t="s">
        <v>406</v>
      </c>
      <c r="D299" s="162"/>
      <c r="E299" s="166">
        <v>14.7</v>
      </c>
      <c r="F299" s="172"/>
      <c r="G299" s="172"/>
      <c r="H299" s="172"/>
      <c r="I299" s="172"/>
      <c r="J299" s="172"/>
      <c r="K299" s="172"/>
      <c r="L299" s="172"/>
      <c r="M299" s="172"/>
      <c r="N299" s="172"/>
      <c r="O299" s="172"/>
      <c r="P299" s="172"/>
      <c r="Q299" s="172"/>
      <c r="R299" s="173"/>
      <c r="S299" s="172"/>
      <c r="T299" s="147"/>
      <c r="U299" s="147"/>
      <c r="V299" s="147"/>
      <c r="W299" s="147"/>
      <c r="X299" s="147"/>
      <c r="Y299" s="147"/>
      <c r="Z299" s="147"/>
      <c r="AA299" s="147"/>
      <c r="AB299" s="147"/>
      <c r="AC299" s="147"/>
      <c r="AD299" s="147"/>
      <c r="AE299" s="147" t="s">
        <v>114</v>
      </c>
      <c r="AF299" s="147"/>
      <c r="AG299" s="147"/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48">
        <v>74</v>
      </c>
      <c r="B300" s="159" t="s">
        <v>407</v>
      </c>
      <c r="C300" s="188" t="s">
        <v>408</v>
      </c>
      <c r="D300" s="161" t="s">
        <v>109</v>
      </c>
      <c r="E300" s="165">
        <v>58.95</v>
      </c>
      <c r="F300" s="171"/>
      <c r="G300" s="172">
        <f>ROUND(E300*F300,2)</f>
        <v>0</v>
      </c>
      <c r="H300" s="171"/>
      <c r="I300" s="172">
        <f>ROUND(E300*H300,2)</f>
        <v>0</v>
      </c>
      <c r="J300" s="171"/>
      <c r="K300" s="172">
        <f>ROUND(E300*J300,2)</f>
        <v>0</v>
      </c>
      <c r="L300" s="172">
        <v>21</v>
      </c>
      <c r="M300" s="172">
        <f>G300*(1+L300/100)</f>
        <v>0</v>
      </c>
      <c r="N300" s="172">
        <v>5.8999999999999997E-2</v>
      </c>
      <c r="O300" s="172">
        <f>ROUND(E300*N300,2)</f>
        <v>3.48</v>
      </c>
      <c r="P300" s="172">
        <v>0</v>
      </c>
      <c r="Q300" s="172">
        <f>ROUND(E300*P300,2)</f>
        <v>0</v>
      </c>
      <c r="R300" s="173" t="s">
        <v>409</v>
      </c>
      <c r="S300" s="172" t="s">
        <v>111</v>
      </c>
      <c r="T300" s="147"/>
      <c r="U300" s="147"/>
      <c r="V300" s="147"/>
      <c r="W300" s="147"/>
      <c r="X300" s="147"/>
      <c r="Y300" s="147"/>
      <c r="Z300" s="147"/>
      <c r="AA300" s="147"/>
      <c r="AB300" s="147"/>
      <c r="AC300" s="147"/>
      <c r="AD300" s="147"/>
      <c r="AE300" s="147" t="s">
        <v>112</v>
      </c>
      <c r="AF300" s="147"/>
      <c r="AG300" s="147"/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48"/>
      <c r="B301" s="159"/>
      <c r="C301" s="189" t="s">
        <v>147</v>
      </c>
      <c r="D301" s="162"/>
      <c r="E301" s="166"/>
      <c r="F301" s="172"/>
      <c r="G301" s="172"/>
      <c r="H301" s="172"/>
      <c r="I301" s="172"/>
      <c r="J301" s="172"/>
      <c r="K301" s="172"/>
      <c r="L301" s="172"/>
      <c r="M301" s="172"/>
      <c r="N301" s="172"/>
      <c r="O301" s="172"/>
      <c r="P301" s="172"/>
      <c r="Q301" s="172"/>
      <c r="R301" s="173"/>
      <c r="S301" s="172"/>
      <c r="T301" s="147"/>
      <c r="U301" s="147"/>
      <c r="V301" s="147"/>
      <c r="W301" s="147"/>
      <c r="X301" s="147"/>
      <c r="Y301" s="147"/>
      <c r="Z301" s="147"/>
      <c r="AA301" s="147"/>
      <c r="AB301" s="147"/>
      <c r="AC301" s="147"/>
      <c r="AD301" s="147"/>
      <c r="AE301" s="147" t="s">
        <v>114</v>
      </c>
      <c r="AF301" s="147"/>
      <c r="AG301" s="147"/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48"/>
      <c r="B302" s="159"/>
      <c r="C302" s="189" t="s">
        <v>126</v>
      </c>
      <c r="D302" s="162"/>
      <c r="E302" s="166"/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3"/>
      <c r="S302" s="172"/>
      <c r="T302" s="147"/>
      <c r="U302" s="147"/>
      <c r="V302" s="147"/>
      <c r="W302" s="147"/>
      <c r="X302" s="147"/>
      <c r="Y302" s="147"/>
      <c r="Z302" s="147"/>
      <c r="AA302" s="147"/>
      <c r="AB302" s="147"/>
      <c r="AC302" s="147"/>
      <c r="AD302" s="147"/>
      <c r="AE302" s="147" t="s">
        <v>114</v>
      </c>
      <c r="AF302" s="147"/>
      <c r="AG302" s="147"/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48"/>
      <c r="B303" s="159"/>
      <c r="C303" s="189" t="s">
        <v>410</v>
      </c>
      <c r="D303" s="162"/>
      <c r="E303" s="166">
        <v>58.95</v>
      </c>
      <c r="F303" s="172"/>
      <c r="G303" s="172"/>
      <c r="H303" s="172"/>
      <c r="I303" s="172"/>
      <c r="J303" s="172"/>
      <c r="K303" s="172"/>
      <c r="L303" s="172"/>
      <c r="M303" s="172"/>
      <c r="N303" s="172"/>
      <c r="O303" s="172"/>
      <c r="P303" s="172"/>
      <c r="Q303" s="172"/>
      <c r="R303" s="173"/>
      <c r="S303" s="172"/>
      <c r="T303" s="147"/>
      <c r="U303" s="147"/>
      <c r="V303" s="147"/>
      <c r="W303" s="147"/>
      <c r="X303" s="147"/>
      <c r="Y303" s="147"/>
      <c r="Z303" s="147"/>
      <c r="AA303" s="147"/>
      <c r="AB303" s="147"/>
      <c r="AC303" s="147"/>
      <c r="AD303" s="147"/>
      <c r="AE303" s="147" t="s">
        <v>114</v>
      </c>
      <c r="AF303" s="147"/>
      <c r="AG303" s="147"/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48">
        <v>75</v>
      </c>
      <c r="B304" s="159" t="s">
        <v>411</v>
      </c>
      <c r="C304" s="188" t="s">
        <v>412</v>
      </c>
      <c r="D304" s="161" t="s">
        <v>413</v>
      </c>
      <c r="E304" s="165">
        <v>250</v>
      </c>
      <c r="F304" s="171"/>
      <c r="G304" s="172">
        <f>ROUND(E304*F304,2)</f>
        <v>0</v>
      </c>
      <c r="H304" s="171"/>
      <c r="I304" s="172">
        <f>ROUND(E304*H304,2)</f>
        <v>0</v>
      </c>
      <c r="J304" s="171"/>
      <c r="K304" s="172">
        <f>ROUND(E304*J304,2)</f>
        <v>0</v>
      </c>
      <c r="L304" s="172">
        <v>21</v>
      </c>
      <c r="M304" s="172">
        <f>G304*(1+L304/100)</f>
        <v>0</v>
      </c>
      <c r="N304" s="172">
        <v>5.0000000000000002E-5</v>
      </c>
      <c r="O304" s="172">
        <f>ROUND(E304*N304,2)</f>
        <v>0.01</v>
      </c>
      <c r="P304" s="172">
        <v>1E-3</v>
      </c>
      <c r="Q304" s="172">
        <f>ROUND(E304*P304,2)</f>
        <v>0.25</v>
      </c>
      <c r="R304" s="173" t="s">
        <v>264</v>
      </c>
      <c r="S304" s="172" t="s">
        <v>111</v>
      </c>
      <c r="T304" s="147"/>
      <c r="U304" s="147"/>
      <c r="V304" s="147"/>
      <c r="W304" s="147"/>
      <c r="X304" s="147"/>
      <c r="Y304" s="147"/>
      <c r="Z304" s="147"/>
      <c r="AA304" s="147"/>
      <c r="AB304" s="147"/>
      <c r="AC304" s="147"/>
      <c r="AD304" s="147"/>
      <c r="AE304" s="147" t="s">
        <v>112</v>
      </c>
      <c r="AF304" s="147"/>
      <c r="AG304" s="147"/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48"/>
      <c r="B305" s="159"/>
      <c r="C305" s="189" t="s">
        <v>414</v>
      </c>
      <c r="D305" s="162"/>
      <c r="E305" s="166"/>
      <c r="F305" s="172"/>
      <c r="G305" s="172"/>
      <c r="H305" s="172"/>
      <c r="I305" s="172"/>
      <c r="J305" s="172"/>
      <c r="K305" s="172"/>
      <c r="L305" s="172"/>
      <c r="M305" s="172"/>
      <c r="N305" s="172"/>
      <c r="O305" s="172"/>
      <c r="P305" s="172"/>
      <c r="Q305" s="172"/>
      <c r="R305" s="173"/>
      <c r="S305" s="172"/>
      <c r="T305" s="147"/>
      <c r="U305" s="147"/>
      <c r="V305" s="147"/>
      <c r="W305" s="147"/>
      <c r="X305" s="147"/>
      <c r="Y305" s="147"/>
      <c r="Z305" s="147"/>
      <c r="AA305" s="147"/>
      <c r="AB305" s="147"/>
      <c r="AC305" s="147"/>
      <c r="AD305" s="147"/>
      <c r="AE305" s="147" t="s">
        <v>114</v>
      </c>
      <c r="AF305" s="147"/>
      <c r="AG305" s="147"/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48"/>
      <c r="B306" s="159"/>
      <c r="C306" s="189" t="s">
        <v>415</v>
      </c>
      <c r="D306" s="162"/>
      <c r="E306" s="166"/>
      <c r="F306" s="172"/>
      <c r="G306" s="172"/>
      <c r="H306" s="172"/>
      <c r="I306" s="172"/>
      <c r="J306" s="172"/>
      <c r="K306" s="172"/>
      <c r="L306" s="172"/>
      <c r="M306" s="172"/>
      <c r="N306" s="172"/>
      <c r="O306" s="172"/>
      <c r="P306" s="172"/>
      <c r="Q306" s="172"/>
      <c r="R306" s="173"/>
      <c r="S306" s="172"/>
      <c r="T306" s="147"/>
      <c r="U306" s="147"/>
      <c r="V306" s="147"/>
      <c r="W306" s="147"/>
      <c r="X306" s="147"/>
      <c r="Y306" s="147"/>
      <c r="Z306" s="147"/>
      <c r="AA306" s="147"/>
      <c r="AB306" s="147"/>
      <c r="AC306" s="147"/>
      <c r="AD306" s="147"/>
      <c r="AE306" s="147" t="s">
        <v>114</v>
      </c>
      <c r="AF306" s="147"/>
      <c r="AG306" s="147"/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48"/>
      <c r="B307" s="159"/>
      <c r="C307" s="189" t="s">
        <v>416</v>
      </c>
      <c r="D307" s="162"/>
      <c r="E307" s="166">
        <v>250</v>
      </c>
      <c r="F307" s="172"/>
      <c r="G307" s="172"/>
      <c r="H307" s="172"/>
      <c r="I307" s="172"/>
      <c r="J307" s="172"/>
      <c r="K307" s="172"/>
      <c r="L307" s="172"/>
      <c r="M307" s="172"/>
      <c r="N307" s="172"/>
      <c r="O307" s="172"/>
      <c r="P307" s="172"/>
      <c r="Q307" s="172"/>
      <c r="R307" s="173"/>
      <c r="S307" s="172"/>
      <c r="T307" s="147"/>
      <c r="U307" s="147"/>
      <c r="V307" s="147"/>
      <c r="W307" s="147"/>
      <c r="X307" s="147"/>
      <c r="Y307" s="147"/>
      <c r="Z307" s="147"/>
      <c r="AA307" s="147"/>
      <c r="AB307" s="147"/>
      <c r="AC307" s="147"/>
      <c r="AD307" s="147"/>
      <c r="AE307" s="147" t="s">
        <v>114</v>
      </c>
      <c r="AF307" s="147"/>
      <c r="AG307" s="147"/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48">
        <v>76</v>
      </c>
      <c r="B308" s="159" t="s">
        <v>417</v>
      </c>
      <c r="C308" s="188" t="s">
        <v>418</v>
      </c>
      <c r="D308" s="161" t="s">
        <v>139</v>
      </c>
      <c r="E308" s="165">
        <v>32</v>
      </c>
      <c r="F308" s="171"/>
      <c r="G308" s="172">
        <f>ROUND(E308*F308,2)</f>
        <v>0</v>
      </c>
      <c r="H308" s="171"/>
      <c r="I308" s="172">
        <f>ROUND(E308*H308,2)</f>
        <v>0</v>
      </c>
      <c r="J308" s="171"/>
      <c r="K308" s="172">
        <f>ROUND(E308*J308,2)</f>
        <v>0</v>
      </c>
      <c r="L308" s="172">
        <v>21</v>
      </c>
      <c r="M308" s="172">
        <f>G308*(1+L308/100)</f>
        <v>0</v>
      </c>
      <c r="N308" s="172">
        <v>0</v>
      </c>
      <c r="O308" s="172">
        <f>ROUND(E308*N308,2)</f>
        <v>0</v>
      </c>
      <c r="P308" s="172">
        <v>3.6999999999999998E-2</v>
      </c>
      <c r="Q308" s="172">
        <f>ROUND(E308*P308,2)</f>
        <v>1.18</v>
      </c>
      <c r="R308" s="173" t="s">
        <v>409</v>
      </c>
      <c r="S308" s="172" t="s">
        <v>111</v>
      </c>
      <c r="T308" s="147"/>
      <c r="U308" s="147"/>
      <c r="V308" s="147"/>
      <c r="W308" s="147"/>
      <c r="X308" s="147"/>
      <c r="Y308" s="147"/>
      <c r="Z308" s="147"/>
      <c r="AA308" s="147"/>
      <c r="AB308" s="147"/>
      <c r="AC308" s="147"/>
      <c r="AD308" s="147"/>
      <c r="AE308" s="147" t="s">
        <v>112</v>
      </c>
      <c r="AF308" s="147"/>
      <c r="AG308" s="147"/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48"/>
      <c r="B309" s="159"/>
      <c r="C309" s="189" t="s">
        <v>419</v>
      </c>
      <c r="D309" s="162"/>
      <c r="E309" s="166"/>
      <c r="F309" s="172"/>
      <c r="G309" s="172"/>
      <c r="H309" s="172"/>
      <c r="I309" s="172"/>
      <c r="J309" s="172"/>
      <c r="K309" s="172"/>
      <c r="L309" s="172"/>
      <c r="M309" s="172"/>
      <c r="N309" s="172"/>
      <c r="O309" s="172"/>
      <c r="P309" s="172"/>
      <c r="Q309" s="172"/>
      <c r="R309" s="173"/>
      <c r="S309" s="172"/>
      <c r="T309" s="147"/>
      <c r="U309" s="147"/>
      <c r="V309" s="147"/>
      <c r="W309" s="147"/>
      <c r="X309" s="147"/>
      <c r="Y309" s="147"/>
      <c r="Z309" s="147"/>
      <c r="AA309" s="147"/>
      <c r="AB309" s="147"/>
      <c r="AC309" s="147"/>
      <c r="AD309" s="147"/>
      <c r="AE309" s="147" t="s">
        <v>114</v>
      </c>
      <c r="AF309" s="147"/>
      <c r="AG309" s="147"/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48"/>
      <c r="B310" s="159"/>
      <c r="C310" s="189" t="s">
        <v>420</v>
      </c>
      <c r="D310" s="162"/>
      <c r="E310" s="166"/>
      <c r="F310" s="172"/>
      <c r="G310" s="172"/>
      <c r="H310" s="172"/>
      <c r="I310" s="172"/>
      <c r="J310" s="172"/>
      <c r="K310" s="172"/>
      <c r="L310" s="172"/>
      <c r="M310" s="172"/>
      <c r="N310" s="172"/>
      <c r="O310" s="172"/>
      <c r="P310" s="172"/>
      <c r="Q310" s="172"/>
      <c r="R310" s="173"/>
      <c r="S310" s="172"/>
      <c r="T310" s="147"/>
      <c r="U310" s="147"/>
      <c r="V310" s="147"/>
      <c r="W310" s="147"/>
      <c r="X310" s="147"/>
      <c r="Y310" s="147"/>
      <c r="Z310" s="147"/>
      <c r="AA310" s="147"/>
      <c r="AB310" s="147"/>
      <c r="AC310" s="147"/>
      <c r="AD310" s="147"/>
      <c r="AE310" s="147" t="s">
        <v>114</v>
      </c>
      <c r="AF310" s="147"/>
      <c r="AG310" s="147"/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48"/>
      <c r="B311" s="159"/>
      <c r="C311" s="189" t="s">
        <v>421</v>
      </c>
      <c r="D311" s="162"/>
      <c r="E311" s="166">
        <v>32</v>
      </c>
      <c r="F311" s="172"/>
      <c r="G311" s="172"/>
      <c r="H311" s="172"/>
      <c r="I311" s="172"/>
      <c r="J311" s="172"/>
      <c r="K311" s="172"/>
      <c r="L311" s="172"/>
      <c r="M311" s="172"/>
      <c r="N311" s="172"/>
      <c r="O311" s="172"/>
      <c r="P311" s="172"/>
      <c r="Q311" s="172"/>
      <c r="R311" s="173"/>
      <c r="S311" s="172"/>
      <c r="T311" s="147"/>
      <c r="U311" s="147"/>
      <c r="V311" s="147"/>
      <c r="W311" s="147"/>
      <c r="X311" s="147"/>
      <c r="Y311" s="147"/>
      <c r="Z311" s="147"/>
      <c r="AA311" s="147"/>
      <c r="AB311" s="147"/>
      <c r="AC311" s="147"/>
      <c r="AD311" s="147"/>
      <c r="AE311" s="147" t="s">
        <v>114</v>
      </c>
      <c r="AF311" s="147"/>
      <c r="AG311" s="147"/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48">
        <v>77</v>
      </c>
      <c r="B312" s="159" t="s">
        <v>422</v>
      </c>
      <c r="C312" s="188" t="s">
        <v>423</v>
      </c>
      <c r="D312" s="161" t="s">
        <v>109</v>
      </c>
      <c r="E312" s="165">
        <v>35.200000000000003</v>
      </c>
      <c r="F312" s="171"/>
      <c r="G312" s="172">
        <f>ROUND(E312*F312,2)</f>
        <v>0</v>
      </c>
      <c r="H312" s="171"/>
      <c r="I312" s="172">
        <f>ROUND(E312*H312,2)</f>
        <v>0</v>
      </c>
      <c r="J312" s="171"/>
      <c r="K312" s="172">
        <f>ROUND(E312*J312,2)</f>
        <v>0</v>
      </c>
      <c r="L312" s="172">
        <v>21</v>
      </c>
      <c r="M312" s="172">
        <f>G312*(1+L312/100)</f>
        <v>0</v>
      </c>
      <c r="N312" s="172">
        <v>0</v>
      </c>
      <c r="O312" s="172">
        <f>ROUND(E312*N312,2)</f>
        <v>0</v>
      </c>
      <c r="P312" s="172">
        <v>2.4649999999999998E-2</v>
      </c>
      <c r="Q312" s="172">
        <f>ROUND(E312*P312,2)</f>
        <v>0.87</v>
      </c>
      <c r="R312" s="173" t="s">
        <v>234</v>
      </c>
      <c r="S312" s="172" t="s">
        <v>111</v>
      </c>
      <c r="T312" s="147"/>
      <c r="U312" s="147"/>
      <c r="V312" s="147"/>
      <c r="W312" s="147"/>
      <c r="X312" s="147"/>
      <c r="Y312" s="147"/>
      <c r="Z312" s="147"/>
      <c r="AA312" s="147"/>
      <c r="AB312" s="147"/>
      <c r="AC312" s="147"/>
      <c r="AD312" s="147"/>
      <c r="AE312" s="147" t="s">
        <v>112</v>
      </c>
      <c r="AF312" s="147"/>
      <c r="AG312" s="147"/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48"/>
      <c r="B313" s="159"/>
      <c r="C313" s="189" t="s">
        <v>424</v>
      </c>
      <c r="D313" s="162"/>
      <c r="E313" s="166"/>
      <c r="F313" s="172"/>
      <c r="G313" s="172"/>
      <c r="H313" s="172"/>
      <c r="I313" s="172"/>
      <c r="J313" s="172"/>
      <c r="K313" s="172"/>
      <c r="L313" s="172"/>
      <c r="M313" s="172"/>
      <c r="N313" s="172"/>
      <c r="O313" s="172"/>
      <c r="P313" s="172"/>
      <c r="Q313" s="172"/>
      <c r="R313" s="173"/>
      <c r="S313" s="172"/>
      <c r="T313" s="147"/>
      <c r="U313" s="147"/>
      <c r="V313" s="147"/>
      <c r="W313" s="147"/>
      <c r="X313" s="147"/>
      <c r="Y313" s="147"/>
      <c r="Z313" s="147"/>
      <c r="AA313" s="147"/>
      <c r="AB313" s="147"/>
      <c r="AC313" s="147"/>
      <c r="AD313" s="147"/>
      <c r="AE313" s="147" t="s">
        <v>114</v>
      </c>
      <c r="AF313" s="147"/>
      <c r="AG313" s="147"/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48"/>
      <c r="B314" s="159"/>
      <c r="C314" s="189" t="s">
        <v>425</v>
      </c>
      <c r="D314" s="162"/>
      <c r="E314" s="166"/>
      <c r="F314" s="172"/>
      <c r="G314" s="172"/>
      <c r="H314" s="172"/>
      <c r="I314" s="172"/>
      <c r="J314" s="172"/>
      <c r="K314" s="172"/>
      <c r="L314" s="172"/>
      <c r="M314" s="172"/>
      <c r="N314" s="172"/>
      <c r="O314" s="172"/>
      <c r="P314" s="172"/>
      <c r="Q314" s="172"/>
      <c r="R314" s="173"/>
      <c r="S314" s="172"/>
      <c r="T314" s="147"/>
      <c r="U314" s="147"/>
      <c r="V314" s="147"/>
      <c r="W314" s="147"/>
      <c r="X314" s="147"/>
      <c r="Y314" s="147"/>
      <c r="Z314" s="147"/>
      <c r="AA314" s="147"/>
      <c r="AB314" s="147"/>
      <c r="AC314" s="147"/>
      <c r="AD314" s="147"/>
      <c r="AE314" s="147" t="s">
        <v>114</v>
      </c>
      <c r="AF314" s="147"/>
      <c r="AG314" s="147"/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48"/>
      <c r="B315" s="159"/>
      <c r="C315" s="189" t="s">
        <v>426</v>
      </c>
      <c r="D315" s="162"/>
      <c r="E315" s="166">
        <v>35.200000000000003</v>
      </c>
      <c r="F315" s="172"/>
      <c r="G315" s="172"/>
      <c r="H315" s="172"/>
      <c r="I315" s="172"/>
      <c r="J315" s="172"/>
      <c r="K315" s="172"/>
      <c r="L315" s="172"/>
      <c r="M315" s="172"/>
      <c r="N315" s="172"/>
      <c r="O315" s="172"/>
      <c r="P315" s="172"/>
      <c r="Q315" s="172"/>
      <c r="R315" s="173"/>
      <c r="S315" s="172"/>
      <c r="T315" s="147"/>
      <c r="U315" s="147"/>
      <c r="V315" s="147"/>
      <c r="W315" s="147"/>
      <c r="X315" s="147"/>
      <c r="Y315" s="147"/>
      <c r="Z315" s="147"/>
      <c r="AA315" s="147"/>
      <c r="AB315" s="147"/>
      <c r="AC315" s="147"/>
      <c r="AD315" s="147"/>
      <c r="AE315" s="147" t="s">
        <v>114</v>
      </c>
      <c r="AF315" s="147"/>
      <c r="AG315" s="147"/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ht="22.5" outlineLevel="1" x14ac:dyDescent="0.2">
      <c r="A316" s="148">
        <v>78</v>
      </c>
      <c r="B316" s="159" t="s">
        <v>427</v>
      </c>
      <c r="C316" s="188" t="s">
        <v>428</v>
      </c>
      <c r="D316" s="161" t="s">
        <v>139</v>
      </c>
      <c r="E316" s="165">
        <v>36.5</v>
      </c>
      <c r="F316" s="171"/>
      <c r="G316" s="172">
        <f>ROUND(E316*F316,2)</f>
        <v>0</v>
      </c>
      <c r="H316" s="171"/>
      <c r="I316" s="172">
        <f>ROUND(E316*H316,2)</f>
        <v>0</v>
      </c>
      <c r="J316" s="171"/>
      <c r="K316" s="172">
        <f>ROUND(E316*J316,2)</f>
        <v>0</v>
      </c>
      <c r="L316" s="172">
        <v>21</v>
      </c>
      <c r="M316" s="172">
        <f>G316*(1+L316/100)</f>
        <v>0</v>
      </c>
      <c r="N316" s="172">
        <v>0</v>
      </c>
      <c r="O316" s="172">
        <f>ROUND(E316*N316,2)</f>
        <v>0</v>
      </c>
      <c r="P316" s="172">
        <v>0</v>
      </c>
      <c r="Q316" s="172">
        <f>ROUND(E316*P316,2)</f>
        <v>0</v>
      </c>
      <c r="R316" s="173"/>
      <c r="S316" s="172" t="s">
        <v>132</v>
      </c>
      <c r="T316" s="147"/>
      <c r="U316" s="147"/>
      <c r="V316" s="147"/>
      <c r="W316" s="147"/>
      <c r="X316" s="147"/>
      <c r="Y316" s="147"/>
      <c r="Z316" s="147"/>
      <c r="AA316" s="147"/>
      <c r="AB316" s="147"/>
      <c r="AC316" s="147"/>
      <c r="AD316" s="147"/>
      <c r="AE316" s="147" t="s">
        <v>112</v>
      </c>
      <c r="AF316" s="147"/>
      <c r="AG316" s="147"/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48"/>
      <c r="B317" s="159"/>
      <c r="C317" s="189" t="s">
        <v>429</v>
      </c>
      <c r="D317" s="162"/>
      <c r="E317" s="166"/>
      <c r="F317" s="172"/>
      <c r="G317" s="172"/>
      <c r="H317" s="172"/>
      <c r="I317" s="172"/>
      <c r="J317" s="172"/>
      <c r="K317" s="172"/>
      <c r="L317" s="172"/>
      <c r="M317" s="172"/>
      <c r="N317" s="172"/>
      <c r="O317" s="172"/>
      <c r="P317" s="172"/>
      <c r="Q317" s="172"/>
      <c r="R317" s="173"/>
      <c r="S317" s="172"/>
      <c r="T317" s="147"/>
      <c r="U317" s="147"/>
      <c r="V317" s="147"/>
      <c r="W317" s="147"/>
      <c r="X317" s="147"/>
      <c r="Y317" s="147"/>
      <c r="Z317" s="147"/>
      <c r="AA317" s="147"/>
      <c r="AB317" s="147"/>
      <c r="AC317" s="147"/>
      <c r="AD317" s="147"/>
      <c r="AE317" s="147" t="s">
        <v>114</v>
      </c>
      <c r="AF317" s="147"/>
      <c r="AG317" s="147"/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48"/>
      <c r="B318" s="159"/>
      <c r="C318" s="189" t="s">
        <v>430</v>
      </c>
      <c r="D318" s="162"/>
      <c r="E318" s="166"/>
      <c r="F318" s="172"/>
      <c r="G318" s="172"/>
      <c r="H318" s="172"/>
      <c r="I318" s="172"/>
      <c r="J318" s="172"/>
      <c r="K318" s="172"/>
      <c r="L318" s="172"/>
      <c r="M318" s="172"/>
      <c r="N318" s="172"/>
      <c r="O318" s="172"/>
      <c r="P318" s="172"/>
      <c r="Q318" s="172"/>
      <c r="R318" s="173"/>
      <c r="S318" s="172"/>
      <c r="T318" s="147"/>
      <c r="U318" s="147"/>
      <c r="V318" s="147"/>
      <c r="W318" s="147"/>
      <c r="X318" s="147"/>
      <c r="Y318" s="147"/>
      <c r="Z318" s="147"/>
      <c r="AA318" s="147"/>
      <c r="AB318" s="147"/>
      <c r="AC318" s="147"/>
      <c r="AD318" s="147"/>
      <c r="AE318" s="147" t="s">
        <v>114</v>
      </c>
      <c r="AF318" s="147"/>
      <c r="AG318" s="147"/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48"/>
      <c r="B319" s="159"/>
      <c r="C319" s="189" t="s">
        <v>431</v>
      </c>
      <c r="D319" s="162"/>
      <c r="E319" s="166">
        <v>36.5</v>
      </c>
      <c r="F319" s="172"/>
      <c r="G319" s="172"/>
      <c r="H319" s="172"/>
      <c r="I319" s="172"/>
      <c r="J319" s="172"/>
      <c r="K319" s="172"/>
      <c r="L319" s="172"/>
      <c r="M319" s="172"/>
      <c r="N319" s="172"/>
      <c r="O319" s="172"/>
      <c r="P319" s="172"/>
      <c r="Q319" s="172"/>
      <c r="R319" s="173"/>
      <c r="S319" s="172"/>
      <c r="T319" s="147"/>
      <c r="U319" s="147"/>
      <c r="V319" s="147"/>
      <c r="W319" s="147"/>
      <c r="X319" s="147"/>
      <c r="Y319" s="147"/>
      <c r="Z319" s="147"/>
      <c r="AA319" s="147"/>
      <c r="AB319" s="147"/>
      <c r="AC319" s="147"/>
      <c r="AD319" s="147"/>
      <c r="AE319" s="147" t="s">
        <v>114</v>
      </c>
      <c r="AF319" s="147"/>
      <c r="AG319" s="147"/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ht="22.5" outlineLevel="1" x14ac:dyDescent="0.2">
      <c r="A320" s="148">
        <v>79</v>
      </c>
      <c r="B320" s="159" t="s">
        <v>432</v>
      </c>
      <c r="C320" s="188" t="s">
        <v>433</v>
      </c>
      <c r="D320" s="161" t="s">
        <v>109</v>
      </c>
      <c r="E320" s="165">
        <v>156.19999999999999</v>
      </c>
      <c r="F320" s="171"/>
      <c r="G320" s="172">
        <f>ROUND(E320*F320,2)</f>
        <v>0</v>
      </c>
      <c r="H320" s="171"/>
      <c r="I320" s="172">
        <f>ROUND(E320*H320,2)</f>
        <v>0</v>
      </c>
      <c r="J320" s="171"/>
      <c r="K320" s="172">
        <f>ROUND(E320*J320,2)</f>
        <v>0</v>
      </c>
      <c r="L320" s="172">
        <v>21</v>
      </c>
      <c r="M320" s="172">
        <f>G320*(1+L320/100)</f>
        <v>0</v>
      </c>
      <c r="N320" s="172">
        <v>0</v>
      </c>
      <c r="O320" s="172">
        <f>ROUND(E320*N320,2)</f>
        <v>0</v>
      </c>
      <c r="P320" s="172">
        <v>0</v>
      </c>
      <c r="Q320" s="172">
        <f>ROUND(E320*P320,2)</f>
        <v>0</v>
      </c>
      <c r="R320" s="173"/>
      <c r="S320" s="172" t="s">
        <v>132</v>
      </c>
      <c r="T320" s="147"/>
      <c r="U320" s="147"/>
      <c r="V320" s="147"/>
      <c r="W320" s="147"/>
      <c r="X320" s="147"/>
      <c r="Y320" s="147"/>
      <c r="Z320" s="147"/>
      <c r="AA320" s="147"/>
      <c r="AB320" s="147"/>
      <c r="AC320" s="147"/>
      <c r="AD320" s="147"/>
      <c r="AE320" s="147" t="s">
        <v>112</v>
      </c>
      <c r="AF320" s="147"/>
      <c r="AG320" s="147"/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48"/>
      <c r="B321" s="159"/>
      <c r="C321" s="189" t="s">
        <v>429</v>
      </c>
      <c r="D321" s="162"/>
      <c r="E321" s="166"/>
      <c r="F321" s="172"/>
      <c r="G321" s="172"/>
      <c r="H321" s="172"/>
      <c r="I321" s="172"/>
      <c r="J321" s="172"/>
      <c r="K321" s="172"/>
      <c r="L321" s="172"/>
      <c r="M321" s="172"/>
      <c r="N321" s="172"/>
      <c r="O321" s="172"/>
      <c r="P321" s="172"/>
      <c r="Q321" s="172"/>
      <c r="R321" s="173"/>
      <c r="S321" s="172"/>
      <c r="T321" s="147"/>
      <c r="U321" s="147"/>
      <c r="V321" s="147"/>
      <c r="W321" s="147"/>
      <c r="X321" s="147"/>
      <c r="Y321" s="147"/>
      <c r="Z321" s="147"/>
      <c r="AA321" s="147"/>
      <c r="AB321" s="147"/>
      <c r="AC321" s="147"/>
      <c r="AD321" s="147"/>
      <c r="AE321" s="147" t="s">
        <v>114</v>
      </c>
      <c r="AF321" s="147"/>
      <c r="AG321" s="147"/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48"/>
      <c r="B322" s="159"/>
      <c r="C322" s="189" t="s">
        <v>434</v>
      </c>
      <c r="D322" s="162"/>
      <c r="E322" s="166"/>
      <c r="F322" s="172"/>
      <c r="G322" s="172"/>
      <c r="H322" s="172"/>
      <c r="I322" s="172"/>
      <c r="J322" s="172"/>
      <c r="K322" s="172"/>
      <c r="L322" s="172"/>
      <c r="M322" s="172"/>
      <c r="N322" s="172"/>
      <c r="O322" s="172"/>
      <c r="P322" s="172"/>
      <c r="Q322" s="172"/>
      <c r="R322" s="173"/>
      <c r="S322" s="172"/>
      <c r="T322" s="147"/>
      <c r="U322" s="147"/>
      <c r="V322" s="147"/>
      <c r="W322" s="147"/>
      <c r="X322" s="147"/>
      <c r="Y322" s="147"/>
      <c r="Z322" s="147"/>
      <c r="AA322" s="147"/>
      <c r="AB322" s="147"/>
      <c r="AC322" s="147"/>
      <c r="AD322" s="147"/>
      <c r="AE322" s="147" t="s">
        <v>114</v>
      </c>
      <c r="AF322" s="147"/>
      <c r="AG322" s="147"/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48"/>
      <c r="B323" s="159"/>
      <c r="C323" s="189" t="s">
        <v>435</v>
      </c>
      <c r="D323" s="162"/>
      <c r="E323" s="166"/>
      <c r="F323" s="172"/>
      <c r="G323" s="172"/>
      <c r="H323" s="172"/>
      <c r="I323" s="172"/>
      <c r="J323" s="172"/>
      <c r="K323" s="172"/>
      <c r="L323" s="172"/>
      <c r="M323" s="172"/>
      <c r="N323" s="172"/>
      <c r="O323" s="172"/>
      <c r="P323" s="172"/>
      <c r="Q323" s="172"/>
      <c r="R323" s="173"/>
      <c r="S323" s="172"/>
      <c r="T323" s="147"/>
      <c r="U323" s="147"/>
      <c r="V323" s="147"/>
      <c r="W323" s="147"/>
      <c r="X323" s="147"/>
      <c r="Y323" s="147"/>
      <c r="Z323" s="147"/>
      <c r="AA323" s="147"/>
      <c r="AB323" s="147"/>
      <c r="AC323" s="147"/>
      <c r="AD323" s="147"/>
      <c r="AE323" s="147" t="s">
        <v>114</v>
      </c>
      <c r="AF323" s="147"/>
      <c r="AG323" s="147"/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48"/>
      <c r="B324" s="159"/>
      <c r="C324" s="189" t="s">
        <v>436</v>
      </c>
      <c r="D324" s="162"/>
      <c r="E324" s="166">
        <v>156.19999999999999</v>
      </c>
      <c r="F324" s="172"/>
      <c r="G324" s="172"/>
      <c r="H324" s="172"/>
      <c r="I324" s="172"/>
      <c r="J324" s="172"/>
      <c r="K324" s="172"/>
      <c r="L324" s="172"/>
      <c r="M324" s="172"/>
      <c r="N324" s="172"/>
      <c r="O324" s="172"/>
      <c r="P324" s="172"/>
      <c r="Q324" s="172"/>
      <c r="R324" s="173"/>
      <c r="S324" s="172"/>
      <c r="T324" s="147"/>
      <c r="U324" s="147"/>
      <c r="V324" s="147"/>
      <c r="W324" s="147"/>
      <c r="X324" s="147"/>
      <c r="Y324" s="147"/>
      <c r="Z324" s="147"/>
      <c r="AA324" s="147"/>
      <c r="AB324" s="147"/>
      <c r="AC324" s="147"/>
      <c r="AD324" s="147"/>
      <c r="AE324" s="147" t="s">
        <v>114</v>
      </c>
      <c r="AF324" s="147"/>
      <c r="AG324" s="147"/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ht="22.5" outlineLevel="1" x14ac:dyDescent="0.2">
      <c r="A325" s="148">
        <v>80</v>
      </c>
      <c r="B325" s="159" t="s">
        <v>437</v>
      </c>
      <c r="C325" s="188" t="s">
        <v>438</v>
      </c>
      <c r="D325" s="161" t="s">
        <v>139</v>
      </c>
      <c r="E325" s="165">
        <v>17.22</v>
      </c>
      <c r="F325" s="171"/>
      <c r="G325" s="172">
        <f>ROUND(E325*F325,2)</f>
        <v>0</v>
      </c>
      <c r="H325" s="171"/>
      <c r="I325" s="172">
        <f>ROUND(E325*H325,2)</f>
        <v>0</v>
      </c>
      <c r="J325" s="171"/>
      <c r="K325" s="172">
        <f>ROUND(E325*J325,2)</f>
        <v>0</v>
      </c>
      <c r="L325" s="172">
        <v>21</v>
      </c>
      <c r="M325" s="172">
        <f>G325*(1+L325/100)</f>
        <v>0</v>
      </c>
      <c r="N325" s="172">
        <v>8.9999999999999993E-3</v>
      </c>
      <c r="O325" s="172">
        <f>ROUND(E325*N325,2)</f>
        <v>0.15</v>
      </c>
      <c r="P325" s="172">
        <v>0</v>
      </c>
      <c r="Q325" s="172">
        <f>ROUND(E325*P325,2)</f>
        <v>0</v>
      </c>
      <c r="R325" s="173"/>
      <c r="S325" s="172" t="s">
        <v>132</v>
      </c>
      <c r="T325" s="147"/>
      <c r="U325" s="147"/>
      <c r="V325" s="147"/>
      <c r="W325" s="147"/>
      <c r="X325" s="147"/>
      <c r="Y325" s="147"/>
      <c r="Z325" s="147"/>
      <c r="AA325" s="147"/>
      <c r="AB325" s="147"/>
      <c r="AC325" s="147"/>
      <c r="AD325" s="147"/>
      <c r="AE325" s="147" t="s">
        <v>112</v>
      </c>
      <c r="AF325" s="147"/>
      <c r="AG325" s="147"/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48"/>
      <c r="B326" s="159"/>
      <c r="C326" s="189" t="s">
        <v>439</v>
      </c>
      <c r="D326" s="162"/>
      <c r="E326" s="166"/>
      <c r="F326" s="172"/>
      <c r="G326" s="172"/>
      <c r="H326" s="172"/>
      <c r="I326" s="172"/>
      <c r="J326" s="172"/>
      <c r="K326" s="172"/>
      <c r="L326" s="172"/>
      <c r="M326" s="172"/>
      <c r="N326" s="172"/>
      <c r="O326" s="172"/>
      <c r="P326" s="172"/>
      <c r="Q326" s="172"/>
      <c r="R326" s="173"/>
      <c r="S326" s="172"/>
      <c r="T326" s="147"/>
      <c r="U326" s="147"/>
      <c r="V326" s="147"/>
      <c r="W326" s="147"/>
      <c r="X326" s="147"/>
      <c r="Y326" s="147"/>
      <c r="Z326" s="147"/>
      <c r="AA326" s="147"/>
      <c r="AB326" s="147"/>
      <c r="AC326" s="147"/>
      <c r="AD326" s="147"/>
      <c r="AE326" s="147" t="s">
        <v>114</v>
      </c>
      <c r="AF326" s="147"/>
      <c r="AG326" s="147"/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48"/>
      <c r="B327" s="159"/>
      <c r="C327" s="189" t="s">
        <v>440</v>
      </c>
      <c r="D327" s="162"/>
      <c r="E327" s="166"/>
      <c r="F327" s="172"/>
      <c r="G327" s="172"/>
      <c r="H327" s="172"/>
      <c r="I327" s="172"/>
      <c r="J327" s="172"/>
      <c r="K327" s="172"/>
      <c r="L327" s="172"/>
      <c r="M327" s="172"/>
      <c r="N327" s="172"/>
      <c r="O327" s="172"/>
      <c r="P327" s="172"/>
      <c r="Q327" s="172"/>
      <c r="R327" s="173"/>
      <c r="S327" s="172"/>
      <c r="T327" s="147"/>
      <c r="U327" s="147"/>
      <c r="V327" s="147"/>
      <c r="W327" s="147"/>
      <c r="X327" s="147"/>
      <c r="Y327" s="147"/>
      <c r="Z327" s="147"/>
      <c r="AA327" s="147"/>
      <c r="AB327" s="147"/>
      <c r="AC327" s="147"/>
      <c r="AD327" s="147"/>
      <c r="AE327" s="147" t="s">
        <v>114</v>
      </c>
      <c r="AF327" s="147"/>
      <c r="AG327" s="147"/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48"/>
      <c r="B328" s="159"/>
      <c r="C328" s="189" t="s">
        <v>441</v>
      </c>
      <c r="D328" s="162"/>
      <c r="E328" s="166">
        <v>17.22</v>
      </c>
      <c r="F328" s="172"/>
      <c r="G328" s="172"/>
      <c r="H328" s="172"/>
      <c r="I328" s="172"/>
      <c r="J328" s="172"/>
      <c r="K328" s="172"/>
      <c r="L328" s="172"/>
      <c r="M328" s="172"/>
      <c r="N328" s="172"/>
      <c r="O328" s="172"/>
      <c r="P328" s="172"/>
      <c r="Q328" s="172"/>
      <c r="R328" s="173"/>
      <c r="S328" s="172"/>
      <c r="T328" s="147"/>
      <c r="U328" s="147"/>
      <c r="V328" s="147"/>
      <c r="W328" s="147"/>
      <c r="X328" s="147"/>
      <c r="Y328" s="147"/>
      <c r="Z328" s="147"/>
      <c r="AA328" s="147"/>
      <c r="AB328" s="147"/>
      <c r="AC328" s="147"/>
      <c r="AD328" s="147"/>
      <c r="AE328" s="147" t="s">
        <v>114</v>
      </c>
      <c r="AF328" s="147"/>
      <c r="AG328" s="147"/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48">
        <v>81</v>
      </c>
      <c r="B329" s="159" t="s">
        <v>442</v>
      </c>
      <c r="C329" s="188" t="s">
        <v>443</v>
      </c>
      <c r="D329" s="161" t="s">
        <v>109</v>
      </c>
      <c r="E329" s="165">
        <v>9.6</v>
      </c>
      <c r="F329" s="171"/>
      <c r="G329" s="172">
        <f>ROUND(E329*F329,2)</f>
        <v>0</v>
      </c>
      <c r="H329" s="171"/>
      <c r="I329" s="172">
        <f>ROUND(E329*H329,2)</f>
        <v>0</v>
      </c>
      <c r="J329" s="171"/>
      <c r="K329" s="172">
        <f>ROUND(E329*J329,2)</f>
        <v>0</v>
      </c>
      <c r="L329" s="172">
        <v>21</v>
      </c>
      <c r="M329" s="172">
        <f>G329*(1+L329/100)</f>
        <v>0</v>
      </c>
      <c r="N329" s="172">
        <v>0.16900000000000001</v>
      </c>
      <c r="O329" s="172">
        <f>ROUND(E329*N329,2)</f>
        <v>1.62</v>
      </c>
      <c r="P329" s="172">
        <v>0</v>
      </c>
      <c r="Q329" s="172">
        <f>ROUND(E329*P329,2)</f>
        <v>0</v>
      </c>
      <c r="R329" s="173" t="s">
        <v>409</v>
      </c>
      <c r="S329" s="172" t="s">
        <v>111</v>
      </c>
      <c r="T329" s="147"/>
      <c r="U329" s="147"/>
      <c r="V329" s="147"/>
      <c r="W329" s="147"/>
      <c r="X329" s="147"/>
      <c r="Y329" s="147"/>
      <c r="Z329" s="147"/>
      <c r="AA329" s="147"/>
      <c r="AB329" s="147"/>
      <c r="AC329" s="147"/>
      <c r="AD329" s="147"/>
      <c r="AE329" s="147" t="s">
        <v>112</v>
      </c>
      <c r="AF329" s="147"/>
      <c r="AG329" s="147"/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ht="22.5" outlineLevel="1" x14ac:dyDescent="0.2">
      <c r="A330" s="148"/>
      <c r="B330" s="159"/>
      <c r="C330" s="189" t="s">
        <v>444</v>
      </c>
      <c r="D330" s="162"/>
      <c r="E330" s="166"/>
      <c r="F330" s="172"/>
      <c r="G330" s="172"/>
      <c r="H330" s="172"/>
      <c r="I330" s="172"/>
      <c r="J330" s="172"/>
      <c r="K330" s="172"/>
      <c r="L330" s="172"/>
      <c r="M330" s="172"/>
      <c r="N330" s="172"/>
      <c r="O330" s="172"/>
      <c r="P330" s="172"/>
      <c r="Q330" s="172"/>
      <c r="R330" s="173"/>
      <c r="S330" s="172"/>
      <c r="T330" s="147"/>
      <c r="U330" s="147"/>
      <c r="V330" s="147"/>
      <c r="W330" s="147"/>
      <c r="X330" s="147"/>
      <c r="Y330" s="147"/>
      <c r="Z330" s="147"/>
      <c r="AA330" s="147"/>
      <c r="AB330" s="147"/>
      <c r="AC330" s="147"/>
      <c r="AD330" s="147"/>
      <c r="AE330" s="147" t="s">
        <v>114</v>
      </c>
      <c r="AF330" s="147"/>
      <c r="AG330" s="147"/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48"/>
      <c r="B331" s="159"/>
      <c r="C331" s="189" t="s">
        <v>134</v>
      </c>
      <c r="D331" s="162"/>
      <c r="E331" s="166"/>
      <c r="F331" s="172"/>
      <c r="G331" s="172"/>
      <c r="H331" s="172"/>
      <c r="I331" s="172"/>
      <c r="J331" s="172"/>
      <c r="K331" s="172"/>
      <c r="L331" s="172"/>
      <c r="M331" s="172"/>
      <c r="N331" s="172"/>
      <c r="O331" s="172"/>
      <c r="P331" s="172"/>
      <c r="Q331" s="172"/>
      <c r="R331" s="173"/>
      <c r="S331" s="172"/>
      <c r="T331" s="147"/>
      <c r="U331" s="147"/>
      <c r="V331" s="147"/>
      <c r="W331" s="147"/>
      <c r="X331" s="147"/>
      <c r="Y331" s="147"/>
      <c r="Z331" s="147"/>
      <c r="AA331" s="147"/>
      <c r="AB331" s="147"/>
      <c r="AC331" s="147"/>
      <c r="AD331" s="147"/>
      <c r="AE331" s="147" t="s">
        <v>114</v>
      </c>
      <c r="AF331" s="147"/>
      <c r="AG331" s="147"/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48"/>
      <c r="B332" s="159"/>
      <c r="C332" s="189" t="s">
        <v>157</v>
      </c>
      <c r="D332" s="162"/>
      <c r="E332" s="166">
        <v>9.6</v>
      </c>
      <c r="F332" s="172"/>
      <c r="G332" s="172"/>
      <c r="H332" s="172"/>
      <c r="I332" s="172"/>
      <c r="J332" s="172"/>
      <c r="K332" s="172"/>
      <c r="L332" s="172"/>
      <c r="M332" s="172"/>
      <c r="N332" s="172"/>
      <c r="O332" s="172"/>
      <c r="P332" s="172"/>
      <c r="Q332" s="172"/>
      <c r="R332" s="173"/>
      <c r="S332" s="172"/>
      <c r="T332" s="147"/>
      <c r="U332" s="147"/>
      <c r="V332" s="147"/>
      <c r="W332" s="147"/>
      <c r="X332" s="147"/>
      <c r="Y332" s="147"/>
      <c r="Z332" s="147"/>
      <c r="AA332" s="147"/>
      <c r="AB332" s="147"/>
      <c r="AC332" s="147"/>
      <c r="AD332" s="147"/>
      <c r="AE332" s="147" t="s">
        <v>114</v>
      </c>
      <c r="AF332" s="147"/>
      <c r="AG332" s="147"/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48">
        <v>82</v>
      </c>
      <c r="B333" s="159" t="s">
        <v>445</v>
      </c>
      <c r="C333" s="188" t="s">
        <v>446</v>
      </c>
      <c r="D333" s="161" t="s">
        <v>447</v>
      </c>
      <c r="E333" s="165">
        <v>37.283999999999999</v>
      </c>
      <c r="F333" s="171"/>
      <c r="G333" s="172">
        <f>ROUND(E333*F333,2)</f>
        <v>0</v>
      </c>
      <c r="H333" s="171"/>
      <c r="I333" s="172">
        <f>ROUND(E333*H333,2)</f>
        <v>0</v>
      </c>
      <c r="J333" s="171"/>
      <c r="K333" s="172">
        <f>ROUND(E333*J333,2)</f>
        <v>0</v>
      </c>
      <c r="L333" s="172">
        <v>21</v>
      </c>
      <c r="M333" s="172">
        <f>G333*(1+L333/100)</f>
        <v>0</v>
      </c>
      <c r="N333" s="172">
        <v>0</v>
      </c>
      <c r="O333" s="172">
        <f>ROUND(E333*N333,2)</f>
        <v>0</v>
      </c>
      <c r="P333" s="172">
        <v>0</v>
      </c>
      <c r="Q333" s="172">
        <f>ROUND(E333*P333,2)</f>
        <v>0</v>
      </c>
      <c r="R333" s="173" t="s">
        <v>409</v>
      </c>
      <c r="S333" s="172" t="s">
        <v>111</v>
      </c>
      <c r="T333" s="147"/>
      <c r="U333" s="147"/>
      <c r="V333" s="147"/>
      <c r="W333" s="147"/>
      <c r="X333" s="147"/>
      <c r="Y333" s="147"/>
      <c r="Z333" s="147"/>
      <c r="AA333" s="147"/>
      <c r="AB333" s="147"/>
      <c r="AC333" s="147"/>
      <c r="AD333" s="147"/>
      <c r="AE333" s="147" t="s">
        <v>286</v>
      </c>
      <c r="AF333" s="147"/>
      <c r="AG333" s="147"/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48">
        <v>83</v>
      </c>
      <c r="B334" s="159" t="s">
        <v>448</v>
      </c>
      <c r="C334" s="188" t="s">
        <v>449</v>
      </c>
      <c r="D334" s="161" t="s">
        <v>447</v>
      </c>
      <c r="E334" s="165">
        <v>37.283999999999999</v>
      </c>
      <c r="F334" s="171"/>
      <c r="G334" s="172">
        <f>ROUND(E334*F334,2)</f>
        <v>0</v>
      </c>
      <c r="H334" s="171"/>
      <c r="I334" s="172">
        <f>ROUND(E334*H334,2)</f>
        <v>0</v>
      </c>
      <c r="J334" s="171"/>
      <c r="K334" s="172">
        <f>ROUND(E334*J334,2)</f>
        <v>0</v>
      </c>
      <c r="L334" s="172">
        <v>21</v>
      </c>
      <c r="M334" s="172">
        <f>G334*(1+L334/100)</f>
        <v>0</v>
      </c>
      <c r="N334" s="172">
        <v>0</v>
      </c>
      <c r="O334" s="172">
        <f>ROUND(E334*N334,2)</f>
        <v>0</v>
      </c>
      <c r="P334" s="172">
        <v>0</v>
      </c>
      <c r="Q334" s="172">
        <f>ROUND(E334*P334,2)</f>
        <v>0</v>
      </c>
      <c r="R334" s="173" t="s">
        <v>409</v>
      </c>
      <c r="S334" s="172" t="s">
        <v>111</v>
      </c>
      <c r="T334" s="147"/>
      <c r="U334" s="147"/>
      <c r="V334" s="147"/>
      <c r="W334" s="147"/>
      <c r="X334" s="147"/>
      <c r="Y334" s="147"/>
      <c r="Z334" s="147"/>
      <c r="AA334" s="147"/>
      <c r="AB334" s="147"/>
      <c r="AC334" s="147"/>
      <c r="AD334" s="147"/>
      <c r="AE334" s="147" t="s">
        <v>286</v>
      </c>
      <c r="AF334" s="147"/>
      <c r="AG334" s="147"/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48">
        <v>84</v>
      </c>
      <c r="B335" s="159" t="s">
        <v>450</v>
      </c>
      <c r="C335" s="188" t="s">
        <v>451</v>
      </c>
      <c r="D335" s="161" t="s">
        <v>447</v>
      </c>
      <c r="E335" s="165">
        <v>37.283999999999999</v>
      </c>
      <c r="F335" s="171"/>
      <c r="G335" s="172">
        <f>ROUND(E335*F335,2)</f>
        <v>0</v>
      </c>
      <c r="H335" s="171"/>
      <c r="I335" s="172">
        <f>ROUND(E335*H335,2)</f>
        <v>0</v>
      </c>
      <c r="J335" s="171"/>
      <c r="K335" s="172">
        <f>ROUND(E335*J335,2)</f>
        <v>0</v>
      </c>
      <c r="L335" s="172">
        <v>21</v>
      </c>
      <c r="M335" s="172">
        <f>G335*(1+L335/100)</f>
        <v>0</v>
      </c>
      <c r="N335" s="172">
        <v>0</v>
      </c>
      <c r="O335" s="172">
        <f>ROUND(E335*N335,2)</f>
        <v>0</v>
      </c>
      <c r="P335" s="172">
        <v>0</v>
      </c>
      <c r="Q335" s="172">
        <f>ROUND(E335*P335,2)</f>
        <v>0</v>
      </c>
      <c r="R335" s="173" t="s">
        <v>409</v>
      </c>
      <c r="S335" s="172" t="s">
        <v>111</v>
      </c>
      <c r="T335" s="147"/>
      <c r="U335" s="147"/>
      <c r="V335" s="147"/>
      <c r="W335" s="147"/>
      <c r="X335" s="147"/>
      <c r="Y335" s="147"/>
      <c r="Z335" s="147"/>
      <c r="AA335" s="147"/>
      <c r="AB335" s="147"/>
      <c r="AC335" s="147"/>
      <c r="AD335" s="147"/>
      <c r="AE335" s="147" t="s">
        <v>286</v>
      </c>
      <c r="AF335" s="147"/>
      <c r="AG335" s="147"/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48"/>
      <c r="B336" s="159"/>
      <c r="C336" s="291" t="s">
        <v>452</v>
      </c>
      <c r="D336" s="292"/>
      <c r="E336" s="293"/>
      <c r="F336" s="294"/>
      <c r="G336" s="295"/>
      <c r="H336" s="172"/>
      <c r="I336" s="172"/>
      <c r="J336" s="172"/>
      <c r="K336" s="172"/>
      <c r="L336" s="172"/>
      <c r="M336" s="172"/>
      <c r="N336" s="172"/>
      <c r="O336" s="172"/>
      <c r="P336" s="172"/>
      <c r="Q336" s="172"/>
      <c r="R336" s="173"/>
      <c r="S336" s="172"/>
      <c r="T336" s="147"/>
      <c r="U336" s="147"/>
      <c r="V336" s="147"/>
      <c r="W336" s="147"/>
      <c r="X336" s="147"/>
      <c r="Y336" s="147"/>
      <c r="Z336" s="147"/>
      <c r="AA336" s="147"/>
      <c r="AB336" s="147"/>
      <c r="AC336" s="147"/>
      <c r="AD336" s="147"/>
      <c r="AE336" s="147" t="s">
        <v>453</v>
      </c>
      <c r="AF336" s="147"/>
      <c r="AG336" s="147"/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56" t="str">
        <f>C336</f>
        <v>Včetně naložení na dopravní prostředek a složení na skládku, bez poplatku za skládku.</v>
      </c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48">
        <v>85</v>
      </c>
      <c r="B337" s="159" t="s">
        <v>454</v>
      </c>
      <c r="C337" s="188" t="s">
        <v>455</v>
      </c>
      <c r="D337" s="161" t="s">
        <v>447</v>
      </c>
      <c r="E337" s="165">
        <v>372.84500000000003</v>
      </c>
      <c r="F337" s="171"/>
      <c r="G337" s="172">
        <f>ROUND(E337*F337,2)</f>
        <v>0</v>
      </c>
      <c r="H337" s="171"/>
      <c r="I337" s="172">
        <f>ROUND(E337*H337,2)</f>
        <v>0</v>
      </c>
      <c r="J337" s="171"/>
      <c r="K337" s="172">
        <f>ROUND(E337*J337,2)</f>
        <v>0</v>
      </c>
      <c r="L337" s="172">
        <v>21</v>
      </c>
      <c r="M337" s="172">
        <f>G337*(1+L337/100)</f>
        <v>0</v>
      </c>
      <c r="N337" s="172">
        <v>0</v>
      </c>
      <c r="O337" s="172">
        <f>ROUND(E337*N337,2)</f>
        <v>0</v>
      </c>
      <c r="P337" s="172">
        <v>0</v>
      </c>
      <c r="Q337" s="172">
        <f>ROUND(E337*P337,2)</f>
        <v>0</v>
      </c>
      <c r="R337" s="173" t="s">
        <v>409</v>
      </c>
      <c r="S337" s="172" t="s">
        <v>111</v>
      </c>
      <c r="T337" s="147"/>
      <c r="U337" s="147"/>
      <c r="V337" s="147"/>
      <c r="W337" s="147"/>
      <c r="X337" s="147"/>
      <c r="Y337" s="147"/>
      <c r="Z337" s="147"/>
      <c r="AA337" s="147"/>
      <c r="AB337" s="147"/>
      <c r="AC337" s="147"/>
      <c r="AD337" s="147"/>
      <c r="AE337" s="147" t="s">
        <v>286</v>
      </c>
      <c r="AF337" s="147"/>
      <c r="AG337" s="147"/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48">
        <v>86</v>
      </c>
      <c r="B338" s="159" t="s">
        <v>456</v>
      </c>
      <c r="C338" s="188" t="s">
        <v>457</v>
      </c>
      <c r="D338" s="161" t="s">
        <v>447</v>
      </c>
      <c r="E338" s="165">
        <v>37.283999999999999</v>
      </c>
      <c r="F338" s="171"/>
      <c r="G338" s="172">
        <f>ROUND(E338*F338,2)</f>
        <v>0</v>
      </c>
      <c r="H338" s="171"/>
      <c r="I338" s="172">
        <f>ROUND(E338*H338,2)</f>
        <v>0</v>
      </c>
      <c r="J338" s="171"/>
      <c r="K338" s="172">
        <f>ROUND(E338*J338,2)</f>
        <v>0</v>
      </c>
      <c r="L338" s="172">
        <v>21</v>
      </c>
      <c r="M338" s="172">
        <f>G338*(1+L338/100)</f>
        <v>0</v>
      </c>
      <c r="N338" s="172">
        <v>0</v>
      </c>
      <c r="O338" s="172">
        <f>ROUND(E338*N338,2)</f>
        <v>0</v>
      </c>
      <c r="P338" s="172">
        <v>0</v>
      </c>
      <c r="Q338" s="172">
        <f>ROUND(E338*P338,2)</f>
        <v>0</v>
      </c>
      <c r="R338" s="173" t="s">
        <v>409</v>
      </c>
      <c r="S338" s="172" t="s">
        <v>111</v>
      </c>
      <c r="T338" s="147"/>
      <c r="U338" s="147"/>
      <c r="V338" s="147"/>
      <c r="W338" s="147"/>
      <c r="X338" s="147"/>
      <c r="Y338" s="147"/>
      <c r="Z338" s="147"/>
      <c r="AA338" s="147"/>
      <c r="AB338" s="147"/>
      <c r="AC338" s="147"/>
      <c r="AD338" s="147"/>
      <c r="AE338" s="147" t="s">
        <v>286</v>
      </c>
      <c r="AF338" s="147"/>
      <c r="AG338" s="147"/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48">
        <v>87</v>
      </c>
      <c r="B339" s="159" t="s">
        <v>458</v>
      </c>
      <c r="C339" s="188" t="s">
        <v>459</v>
      </c>
      <c r="D339" s="161" t="s">
        <v>447</v>
      </c>
      <c r="E339" s="165">
        <v>149.13800000000001</v>
      </c>
      <c r="F339" s="171"/>
      <c r="G339" s="172">
        <f>ROUND(E339*F339,2)</f>
        <v>0</v>
      </c>
      <c r="H339" s="171"/>
      <c r="I339" s="172">
        <f>ROUND(E339*H339,2)</f>
        <v>0</v>
      </c>
      <c r="J339" s="171"/>
      <c r="K339" s="172">
        <f>ROUND(E339*J339,2)</f>
        <v>0</v>
      </c>
      <c r="L339" s="172">
        <v>21</v>
      </c>
      <c r="M339" s="172">
        <f>G339*(1+L339/100)</f>
        <v>0</v>
      </c>
      <c r="N339" s="172">
        <v>0</v>
      </c>
      <c r="O339" s="172">
        <f>ROUND(E339*N339,2)</f>
        <v>0</v>
      </c>
      <c r="P339" s="172">
        <v>0</v>
      </c>
      <c r="Q339" s="172">
        <f>ROUND(E339*P339,2)</f>
        <v>0</v>
      </c>
      <c r="R339" s="173" t="s">
        <v>409</v>
      </c>
      <c r="S339" s="172" t="s">
        <v>111</v>
      </c>
      <c r="T339" s="147"/>
      <c r="U339" s="147"/>
      <c r="V339" s="147"/>
      <c r="W339" s="147"/>
      <c r="X339" s="147"/>
      <c r="Y339" s="147"/>
      <c r="Z339" s="147"/>
      <c r="AA339" s="147"/>
      <c r="AB339" s="147"/>
      <c r="AC339" s="147"/>
      <c r="AD339" s="147"/>
      <c r="AE339" s="147" t="s">
        <v>286</v>
      </c>
      <c r="AF339" s="147"/>
      <c r="AG339" s="147"/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ht="22.5" outlineLevel="1" x14ac:dyDescent="0.2">
      <c r="A340" s="148">
        <v>88</v>
      </c>
      <c r="B340" s="159" t="s">
        <v>460</v>
      </c>
      <c r="C340" s="188" t="s">
        <v>461</v>
      </c>
      <c r="D340" s="161" t="s">
        <v>447</v>
      </c>
      <c r="E340" s="165">
        <v>37.283999999999999</v>
      </c>
      <c r="F340" s="171"/>
      <c r="G340" s="172">
        <f>ROUND(E340*F340,2)</f>
        <v>0</v>
      </c>
      <c r="H340" s="171"/>
      <c r="I340" s="172">
        <f>ROUND(E340*H340,2)</f>
        <v>0</v>
      </c>
      <c r="J340" s="171"/>
      <c r="K340" s="172">
        <f>ROUND(E340*J340,2)</f>
        <v>0</v>
      </c>
      <c r="L340" s="172">
        <v>21</v>
      </c>
      <c r="M340" s="172">
        <f>G340*(1+L340/100)</f>
        <v>0</v>
      </c>
      <c r="N340" s="172">
        <v>0</v>
      </c>
      <c r="O340" s="172">
        <f>ROUND(E340*N340,2)</f>
        <v>0</v>
      </c>
      <c r="P340" s="172">
        <v>0</v>
      </c>
      <c r="Q340" s="172">
        <f>ROUND(E340*P340,2)</f>
        <v>0</v>
      </c>
      <c r="R340" s="173"/>
      <c r="S340" s="172" t="s">
        <v>132</v>
      </c>
      <c r="T340" s="147"/>
      <c r="U340" s="147"/>
      <c r="V340" s="147"/>
      <c r="W340" s="147"/>
      <c r="X340" s="147"/>
      <c r="Y340" s="147"/>
      <c r="Z340" s="147"/>
      <c r="AA340" s="147"/>
      <c r="AB340" s="147"/>
      <c r="AC340" s="147"/>
      <c r="AD340" s="147"/>
      <c r="AE340" s="147" t="s">
        <v>112</v>
      </c>
      <c r="AF340" s="147"/>
      <c r="AG340" s="147"/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x14ac:dyDescent="0.2">
      <c r="A341" s="155" t="s">
        <v>105</v>
      </c>
      <c r="B341" s="160" t="s">
        <v>62</v>
      </c>
      <c r="C341" s="190" t="s">
        <v>63</v>
      </c>
      <c r="D341" s="163"/>
      <c r="E341" s="167"/>
      <c r="F341" s="174"/>
      <c r="G341" s="174">
        <f>SUM(G342:G342)</f>
        <v>0</v>
      </c>
      <c r="H341" s="174"/>
      <c r="I341" s="174">
        <f>SUM(I342:I342)</f>
        <v>0</v>
      </c>
      <c r="J341" s="174"/>
      <c r="K341" s="174">
        <f>SUM(K342:K342)</f>
        <v>0</v>
      </c>
      <c r="L341" s="174"/>
      <c r="M341" s="174">
        <f>SUM(M342:M342)</f>
        <v>0</v>
      </c>
      <c r="N341" s="174"/>
      <c r="O341" s="174">
        <f>SUM(O342:O342)</f>
        <v>0</v>
      </c>
      <c r="P341" s="174"/>
      <c r="Q341" s="174">
        <f>SUM(Q342:Q342)</f>
        <v>0</v>
      </c>
      <c r="R341" s="175"/>
      <c r="S341" s="174"/>
      <c r="AE341" t="s">
        <v>106</v>
      </c>
    </row>
    <row r="342" spans="1:60" outlineLevel="1" x14ac:dyDescent="0.2">
      <c r="A342" s="176">
        <v>89</v>
      </c>
      <c r="B342" s="177" t="s">
        <v>462</v>
      </c>
      <c r="C342" s="191" t="s">
        <v>463</v>
      </c>
      <c r="D342" s="178" t="s">
        <v>447</v>
      </c>
      <c r="E342" s="179">
        <v>27.99</v>
      </c>
      <c r="F342" s="180"/>
      <c r="G342" s="181">
        <f>ROUND(E342*F342,2)</f>
        <v>0</v>
      </c>
      <c r="H342" s="180"/>
      <c r="I342" s="181">
        <f>ROUND(E342*H342,2)</f>
        <v>0</v>
      </c>
      <c r="J342" s="180"/>
      <c r="K342" s="181">
        <f>ROUND(E342*J342,2)</f>
        <v>0</v>
      </c>
      <c r="L342" s="181">
        <v>21</v>
      </c>
      <c r="M342" s="181">
        <f>G342*(1+L342/100)</f>
        <v>0</v>
      </c>
      <c r="N342" s="181">
        <v>0</v>
      </c>
      <c r="O342" s="181">
        <f>ROUND(E342*N342,2)</f>
        <v>0</v>
      </c>
      <c r="P342" s="181">
        <v>0</v>
      </c>
      <c r="Q342" s="181">
        <f>ROUND(E342*P342,2)</f>
        <v>0</v>
      </c>
      <c r="R342" s="182" t="s">
        <v>383</v>
      </c>
      <c r="S342" s="181" t="s">
        <v>111</v>
      </c>
      <c r="T342" s="147"/>
      <c r="U342" s="147"/>
      <c r="V342" s="147"/>
      <c r="W342" s="147"/>
      <c r="X342" s="147"/>
      <c r="Y342" s="147"/>
      <c r="Z342" s="147"/>
      <c r="AA342" s="147"/>
      <c r="AB342" s="147"/>
      <c r="AC342" s="147"/>
      <c r="AD342" s="147"/>
      <c r="AE342" s="147" t="s">
        <v>286</v>
      </c>
      <c r="AF342" s="147"/>
      <c r="AG342" s="147"/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x14ac:dyDescent="0.2">
      <c r="A343" s="6"/>
      <c r="B343" s="7" t="s">
        <v>464</v>
      </c>
      <c r="C343" s="192" t="s">
        <v>464</v>
      </c>
      <c r="D343" s="9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AC343">
        <v>15</v>
      </c>
      <c r="AD343">
        <v>21</v>
      </c>
    </row>
    <row r="344" spans="1:60" x14ac:dyDescent="0.2">
      <c r="A344" s="183"/>
      <c r="B344" s="184" t="s">
        <v>31</v>
      </c>
      <c r="C344" s="193" t="s">
        <v>464</v>
      </c>
      <c r="D344" s="185"/>
      <c r="E344" s="186"/>
      <c r="F344" s="186"/>
      <c r="G344" s="187">
        <f>G7+G20+G62+G92+G108+G119+G152+G185+G221+G232+G253+G261+G265+G274+G341</f>
        <v>0</v>
      </c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AC344">
        <f>SUMIF(L7:L342,AC343,G7:G342)</f>
        <v>0</v>
      </c>
      <c r="AD344">
        <f>SUMIF(L7:L342,AD343,G7:G342)</f>
        <v>0</v>
      </c>
      <c r="AE344" t="s">
        <v>465</v>
      </c>
    </row>
    <row r="345" spans="1:60" x14ac:dyDescent="0.2">
      <c r="A345" s="296" t="s">
        <v>466</v>
      </c>
      <c r="B345" s="296"/>
      <c r="C345" s="192" t="s">
        <v>464</v>
      </c>
      <c r="D345" s="9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60" x14ac:dyDescent="0.2">
      <c r="A346" s="6"/>
      <c r="B346" s="7" t="s">
        <v>467</v>
      </c>
      <c r="C346" s="192" t="s">
        <v>468</v>
      </c>
      <c r="D346" s="9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AE346" t="s">
        <v>469</v>
      </c>
    </row>
    <row r="347" spans="1:60" ht="25.5" x14ac:dyDescent="0.2">
      <c r="A347" s="6"/>
      <c r="B347" s="7" t="s">
        <v>470</v>
      </c>
      <c r="C347" s="192" t="s">
        <v>471</v>
      </c>
      <c r="D347" s="9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AE347" t="s">
        <v>472</v>
      </c>
    </row>
    <row r="348" spans="1:60" ht="25.5" x14ac:dyDescent="0.2">
      <c r="A348" s="6"/>
      <c r="B348" s="7" t="s">
        <v>464</v>
      </c>
      <c r="C348" s="192" t="s">
        <v>473</v>
      </c>
      <c r="D348" s="9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AE348" t="s">
        <v>474</v>
      </c>
    </row>
    <row r="349" spans="1:60" x14ac:dyDescent="0.2">
      <c r="A349" s="6"/>
      <c r="B349" s="7" t="s">
        <v>464</v>
      </c>
      <c r="C349" s="192" t="s">
        <v>464</v>
      </c>
      <c r="D349" s="9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60" x14ac:dyDescent="0.2">
      <c r="A350" s="6"/>
      <c r="B350" s="7" t="s">
        <v>464</v>
      </c>
      <c r="C350" s="192" t="s">
        <v>464</v>
      </c>
      <c r="D350" s="9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60" x14ac:dyDescent="0.2">
      <c r="A351" s="6"/>
      <c r="B351" s="7" t="s">
        <v>464</v>
      </c>
      <c r="C351" s="192" t="s">
        <v>464</v>
      </c>
      <c r="D351" s="9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60" x14ac:dyDescent="0.2">
      <c r="A352" s="270" t="s">
        <v>475</v>
      </c>
      <c r="B352" s="270"/>
      <c r="C352" s="271"/>
      <c r="D352" s="9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31" x14ac:dyDescent="0.2">
      <c r="A353" s="272"/>
      <c r="B353" s="273"/>
      <c r="C353" s="274"/>
      <c r="D353" s="273"/>
      <c r="E353" s="273"/>
      <c r="F353" s="273"/>
      <c r="G353" s="275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AE353" t="s">
        <v>476</v>
      </c>
    </row>
    <row r="354" spans="1:31" x14ac:dyDescent="0.2">
      <c r="A354" s="276"/>
      <c r="B354" s="277"/>
      <c r="C354" s="278"/>
      <c r="D354" s="277"/>
      <c r="E354" s="277"/>
      <c r="F354" s="277"/>
      <c r="G354" s="279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31" x14ac:dyDescent="0.2">
      <c r="A355" s="276"/>
      <c r="B355" s="277"/>
      <c r="C355" s="278"/>
      <c r="D355" s="277"/>
      <c r="E355" s="277"/>
      <c r="F355" s="277"/>
      <c r="G355" s="279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31" x14ac:dyDescent="0.2">
      <c r="A356" s="276"/>
      <c r="B356" s="277"/>
      <c r="C356" s="278"/>
      <c r="D356" s="277"/>
      <c r="E356" s="277"/>
      <c r="F356" s="277"/>
      <c r="G356" s="279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31" x14ac:dyDescent="0.2">
      <c r="A357" s="280"/>
      <c r="B357" s="281"/>
      <c r="C357" s="282"/>
      <c r="D357" s="281"/>
      <c r="E357" s="281"/>
      <c r="F357" s="281"/>
      <c r="G357" s="283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31" x14ac:dyDescent="0.2">
      <c r="A358" s="6"/>
      <c r="B358" s="7" t="s">
        <v>464</v>
      </c>
      <c r="C358" s="192" t="s">
        <v>464</v>
      </c>
      <c r="D358" s="9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31" x14ac:dyDescent="0.2">
      <c r="C359" s="194"/>
      <c r="D359" s="142"/>
      <c r="AE359" t="s">
        <v>477</v>
      </c>
    </row>
    <row r="360" spans="1:31" x14ac:dyDescent="0.2">
      <c r="D360" s="142"/>
    </row>
    <row r="361" spans="1:31" x14ac:dyDescent="0.2">
      <c r="D361" s="142"/>
    </row>
    <row r="362" spans="1:31" x14ac:dyDescent="0.2">
      <c r="D362" s="142"/>
    </row>
    <row r="363" spans="1:31" x14ac:dyDescent="0.2">
      <c r="D363" s="142"/>
    </row>
    <row r="364" spans="1:31" x14ac:dyDescent="0.2">
      <c r="D364" s="142"/>
    </row>
    <row r="365" spans="1:31" x14ac:dyDescent="0.2">
      <c r="D365" s="142"/>
    </row>
    <row r="366" spans="1:31" x14ac:dyDescent="0.2">
      <c r="D366" s="142"/>
    </row>
    <row r="367" spans="1:31" x14ac:dyDescent="0.2">
      <c r="D367" s="142"/>
    </row>
    <row r="368" spans="1:31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8">
    <mergeCell ref="A352:C352"/>
    <mergeCell ref="A353:G357"/>
    <mergeCell ref="A1:G1"/>
    <mergeCell ref="C2:G2"/>
    <mergeCell ref="C3:G3"/>
    <mergeCell ref="C4:G4"/>
    <mergeCell ref="C336:G336"/>
    <mergeCell ref="A345:B34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Dům kultury Kroměříž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'Dům kultury Kroměříž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Alena Hejmalová</dc:creator>
  <cp:lastModifiedBy>Ing. Alena Hejmalová</cp:lastModifiedBy>
  <cp:lastPrinted>2014-02-28T09:52:57Z</cp:lastPrinted>
  <dcterms:created xsi:type="dcterms:W3CDTF">2009-04-08T07:15:50Z</dcterms:created>
  <dcterms:modified xsi:type="dcterms:W3CDTF">2015-11-19T12:16:29Z</dcterms:modified>
</cp:coreProperties>
</file>