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276" windowWidth="15576" windowHeight="84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List1!$A$1:$G$42</definedName>
  </definedNames>
  <calcPr calcId="125725"/>
</workbook>
</file>

<file path=xl/calcChain.xml><?xml version="1.0" encoding="utf-8"?>
<calcChain xmlns="http://schemas.openxmlformats.org/spreadsheetml/2006/main">
  <c r="G29" i="1"/>
  <c r="F30"/>
  <c r="F12"/>
  <c r="G12" s="1"/>
  <c r="F25"/>
  <c r="G25" s="1"/>
  <c r="F5" l="1"/>
  <c r="G5" s="1"/>
  <c r="F27"/>
  <c r="F23"/>
  <c r="G23" s="1"/>
  <c r="F11"/>
  <c r="G11" s="1"/>
  <c r="F17"/>
  <c r="G17" s="1"/>
  <c r="F9"/>
  <c r="F10"/>
  <c r="G10" s="1"/>
  <c r="F4"/>
  <c r="G4" s="1"/>
  <c r="F16"/>
  <c r="G16" s="1"/>
  <c r="F18"/>
  <c r="G18" s="1"/>
  <c r="G9" l="1"/>
  <c r="F29"/>
  <c r="G27"/>
  <c r="F33"/>
  <c r="F34" s="1"/>
  <c r="G30"/>
  <c r="G33" l="1"/>
  <c r="G34" s="1"/>
  <c r="G35" s="1"/>
  <c r="F35"/>
</calcChain>
</file>

<file path=xl/sharedStrings.xml><?xml version="1.0" encoding="utf-8"?>
<sst xmlns="http://schemas.openxmlformats.org/spreadsheetml/2006/main" count="71" uniqueCount="41">
  <si>
    <t>položka</t>
  </si>
  <si>
    <t>jednotka</t>
  </si>
  <si>
    <t>cena / jednotku (v Kč bez DPH)</t>
  </si>
  <si>
    <t>cena celkem za 1 měsíc (v Kč bez DPH)</t>
  </si>
  <si>
    <t>cena celkem za 24 měsíců (v Kč bez DPH)</t>
  </si>
  <si>
    <t>cena za měsíční paušál</t>
  </si>
  <si>
    <t>1 SIM</t>
  </si>
  <si>
    <t>cena volání v rámci VPN</t>
  </si>
  <si>
    <t>počet jednotek (Ø za měsíc)</t>
  </si>
  <si>
    <t>celkem s DPH</t>
  </si>
  <si>
    <t>Tabulka k nabídkové ceně za datové tarify</t>
  </si>
  <si>
    <t xml:space="preserve">cena za měsíční paušál </t>
  </si>
  <si>
    <t>dílčí nabídkové ceny k vyplnění</t>
  </si>
  <si>
    <t>Legenda</t>
  </si>
  <si>
    <t>nabídková cena celkem (bez DPH)</t>
  </si>
  <si>
    <t>max cena / jednotku (v Kč bez DPH)</t>
  </si>
  <si>
    <t>1 SMS</t>
  </si>
  <si>
    <t xml:space="preserve">cena za SMS </t>
  </si>
  <si>
    <t>maximální hodnota dílčí nabídkové ceny</t>
  </si>
  <si>
    <t>počet jednotek</t>
  </si>
  <si>
    <t>Celkem pevné položky</t>
  </si>
  <si>
    <t>nabídková cena celkem</t>
  </si>
  <si>
    <t>pevná cena - požadavek zadavatele</t>
  </si>
  <si>
    <t>Tabulka k nabídkové ceně za VPN</t>
  </si>
  <si>
    <t>cena za aktivaci paušálu "1 Kč"</t>
  </si>
  <si>
    <t>cena za měsíční paušál "1 Kč"</t>
  </si>
  <si>
    <t>Celkem položky elektronické aukce</t>
  </si>
  <si>
    <t>1 min</t>
  </si>
  <si>
    <t>1 VPN</t>
  </si>
  <si>
    <t>cena za měsíční paušál VPN - všechna čísla</t>
  </si>
  <si>
    <t>cena za aktivaci paušálu "neomezený"</t>
  </si>
  <si>
    <t>DPH 21%</t>
  </si>
  <si>
    <t>cena volání do všech (mobilních i pevných) sítí v rámci ČR</t>
  </si>
  <si>
    <t>Tabulka k nabídkové ceně za tarif "neomezený" (neomezené volání a SMS v rámci ČR do všech sítí)</t>
  </si>
  <si>
    <t>zřízení VPN mezi všemi čísly</t>
  </si>
  <si>
    <t>Tabulka k nabídkové ceně za tarif "1 Kč"</t>
  </si>
  <si>
    <r>
      <t>pevné, příp. Ø</t>
    </r>
    <r>
      <rPr>
        <sz val="10"/>
        <rFont val="Arial"/>
        <family val="2"/>
        <charset val="238"/>
      </rPr>
      <t xml:space="preserve"> počty jednotek za 2_4/2016</t>
    </r>
  </si>
  <si>
    <t>"internet v mobilu" (neomezený, max 100 aktivních SIM)</t>
  </si>
  <si>
    <t>"internet v mobilu" (nejméně 20 GB, po vyčerpání snížení rychlosti bez blokace)</t>
  </si>
  <si>
    <t>"internet v mobilu" (nejméně 3 GB, po vyčerpání snížení rychlosti bez blokace)</t>
  </si>
  <si>
    <t>cenz musí být vyšší než 0 Kč/měsíčně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</si>
</sst>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/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0" fontId="7" fillId="0" borderId="0" xfId="0" applyNumberFormat="1" applyFont="1"/>
    <xf numFmtId="0" fontId="3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8" xfId="0" applyBorder="1"/>
    <xf numFmtId="164" fontId="0" fillId="0" borderId="9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0" fillId="0" borderId="10" xfId="0" applyFill="1" applyBorder="1"/>
    <xf numFmtId="164" fontId="8" fillId="0" borderId="0" xfId="0" applyNumberFormat="1" applyFont="1" applyBorder="1" applyAlignment="1">
      <alignment horizontal="right"/>
    </xf>
    <xf numFmtId="0" fontId="0" fillId="0" borderId="16" xfId="0" applyBorder="1"/>
    <xf numFmtId="164" fontId="0" fillId="4" borderId="1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164" fontId="0" fillId="5" borderId="11" xfId="0" applyNumberFormat="1" applyFill="1" applyBorder="1" applyAlignment="1">
      <alignment horizontal="right"/>
    </xf>
    <xf numFmtId="0" fontId="0" fillId="0" borderId="17" xfId="0" applyBorder="1"/>
    <xf numFmtId="0" fontId="0" fillId="0" borderId="15" xfId="0" applyFill="1" applyBorder="1" applyAlignment="1">
      <alignment horizontal="right"/>
    </xf>
    <xf numFmtId="164" fontId="0" fillId="5" borderId="15" xfId="0" applyNumberFormat="1" applyFill="1" applyBorder="1" applyAlignment="1" applyProtection="1">
      <alignment horizontal="right"/>
      <protection locked="0"/>
    </xf>
    <xf numFmtId="164" fontId="0" fillId="4" borderId="15" xfId="0" applyNumberFormat="1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6" borderId="1" xfId="0" applyNumberFormat="1" applyFill="1" applyBorder="1" applyAlignment="1" applyProtection="1">
      <alignment horizontal="right"/>
      <protection locked="0"/>
    </xf>
    <xf numFmtId="164" fontId="0" fillId="5" borderId="0" xfId="0" applyNumberFormat="1" applyFill="1"/>
    <xf numFmtId="164" fontId="8" fillId="6" borderId="0" xfId="0" applyNumberFormat="1" applyFont="1" applyFill="1"/>
    <xf numFmtId="164" fontId="0" fillId="6" borderId="0" xfId="0" applyNumberFormat="1" applyFill="1"/>
    <xf numFmtId="164" fontId="8" fillId="0" borderId="1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 wrapText="1" shrinkToFit="1"/>
    </xf>
    <xf numFmtId="0" fontId="2" fillId="0" borderId="1" xfId="0" applyFont="1" applyFill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2" fillId="0" borderId="9" xfId="0" applyFont="1" applyBorder="1" applyAlignment="1">
      <alignment horizontal="center" wrapText="1" shrinkToFit="1"/>
    </xf>
    <xf numFmtId="164" fontId="7" fillId="0" borderId="0" xfId="0" applyNumberFormat="1" applyFont="1" applyAlignment="1">
      <alignment wrapText="1" shrinkToFit="1"/>
    </xf>
    <xf numFmtId="0" fontId="6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8" xfId="0" applyBorder="1" applyAlignment="1">
      <alignment horizontal="left"/>
    </xf>
    <xf numFmtId="0" fontId="8" fillId="0" borderId="8" xfId="0" applyFont="1" applyBorder="1"/>
    <xf numFmtId="0" fontId="8" fillId="0" borderId="1" xfId="0" applyFont="1" applyFill="1" applyBorder="1" applyAlignment="1">
      <alignment horizontal="right"/>
    </xf>
    <xf numFmtId="164" fontId="0" fillId="4" borderId="1" xfId="0" applyNumberFormat="1" applyFill="1" applyBorder="1" applyAlignment="1" applyProtection="1">
      <alignment horizontal="right"/>
      <protection locked="0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0" fillId="0" borderId="10" xfId="0" applyBorder="1"/>
    <xf numFmtId="164" fontId="0" fillId="6" borderId="1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6" fillId="0" borderId="0" xfId="0" applyNumberFormat="1" applyFont="1" applyBorder="1"/>
    <xf numFmtId="0" fontId="0" fillId="0" borderId="10" xfId="0" applyBorder="1" applyAlignment="1">
      <alignment horizontal="left"/>
    </xf>
    <xf numFmtId="0" fontId="0" fillId="2" borderId="11" xfId="0" applyFill="1" applyBorder="1" applyAlignment="1">
      <alignment horizontal="right"/>
    </xf>
    <xf numFmtId="0" fontId="3" fillId="0" borderId="8" xfId="0" applyFont="1" applyBorder="1" applyAlignment="1">
      <alignment horizontal="left" wrapText="1"/>
    </xf>
    <xf numFmtId="164" fontId="8" fillId="0" borderId="29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B1" workbookViewId="0">
      <selection activeCell="G35" sqref="G35"/>
    </sheetView>
  </sheetViews>
  <sheetFormatPr defaultRowHeight="13.2"/>
  <cols>
    <col min="1" max="1" width="41.109375" customWidth="1"/>
    <col min="2" max="2" width="9" style="23" customWidth="1"/>
    <col min="3" max="3" width="15.109375" customWidth="1"/>
    <col min="4" max="4" width="19.5546875" customWidth="1"/>
    <col min="5" max="5" width="15.5546875" customWidth="1"/>
    <col min="6" max="6" width="23.109375" customWidth="1"/>
    <col min="7" max="7" width="25.33203125" customWidth="1"/>
    <col min="8" max="8" width="14.88671875" customWidth="1"/>
  </cols>
  <sheetData>
    <row r="1" spans="1:9" ht="13.8" thickBot="1"/>
    <row r="2" spans="1:9" ht="13.8" thickTop="1">
      <c r="A2" s="90" t="s">
        <v>33</v>
      </c>
      <c r="B2" s="91"/>
      <c r="C2" s="91"/>
      <c r="D2" s="91"/>
      <c r="E2" s="91"/>
      <c r="F2" s="91"/>
      <c r="G2" s="92"/>
    </row>
    <row r="3" spans="1:9" ht="27" customHeight="1">
      <c r="A3" s="22" t="s">
        <v>0</v>
      </c>
      <c r="B3" s="24" t="s">
        <v>1</v>
      </c>
      <c r="C3" s="1" t="s">
        <v>2</v>
      </c>
      <c r="D3" s="1" t="s">
        <v>15</v>
      </c>
      <c r="E3" s="1" t="s">
        <v>19</v>
      </c>
      <c r="F3" s="1" t="s">
        <v>3</v>
      </c>
      <c r="G3" s="18" t="s">
        <v>4</v>
      </c>
    </row>
    <row r="4" spans="1:9">
      <c r="A4" s="19" t="s">
        <v>30</v>
      </c>
      <c r="B4" s="26" t="s">
        <v>6</v>
      </c>
      <c r="C4" s="42">
        <v>0</v>
      </c>
      <c r="D4" s="33">
        <v>0</v>
      </c>
      <c r="E4" s="7">
        <v>839</v>
      </c>
      <c r="F4" s="46">
        <f>IF(C4&gt;D4,"CHYBA !!!",C4*E4)</f>
        <v>0</v>
      </c>
      <c r="G4" s="20">
        <f>F4*24</f>
        <v>0</v>
      </c>
      <c r="H4" s="9"/>
      <c r="I4" s="4"/>
    </row>
    <row r="5" spans="1:9" ht="13.8" thickBot="1">
      <c r="A5" s="36" t="s">
        <v>5</v>
      </c>
      <c r="B5" s="37" t="s">
        <v>6</v>
      </c>
      <c r="C5" s="38"/>
      <c r="D5" s="39">
        <v>85</v>
      </c>
      <c r="E5" s="40">
        <v>839</v>
      </c>
      <c r="F5" s="68">
        <f>IF(C5&gt;D5,"CHYBA !!!",C5*E5)</f>
        <v>0</v>
      </c>
      <c r="G5" s="41">
        <f>F5*24</f>
        <v>0</v>
      </c>
      <c r="H5" s="9"/>
      <c r="I5" s="4"/>
    </row>
    <row r="6" spans="1:9" ht="14.4" thickTop="1" thickBot="1">
      <c r="F6" s="31"/>
      <c r="H6" s="10"/>
      <c r="I6" s="4"/>
    </row>
    <row r="7" spans="1:9" ht="13.8" thickTop="1">
      <c r="A7" s="90" t="s">
        <v>35</v>
      </c>
      <c r="B7" s="91"/>
      <c r="C7" s="91"/>
      <c r="D7" s="91"/>
      <c r="E7" s="91"/>
      <c r="F7" s="91"/>
      <c r="G7" s="92"/>
      <c r="H7" s="3"/>
      <c r="I7" s="4"/>
    </row>
    <row r="8" spans="1:9" s="2" customFormat="1" ht="26.25" customHeight="1">
      <c r="A8" s="17" t="s">
        <v>0</v>
      </c>
      <c r="B8" s="25" t="s">
        <v>1</v>
      </c>
      <c r="C8" s="1" t="s">
        <v>2</v>
      </c>
      <c r="D8" s="1" t="s">
        <v>15</v>
      </c>
      <c r="E8" s="1" t="s">
        <v>8</v>
      </c>
      <c r="F8" s="1" t="s">
        <v>3</v>
      </c>
      <c r="G8" s="18" t="s">
        <v>4</v>
      </c>
      <c r="H8" s="5"/>
      <c r="I8" s="6"/>
    </row>
    <row r="9" spans="1:9">
      <c r="A9" s="19" t="s">
        <v>24</v>
      </c>
      <c r="B9" s="26" t="s">
        <v>6</v>
      </c>
      <c r="C9" s="42">
        <v>0</v>
      </c>
      <c r="D9" s="33">
        <v>0</v>
      </c>
      <c r="E9" s="8">
        <v>638</v>
      </c>
      <c r="F9" s="46">
        <f t="shared" ref="F9:F11" si="0">IF(C9&gt;D9,"CHYBA !!!",C9*E9)</f>
        <v>0</v>
      </c>
      <c r="G9" s="20">
        <f t="shared" ref="G9:G11" si="1">F9*24</f>
        <v>0</v>
      </c>
      <c r="H9" s="4"/>
    </row>
    <row r="10" spans="1:9">
      <c r="A10" s="19" t="s">
        <v>25</v>
      </c>
      <c r="B10" s="26" t="s">
        <v>6</v>
      </c>
      <c r="C10" s="42">
        <v>1</v>
      </c>
      <c r="D10" s="33">
        <v>1</v>
      </c>
      <c r="E10" s="8">
        <v>638</v>
      </c>
      <c r="F10" s="46">
        <f t="shared" si="0"/>
        <v>638</v>
      </c>
      <c r="G10" s="20">
        <f t="shared" si="1"/>
        <v>15312</v>
      </c>
      <c r="H10" s="30"/>
      <c r="I10" s="4"/>
    </row>
    <row r="11" spans="1:9" ht="26.4">
      <c r="A11" s="58" t="s">
        <v>32</v>
      </c>
      <c r="B11" s="26" t="s">
        <v>27</v>
      </c>
      <c r="C11" s="34"/>
      <c r="D11" s="33">
        <v>0.24</v>
      </c>
      <c r="E11" s="7">
        <v>34400</v>
      </c>
      <c r="F11" s="70">
        <f t="shared" si="0"/>
        <v>0</v>
      </c>
      <c r="G11" s="20">
        <f t="shared" si="1"/>
        <v>0</v>
      </c>
      <c r="H11" s="3"/>
      <c r="I11" s="4"/>
    </row>
    <row r="12" spans="1:9" ht="13.8" thickBot="1">
      <c r="A12" s="29" t="s">
        <v>17</v>
      </c>
      <c r="B12" s="27" t="s">
        <v>16</v>
      </c>
      <c r="C12" s="35"/>
      <c r="D12" s="32">
        <v>0.3</v>
      </c>
      <c r="E12" s="40">
        <v>16500</v>
      </c>
      <c r="F12" s="71">
        <f t="shared" ref="F12" si="2">IF(C12&gt;D12,"CHYBA !!!",C12*E12)</f>
        <v>0</v>
      </c>
      <c r="G12" s="21">
        <f t="shared" ref="G12" si="3">F12*24</f>
        <v>0</v>
      </c>
      <c r="H12" s="3"/>
      <c r="I12" s="4"/>
    </row>
    <row r="13" spans="1:9" ht="14.4" thickTop="1" thickBot="1">
      <c r="H13" s="10"/>
      <c r="I13" s="4"/>
    </row>
    <row r="14" spans="1:9" ht="13.8" thickTop="1">
      <c r="A14" s="90" t="s">
        <v>23</v>
      </c>
      <c r="B14" s="91"/>
      <c r="C14" s="91"/>
      <c r="D14" s="91"/>
      <c r="E14" s="91"/>
      <c r="F14" s="91"/>
      <c r="G14" s="92"/>
      <c r="H14" s="10"/>
      <c r="I14" s="4"/>
    </row>
    <row r="15" spans="1:9" s="53" customFormat="1" ht="30" customHeight="1">
      <c r="A15" s="47" t="s">
        <v>0</v>
      </c>
      <c r="B15" s="48" t="s">
        <v>1</v>
      </c>
      <c r="C15" s="49" t="s">
        <v>2</v>
      </c>
      <c r="D15" s="49" t="s">
        <v>15</v>
      </c>
      <c r="E15" s="49" t="s">
        <v>19</v>
      </c>
      <c r="F15" s="49" t="s">
        <v>3</v>
      </c>
      <c r="G15" s="50" t="s">
        <v>4</v>
      </c>
      <c r="H15" s="51"/>
      <c r="I15" s="52"/>
    </row>
    <row r="16" spans="1:9">
      <c r="A16" s="59" t="s">
        <v>34</v>
      </c>
      <c r="B16" s="26" t="s">
        <v>6</v>
      </c>
      <c r="C16" s="42">
        <v>0</v>
      </c>
      <c r="D16" s="33">
        <v>0</v>
      </c>
      <c r="E16" s="7">
        <v>1477</v>
      </c>
      <c r="F16" s="46">
        <f>IF(C16&gt;D16,"CHYBA !!!",C16*E16)</f>
        <v>0</v>
      </c>
      <c r="G16" s="20">
        <f>F16*24</f>
        <v>0</v>
      </c>
      <c r="H16" s="10"/>
      <c r="I16" s="4"/>
    </row>
    <row r="17" spans="1:9">
      <c r="A17" s="55" t="s">
        <v>29</v>
      </c>
      <c r="B17" s="56" t="s">
        <v>28</v>
      </c>
      <c r="C17" s="42">
        <v>1</v>
      </c>
      <c r="D17" s="57">
        <v>1</v>
      </c>
      <c r="E17" s="7">
        <v>1477</v>
      </c>
      <c r="F17" s="46">
        <f>IF(C17&gt;D17,"CHYBA !!!",C17*E17)</f>
        <v>1477</v>
      </c>
      <c r="G17" s="20">
        <f>F17*24</f>
        <v>35448</v>
      </c>
      <c r="H17" s="10"/>
      <c r="I17" s="4"/>
    </row>
    <row r="18" spans="1:9" ht="13.8" thickBot="1">
      <c r="A18" s="60" t="s">
        <v>7</v>
      </c>
      <c r="B18" s="27" t="s">
        <v>27</v>
      </c>
      <c r="C18" s="61">
        <v>0</v>
      </c>
      <c r="D18" s="32">
        <v>0</v>
      </c>
      <c r="E18" s="62">
        <v>0</v>
      </c>
      <c r="F18" s="63">
        <f>IF(C18&gt;D18,"CHYBA !!!",C18*E18)</f>
        <v>0</v>
      </c>
      <c r="G18" s="21">
        <f>F18*24</f>
        <v>0</v>
      </c>
      <c r="H18" s="3"/>
      <c r="I18" s="4"/>
    </row>
    <row r="19" spans="1:9" ht="14.4" thickTop="1" thickBot="1">
      <c r="H19" s="10"/>
      <c r="I19" s="4"/>
    </row>
    <row r="20" spans="1:9" ht="13.8" thickTop="1">
      <c r="A20" s="93" t="s">
        <v>10</v>
      </c>
      <c r="B20" s="94"/>
      <c r="C20" s="94"/>
      <c r="D20" s="94"/>
      <c r="E20" s="94"/>
      <c r="F20" s="94"/>
      <c r="G20" s="95"/>
      <c r="H20" s="10"/>
      <c r="I20" s="4"/>
    </row>
    <row r="21" spans="1:9" ht="26.25" customHeight="1">
      <c r="A21" s="22" t="s">
        <v>0</v>
      </c>
      <c r="B21" s="24" t="s">
        <v>1</v>
      </c>
      <c r="C21" s="1" t="s">
        <v>2</v>
      </c>
      <c r="D21" s="1" t="s">
        <v>15</v>
      </c>
      <c r="E21" s="1" t="s">
        <v>19</v>
      </c>
      <c r="F21" s="1" t="s">
        <v>3</v>
      </c>
      <c r="G21" s="18" t="s">
        <v>4</v>
      </c>
      <c r="H21" s="10"/>
      <c r="I21" s="4"/>
    </row>
    <row r="22" spans="1:9" ht="26.4">
      <c r="A22" s="67" t="s">
        <v>39</v>
      </c>
      <c r="B22" s="96"/>
      <c r="C22" s="97"/>
      <c r="D22" s="97"/>
      <c r="E22" s="97"/>
      <c r="F22" s="97"/>
      <c r="G22" s="98"/>
      <c r="H22" s="10"/>
      <c r="I22" s="4"/>
    </row>
    <row r="23" spans="1:9">
      <c r="A23" s="54" t="s">
        <v>11</v>
      </c>
      <c r="B23" s="26" t="s">
        <v>6</v>
      </c>
      <c r="C23" s="34"/>
      <c r="D23" s="33">
        <v>75</v>
      </c>
      <c r="E23" s="7">
        <v>433</v>
      </c>
      <c r="F23" s="69">
        <f>IF(C23&gt;D23,"CHYBA !!!",C23*E23)</f>
        <v>0</v>
      </c>
      <c r="G23" s="20">
        <f>F23*24</f>
        <v>0</v>
      </c>
      <c r="H23" s="10"/>
      <c r="I23" s="4"/>
    </row>
    <row r="24" spans="1:9" ht="26.4">
      <c r="A24" s="67" t="s">
        <v>38</v>
      </c>
      <c r="B24" s="96"/>
      <c r="C24" s="97"/>
      <c r="D24" s="97"/>
      <c r="E24" s="97"/>
      <c r="F24" s="97"/>
      <c r="G24" s="98"/>
      <c r="H24" s="10"/>
      <c r="I24" s="4"/>
    </row>
    <row r="25" spans="1:9">
      <c r="A25" s="54" t="s">
        <v>11</v>
      </c>
      <c r="B25" s="26" t="s">
        <v>6</v>
      </c>
      <c r="C25" s="34"/>
      <c r="D25" s="33">
        <v>130</v>
      </c>
      <c r="E25" s="7">
        <v>98</v>
      </c>
      <c r="F25" s="69">
        <f>IF(C25&gt;D25,"CHYBA !!!",C25*E25)</f>
        <v>0</v>
      </c>
      <c r="G25" s="20">
        <f>F25*24</f>
        <v>0</v>
      </c>
      <c r="H25" s="10"/>
      <c r="I25" s="4"/>
    </row>
    <row r="26" spans="1:9" ht="26.4">
      <c r="A26" s="67" t="s">
        <v>37</v>
      </c>
      <c r="B26" s="96"/>
      <c r="C26" s="97"/>
      <c r="D26" s="97"/>
      <c r="E26" s="97"/>
      <c r="F26" s="97"/>
      <c r="G26" s="98"/>
      <c r="H26" s="10"/>
      <c r="I26" s="4"/>
    </row>
    <row r="27" spans="1:9" ht="13.8" thickBot="1">
      <c r="A27" s="65" t="s">
        <v>5</v>
      </c>
      <c r="B27" s="27" t="s">
        <v>6</v>
      </c>
      <c r="C27" s="35"/>
      <c r="D27" s="32">
        <v>130</v>
      </c>
      <c r="E27" s="66">
        <v>10</v>
      </c>
      <c r="F27" s="68">
        <f>IF(C27&gt;D27,"CHYBA !!!",C27*E27)</f>
        <v>0</v>
      </c>
      <c r="G27" s="21">
        <f>F27*24</f>
        <v>0</v>
      </c>
      <c r="H27" s="10"/>
      <c r="I27" s="4"/>
    </row>
    <row r="28" spans="1:9" ht="13.8" thickTop="1">
      <c r="F28" s="64"/>
      <c r="H28" s="9"/>
      <c r="I28" s="4"/>
    </row>
    <row r="29" spans="1:9">
      <c r="A29" s="79" t="s">
        <v>13</v>
      </c>
      <c r="B29" s="79"/>
      <c r="D29" s="81" t="s">
        <v>20</v>
      </c>
      <c r="E29" s="81"/>
      <c r="F29" s="44">
        <f>F9+F10+F4+F16+F17+F18</f>
        <v>2115</v>
      </c>
      <c r="G29" s="45">
        <f>F29*24</f>
        <v>50760</v>
      </c>
      <c r="H29" s="10"/>
      <c r="I29" s="4"/>
    </row>
    <row r="30" spans="1:9">
      <c r="A30" s="88" t="s">
        <v>12</v>
      </c>
      <c r="B30" s="88"/>
      <c r="D30" s="77" t="s">
        <v>26</v>
      </c>
      <c r="E30" s="77"/>
      <c r="F30" s="43">
        <f>SUM(F27,F25,F23,F11:F12,F5)</f>
        <v>0</v>
      </c>
      <c r="G30" s="43">
        <f>F30*24</f>
        <v>0</v>
      </c>
      <c r="H30" s="10"/>
      <c r="I30" s="4"/>
    </row>
    <row r="31" spans="1:9">
      <c r="A31" s="88" t="s">
        <v>40</v>
      </c>
      <c r="B31" s="88"/>
      <c r="D31" s="72"/>
      <c r="E31" s="72"/>
      <c r="F31" s="73"/>
      <c r="G31" s="73"/>
      <c r="H31" s="10"/>
      <c r="I31" s="4"/>
    </row>
    <row r="32" spans="1:9" ht="13.8" thickBot="1">
      <c r="A32" s="76" t="s">
        <v>22</v>
      </c>
      <c r="B32" s="76"/>
      <c r="H32" s="10"/>
      <c r="I32" s="4"/>
    </row>
    <row r="33" spans="1:9" ht="14.4" thickTop="1" thickBot="1">
      <c r="A33" s="80" t="s">
        <v>18</v>
      </c>
      <c r="B33" s="80"/>
      <c r="D33" s="82" t="s">
        <v>21</v>
      </c>
      <c r="E33" s="83"/>
      <c r="F33" s="13">
        <f>SUM(F4:F5,F9:F12,F16:F18,F23,F25,F27)</f>
        <v>2115</v>
      </c>
      <c r="G33" s="28">
        <f>SUM(G4:G5,G9:G12,G16:G18,G23,G25,G27)</f>
        <v>50760</v>
      </c>
      <c r="H33" s="16"/>
      <c r="I33" s="4"/>
    </row>
    <row r="34" spans="1:9" ht="14.4" thickTop="1" thickBot="1">
      <c r="A34" s="86" t="s">
        <v>36</v>
      </c>
      <c r="B34" s="87"/>
      <c r="D34" s="84" t="s">
        <v>31</v>
      </c>
      <c r="E34" s="85"/>
      <c r="F34" s="14">
        <f>SUM(F33*0.21)</f>
        <v>444.15</v>
      </c>
      <c r="G34" s="11">
        <f>SUM(G33*0.21)</f>
        <v>10659.6</v>
      </c>
      <c r="H34" s="16"/>
      <c r="I34" s="4"/>
    </row>
    <row r="35" spans="1:9" ht="14.4" thickTop="1" thickBot="1">
      <c r="A35" s="89" t="s">
        <v>14</v>
      </c>
      <c r="B35" s="89"/>
      <c r="D35" s="74" t="s">
        <v>9</v>
      </c>
      <c r="E35" s="75"/>
      <c r="F35" s="15">
        <f>SUM(F33:F34)</f>
        <v>2559.15</v>
      </c>
      <c r="G35" s="12">
        <f>SUM(G33:G34)</f>
        <v>61419.6</v>
      </c>
    </row>
    <row r="36" spans="1:9" ht="13.8" thickTop="1">
      <c r="A36" s="78"/>
      <c r="B36" s="78"/>
    </row>
  </sheetData>
  <mergeCells count="20">
    <mergeCell ref="A2:G2"/>
    <mergeCell ref="A7:G7"/>
    <mergeCell ref="A20:G20"/>
    <mergeCell ref="B22:G22"/>
    <mergeCell ref="B26:G26"/>
    <mergeCell ref="A14:G14"/>
    <mergeCell ref="B24:G24"/>
    <mergeCell ref="D35:E35"/>
    <mergeCell ref="A32:B32"/>
    <mergeCell ref="D30:E30"/>
    <mergeCell ref="A36:B36"/>
    <mergeCell ref="A29:B29"/>
    <mergeCell ref="A33:B33"/>
    <mergeCell ref="D29:E29"/>
    <mergeCell ref="D33:E33"/>
    <mergeCell ref="D34:E34"/>
    <mergeCell ref="A34:B34"/>
    <mergeCell ref="A30:B30"/>
    <mergeCell ref="A35:B35"/>
    <mergeCell ref="A31:B31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ÚMČ Praha 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mkoys</dc:creator>
  <cp:lastModifiedBy>Jan Pšeja</cp:lastModifiedBy>
  <cp:lastPrinted>2013-11-15T13:49:33Z</cp:lastPrinted>
  <dcterms:created xsi:type="dcterms:W3CDTF">2013-10-25T14:56:08Z</dcterms:created>
  <dcterms:modified xsi:type="dcterms:W3CDTF">2016-08-26T05:55:31Z</dcterms:modified>
</cp:coreProperties>
</file>