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0" yWindow="930" windowWidth="14430" windowHeight="84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Položky!$A$1:$G$113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2" i="3"/>
  <c r="BD112" i="3"/>
  <c r="BC112" i="3"/>
  <c r="BB112" i="3"/>
  <c r="G112" i="3"/>
  <c r="BA112" i="3" s="1"/>
  <c r="BE111" i="3"/>
  <c r="BD111" i="3"/>
  <c r="BC111" i="3"/>
  <c r="BB111" i="3"/>
  <c r="G111" i="3"/>
  <c r="BA111" i="3" s="1"/>
  <c r="BE110" i="3"/>
  <c r="BD110" i="3"/>
  <c r="BC110" i="3"/>
  <c r="BB110" i="3"/>
  <c r="G110" i="3"/>
  <c r="BA110" i="3" s="1"/>
  <c r="BE109" i="3"/>
  <c r="BD109" i="3"/>
  <c r="BC109" i="3"/>
  <c r="BB109" i="3"/>
  <c r="G109" i="3"/>
  <c r="BA109" i="3" s="1"/>
  <c r="BE108" i="3"/>
  <c r="BD108" i="3"/>
  <c r="BC108" i="3"/>
  <c r="BB108" i="3"/>
  <c r="G108" i="3"/>
  <c r="BA108" i="3" s="1"/>
  <c r="BE107" i="3"/>
  <c r="BD107" i="3"/>
  <c r="BC107" i="3"/>
  <c r="BB107" i="3"/>
  <c r="G107" i="3"/>
  <c r="BA107" i="3" s="1"/>
  <c r="B13" i="2"/>
  <c r="A13" i="2"/>
  <c r="C113" i="3"/>
  <c r="BE104" i="3"/>
  <c r="BD104" i="3"/>
  <c r="BC104" i="3"/>
  <c r="BA104" i="3"/>
  <c r="G104" i="3"/>
  <c r="BB104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6" i="3"/>
  <c r="BD96" i="3"/>
  <c r="BC96" i="3"/>
  <c r="BA96" i="3"/>
  <c r="G96" i="3"/>
  <c r="BB96" i="3" s="1"/>
  <c r="BE95" i="3"/>
  <c r="BE105" i="3" s="1"/>
  <c r="I12" i="2" s="1"/>
  <c r="BD95" i="3"/>
  <c r="BC95" i="3"/>
  <c r="BA95" i="3"/>
  <c r="G95" i="3"/>
  <c r="BB95" i="3" s="1"/>
  <c r="B12" i="2"/>
  <c r="A12" i="2"/>
  <c r="C105" i="3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11" i="2"/>
  <c r="A11" i="2"/>
  <c r="C93" i="3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10" i="2"/>
  <c r="A10" i="2"/>
  <c r="C88" i="3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9" i="2"/>
  <c r="A9" i="2"/>
  <c r="C81" i="3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6" i="3"/>
  <c r="BD36" i="3"/>
  <c r="BC36" i="3"/>
  <c r="BA36" i="3"/>
  <c r="G36" i="3"/>
  <c r="BB36" i="3" s="1"/>
  <c r="BE34" i="3"/>
  <c r="BD34" i="3"/>
  <c r="BC34" i="3"/>
  <c r="BA34" i="3"/>
  <c r="G34" i="3"/>
  <c r="BB34" i="3" s="1"/>
  <c r="BE32" i="3"/>
  <c r="BD32" i="3"/>
  <c r="BC32" i="3"/>
  <c r="BA32" i="3"/>
  <c r="G32" i="3"/>
  <c r="BB32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8" i="2"/>
  <c r="A8" i="2"/>
  <c r="C53" i="3"/>
  <c r="BE25" i="3"/>
  <c r="BD25" i="3"/>
  <c r="BC25" i="3"/>
  <c r="BA25" i="3"/>
  <c r="G25" i="3"/>
  <c r="BB25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9" i="3"/>
  <c r="BD9" i="3"/>
  <c r="BC9" i="3"/>
  <c r="BA9" i="3"/>
  <c r="G9" i="3"/>
  <c r="BB9" i="3" s="1"/>
  <c r="BE8" i="3"/>
  <c r="BE26" i="3" s="1"/>
  <c r="I7" i="2" s="1"/>
  <c r="BD8" i="3"/>
  <c r="BC8" i="3"/>
  <c r="BA8" i="3"/>
  <c r="G8" i="3"/>
  <c r="BB8" i="3" s="1"/>
  <c r="B7" i="2"/>
  <c r="A7" i="2"/>
  <c r="C2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81" i="3" l="1"/>
  <c r="E9" i="2" s="1"/>
  <c r="BA26" i="3"/>
  <c r="E7" i="2" s="1"/>
  <c r="BE53" i="3"/>
  <c r="I8" i="2" s="1"/>
  <c r="BE88" i="3"/>
  <c r="I10" i="2" s="1"/>
  <c r="BA105" i="3"/>
  <c r="E12" i="2" s="1"/>
  <c r="BD81" i="3"/>
  <c r="H9" i="2" s="1"/>
  <c r="BC26" i="3"/>
  <c r="G7" i="2" s="1"/>
  <c r="BA88" i="3"/>
  <c r="E10" i="2" s="1"/>
  <c r="BC105" i="3"/>
  <c r="G12" i="2" s="1"/>
  <c r="BA53" i="3"/>
  <c r="E8" i="2" s="1"/>
  <c r="BC88" i="3"/>
  <c r="G10" i="2" s="1"/>
  <c r="BC93" i="3"/>
  <c r="G11" i="2" s="1"/>
  <c r="BA93" i="3"/>
  <c r="E11" i="2" s="1"/>
  <c r="BE93" i="3"/>
  <c r="I11" i="2" s="1"/>
  <c r="BC53" i="3"/>
  <c r="G8" i="2" s="1"/>
  <c r="BD93" i="3"/>
  <c r="H11" i="2" s="1"/>
  <c r="BD113" i="3"/>
  <c r="H13" i="2" s="1"/>
  <c r="G113" i="3"/>
  <c r="BB113" i="3"/>
  <c r="F13" i="2" s="1"/>
  <c r="BC113" i="3"/>
  <c r="G13" i="2" s="1"/>
  <c r="BC81" i="3"/>
  <c r="G9" i="2" s="1"/>
  <c r="BE81" i="3"/>
  <c r="I9" i="2" s="1"/>
  <c r="BA113" i="3"/>
  <c r="E13" i="2" s="1"/>
  <c r="BD26" i="3"/>
  <c r="H7" i="2" s="1"/>
  <c r="BD53" i="3"/>
  <c r="H8" i="2" s="1"/>
  <c r="BD88" i="3"/>
  <c r="H10" i="2" s="1"/>
  <c r="BB93" i="3"/>
  <c r="F11" i="2" s="1"/>
  <c r="BD105" i="3"/>
  <c r="H12" i="2" s="1"/>
  <c r="BE113" i="3"/>
  <c r="I13" i="2" s="1"/>
  <c r="BB26" i="3"/>
  <c r="F7" i="2" s="1"/>
  <c r="BB53" i="3"/>
  <c r="F8" i="2" s="1"/>
  <c r="BB81" i="3"/>
  <c r="F9" i="2" s="1"/>
  <c r="BB88" i="3"/>
  <c r="F10" i="2" s="1"/>
  <c r="BB105" i="3"/>
  <c r="F12" i="2" s="1"/>
  <c r="G26" i="3"/>
  <c r="G53" i="3"/>
  <c r="G81" i="3"/>
  <c r="G88" i="3"/>
  <c r="G93" i="3"/>
  <c r="G105" i="3"/>
  <c r="E14" i="2" l="1"/>
  <c r="C15" i="1" s="1"/>
  <c r="I14" i="2"/>
  <c r="C21" i="1" s="1"/>
  <c r="G14" i="2"/>
  <c r="C18" i="1" s="1"/>
  <c r="H14" i="2"/>
  <c r="C17" i="1" s="1"/>
  <c r="F14" i="2"/>
  <c r="C16" i="1" l="1"/>
  <c r="C19" i="1" s="1"/>
  <c r="C22" i="1" s="1"/>
  <c r="G25" i="2"/>
  <c r="I25" i="2" s="1"/>
  <c r="G21" i="1" s="1"/>
  <c r="G23" i="2"/>
  <c r="I23" i="2" s="1"/>
  <c r="G19" i="1" s="1"/>
  <c r="G21" i="2"/>
  <c r="I21" i="2" s="1"/>
  <c r="G17" i="1" s="1"/>
  <c r="G19" i="2"/>
  <c r="I19" i="2" s="1"/>
  <c r="G26" i="2"/>
  <c r="I26" i="2" s="1"/>
  <c r="G24" i="2"/>
  <c r="I24" i="2" s="1"/>
  <c r="G20" i="1" s="1"/>
  <c r="G22" i="2"/>
  <c r="I22" i="2" s="1"/>
  <c r="G18" i="1" s="1"/>
  <c r="G20" i="2"/>
  <c r="I20" i="2" s="1"/>
  <c r="G16" i="1" s="1"/>
  <c r="G15" i="1" l="1"/>
  <c r="H27" i="2"/>
  <c r="G23" i="1" s="1"/>
  <c r="C23" i="1" s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<sst xmlns="http://schemas.openxmlformats.org/spreadsheetml/2006/main" count="407" uniqueCount="282">
  <si>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</si>
  <si>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</si>
  <si>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</si>
  <si>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</si>
  <si>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</si>
  <si>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</si>
  <si>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</si>
  <si>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</si>
  <si>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</si>
  <si>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</si>
  <si>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</si>
  <si>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</si>
  <si>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</si>
  <si>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</si>
  <si>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</si>
  <si>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</si>
  <si>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</si>
  <si>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</si>
  <si>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</si>
  <si>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</si>
  <si>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</si>
  <si>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</si>
  <si>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</si>
  <si>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</si>
  <si>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</si>
  <si>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</si>
  <si>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</si>
  <si>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</si>
  <si>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</si>
  <si>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</si>
  <si>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</si>
  <si>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</si>
  <si>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</si>
  <si>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</si>
  <si>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</si>
  <si>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</si>
  <si>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</si>
  <si>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</si>
  <si>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</si>
  <si>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</si>
  <si>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</si>
  <si>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</si>
  <si>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</si>
  <si>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</si>
  <si>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</si>
  <si>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</si>
  <si>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</si>
  <si>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</si>
  <si>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</si>
  <si>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</si>
  <si>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</si>
  <si>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</si>
  <si>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</si>
  <si>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</si>
  <si>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</si>
  <si>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</si>
  <si>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</si>
  <si>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</si>
  <si>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</si>
  <si>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</si>
  <si>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</si>
  <si>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</si>
  <si>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</si>
  <si>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</si>
  <si>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</si>
  <si>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</si>
  <si>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</si>
  <si>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</si>
  <si>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</si>
  <si>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</si>
  <si>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</si>
  <si>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</si>
  <si>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</si>
  <si>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</si>
  <si>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</si>
  <si>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</si>
  <si>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204/2016</t>
  </si>
  <si>
    <t>OPRAVA SOCIÁLNÍHO ZAŘÍZENÍ ZŠ SLOVAN</t>
  </si>
  <si>
    <t>D.1.4</t>
  </si>
  <si>
    <t>Technika prostředí staveb</t>
  </si>
  <si>
    <t>D14e-02</t>
  </si>
  <si>
    <t xml:space="preserve"> ZAŘÍZENÍ ZDRAVOTECHNICKÝCH INSTALACÍ WC č.02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</si>
  <si>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</si>
  <si>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</si>
  <si>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</si>
  <si>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</si>
  <si>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</si>
  <si>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</si>
  <si>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</si>
  <si>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</si>
  <si>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</si>
  <si>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</si>
  <si>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</si>
  <si>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</si>
  <si>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</si>
  <si>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</si>
  <si>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</si>
  <si>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</si>
  <si>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</si>
  <si>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</si>
  <si>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</si>
  <si>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</si>
  <si>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</si>
  <si>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</si>
  <si>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</si>
  <si>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</si>
  <si>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</si>
  <si>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</si>
  <si>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</si>
  <si>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</si>
  <si>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</si>
  <si>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</si>
  <si>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</si>
  <si>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</si>
  <si>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do DN 125 </t>
  </si>
  <si>
    <t>6+6+3+15+9,5+3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</si>
  <si>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</si>
  <si>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</si>
  <si>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</si>
  <si>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</si>
  <si>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</si>
  <si>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</si>
  <si>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</si>
  <si>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</si>
  <si>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</si>
  <si>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</si>
  <si>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1+7+6+13+5</t>
  </si>
  <si>
    <t>722172412R00</t>
  </si>
  <si>
    <t xml:space="preserve">Potrubí z PPR, D 25 x 3,5 mm, PN 16 </t>
  </si>
  <si>
    <t>3+6+4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</si>
  <si>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</si>
  <si>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</si>
  <si>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</si>
  <si>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</si>
  <si>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</si>
  <si>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</si>
  <si>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</si>
  <si>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</si>
  <si>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</si>
  <si>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</si>
  <si>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</si>
  <si>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</si>
  <si>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</si>
  <si>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</si>
  <si>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</si>
  <si>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</si>
  <si>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</si>
  <si>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</si>
  <si>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</si>
  <si>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</si>
  <si>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</si>
  <si>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</si>
  <si>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</si>
  <si>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</si>
  <si>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</si>
  <si>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</si>
  <si>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</si>
  <si>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</si>
  <si>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</si>
  <si>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</si>
  <si>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</si>
  <si>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</si>
  <si>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</si>
  <si>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32+13+19+20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</si>
  <si>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</si>
  <si>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</si>
  <si>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</si>
  <si>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</si>
  <si>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</si>
  <si>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</si>
  <si>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</si>
  <si>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</si>
  <si>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</si>
  <si>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</si>
  <si>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</si>
  <si>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</si>
  <si>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</si>
  <si>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</si>
  <si>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</si>
  <si>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</si>
  <si>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</si>
  <si>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</si>
  <si>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</si>
  <si>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</si>
  <si>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</si>
  <si>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</si>
  <si>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</si>
  <si>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</si>
  <si>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R09</t>
  </si>
  <si>
    <t>R10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</si>
  <si>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</si>
  <si>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</si>
  <si>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</si>
  <si>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</si>
  <si>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</si>
  <si>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</si>
  <si>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</si>
  <si>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</si>
  <si>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</si>
  <si>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</si>
  <si>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</si>
  <si>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</si>
  <si>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</si>
  <si>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</si>
  <si>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</si>
  <si>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</si>
  <si>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</si>
  <si>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</si>
  <si>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</si>
  <si>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</si>
  <si>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</si>
  <si>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</si>
  <si>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</si>
  <si>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</si>
  <si>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</si>
  <si>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</si>
  <si>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998725201R00</t>
  </si>
  <si>
    <t xml:space="preserve">Přesun hmot pro zařizovací předměty, výšky do 6 m 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</si>
  <si>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</si>
  <si>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</si>
  <si>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</si>
  <si>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</si>
  <si>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</si>
  <si>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</si>
  <si>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</si>
  <si>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 ze stáv ocel tr. na Cu 15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</si>
  <si>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</si>
  <si>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</si>
  <si>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</si>
  <si>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</si>
  <si>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</si>
  <si>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</si>
  <si>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</si>
  <si>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</si>
  <si>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</si>
  <si>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</si>
  <si>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</si>
  <si>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</si>
  <si>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</si>
  <si>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</si>
  <si>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</si>
  <si>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</si>
  <si>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</si>
  <si>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</si>
  <si>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</si>
  <si>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</si>
  <si>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</si>
  <si>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</si>
  <si>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</si>
  <si>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</si>
  <si>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</si>
  <si>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</si>
  <si>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</si>
  <si>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</si>
  <si>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</si>
  <si>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</si>
  <si>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</si>
  <si>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</si>
  <si>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</si>
  <si>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</si>
  <si>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</si>
  <si>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</si>
  <si>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</si>
  <si>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</si>
  <si>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</si>
  <si>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</si>
  <si>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</si>
  <si>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</si>
  <si>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</si>
  <si>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</si>
  <si>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</si>
  <si>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</si>
  <si>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</si>
  <si>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</si>
  <si>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</si>
  <si>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</si>
  <si>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</si>
  <si>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</si>
  <si>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</si>
  <si>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Montáž umyvadel na šrouby do zdiva</t>
  </si>
  <si>
    <t>Umyvadlo 55cm s otvorem pro baterii bílé</t>
  </si>
  <si>
    <t>Dávkovač tekutého mýdla nerez vč.montáže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</si>
</sst>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D14e-02</v>
      </c>
      <c r="D2" s="5" t="str">
        <f>Rekapitulace!G2</f>
        <v xml:space="preserve"> ZAŘÍZENÍ ZDRAVOTECHNICKÝCH INSTALACÍ WC č.02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5"/>
      <c r="D8" s="205"/>
      <c r="E8" s="206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5">
        <f>Projektant</f>
        <v>0</v>
      </c>
      <c r="D9" s="205"/>
      <c r="E9" s="206"/>
      <c r="F9" s="13"/>
      <c r="G9" s="34"/>
      <c r="H9" s="35"/>
    </row>
    <row r="10" spans="1:57" x14ac:dyDescent="0.2">
      <c r="A10" s="29" t="s">
        <v>14</v>
      </c>
      <c r="B10" s="13"/>
      <c r="C10" s="205"/>
      <c r="D10" s="205"/>
      <c r="E10" s="205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5"/>
      <c r="D11" s="205"/>
      <c r="E11" s="205"/>
      <c r="F11" s="39" t="s">
        <v>16</v>
      </c>
      <c r="G11" s="40" t="s">
        <v>76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7"/>
      <c r="D12" s="207"/>
      <c r="E12" s="207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Rekapitulace!A19</f>
        <v>Ztížené výrobní podmínky</v>
      </c>
      <c r="E15" s="58"/>
      <c r="F15" s="59"/>
      <c r="G15" s="56">
        <f>Rekapitulace!I19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Rekapitulace!A20</f>
        <v>Oborová přirážka</v>
      </c>
      <c r="E16" s="60"/>
      <c r="F16" s="61"/>
      <c r="G16" s="56">
        <f>Rekapitulace!I20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Rekapitulace!A21</f>
        <v>Přesun stavebních kapacit</v>
      </c>
      <c r="E17" s="60"/>
      <c r="F17" s="61"/>
      <c r="G17" s="56">
        <f>Rekapitulace!I21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Rekapitulace!A22</f>
        <v>Mimostaveništní doprava</v>
      </c>
      <c r="E18" s="60"/>
      <c r="F18" s="61"/>
      <c r="G18" s="56">
        <f>Rekapitulace!I22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Rekapitulace!A23</f>
        <v>Zařízení staveniště</v>
      </c>
      <c r="E19" s="60"/>
      <c r="F19" s="61"/>
      <c r="G19" s="56">
        <f>Rekapitulace!I23</f>
        <v>0</v>
      </c>
    </row>
    <row r="20" spans="1:7" ht="15.95" customHeight="1" x14ac:dyDescent="0.2">
      <c r="A20" s="64"/>
      <c r="B20" s="55"/>
      <c r="C20" s="56"/>
      <c r="D20" s="9" t="str">
        <f>Rekapitulace!A24</f>
        <v>Provoz investora</v>
      </c>
      <c r="E20" s="60"/>
      <c r="F20" s="61"/>
      <c r="G20" s="56">
        <f>Rekapitulace!I24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Rekapitulace!A25</f>
        <v>Kompletační činnost (IČD)</v>
      </c>
      <c r="E21" s="60"/>
      <c r="F21" s="61"/>
      <c r="G21" s="56">
        <f>Rekapitulace!I25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8" t="s">
        <v>33</v>
      </c>
      <c r="B23" s="209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10">
        <f>C23-F32</f>
        <v>0</v>
      </c>
      <c r="G30" s="211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10">
        <f>ROUND(PRODUCT(F30,C31/100),0)</f>
        <v>0</v>
      </c>
      <c r="G31" s="211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0">
        <v>0</v>
      </c>
      <c r="G32" s="211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0">
        <f>ROUND(PRODUCT(F32,C33/100),0)</f>
        <v>0</v>
      </c>
      <c r="G33" s="211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2">
        <f>ROUND(SUM(F30:F33),0)</f>
        <v>0</v>
      </c>
      <c r="G34" s="213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4"/>
      <c r="C37" s="204"/>
      <c r="D37" s="204"/>
      <c r="E37" s="204"/>
      <c r="F37" s="204"/>
      <c r="G37" s="204"/>
      <c r="H37" t="s">
        <v>5</v>
      </c>
    </row>
    <row r="38" spans="1:8" ht="12.75" customHeight="1" x14ac:dyDescent="0.2">
      <c r="A38" s="96"/>
      <c r="B38" s="204"/>
      <c r="C38" s="204"/>
      <c r="D38" s="204"/>
      <c r="E38" s="204"/>
      <c r="F38" s="204"/>
      <c r="G38" s="204"/>
      <c r="H38" t="s">
        <v>5</v>
      </c>
    </row>
    <row r="39" spans="1:8" x14ac:dyDescent="0.2">
      <c r="A39" s="96"/>
      <c r="B39" s="204"/>
      <c r="C39" s="204"/>
      <c r="D39" s="204"/>
      <c r="E39" s="204"/>
      <c r="F39" s="204"/>
      <c r="G39" s="204"/>
      <c r="H39" t="s">
        <v>5</v>
      </c>
    </row>
    <row r="40" spans="1:8" x14ac:dyDescent="0.2">
      <c r="A40" s="96"/>
      <c r="B40" s="204"/>
      <c r="C40" s="204"/>
      <c r="D40" s="204"/>
      <c r="E40" s="204"/>
      <c r="F40" s="204"/>
      <c r="G40" s="204"/>
      <c r="H40" t="s">
        <v>5</v>
      </c>
    </row>
    <row r="41" spans="1:8" x14ac:dyDescent="0.2">
      <c r="A41" s="96"/>
      <c r="B41" s="204"/>
      <c r="C41" s="204"/>
      <c r="D41" s="204"/>
      <c r="E41" s="204"/>
      <c r="F41" s="204"/>
      <c r="G41" s="204"/>
      <c r="H41" t="s">
        <v>5</v>
      </c>
    </row>
    <row r="42" spans="1:8" x14ac:dyDescent="0.2">
      <c r="A42" s="96"/>
      <c r="B42" s="204"/>
      <c r="C42" s="204"/>
      <c r="D42" s="204"/>
      <c r="E42" s="204"/>
      <c r="F42" s="204"/>
      <c r="G42" s="204"/>
      <c r="H42" t="s">
        <v>5</v>
      </c>
    </row>
    <row r="43" spans="1:8" x14ac:dyDescent="0.2">
      <c r="A43" s="96"/>
      <c r="B43" s="204"/>
      <c r="C43" s="204"/>
      <c r="D43" s="204"/>
      <c r="E43" s="204"/>
      <c r="F43" s="204"/>
      <c r="G43" s="204"/>
      <c r="H43" t="s">
        <v>5</v>
      </c>
    </row>
    <row r="44" spans="1:8" x14ac:dyDescent="0.2">
      <c r="A44" s="96"/>
      <c r="B44" s="204"/>
      <c r="C44" s="204"/>
      <c r="D44" s="204"/>
      <c r="E44" s="204"/>
      <c r="F44" s="204"/>
      <c r="G44" s="204"/>
      <c r="H44" t="s">
        <v>5</v>
      </c>
    </row>
    <row r="45" spans="1:8" ht="0.75" customHeight="1" x14ac:dyDescent="0.2">
      <c r="A45" s="96"/>
      <c r="B45" s="204"/>
      <c r="C45" s="204"/>
      <c r="D45" s="204"/>
      <c r="E45" s="204"/>
      <c r="F45" s="204"/>
      <c r="G45" s="204"/>
      <c r="H45" t="s">
        <v>5</v>
      </c>
    </row>
    <row r="46" spans="1:8" x14ac:dyDescent="0.2">
      <c r="B46" s="214"/>
      <c r="C46" s="214"/>
      <c r="D46" s="214"/>
      <c r="E46" s="214"/>
      <c r="F46" s="214"/>
      <c r="G46" s="214"/>
    </row>
    <row r="47" spans="1:8" x14ac:dyDescent="0.2">
      <c r="B47" s="214"/>
      <c r="C47" s="214"/>
      <c r="D47" s="214"/>
      <c r="E47" s="214"/>
      <c r="F47" s="214"/>
      <c r="G47" s="214"/>
    </row>
    <row r="48" spans="1:8" x14ac:dyDescent="0.2">
      <c r="B48" s="214"/>
      <c r="C48" s="214"/>
      <c r="D48" s="214"/>
      <c r="E48" s="214"/>
      <c r="F48" s="214"/>
      <c r="G48" s="214"/>
    </row>
    <row r="49" spans="2:7" x14ac:dyDescent="0.2">
      <c r="B49" s="214"/>
      <c r="C49" s="214"/>
      <c r="D49" s="214"/>
      <c r="E49" s="214"/>
      <c r="F49" s="214"/>
      <c r="G49" s="214"/>
    </row>
    <row r="50" spans="2:7" x14ac:dyDescent="0.2">
      <c r="B50" s="214"/>
      <c r="C50" s="214"/>
      <c r="D50" s="214"/>
      <c r="E50" s="214"/>
      <c r="F50" s="214"/>
      <c r="G50" s="214"/>
    </row>
    <row r="51" spans="2:7" x14ac:dyDescent="0.2">
      <c r="B51" s="214"/>
      <c r="C51" s="214"/>
      <c r="D51" s="214"/>
      <c r="E51" s="214"/>
      <c r="F51" s="214"/>
      <c r="G51" s="214"/>
    </row>
    <row r="52" spans="2:7" x14ac:dyDescent="0.2">
      <c r="B52" s="214"/>
      <c r="C52" s="214"/>
      <c r="D52" s="214"/>
      <c r="E52" s="214"/>
      <c r="F52" s="214"/>
      <c r="G52" s="214"/>
    </row>
    <row r="53" spans="2:7" x14ac:dyDescent="0.2">
      <c r="B53" s="214"/>
      <c r="C53" s="214"/>
      <c r="D53" s="214"/>
      <c r="E53" s="214"/>
      <c r="F53" s="214"/>
      <c r="G53" s="214"/>
    </row>
    <row r="54" spans="2:7" x14ac:dyDescent="0.2">
      <c r="B54" s="214"/>
      <c r="C54" s="214"/>
      <c r="D54" s="214"/>
      <c r="E54" s="214"/>
      <c r="F54" s="214"/>
      <c r="G54" s="214"/>
    </row>
    <row r="55" spans="2:7" x14ac:dyDescent="0.2">
      <c r="B55" s="214"/>
      <c r="C55" s="214"/>
      <c r="D55" s="214"/>
      <c r="E55" s="214"/>
      <c r="F55" s="214"/>
      <c r="G55" s="21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5" t="s">
        <v>48</v>
      </c>
      <c r="B1" s="216"/>
      <c r="C1" s="97" t="str">
        <f>CONCATENATE(cislostavby," ",nazevstavby)</f>
        <v>204/2016 OPRAVA SOCIÁLNÍHO ZAŘÍZENÍ ZŠ SLOVAN</v>
      </c>
      <c r="D1" s="98"/>
      <c r="E1" s="99"/>
      <c r="F1" s="98"/>
      <c r="G1" s="100" t="s">
        <v>49</v>
      </c>
      <c r="H1" s="101" t="s">
        <v>80</v>
      </c>
      <c r="I1" s="102"/>
    </row>
    <row r="2" spans="1:57" ht="13.5" thickBot="1" x14ac:dyDescent="0.25">
      <c r="A2" s="217" t="s">
        <v>50</v>
      </c>
      <c r="B2" s="218"/>
      <c r="C2" s="103" t="str">
        <f>CONCATENATE(cisloobjektu," ",nazevobjektu)</f>
        <v>D.1.4 Technika prostředí staveb</v>
      </c>
      <c r="D2" s="104"/>
      <c r="E2" s="105"/>
      <c r="F2" s="104"/>
      <c r="G2" s="219" t="s">
        <v>81</v>
      </c>
      <c r="H2" s="220"/>
      <c r="I2" s="221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0" t="str">
        <f>Položky!B7</f>
        <v>721</v>
      </c>
      <c r="B7" s="115" t="str">
        <f>Položky!C7</f>
        <v>Vnitřní kanalizace</v>
      </c>
      <c r="C7" s="66"/>
      <c r="D7" s="116"/>
      <c r="E7" s="201">
        <f>Položky!BA26</f>
        <v>0</v>
      </c>
      <c r="F7" s="202">
        <f>Položky!BB26</f>
        <v>0</v>
      </c>
      <c r="G7" s="202">
        <f>Položky!BC26</f>
        <v>0</v>
      </c>
      <c r="H7" s="202">
        <f>Položky!BD26</f>
        <v>0</v>
      </c>
      <c r="I7" s="203">
        <f>Položky!BE26</f>
        <v>0</v>
      </c>
    </row>
    <row r="8" spans="1:57" s="35" customFormat="1" x14ac:dyDescent="0.2">
      <c r="A8" s="200" t="str">
        <f>Položky!B27</f>
        <v>722</v>
      </c>
      <c r="B8" s="115" t="str">
        <f>Položky!C27</f>
        <v>Vnitřní vodovod</v>
      </c>
      <c r="C8" s="66"/>
      <c r="D8" s="116"/>
      <c r="E8" s="201">
        <f>Položky!BA53</f>
        <v>0</v>
      </c>
      <c r="F8" s="202">
        <f>Položky!BB53</f>
        <v>0</v>
      </c>
      <c r="G8" s="202">
        <f>Položky!BC53</f>
        <v>0</v>
      </c>
      <c r="H8" s="202">
        <f>Položky!BD53</f>
        <v>0</v>
      </c>
      <c r="I8" s="203">
        <f>Položky!BE53</f>
        <v>0</v>
      </c>
    </row>
    <row r="9" spans="1:57" s="35" customFormat="1" x14ac:dyDescent="0.2">
      <c r="A9" s="200" t="str">
        <f>Položky!B54</f>
        <v>725</v>
      </c>
      <c r="B9" s="115" t="str">
        <f>Položky!C54</f>
        <v>Zařizovací předměty</v>
      </c>
      <c r="C9" s="66"/>
      <c r="D9" s="116"/>
      <c r="E9" s="201">
        <f>Položky!BA81</f>
        <v>0</v>
      </c>
      <c r="F9" s="202">
        <f>Položky!BB81</f>
        <v>0</v>
      </c>
      <c r="G9" s="202">
        <f>Položky!BC81</f>
        <v>0</v>
      </c>
      <c r="H9" s="202">
        <f>Položky!BD81</f>
        <v>0</v>
      </c>
      <c r="I9" s="203">
        <f>Položky!BE81</f>
        <v>0</v>
      </c>
    </row>
    <row r="10" spans="1:57" s="35" customFormat="1" x14ac:dyDescent="0.2">
      <c r="A10" s="200" t="str">
        <f>Položky!B82</f>
        <v>733</v>
      </c>
      <c r="B10" s="115" t="str">
        <f>Položky!C82</f>
        <v>Rozvod potrubí</v>
      </c>
      <c r="C10" s="66"/>
      <c r="D10" s="116"/>
      <c r="E10" s="201">
        <f>Položky!BA88</f>
        <v>0</v>
      </c>
      <c r="F10" s="202">
        <f>Položky!BB88</f>
        <v>0</v>
      </c>
      <c r="G10" s="202">
        <f>Položky!BC88</f>
        <v>0</v>
      </c>
      <c r="H10" s="202">
        <f>Položky!BD88</f>
        <v>0</v>
      </c>
      <c r="I10" s="203">
        <f>Položky!BE88</f>
        <v>0</v>
      </c>
    </row>
    <row r="11" spans="1:57" s="35" customFormat="1" x14ac:dyDescent="0.2">
      <c r="A11" s="200" t="str">
        <f>Položky!B89</f>
        <v>734</v>
      </c>
      <c r="B11" s="115" t="str">
        <f>Položky!C89</f>
        <v>Armatury</v>
      </c>
      <c r="C11" s="66"/>
      <c r="D11" s="116"/>
      <c r="E11" s="201">
        <f>Položky!BA93</f>
        <v>0</v>
      </c>
      <c r="F11" s="202">
        <f>Položky!BB93</f>
        <v>0</v>
      </c>
      <c r="G11" s="202">
        <f>Položky!BC93</f>
        <v>0</v>
      </c>
      <c r="H11" s="202">
        <f>Položky!BD93</f>
        <v>0</v>
      </c>
      <c r="I11" s="203">
        <f>Položky!BE93</f>
        <v>0</v>
      </c>
    </row>
    <row r="12" spans="1:57" s="35" customFormat="1" x14ac:dyDescent="0.2">
      <c r="A12" s="200" t="str">
        <f>Položky!B94</f>
        <v>735</v>
      </c>
      <c r="B12" s="115" t="str">
        <f>Položky!C94</f>
        <v>Otopná tělesa</v>
      </c>
      <c r="C12" s="66"/>
      <c r="D12" s="116"/>
      <c r="E12" s="201">
        <f>Položky!BA105</f>
        <v>0</v>
      </c>
      <c r="F12" s="202">
        <f>Položky!BB105</f>
        <v>0</v>
      </c>
      <c r="G12" s="202">
        <f>Položky!BC105</f>
        <v>0</v>
      </c>
      <c r="H12" s="202">
        <f>Položky!BD105</f>
        <v>0</v>
      </c>
      <c r="I12" s="203">
        <f>Položky!BE105</f>
        <v>0</v>
      </c>
    </row>
    <row r="13" spans="1:57" s="35" customFormat="1" ht="13.5" thickBot="1" x14ac:dyDescent="0.25">
      <c r="A13" s="200" t="str">
        <f>Položky!B106</f>
        <v>D96</v>
      </c>
      <c r="B13" s="115" t="str">
        <f>Položky!C106</f>
        <v>Přesuny suti a vybouraných hmot</v>
      </c>
      <c r="C13" s="66"/>
      <c r="D13" s="116"/>
      <c r="E13" s="201">
        <f>Položky!BA113</f>
        <v>0</v>
      </c>
      <c r="F13" s="202">
        <f>Položky!BB113</f>
        <v>0</v>
      </c>
      <c r="G13" s="202">
        <f>Položky!BC113</f>
        <v>0</v>
      </c>
      <c r="H13" s="202">
        <f>Položky!BD113</f>
        <v>0</v>
      </c>
      <c r="I13" s="203">
        <f>Položky!BE113</f>
        <v>0</v>
      </c>
    </row>
    <row r="14" spans="1:57" s="123" customFormat="1" ht="13.5" thickBot="1" x14ac:dyDescent="0.25">
      <c r="A14" s="117"/>
      <c r="B14" s="118" t="s">
        <v>57</v>
      </c>
      <c r="C14" s="118"/>
      <c r="D14" s="119"/>
      <c r="E14" s="120">
        <f>SUM(E7:E13)</f>
        <v>0</v>
      </c>
      <c r="F14" s="121">
        <f>SUM(F7:F13)</f>
        <v>0</v>
      </c>
      <c r="G14" s="121">
        <f>SUM(G7:G13)</f>
        <v>0</v>
      </c>
      <c r="H14" s="121">
        <f>SUM(H7:H13)</f>
        <v>0</v>
      </c>
      <c r="I14" s="122">
        <f>SUM(I7:I13)</f>
        <v>0</v>
      </c>
    </row>
    <row r="15" spans="1:57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57" ht="19.5" customHeight="1" x14ac:dyDescent="0.25">
      <c r="A16" s="107" t="s">
        <v>58</v>
      </c>
      <c r="B16" s="107"/>
      <c r="C16" s="107"/>
      <c r="D16" s="107"/>
      <c r="E16" s="107"/>
      <c r="F16" s="107"/>
      <c r="G16" s="124"/>
      <c r="H16" s="107"/>
      <c r="I16" s="107"/>
      <c r="BA16" s="41"/>
      <c r="BB16" s="41"/>
      <c r="BC16" s="41"/>
      <c r="BD16" s="41"/>
      <c r="BE16" s="41"/>
    </row>
    <row r="17" spans="1:53" ht="13.5" thickBot="1" x14ac:dyDescent="0.25">
      <c r="A17" s="77"/>
      <c r="B17" s="77"/>
      <c r="C17" s="77"/>
      <c r="D17" s="77"/>
      <c r="E17" s="77"/>
      <c r="F17" s="77"/>
      <c r="G17" s="77"/>
      <c r="H17" s="77"/>
      <c r="I17" s="77"/>
    </row>
    <row r="18" spans="1:53" x14ac:dyDescent="0.2">
      <c r="A18" s="71" t="s">
        <v>59</v>
      </c>
      <c r="B18" s="72"/>
      <c r="C18" s="72"/>
      <c r="D18" s="125"/>
      <c r="E18" s="126" t="s">
        <v>60</v>
      </c>
      <c r="F18" s="127" t="s">
        <v>61</v>
      </c>
      <c r="G18" s="128" t="s">
        <v>62</v>
      </c>
      <c r="H18" s="129"/>
      <c r="I18" s="130" t="s">
        <v>60</v>
      </c>
    </row>
    <row r="19" spans="1:53" x14ac:dyDescent="0.2">
      <c r="A19" s="64" t="s">
        <v>271</v>
      </c>
      <c r="B19" s="55"/>
      <c r="C19" s="55"/>
      <c r="D19" s="131"/>
      <c r="E19" s="132"/>
      <c r="F19" s="133"/>
      <c r="G19" s="134">
        <f t="shared" ref="G19:G26" si="0">CHOOSE(BA19+1,HSV+PSV,HSV+PSV+Mont,HSV+PSV+Dodavka+Mont,HSV,PSV,Mont,Dodavka,Mont+Dodavka,0)</f>
        <v>0</v>
      </c>
      <c r="H19" s="135"/>
      <c r="I19" s="136">
        <f t="shared" ref="I19:I26" si="1">E19+F19*G19/100</f>
        <v>0</v>
      </c>
      <c r="BA19">
        <v>0</v>
      </c>
    </row>
    <row r="20" spans="1:53" x14ac:dyDescent="0.2">
      <c r="A20" s="64" t="s">
        <v>272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 x14ac:dyDescent="0.2">
      <c r="A21" s="64" t="s">
        <v>273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0</v>
      </c>
    </row>
    <row r="22" spans="1:53" x14ac:dyDescent="0.2">
      <c r="A22" s="64" t="s">
        <v>274</v>
      </c>
      <c r="B22" s="55"/>
      <c r="C22" s="55"/>
      <c r="D22" s="131"/>
      <c r="E22" s="132"/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3" x14ac:dyDescent="0.2">
      <c r="A23" s="64" t="s">
        <v>275</v>
      </c>
      <c r="B23" s="55"/>
      <c r="C23" s="55"/>
      <c r="D23" s="131"/>
      <c r="E23" s="132"/>
      <c r="F23" s="133"/>
      <c r="G23" s="134">
        <f t="shared" si="0"/>
        <v>0</v>
      </c>
      <c r="H23" s="135"/>
      <c r="I23" s="136">
        <f t="shared" si="1"/>
        <v>0</v>
      </c>
      <c r="BA23">
        <v>1</v>
      </c>
    </row>
    <row r="24" spans="1:53" x14ac:dyDescent="0.2">
      <c r="A24" s="64" t="s">
        <v>276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1</v>
      </c>
    </row>
    <row r="25" spans="1:53" x14ac:dyDescent="0.2">
      <c r="A25" s="64" t="s">
        <v>277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2</v>
      </c>
    </row>
    <row r="26" spans="1:53" x14ac:dyDescent="0.2">
      <c r="A26" s="64" t="s">
        <v>278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2</v>
      </c>
    </row>
    <row r="27" spans="1:53" ht="13.5" thickBot="1" x14ac:dyDescent="0.25">
      <c r="A27" s="137"/>
      <c r="B27" s="138" t="s">
        <v>63</v>
      </c>
      <c r="C27" s="139"/>
      <c r="D27" s="140"/>
      <c r="E27" s="141"/>
      <c r="F27" s="142"/>
      <c r="G27" s="142"/>
      <c r="H27" s="222">
        <f>SUM(I19:I26)</f>
        <v>0</v>
      </c>
      <c r="I27" s="223"/>
    </row>
    <row r="29" spans="1:53" x14ac:dyDescent="0.2">
      <c r="B29" s="123"/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6"/>
  <sheetViews>
    <sheetView showGridLines="0" showZeros="0" tabSelected="1" topLeftCell="A55" zoomScale="120" zoomScaleNormal="120" workbookViewId="0">
      <selection activeCell="L81" sqref="L81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75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48</v>
      </c>
      <c r="B3" s="216"/>
      <c r="C3" s="97" t="str">
        <f>CONCATENATE(cislostavby," ",nazevstavby)</f>
        <v>204/2016 OPRAVA SOCIÁLNÍHO ZAŘÍZENÍ ZŠ SLOVAN</v>
      </c>
      <c r="D3" s="151"/>
      <c r="E3" s="152" t="s">
        <v>64</v>
      </c>
      <c r="F3" s="153" t="str">
        <f>Rekapitulace!H1</f>
        <v>D14e-02</v>
      </c>
      <c r="G3" s="154"/>
    </row>
    <row r="4" spans="1:104" ht="13.5" thickBot="1" x14ac:dyDescent="0.25">
      <c r="A4" s="227" t="s">
        <v>50</v>
      </c>
      <c r="B4" s="218"/>
      <c r="C4" s="103" t="str">
        <f>CONCATENATE(cisloobjektu," ",nazevobjektu)</f>
        <v>D.1.4 Technika prostředí staveb</v>
      </c>
      <c r="D4" s="155"/>
      <c r="E4" s="228" t="str">
        <f>Rekapitulace!G2</f>
        <v xml:space="preserve"> ZAŘÍZENÍ ZDRAVOTECHNICKÝCH INSTALACÍ WC č.02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7</v>
      </c>
      <c r="CZ8" s="146">
        <v>2.8500000000000001E-3</v>
      </c>
    </row>
    <row r="9" spans="1:104" x14ac:dyDescent="0.2">
      <c r="A9" s="171">
        <v>2</v>
      </c>
      <c r="B9" s="172" t="s">
        <v>87</v>
      </c>
      <c r="C9" s="173" t="s">
        <v>88</v>
      </c>
      <c r="D9" s="174" t="s">
        <v>89</v>
      </c>
      <c r="E9" s="175">
        <v>35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7</v>
      </c>
      <c r="CZ9" s="146">
        <v>0</v>
      </c>
    </row>
    <row r="10" spans="1:104" x14ac:dyDescent="0.2">
      <c r="A10" s="178"/>
      <c r="B10" s="180"/>
      <c r="C10" s="224" t="s">
        <v>90</v>
      </c>
      <c r="D10" s="225"/>
      <c r="E10" s="181">
        <v>35</v>
      </c>
      <c r="F10" s="182"/>
      <c r="G10" s="183"/>
      <c r="M10" s="179" t="s">
        <v>90</v>
      </c>
      <c r="O10" s="170"/>
    </row>
    <row r="11" spans="1:104" x14ac:dyDescent="0.2">
      <c r="A11" s="171">
        <v>3</v>
      </c>
      <c r="B11" s="172" t="s">
        <v>91</v>
      </c>
      <c r="C11" s="173" t="s">
        <v>92</v>
      </c>
      <c r="D11" s="174" t="s">
        <v>89</v>
      </c>
      <c r="E11" s="175">
        <v>8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7</v>
      </c>
      <c r="CZ11" s="146">
        <v>0</v>
      </c>
    </row>
    <row r="12" spans="1:104" x14ac:dyDescent="0.2">
      <c r="A12" s="171">
        <v>4</v>
      </c>
      <c r="B12" s="172" t="s">
        <v>93</v>
      </c>
      <c r="C12" s="173" t="s">
        <v>94</v>
      </c>
      <c r="D12" s="174" t="s">
        <v>89</v>
      </c>
      <c r="E12" s="175">
        <v>6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7</v>
      </c>
      <c r="CZ12" s="146">
        <v>3.8000000000000002E-4</v>
      </c>
    </row>
    <row r="13" spans="1:104" x14ac:dyDescent="0.2">
      <c r="A13" s="178"/>
      <c r="B13" s="180"/>
      <c r="C13" s="224" t="s">
        <v>95</v>
      </c>
      <c r="D13" s="225"/>
      <c r="E13" s="181">
        <v>6</v>
      </c>
      <c r="F13" s="182"/>
      <c r="G13" s="183"/>
      <c r="M13" s="179" t="s">
        <v>95</v>
      </c>
      <c r="O13" s="170"/>
    </row>
    <row r="14" spans="1:104" x14ac:dyDescent="0.2">
      <c r="A14" s="171">
        <v>5</v>
      </c>
      <c r="B14" s="172" t="s">
        <v>96</v>
      </c>
      <c r="C14" s="173" t="s">
        <v>97</v>
      </c>
      <c r="D14" s="174" t="s">
        <v>89</v>
      </c>
      <c r="E14" s="175">
        <v>6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7</v>
      </c>
      <c r="AC14" s="146">
        <v>7</v>
      </c>
      <c r="AZ14" s="146">
        <v>2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7</v>
      </c>
      <c r="CZ14" s="146">
        <v>4.6999999999999999E-4</v>
      </c>
    </row>
    <row r="15" spans="1:104" x14ac:dyDescent="0.2">
      <c r="A15" s="171">
        <v>6</v>
      </c>
      <c r="B15" s="172" t="s">
        <v>98</v>
      </c>
      <c r="C15" s="173" t="s">
        <v>99</v>
      </c>
      <c r="D15" s="174" t="s">
        <v>89</v>
      </c>
      <c r="E15" s="175">
        <v>3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7</v>
      </c>
      <c r="CZ15" s="146">
        <v>6.9999999999999999E-4</v>
      </c>
    </row>
    <row r="16" spans="1:104" x14ac:dyDescent="0.2">
      <c r="A16" s="171">
        <v>7</v>
      </c>
      <c r="B16" s="172" t="s">
        <v>100</v>
      </c>
      <c r="C16" s="173" t="s">
        <v>101</v>
      </c>
      <c r="D16" s="174" t="s">
        <v>89</v>
      </c>
      <c r="E16" s="175">
        <v>15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7</v>
      </c>
      <c r="CZ16" s="146">
        <v>1.5200000000000001E-3</v>
      </c>
    </row>
    <row r="17" spans="1:104" x14ac:dyDescent="0.2">
      <c r="A17" s="171">
        <v>8</v>
      </c>
      <c r="B17" s="172" t="s">
        <v>102</v>
      </c>
      <c r="C17" s="173" t="s">
        <v>103</v>
      </c>
      <c r="D17" s="174" t="s">
        <v>89</v>
      </c>
      <c r="E17" s="175">
        <v>6.5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7</v>
      </c>
      <c r="CZ17" s="146">
        <v>2.0400000000000001E-3</v>
      </c>
    </row>
    <row r="18" spans="1:104" x14ac:dyDescent="0.2">
      <c r="A18" s="178"/>
      <c r="B18" s="180"/>
      <c r="C18" s="224" t="s">
        <v>104</v>
      </c>
      <c r="D18" s="225"/>
      <c r="E18" s="181">
        <v>6.5</v>
      </c>
      <c r="F18" s="182"/>
      <c r="G18" s="183"/>
      <c r="M18" s="179" t="s">
        <v>104</v>
      </c>
      <c r="O18" s="170"/>
    </row>
    <row r="19" spans="1:104" x14ac:dyDescent="0.2">
      <c r="A19" s="171">
        <v>9</v>
      </c>
      <c r="B19" s="172" t="s">
        <v>105</v>
      </c>
      <c r="C19" s="173" t="s">
        <v>106</v>
      </c>
      <c r="D19" s="174" t="s">
        <v>89</v>
      </c>
      <c r="E19" s="175">
        <v>6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7</v>
      </c>
      <c r="CZ19" s="146">
        <v>2.8400000000000001E-3</v>
      </c>
    </row>
    <row r="20" spans="1:104" x14ac:dyDescent="0.2">
      <c r="A20" s="171">
        <v>10</v>
      </c>
      <c r="B20" s="172" t="s">
        <v>107</v>
      </c>
      <c r="C20" s="173" t="s">
        <v>108</v>
      </c>
      <c r="D20" s="174" t="s">
        <v>86</v>
      </c>
      <c r="E20" s="175">
        <v>4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7</v>
      </c>
      <c r="CZ20" s="146">
        <v>0</v>
      </c>
    </row>
    <row r="21" spans="1:104" x14ac:dyDescent="0.2">
      <c r="A21" s="171">
        <v>11</v>
      </c>
      <c r="B21" s="172" t="s">
        <v>109</v>
      </c>
      <c r="C21" s="173" t="s">
        <v>110</v>
      </c>
      <c r="D21" s="174" t="s">
        <v>86</v>
      </c>
      <c r="E21" s="175">
        <v>3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7</v>
      </c>
      <c r="CZ21" s="146">
        <v>0</v>
      </c>
    </row>
    <row r="22" spans="1:104" x14ac:dyDescent="0.2">
      <c r="A22" s="171">
        <v>12</v>
      </c>
      <c r="B22" s="172" t="s">
        <v>111</v>
      </c>
      <c r="C22" s="173" t="s">
        <v>112</v>
      </c>
      <c r="D22" s="174" t="s">
        <v>86</v>
      </c>
      <c r="E22" s="175">
        <v>5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7</v>
      </c>
      <c r="CZ22" s="146">
        <v>0</v>
      </c>
    </row>
    <row r="23" spans="1:104" x14ac:dyDescent="0.2">
      <c r="A23" s="171">
        <v>13</v>
      </c>
      <c r="B23" s="172" t="s">
        <v>113</v>
      </c>
      <c r="C23" s="173" t="s">
        <v>114</v>
      </c>
      <c r="D23" s="174" t="s">
        <v>89</v>
      </c>
      <c r="E23" s="175">
        <v>42.5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7</v>
      </c>
      <c r="CZ23" s="146">
        <v>0</v>
      </c>
    </row>
    <row r="24" spans="1:104" x14ac:dyDescent="0.2">
      <c r="A24" s="178"/>
      <c r="B24" s="180"/>
      <c r="C24" s="224" t="s">
        <v>115</v>
      </c>
      <c r="D24" s="225"/>
      <c r="E24" s="181">
        <v>42.5</v>
      </c>
      <c r="F24" s="182"/>
      <c r="G24" s="183"/>
      <c r="M24" s="179" t="s">
        <v>115</v>
      </c>
      <c r="O24" s="170"/>
    </row>
    <row r="25" spans="1:104" x14ac:dyDescent="0.2">
      <c r="A25" s="171">
        <v>14</v>
      </c>
      <c r="B25" s="172" t="s">
        <v>116</v>
      </c>
      <c r="C25" s="173" t="s">
        <v>117</v>
      </c>
      <c r="D25" s="174" t="s">
        <v>61</v>
      </c>
      <c r="E25" s="175"/>
      <c r="F25" s="175">
        <v>0</v>
      </c>
      <c r="G25" s="176">
        <f>E25*F25</f>
        <v>0</v>
      </c>
      <c r="O25" s="170">
        <v>2</v>
      </c>
      <c r="AA25" s="146">
        <v>7</v>
      </c>
      <c r="AB25" s="146">
        <v>1002</v>
      </c>
      <c r="AC25" s="146">
        <v>5</v>
      </c>
      <c r="AZ25" s="146">
        <v>2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7</v>
      </c>
      <c r="CB25" s="177">
        <v>1002</v>
      </c>
      <c r="CZ25" s="146">
        <v>0</v>
      </c>
    </row>
    <row r="26" spans="1:104" x14ac:dyDescent="0.2">
      <c r="A26" s="184"/>
      <c r="B26" s="185" t="s">
        <v>73</v>
      </c>
      <c r="C26" s="186" t="str">
        <f>CONCATENATE(B7," ",C7)</f>
        <v>721 Vnitřní kanalizace</v>
      </c>
      <c r="D26" s="187"/>
      <c r="E26" s="188"/>
      <c r="F26" s="189"/>
      <c r="G26" s="190">
        <f>SUM(G7:G25)</f>
        <v>0</v>
      </c>
      <c r="O26" s="170">
        <v>4</v>
      </c>
      <c r="BA26" s="191">
        <f>SUM(BA7:BA25)</f>
        <v>0</v>
      </c>
      <c r="BB26" s="191">
        <f>SUM(BB7:BB25)</f>
        <v>0</v>
      </c>
      <c r="BC26" s="191">
        <f>SUM(BC7:BC25)</f>
        <v>0</v>
      </c>
      <c r="BD26" s="191">
        <f>SUM(BD7:BD25)</f>
        <v>0</v>
      </c>
      <c r="BE26" s="191">
        <f>SUM(BE7:BE25)</f>
        <v>0</v>
      </c>
    </row>
    <row r="27" spans="1:104" x14ac:dyDescent="0.2">
      <c r="A27" s="163" t="s">
        <v>72</v>
      </c>
      <c r="B27" s="164" t="s">
        <v>118</v>
      </c>
      <c r="C27" s="165" t="s">
        <v>119</v>
      </c>
      <c r="D27" s="166"/>
      <c r="E27" s="167"/>
      <c r="F27" s="167"/>
      <c r="G27" s="168"/>
      <c r="H27" s="169"/>
      <c r="I27" s="169"/>
      <c r="O27" s="170">
        <v>1</v>
      </c>
    </row>
    <row r="28" spans="1:104" x14ac:dyDescent="0.2">
      <c r="A28" s="171">
        <v>15</v>
      </c>
      <c r="B28" s="172" t="s">
        <v>120</v>
      </c>
      <c r="C28" s="173" t="s">
        <v>121</v>
      </c>
      <c r="D28" s="174" t="s">
        <v>89</v>
      </c>
      <c r="E28" s="175">
        <v>45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7</v>
      </c>
      <c r="CZ28" s="146">
        <v>0</v>
      </c>
    </row>
    <row r="29" spans="1:104" x14ac:dyDescent="0.2">
      <c r="A29" s="171">
        <v>16</v>
      </c>
      <c r="B29" s="172" t="s">
        <v>122</v>
      </c>
      <c r="C29" s="173" t="s">
        <v>123</v>
      </c>
      <c r="D29" s="174" t="s">
        <v>89</v>
      </c>
      <c r="E29" s="175">
        <v>25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7</v>
      </c>
      <c r="CZ29" s="146">
        <v>0</v>
      </c>
    </row>
    <row r="30" spans="1:104" x14ac:dyDescent="0.2">
      <c r="A30" s="171">
        <v>17</v>
      </c>
      <c r="B30" s="172" t="s">
        <v>124</v>
      </c>
      <c r="C30" s="173" t="s">
        <v>125</v>
      </c>
      <c r="D30" s="174" t="s">
        <v>89</v>
      </c>
      <c r="E30" s="175">
        <v>32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7</v>
      </c>
      <c r="CZ30" s="146">
        <v>4.6999999999999999E-4</v>
      </c>
    </row>
    <row r="31" spans="1:104" x14ac:dyDescent="0.2">
      <c r="A31" s="178"/>
      <c r="B31" s="180"/>
      <c r="C31" s="224" t="s">
        <v>126</v>
      </c>
      <c r="D31" s="225"/>
      <c r="E31" s="181">
        <v>32</v>
      </c>
      <c r="F31" s="182"/>
      <c r="G31" s="183"/>
      <c r="M31" s="179" t="s">
        <v>126</v>
      </c>
      <c r="O31" s="170"/>
    </row>
    <row r="32" spans="1:104" x14ac:dyDescent="0.2">
      <c r="A32" s="171">
        <v>18</v>
      </c>
      <c r="B32" s="172" t="s">
        <v>127</v>
      </c>
      <c r="C32" s="173" t="s">
        <v>128</v>
      </c>
      <c r="D32" s="174" t="s">
        <v>89</v>
      </c>
      <c r="E32" s="175">
        <v>13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7</v>
      </c>
      <c r="CZ32" s="146">
        <v>5.8E-4</v>
      </c>
    </row>
    <row r="33" spans="1:104" x14ac:dyDescent="0.2">
      <c r="A33" s="178"/>
      <c r="B33" s="180"/>
      <c r="C33" s="224" t="s">
        <v>129</v>
      </c>
      <c r="D33" s="225"/>
      <c r="E33" s="181">
        <v>13</v>
      </c>
      <c r="F33" s="182"/>
      <c r="G33" s="183"/>
      <c r="M33" s="179" t="s">
        <v>129</v>
      </c>
      <c r="O33" s="170"/>
    </row>
    <row r="34" spans="1:104" x14ac:dyDescent="0.2">
      <c r="A34" s="171">
        <v>19</v>
      </c>
      <c r="B34" s="172" t="s">
        <v>130</v>
      </c>
      <c r="C34" s="173" t="s">
        <v>131</v>
      </c>
      <c r="D34" s="174" t="s">
        <v>89</v>
      </c>
      <c r="E34" s="175">
        <v>19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7</v>
      </c>
      <c r="CZ34" s="146">
        <v>7.5000000000000002E-4</v>
      </c>
    </row>
    <row r="35" spans="1:104" x14ac:dyDescent="0.2">
      <c r="A35" s="178"/>
      <c r="B35" s="180"/>
      <c r="C35" s="224" t="s">
        <v>132</v>
      </c>
      <c r="D35" s="225"/>
      <c r="E35" s="181">
        <v>19</v>
      </c>
      <c r="F35" s="182"/>
      <c r="G35" s="183"/>
      <c r="M35" s="179" t="s">
        <v>132</v>
      </c>
      <c r="O35" s="170"/>
    </row>
    <row r="36" spans="1:104" x14ac:dyDescent="0.2">
      <c r="A36" s="171">
        <v>20</v>
      </c>
      <c r="B36" s="172" t="s">
        <v>133</v>
      </c>
      <c r="C36" s="173" t="s">
        <v>134</v>
      </c>
      <c r="D36" s="174" t="s">
        <v>89</v>
      </c>
      <c r="E36" s="175">
        <v>20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7</v>
      </c>
      <c r="CZ36" s="146">
        <v>1.1299999999999999E-3</v>
      </c>
    </row>
    <row r="37" spans="1:104" x14ac:dyDescent="0.2">
      <c r="A37" s="178"/>
      <c r="B37" s="180"/>
      <c r="C37" s="224" t="s">
        <v>135</v>
      </c>
      <c r="D37" s="225"/>
      <c r="E37" s="181">
        <v>20</v>
      </c>
      <c r="F37" s="182"/>
      <c r="G37" s="183"/>
      <c r="M37" s="179" t="s">
        <v>135</v>
      </c>
      <c r="O37" s="170"/>
    </row>
    <row r="38" spans="1:104" x14ac:dyDescent="0.2">
      <c r="A38" s="171">
        <v>21</v>
      </c>
      <c r="B38" s="172" t="s">
        <v>136</v>
      </c>
      <c r="C38" s="173" t="s">
        <v>137</v>
      </c>
      <c r="D38" s="174" t="s">
        <v>89</v>
      </c>
      <c r="E38" s="175">
        <v>32</v>
      </c>
      <c r="F38" s="175">
        <v>0</v>
      </c>
      <c r="G38" s="176">
        <f t="shared" ref="G38:G50" si="0">E38*F38</f>
        <v>0</v>
      </c>
      <c r="O38" s="170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 t="shared" ref="BA38:BA50" si="1">IF(AZ38=1,G38,0)</f>
        <v>0</v>
      </c>
      <c r="BB38" s="146">
        <f t="shared" ref="BB38:BB50" si="2">IF(AZ38=2,G38,0)</f>
        <v>0</v>
      </c>
      <c r="BC38" s="146">
        <f t="shared" ref="BC38:BC50" si="3">IF(AZ38=3,G38,0)</f>
        <v>0</v>
      </c>
      <c r="BD38" s="146">
        <f t="shared" ref="BD38:BD50" si="4">IF(AZ38=4,G38,0)</f>
        <v>0</v>
      </c>
      <c r="BE38" s="146">
        <f t="shared" ref="BE38:BE50" si="5">IF(AZ38=5,G38,0)</f>
        <v>0</v>
      </c>
      <c r="CA38" s="177">
        <v>1</v>
      </c>
      <c r="CB38" s="177">
        <v>7</v>
      </c>
      <c r="CZ38" s="146">
        <v>4.0000000000000003E-5</v>
      </c>
    </row>
    <row r="39" spans="1:104" x14ac:dyDescent="0.2">
      <c r="A39" s="171">
        <v>22</v>
      </c>
      <c r="B39" s="172" t="s">
        <v>138</v>
      </c>
      <c r="C39" s="173" t="s">
        <v>139</v>
      </c>
      <c r="D39" s="174" t="s">
        <v>89</v>
      </c>
      <c r="E39" s="175">
        <v>13</v>
      </c>
      <c r="F39" s="175">
        <v>0</v>
      </c>
      <c r="G39" s="176">
        <f t="shared" si="0"/>
        <v>0</v>
      </c>
      <c r="O39" s="170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 t="shared" si="1"/>
        <v>0</v>
      </c>
      <c r="BB39" s="146">
        <f t="shared" si="2"/>
        <v>0</v>
      </c>
      <c r="BC39" s="146">
        <f t="shared" si="3"/>
        <v>0</v>
      </c>
      <c r="BD39" s="146">
        <f t="shared" si="4"/>
        <v>0</v>
      </c>
      <c r="BE39" s="146">
        <f t="shared" si="5"/>
        <v>0</v>
      </c>
      <c r="CA39" s="177">
        <v>1</v>
      </c>
      <c r="CB39" s="177">
        <v>7</v>
      </c>
      <c r="CZ39" s="146">
        <v>6.0000000000000002E-5</v>
      </c>
    </row>
    <row r="40" spans="1:104" x14ac:dyDescent="0.2">
      <c r="A40" s="171">
        <v>23</v>
      </c>
      <c r="B40" s="172" t="s">
        <v>140</v>
      </c>
      <c r="C40" s="173" t="s">
        <v>141</v>
      </c>
      <c r="D40" s="174" t="s">
        <v>89</v>
      </c>
      <c r="E40" s="175">
        <v>19</v>
      </c>
      <c r="F40" s="175">
        <v>0</v>
      </c>
      <c r="G40" s="176">
        <f t="shared" si="0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1"/>
        <v>0</v>
      </c>
      <c r="BB40" s="146">
        <f t="shared" si="2"/>
        <v>0</v>
      </c>
      <c r="BC40" s="146">
        <f t="shared" si="3"/>
        <v>0</v>
      </c>
      <c r="BD40" s="146">
        <f t="shared" si="4"/>
        <v>0</v>
      </c>
      <c r="BE40" s="146">
        <f t="shared" si="5"/>
        <v>0</v>
      </c>
      <c r="CA40" s="177">
        <v>1</v>
      </c>
      <c r="CB40" s="177">
        <v>7</v>
      </c>
      <c r="CZ40" s="146">
        <v>6.0000000000000002E-5</v>
      </c>
    </row>
    <row r="41" spans="1:104" x14ac:dyDescent="0.2">
      <c r="A41" s="171">
        <v>24</v>
      </c>
      <c r="B41" s="172" t="s">
        <v>142</v>
      </c>
      <c r="C41" s="173" t="s">
        <v>143</v>
      </c>
      <c r="D41" s="174" t="s">
        <v>89</v>
      </c>
      <c r="E41" s="175">
        <v>20</v>
      </c>
      <c r="F41" s="175">
        <v>0</v>
      </c>
      <c r="G41" s="176">
        <f t="shared" si="0"/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1"/>
        <v>0</v>
      </c>
      <c r="BB41" s="146">
        <f t="shared" si="2"/>
        <v>0</v>
      </c>
      <c r="BC41" s="146">
        <f t="shared" si="3"/>
        <v>0</v>
      </c>
      <c r="BD41" s="146">
        <f t="shared" si="4"/>
        <v>0</v>
      </c>
      <c r="BE41" s="146">
        <f t="shared" si="5"/>
        <v>0</v>
      </c>
      <c r="CA41" s="177">
        <v>1</v>
      </c>
      <c r="CB41" s="177">
        <v>7</v>
      </c>
      <c r="CZ41" s="146">
        <v>1.2E-4</v>
      </c>
    </row>
    <row r="42" spans="1:104" x14ac:dyDescent="0.2">
      <c r="A42" s="171">
        <v>25</v>
      </c>
      <c r="B42" s="172" t="s">
        <v>144</v>
      </c>
      <c r="C42" s="173" t="s">
        <v>145</v>
      </c>
      <c r="D42" s="174" t="s">
        <v>146</v>
      </c>
      <c r="E42" s="175">
        <v>12</v>
      </c>
      <c r="F42" s="175">
        <v>0</v>
      </c>
      <c r="G42" s="176">
        <f t="shared" si="0"/>
        <v>0</v>
      </c>
      <c r="O42" s="170">
        <v>2</v>
      </c>
      <c r="AA42" s="146">
        <v>1</v>
      </c>
      <c r="AB42" s="146">
        <v>7</v>
      </c>
      <c r="AC42" s="146">
        <v>7</v>
      </c>
      <c r="AZ42" s="146">
        <v>2</v>
      </c>
      <c r="BA42" s="146">
        <f t="shared" si="1"/>
        <v>0</v>
      </c>
      <c r="BB42" s="146">
        <f t="shared" si="2"/>
        <v>0</v>
      </c>
      <c r="BC42" s="146">
        <f t="shared" si="3"/>
        <v>0</v>
      </c>
      <c r="BD42" s="146">
        <f t="shared" si="4"/>
        <v>0</v>
      </c>
      <c r="BE42" s="146">
        <f t="shared" si="5"/>
        <v>0</v>
      </c>
      <c r="CA42" s="177">
        <v>1</v>
      </c>
      <c r="CB42" s="177">
        <v>7</v>
      </c>
      <c r="CZ42" s="146">
        <v>0</v>
      </c>
    </row>
    <row r="43" spans="1:104" x14ac:dyDescent="0.2">
      <c r="A43" s="171">
        <v>26</v>
      </c>
      <c r="B43" s="172" t="s">
        <v>147</v>
      </c>
      <c r="C43" s="173" t="s">
        <v>148</v>
      </c>
      <c r="D43" s="174" t="s">
        <v>86</v>
      </c>
      <c r="E43" s="175">
        <v>12</v>
      </c>
      <c r="F43" s="175">
        <v>0</v>
      </c>
      <c r="G43" s="176">
        <f t="shared" si="0"/>
        <v>0</v>
      </c>
      <c r="O43" s="170">
        <v>2</v>
      </c>
      <c r="AA43" s="146">
        <v>1</v>
      </c>
      <c r="AB43" s="146">
        <v>7</v>
      </c>
      <c r="AC43" s="146">
        <v>7</v>
      </c>
      <c r="AZ43" s="146">
        <v>2</v>
      </c>
      <c r="BA43" s="146">
        <f t="shared" si="1"/>
        <v>0</v>
      </c>
      <c r="BB43" s="146">
        <f t="shared" si="2"/>
        <v>0</v>
      </c>
      <c r="BC43" s="146">
        <f t="shared" si="3"/>
        <v>0</v>
      </c>
      <c r="BD43" s="146">
        <f t="shared" si="4"/>
        <v>0</v>
      </c>
      <c r="BE43" s="146">
        <f t="shared" si="5"/>
        <v>0</v>
      </c>
      <c r="CA43" s="177">
        <v>1</v>
      </c>
      <c r="CB43" s="177">
        <v>7</v>
      </c>
      <c r="CZ43" s="146">
        <v>6.3000000000000003E-4</v>
      </c>
    </row>
    <row r="44" spans="1:104" x14ac:dyDescent="0.2">
      <c r="A44" s="171">
        <v>27</v>
      </c>
      <c r="B44" s="172" t="s">
        <v>149</v>
      </c>
      <c r="C44" s="173" t="s">
        <v>150</v>
      </c>
      <c r="D44" s="174" t="s">
        <v>86</v>
      </c>
      <c r="E44" s="175">
        <v>4</v>
      </c>
      <c r="F44" s="175">
        <v>0</v>
      </c>
      <c r="G44" s="176">
        <f t="shared" si="0"/>
        <v>0</v>
      </c>
      <c r="O44" s="170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 t="shared" si="1"/>
        <v>0</v>
      </c>
      <c r="BB44" s="146">
        <f t="shared" si="2"/>
        <v>0</v>
      </c>
      <c r="BC44" s="146">
        <f t="shared" si="3"/>
        <v>0</v>
      </c>
      <c r="BD44" s="146">
        <f t="shared" si="4"/>
        <v>0</v>
      </c>
      <c r="BE44" s="146">
        <f t="shared" si="5"/>
        <v>0</v>
      </c>
      <c r="CA44" s="177">
        <v>1</v>
      </c>
      <c r="CB44" s="177">
        <v>7</v>
      </c>
      <c r="CZ44" s="146">
        <v>7.3999999999999999E-4</v>
      </c>
    </row>
    <row r="45" spans="1:104" x14ac:dyDescent="0.2">
      <c r="A45" s="171">
        <v>28</v>
      </c>
      <c r="B45" s="172" t="s">
        <v>151</v>
      </c>
      <c r="C45" s="173" t="s">
        <v>152</v>
      </c>
      <c r="D45" s="174" t="s">
        <v>86</v>
      </c>
      <c r="E45" s="175">
        <v>3</v>
      </c>
      <c r="F45" s="175">
        <v>0</v>
      </c>
      <c r="G45" s="176">
        <f t="shared" si="0"/>
        <v>0</v>
      </c>
      <c r="O45" s="170">
        <v>2</v>
      </c>
      <c r="AA45" s="146">
        <v>1</v>
      </c>
      <c r="AB45" s="146">
        <v>7</v>
      </c>
      <c r="AC45" s="146">
        <v>7</v>
      </c>
      <c r="AZ45" s="146">
        <v>2</v>
      </c>
      <c r="BA45" s="146">
        <f t="shared" si="1"/>
        <v>0</v>
      </c>
      <c r="BB45" s="146">
        <f t="shared" si="2"/>
        <v>0</v>
      </c>
      <c r="BC45" s="146">
        <f t="shared" si="3"/>
        <v>0</v>
      </c>
      <c r="BD45" s="146">
        <f t="shared" si="4"/>
        <v>0</v>
      </c>
      <c r="BE45" s="146">
        <f t="shared" si="5"/>
        <v>0</v>
      </c>
      <c r="CA45" s="177">
        <v>1</v>
      </c>
      <c r="CB45" s="177">
        <v>7</v>
      </c>
      <c r="CZ45" s="146">
        <v>1.9000000000000001E-4</v>
      </c>
    </row>
    <row r="46" spans="1:104" x14ac:dyDescent="0.2">
      <c r="A46" s="171">
        <v>29</v>
      </c>
      <c r="B46" s="172" t="s">
        <v>153</v>
      </c>
      <c r="C46" s="173" t="s">
        <v>154</v>
      </c>
      <c r="D46" s="174" t="s">
        <v>86</v>
      </c>
      <c r="E46" s="175">
        <v>12</v>
      </c>
      <c r="F46" s="175">
        <v>0</v>
      </c>
      <c r="G46" s="176">
        <f t="shared" si="0"/>
        <v>0</v>
      </c>
      <c r="O46" s="170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 t="shared" si="1"/>
        <v>0</v>
      </c>
      <c r="BB46" s="146">
        <f t="shared" si="2"/>
        <v>0</v>
      </c>
      <c r="BC46" s="146">
        <f t="shared" si="3"/>
        <v>0</v>
      </c>
      <c r="BD46" s="146">
        <f t="shared" si="4"/>
        <v>0</v>
      </c>
      <c r="BE46" s="146">
        <f t="shared" si="5"/>
        <v>0</v>
      </c>
      <c r="CA46" s="177">
        <v>1</v>
      </c>
      <c r="CB46" s="177">
        <v>7</v>
      </c>
      <c r="CZ46" s="146">
        <v>1.3999999999999999E-4</v>
      </c>
    </row>
    <row r="47" spans="1:104" x14ac:dyDescent="0.2">
      <c r="A47" s="171">
        <v>30</v>
      </c>
      <c r="B47" s="172" t="s">
        <v>155</v>
      </c>
      <c r="C47" s="173" t="s">
        <v>156</v>
      </c>
      <c r="D47" s="174" t="s">
        <v>86</v>
      </c>
      <c r="E47" s="175">
        <v>5</v>
      </c>
      <c r="F47" s="175">
        <v>0</v>
      </c>
      <c r="G47" s="176">
        <f t="shared" si="0"/>
        <v>0</v>
      </c>
      <c r="O47" s="170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 t="shared" si="1"/>
        <v>0</v>
      </c>
      <c r="BB47" s="146">
        <f t="shared" si="2"/>
        <v>0</v>
      </c>
      <c r="BC47" s="146">
        <f t="shared" si="3"/>
        <v>0</v>
      </c>
      <c r="BD47" s="146">
        <f t="shared" si="4"/>
        <v>0</v>
      </c>
      <c r="BE47" s="146">
        <f t="shared" si="5"/>
        <v>0</v>
      </c>
      <c r="CA47" s="177">
        <v>1</v>
      </c>
      <c r="CB47" s="177">
        <v>7</v>
      </c>
      <c r="CZ47" s="146">
        <v>5.6999999999999998E-4</v>
      </c>
    </row>
    <row r="48" spans="1:104" x14ac:dyDescent="0.2">
      <c r="A48" s="171">
        <v>31</v>
      </c>
      <c r="B48" s="172" t="s">
        <v>157</v>
      </c>
      <c r="C48" s="173" t="s">
        <v>158</v>
      </c>
      <c r="D48" s="174" t="s">
        <v>86</v>
      </c>
      <c r="E48" s="175">
        <v>4</v>
      </c>
      <c r="F48" s="175">
        <v>0</v>
      </c>
      <c r="G48" s="176">
        <f t="shared" si="0"/>
        <v>0</v>
      </c>
      <c r="O48" s="170">
        <v>2</v>
      </c>
      <c r="AA48" s="146">
        <v>1</v>
      </c>
      <c r="AB48" s="146">
        <v>7</v>
      </c>
      <c r="AC48" s="146">
        <v>7</v>
      </c>
      <c r="AZ48" s="146">
        <v>2</v>
      </c>
      <c r="BA48" s="146">
        <f t="shared" si="1"/>
        <v>0</v>
      </c>
      <c r="BB48" s="146">
        <f t="shared" si="2"/>
        <v>0</v>
      </c>
      <c r="BC48" s="146">
        <f t="shared" si="3"/>
        <v>0</v>
      </c>
      <c r="BD48" s="146">
        <f t="shared" si="4"/>
        <v>0</v>
      </c>
      <c r="BE48" s="146">
        <f t="shared" si="5"/>
        <v>0</v>
      </c>
      <c r="CA48" s="177">
        <v>1</v>
      </c>
      <c r="CB48" s="177">
        <v>7</v>
      </c>
      <c r="CZ48" s="146">
        <v>7.3999999999999999E-4</v>
      </c>
    </row>
    <row r="49" spans="1:104" x14ac:dyDescent="0.2">
      <c r="A49" s="171">
        <v>32</v>
      </c>
      <c r="B49" s="172" t="s">
        <v>159</v>
      </c>
      <c r="C49" s="173" t="s">
        <v>160</v>
      </c>
      <c r="D49" s="174" t="s">
        <v>86</v>
      </c>
      <c r="E49" s="175">
        <v>1</v>
      </c>
      <c r="F49" s="175">
        <v>0</v>
      </c>
      <c r="G49" s="176">
        <f t="shared" si="0"/>
        <v>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 t="shared" si="1"/>
        <v>0</v>
      </c>
      <c r="BB49" s="146">
        <f t="shared" si="2"/>
        <v>0</v>
      </c>
      <c r="BC49" s="146">
        <f t="shared" si="3"/>
        <v>0</v>
      </c>
      <c r="BD49" s="146">
        <f t="shared" si="4"/>
        <v>0</v>
      </c>
      <c r="BE49" s="146">
        <f t="shared" si="5"/>
        <v>0</v>
      </c>
      <c r="CA49" s="177">
        <v>1</v>
      </c>
      <c r="CB49" s="177">
        <v>7</v>
      </c>
      <c r="CZ49" s="146">
        <v>1.16E-3</v>
      </c>
    </row>
    <row r="50" spans="1:104" x14ac:dyDescent="0.2">
      <c r="A50" s="171">
        <v>33</v>
      </c>
      <c r="B50" s="172" t="s">
        <v>161</v>
      </c>
      <c r="C50" s="173" t="s">
        <v>162</v>
      </c>
      <c r="D50" s="174" t="s">
        <v>89</v>
      </c>
      <c r="E50" s="175">
        <v>84</v>
      </c>
      <c r="F50" s="175">
        <v>0</v>
      </c>
      <c r="G50" s="176">
        <f t="shared" si="0"/>
        <v>0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 t="shared" si="1"/>
        <v>0</v>
      </c>
      <c r="BB50" s="146">
        <f t="shared" si="2"/>
        <v>0</v>
      </c>
      <c r="BC50" s="146">
        <f t="shared" si="3"/>
        <v>0</v>
      </c>
      <c r="BD50" s="146">
        <f t="shared" si="4"/>
        <v>0</v>
      </c>
      <c r="BE50" s="146">
        <f t="shared" si="5"/>
        <v>0</v>
      </c>
      <c r="CA50" s="177">
        <v>1</v>
      </c>
      <c r="CB50" s="177">
        <v>7</v>
      </c>
      <c r="CZ50" s="146">
        <v>3.601E-2</v>
      </c>
    </row>
    <row r="51" spans="1:104" x14ac:dyDescent="0.2">
      <c r="A51" s="178"/>
      <c r="B51" s="180"/>
      <c r="C51" s="224" t="s">
        <v>163</v>
      </c>
      <c r="D51" s="225"/>
      <c r="E51" s="181">
        <v>84</v>
      </c>
      <c r="F51" s="182"/>
      <c r="G51" s="183"/>
      <c r="M51" s="179" t="s">
        <v>163</v>
      </c>
      <c r="O51" s="170"/>
    </row>
    <row r="52" spans="1:104" x14ac:dyDescent="0.2">
      <c r="A52" s="171">
        <v>34</v>
      </c>
      <c r="B52" s="172" t="s">
        <v>164</v>
      </c>
      <c r="C52" s="173" t="s">
        <v>165</v>
      </c>
      <c r="D52" s="174" t="s">
        <v>61</v>
      </c>
      <c r="E52" s="175"/>
      <c r="F52" s="175">
        <v>0</v>
      </c>
      <c r="G52" s="176">
        <f>E52*F52</f>
        <v>0</v>
      </c>
      <c r="O52" s="170">
        <v>2</v>
      </c>
      <c r="AA52" s="146">
        <v>7</v>
      </c>
      <c r="AB52" s="146">
        <v>1002</v>
      </c>
      <c r="AC52" s="146">
        <v>5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7</v>
      </c>
      <c r="CB52" s="177">
        <v>1002</v>
      </c>
      <c r="CZ52" s="146">
        <v>0</v>
      </c>
    </row>
    <row r="53" spans="1:104" x14ac:dyDescent="0.2">
      <c r="A53" s="184"/>
      <c r="B53" s="185" t="s">
        <v>73</v>
      </c>
      <c r="C53" s="186" t="str">
        <f>CONCATENATE(B27," ",C27)</f>
        <v>722 Vnitřní vodovod</v>
      </c>
      <c r="D53" s="187"/>
      <c r="E53" s="188"/>
      <c r="F53" s="189"/>
      <c r="G53" s="190">
        <f>SUM(G27:G52)</f>
        <v>0</v>
      </c>
      <c r="O53" s="170">
        <v>4</v>
      </c>
      <c r="BA53" s="191">
        <f>SUM(BA27:BA52)</f>
        <v>0</v>
      </c>
      <c r="BB53" s="191">
        <f>SUM(BB27:BB52)</f>
        <v>0</v>
      </c>
      <c r="BC53" s="191">
        <f>SUM(BC27:BC52)</f>
        <v>0</v>
      </c>
      <c r="BD53" s="191">
        <f>SUM(BD27:BD52)</f>
        <v>0</v>
      </c>
      <c r="BE53" s="191">
        <f>SUM(BE27:BE52)</f>
        <v>0</v>
      </c>
    </row>
    <row r="54" spans="1:104" x14ac:dyDescent="0.2">
      <c r="A54" s="163" t="s">
        <v>72</v>
      </c>
      <c r="B54" s="164" t="s">
        <v>166</v>
      </c>
      <c r="C54" s="165" t="s">
        <v>167</v>
      </c>
      <c r="D54" s="166"/>
      <c r="E54" s="167"/>
      <c r="F54" s="167"/>
      <c r="G54" s="168"/>
      <c r="H54" s="169"/>
      <c r="I54" s="169"/>
      <c r="O54" s="170">
        <v>1</v>
      </c>
    </row>
    <row r="55" spans="1:104" x14ac:dyDescent="0.2">
      <c r="A55" s="171">
        <v>35</v>
      </c>
      <c r="B55" s="172" t="s">
        <v>168</v>
      </c>
      <c r="C55" s="173" t="s">
        <v>169</v>
      </c>
      <c r="D55" s="174" t="s">
        <v>146</v>
      </c>
      <c r="E55" s="175">
        <v>5</v>
      </c>
      <c r="F55" s="175">
        <v>0</v>
      </c>
      <c r="G55" s="176">
        <f t="shared" ref="G55:G80" si="6">E55*F55</f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ref="BA55:BA80" si="7">IF(AZ55=1,G55,0)</f>
        <v>0</v>
      </c>
      <c r="BB55" s="146">
        <f t="shared" ref="BB55:BB80" si="8">IF(AZ55=2,G55,0)</f>
        <v>0</v>
      </c>
      <c r="BC55" s="146">
        <f t="shared" ref="BC55:BC80" si="9">IF(AZ55=3,G55,0)</f>
        <v>0</v>
      </c>
      <c r="BD55" s="146">
        <f t="shared" ref="BD55:BD80" si="10">IF(AZ55=4,G55,0)</f>
        <v>0</v>
      </c>
      <c r="BE55" s="146">
        <f t="shared" ref="BE55:BE80" si="11">IF(AZ55=5,G55,0)</f>
        <v>0</v>
      </c>
      <c r="CA55" s="177">
        <v>1</v>
      </c>
      <c r="CB55" s="177">
        <v>7</v>
      </c>
      <c r="CZ55" s="146">
        <v>0</v>
      </c>
    </row>
    <row r="56" spans="1:104" x14ac:dyDescent="0.2">
      <c r="A56" s="171">
        <v>36</v>
      </c>
      <c r="B56" s="172" t="s">
        <v>170</v>
      </c>
      <c r="C56" s="173" t="s">
        <v>171</v>
      </c>
      <c r="D56" s="174" t="s">
        <v>146</v>
      </c>
      <c r="E56" s="175">
        <v>5</v>
      </c>
      <c r="F56" s="175">
        <v>0</v>
      </c>
      <c r="G56" s="176">
        <f t="shared" si="6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</v>
      </c>
      <c r="CB56" s="177">
        <v>7</v>
      </c>
      <c r="CZ56" s="146">
        <v>8.8999999999999995E-4</v>
      </c>
    </row>
    <row r="57" spans="1:104" x14ac:dyDescent="0.2">
      <c r="A57" s="171">
        <v>37</v>
      </c>
      <c r="B57" s="172" t="s">
        <v>172</v>
      </c>
      <c r="C57" s="173" t="s">
        <v>173</v>
      </c>
      <c r="D57" s="174" t="s">
        <v>146</v>
      </c>
      <c r="E57" s="175">
        <v>5</v>
      </c>
      <c r="F57" s="175">
        <v>0</v>
      </c>
      <c r="G57" s="176">
        <f t="shared" si="6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7"/>
        <v>0</v>
      </c>
      <c r="BB57" s="146">
        <f t="shared" si="8"/>
        <v>0</v>
      </c>
      <c r="BC57" s="146">
        <f t="shared" si="9"/>
        <v>0</v>
      </c>
      <c r="BD57" s="146">
        <f t="shared" si="10"/>
        <v>0</v>
      </c>
      <c r="BE57" s="146">
        <f t="shared" si="11"/>
        <v>0</v>
      </c>
      <c r="CA57" s="177">
        <v>1</v>
      </c>
      <c r="CB57" s="177">
        <v>7</v>
      </c>
      <c r="CZ57" s="146">
        <v>0</v>
      </c>
    </row>
    <row r="58" spans="1:104" x14ac:dyDescent="0.2">
      <c r="A58" s="171">
        <v>38</v>
      </c>
      <c r="B58" s="172" t="s">
        <v>174</v>
      </c>
      <c r="C58" s="173" t="s">
        <v>175</v>
      </c>
      <c r="D58" s="174" t="s">
        <v>146</v>
      </c>
      <c r="E58" s="175">
        <v>3</v>
      </c>
      <c r="F58" s="175">
        <v>0</v>
      </c>
      <c r="G58" s="176">
        <f t="shared" si="6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7"/>
        <v>0</v>
      </c>
      <c r="BB58" s="146">
        <f t="shared" si="8"/>
        <v>0</v>
      </c>
      <c r="BC58" s="146">
        <f t="shared" si="9"/>
        <v>0</v>
      </c>
      <c r="BD58" s="146">
        <f t="shared" si="10"/>
        <v>0</v>
      </c>
      <c r="BE58" s="146">
        <f t="shared" si="11"/>
        <v>0</v>
      </c>
      <c r="CA58" s="177">
        <v>1</v>
      </c>
      <c r="CB58" s="177">
        <v>7</v>
      </c>
      <c r="CZ58" s="146">
        <v>0</v>
      </c>
    </row>
    <row r="59" spans="1:104" x14ac:dyDescent="0.2">
      <c r="A59" s="171">
        <v>39</v>
      </c>
      <c r="B59" s="172" t="s">
        <v>176</v>
      </c>
      <c r="C59" s="173" t="s">
        <v>177</v>
      </c>
      <c r="D59" s="174" t="s">
        <v>146</v>
      </c>
      <c r="E59" s="175">
        <v>3</v>
      </c>
      <c r="F59" s="175">
        <v>0</v>
      </c>
      <c r="G59" s="176">
        <f t="shared" si="6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7"/>
        <v>0</v>
      </c>
      <c r="BB59" s="146">
        <f t="shared" si="8"/>
        <v>0</v>
      </c>
      <c r="BC59" s="146">
        <f t="shared" si="9"/>
        <v>0</v>
      </c>
      <c r="BD59" s="146">
        <f t="shared" si="10"/>
        <v>0</v>
      </c>
      <c r="BE59" s="146">
        <f t="shared" si="11"/>
        <v>0</v>
      </c>
      <c r="CA59" s="177">
        <v>1</v>
      </c>
      <c r="CB59" s="177">
        <v>7</v>
      </c>
      <c r="CZ59" s="146">
        <v>6.0000000000000001E-3</v>
      </c>
    </row>
    <row r="60" spans="1:104" x14ac:dyDescent="0.2">
      <c r="A60" s="171">
        <v>40</v>
      </c>
      <c r="B60" s="172" t="s">
        <v>178</v>
      </c>
      <c r="C60" s="173" t="s">
        <v>179</v>
      </c>
      <c r="D60" s="174" t="s">
        <v>146</v>
      </c>
      <c r="E60" s="175">
        <v>5</v>
      </c>
      <c r="F60" s="175">
        <v>0</v>
      </c>
      <c r="G60" s="176">
        <f t="shared" si="6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7"/>
        <v>0</v>
      </c>
      <c r="BB60" s="146">
        <f t="shared" si="8"/>
        <v>0</v>
      </c>
      <c r="BC60" s="146">
        <f t="shared" si="9"/>
        <v>0</v>
      </c>
      <c r="BD60" s="146">
        <f t="shared" si="10"/>
        <v>0</v>
      </c>
      <c r="BE60" s="146">
        <f t="shared" si="11"/>
        <v>0</v>
      </c>
      <c r="CA60" s="177">
        <v>1</v>
      </c>
      <c r="CB60" s="177">
        <v>7</v>
      </c>
      <c r="CZ60" s="146">
        <v>0</v>
      </c>
    </row>
    <row r="61" spans="1:104" x14ac:dyDescent="0.2">
      <c r="A61" s="171">
        <v>41</v>
      </c>
      <c r="B61" s="172" t="s">
        <v>180</v>
      </c>
      <c r="C61" s="173" t="s">
        <v>181</v>
      </c>
      <c r="D61" s="174" t="s">
        <v>86</v>
      </c>
      <c r="E61" s="175">
        <v>5</v>
      </c>
      <c r="F61" s="175">
        <v>0</v>
      </c>
      <c r="G61" s="176">
        <f t="shared" si="6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7"/>
        <v>0</v>
      </c>
      <c r="BB61" s="146">
        <f t="shared" si="8"/>
        <v>0</v>
      </c>
      <c r="BC61" s="146">
        <f t="shared" si="9"/>
        <v>0</v>
      </c>
      <c r="BD61" s="146">
        <f t="shared" si="10"/>
        <v>0</v>
      </c>
      <c r="BE61" s="146">
        <f t="shared" si="11"/>
        <v>0</v>
      </c>
      <c r="CA61" s="177">
        <v>1</v>
      </c>
      <c r="CB61" s="177">
        <v>7</v>
      </c>
      <c r="CZ61" s="146">
        <v>0</v>
      </c>
    </row>
    <row r="62" spans="1:104" x14ac:dyDescent="0.2">
      <c r="A62" s="171">
        <v>42</v>
      </c>
      <c r="B62" s="172" t="s">
        <v>182</v>
      </c>
      <c r="C62" s="173" t="s">
        <v>183</v>
      </c>
      <c r="D62" s="174" t="s">
        <v>146</v>
      </c>
      <c r="E62" s="175">
        <v>5</v>
      </c>
      <c r="F62" s="175">
        <v>0</v>
      </c>
      <c r="G62" s="176">
        <f t="shared" si="6"/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 t="shared" si="7"/>
        <v>0</v>
      </c>
      <c r="BB62" s="146">
        <f t="shared" si="8"/>
        <v>0</v>
      </c>
      <c r="BC62" s="146">
        <f t="shared" si="9"/>
        <v>0</v>
      </c>
      <c r="BD62" s="146">
        <f t="shared" si="10"/>
        <v>0</v>
      </c>
      <c r="BE62" s="146">
        <f t="shared" si="11"/>
        <v>0</v>
      </c>
      <c r="CA62" s="177">
        <v>1</v>
      </c>
      <c r="CB62" s="177">
        <v>7</v>
      </c>
      <c r="CZ62" s="146">
        <v>0</v>
      </c>
    </row>
    <row r="63" spans="1:104" x14ac:dyDescent="0.2">
      <c r="A63" s="171">
        <v>43</v>
      </c>
      <c r="B63" s="172" t="s">
        <v>184</v>
      </c>
      <c r="C63" s="173" t="s">
        <v>185</v>
      </c>
      <c r="D63" s="174" t="s">
        <v>86</v>
      </c>
      <c r="E63" s="175">
        <v>4</v>
      </c>
      <c r="F63" s="175">
        <v>0</v>
      </c>
      <c r="G63" s="176">
        <f t="shared" si="6"/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si="7"/>
        <v>0</v>
      </c>
      <c r="BB63" s="146">
        <f t="shared" si="8"/>
        <v>0</v>
      </c>
      <c r="BC63" s="146">
        <f t="shared" si="9"/>
        <v>0</v>
      </c>
      <c r="BD63" s="146">
        <f t="shared" si="10"/>
        <v>0</v>
      </c>
      <c r="BE63" s="146">
        <f t="shared" si="11"/>
        <v>0</v>
      </c>
      <c r="CA63" s="177">
        <v>1</v>
      </c>
      <c r="CB63" s="177">
        <v>7</v>
      </c>
      <c r="CZ63" s="146">
        <v>4.0000000000000003E-5</v>
      </c>
    </row>
    <row r="64" spans="1:104" x14ac:dyDescent="0.2">
      <c r="A64" s="171">
        <v>44</v>
      </c>
      <c r="B64" s="172" t="s">
        <v>186</v>
      </c>
      <c r="C64" s="173" t="s">
        <v>187</v>
      </c>
      <c r="D64" s="174" t="s">
        <v>86</v>
      </c>
      <c r="E64" s="175">
        <v>4</v>
      </c>
      <c r="F64" s="175">
        <v>0</v>
      </c>
      <c r="G64" s="176">
        <f t="shared" si="6"/>
        <v>0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 t="shared" si="7"/>
        <v>0</v>
      </c>
      <c r="BB64" s="146">
        <f t="shared" si="8"/>
        <v>0</v>
      </c>
      <c r="BC64" s="146">
        <f t="shared" si="9"/>
        <v>0</v>
      </c>
      <c r="BD64" s="146">
        <f t="shared" si="10"/>
        <v>0</v>
      </c>
      <c r="BE64" s="146">
        <f t="shared" si="11"/>
        <v>0</v>
      </c>
      <c r="CA64" s="177">
        <v>1</v>
      </c>
      <c r="CB64" s="177">
        <v>7</v>
      </c>
      <c r="CZ64" s="146">
        <v>2.0000000000000001E-4</v>
      </c>
    </row>
    <row r="65" spans="1:104" x14ac:dyDescent="0.2">
      <c r="A65" s="171">
        <v>45</v>
      </c>
      <c r="B65" s="172" t="s">
        <v>188</v>
      </c>
      <c r="C65" s="173" t="s">
        <v>279</v>
      </c>
      <c r="D65" s="174" t="s">
        <v>86</v>
      </c>
      <c r="E65" s="175">
        <v>4</v>
      </c>
      <c r="F65" s="175">
        <v>0</v>
      </c>
      <c r="G65" s="176">
        <f t="shared" si="6"/>
        <v>0</v>
      </c>
      <c r="O65" s="170">
        <v>2</v>
      </c>
      <c r="AA65" s="146">
        <v>12</v>
      </c>
      <c r="AB65" s="146">
        <v>0</v>
      </c>
      <c r="AC65" s="146">
        <v>81</v>
      </c>
      <c r="AZ65" s="146">
        <v>2</v>
      </c>
      <c r="BA65" s="146">
        <f t="shared" si="7"/>
        <v>0</v>
      </c>
      <c r="BB65" s="146">
        <f t="shared" si="8"/>
        <v>0</v>
      </c>
      <c r="BC65" s="146">
        <f t="shared" si="9"/>
        <v>0</v>
      </c>
      <c r="BD65" s="146">
        <f t="shared" si="10"/>
        <v>0</v>
      </c>
      <c r="BE65" s="146">
        <f t="shared" si="11"/>
        <v>0</v>
      </c>
      <c r="CA65" s="177">
        <v>12</v>
      </c>
      <c r="CB65" s="177">
        <v>0</v>
      </c>
      <c r="CZ65" s="146">
        <v>0</v>
      </c>
    </row>
    <row r="66" spans="1:104" x14ac:dyDescent="0.2">
      <c r="A66" s="171">
        <v>46</v>
      </c>
      <c r="B66" s="172" t="s">
        <v>189</v>
      </c>
      <c r="C66" s="173" t="s">
        <v>280</v>
      </c>
      <c r="D66" s="174" t="s">
        <v>86</v>
      </c>
      <c r="E66" s="175">
        <v>4</v>
      </c>
      <c r="F66" s="175">
        <v>0</v>
      </c>
      <c r="G66" s="176">
        <f t="shared" si="6"/>
        <v>0</v>
      </c>
      <c r="O66" s="170">
        <v>2</v>
      </c>
      <c r="AA66" s="146">
        <v>12</v>
      </c>
      <c r="AB66" s="146">
        <v>0</v>
      </c>
      <c r="AC66" s="146">
        <v>83</v>
      </c>
      <c r="AZ66" s="146">
        <v>2</v>
      </c>
      <c r="BA66" s="146">
        <f t="shared" si="7"/>
        <v>0</v>
      </c>
      <c r="BB66" s="146">
        <f t="shared" si="8"/>
        <v>0</v>
      </c>
      <c r="BC66" s="146">
        <f t="shared" si="9"/>
        <v>0</v>
      </c>
      <c r="BD66" s="146">
        <f t="shared" si="10"/>
        <v>0</v>
      </c>
      <c r="BE66" s="146">
        <f t="shared" si="11"/>
        <v>0</v>
      </c>
      <c r="CA66" s="177">
        <v>12</v>
      </c>
      <c r="CB66" s="177">
        <v>0</v>
      </c>
      <c r="CZ66" s="146">
        <v>0</v>
      </c>
    </row>
    <row r="67" spans="1:104" x14ac:dyDescent="0.2">
      <c r="A67" s="171">
        <v>47</v>
      </c>
      <c r="B67" s="172" t="s">
        <v>190</v>
      </c>
      <c r="C67" s="173" t="s">
        <v>191</v>
      </c>
      <c r="D67" s="174" t="s">
        <v>192</v>
      </c>
      <c r="E67" s="175">
        <v>3</v>
      </c>
      <c r="F67" s="175">
        <v>0</v>
      </c>
      <c r="G67" s="176">
        <f t="shared" si="6"/>
        <v>0</v>
      </c>
      <c r="O67" s="170">
        <v>2</v>
      </c>
      <c r="AA67" s="146">
        <v>12</v>
      </c>
      <c r="AB67" s="146">
        <v>0</v>
      </c>
      <c r="AC67" s="146">
        <v>84</v>
      </c>
      <c r="AZ67" s="146">
        <v>2</v>
      </c>
      <c r="BA67" s="146">
        <f t="shared" si="7"/>
        <v>0</v>
      </c>
      <c r="BB67" s="146">
        <f t="shared" si="8"/>
        <v>0</v>
      </c>
      <c r="BC67" s="146">
        <f t="shared" si="9"/>
        <v>0</v>
      </c>
      <c r="BD67" s="146">
        <f t="shared" si="10"/>
        <v>0</v>
      </c>
      <c r="BE67" s="146">
        <f t="shared" si="11"/>
        <v>0</v>
      </c>
      <c r="CA67" s="177">
        <v>12</v>
      </c>
      <c r="CB67" s="177">
        <v>0</v>
      </c>
      <c r="CZ67" s="146">
        <v>0</v>
      </c>
    </row>
    <row r="68" spans="1:104" x14ac:dyDescent="0.2">
      <c r="A68" s="171">
        <v>48</v>
      </c>
      <c r="B68" s="172" t="s">
        <v>193</v>
      </c>
      <c r="C68" s="173" t="s">
        <v>194</v>
      </c>
      <c r="D68" s="174" t="s">
        <v>86</v>
      </c>
      <c r="E68" s="175">
        <v>5</v>
      </c>
      <c r="F68" s="175">
        <v>0</v>
      </c>
      <c r="G68" s="176">
        <f t="shared" si="6"/>
        <v>0</v>
      </c>
      <c r="O68" s="170">
        <v>2</v>
      </c>
      <c r="AA68" s="146">
        <v>12</v>
      </c>
      <c r="AB68" s="146">
        <v>0</v>
      </c>
      <c r="AC68" s="146">
        <v>85</v>
      </c>
      <c r="AZ68" s="146">
        <v>2</v>
      </c>
      <c r="BA68" s="146">
        <f t="shared" si="7"/>
        <v>0</v>
      </c>
      <c r="BB68" s="146">
        <f t="shared" si="8"/>
        <v>0</v>
      </c>
      <c r="BC68" s="146">
        <f t="shared" si="9"/>
        <v>0</v>
      </c>
      <c r="BD68" s="146">
        <f t="shared" si="10"/>
        <v>0</v>
      </c>
      <c r="BE68" s="146">
        <f t="shared" si="11"/>
        <v>0</v>
      </c>
      <c r="CA68" s="177">
        <v>12</v>
      </c>
      <c r="CB68" s="177">
        <v>0</v>
      </c>
      <c r="CZ68" s="146">
        <v>0</v>
      </c>
    </row>
    <row r="69" spans="1:104" x14ac:dyDescent="0.2">
      <c r="A69" s="171">
        <v>49</v>
      </c>
      <c r="B69" s="172" t="s">
        <v>195</v>
      </c>
      <c r="C69" s="173" t="s">
        <v>196</v>
      </c>
      <c r="D69" s="174" t="s">
        <v>86</v>
      </c>
      <c r="E69" s="175">
        <v>5</v>
      </c>
      <c r="F69" s="175">
        <v>0</v>
      </c>
      <c r="G69" s="176">
        <f t="shared" si="6"/>
        <v>0</v>
      </c>
      <c r="O69" s="170">
        <v>2</v>
      </c>
      <c r="AA69" s="146">
        <v>12</v>
      </c>
      <c r="AB69" s="146">
        <v>0</v>
      </c>
      <c r="AC69" s="146">
        <v>86</v>
      </c>
      <c r="AZ69" s="146">
        <v>2</v>
      </c>
      <c r="BA69" s="146">
        <f t="shared" si="7"/>
        <v>0</v>
      </c>
      <c r="BB69" s="146">
        <f t="shared" si="8"/>
        <v>0</v>
      </c>
      <c r="BC69" s="146">
        <f t="shared" si="9"/>
        <v>0</v>
      </c>
      <c r="BD69" s="146">
        <f t="shared" si="10"/>
        <v>0</v>
      </c>
      <c r="BE69" s="146">
        <f t="shared" si="11"/>
        <v>0</v>
      </c>
      <c r="CA69" s="177">
        <v>12</v>
      </c>
      <c r="CB69" s="177">
        <v>0</v>
      </c>
      <c r="CZ69" s="146">
        <v>0</v>
      </c>
    </row>
    <row r="70" spans="1:104" x14ac:dyDescent="0.2">
      <c r="A70" s="171">
        <v>50</v>
      </c>
      <c r="B70" s="172" t="s">
        <v>197</v>
      </c>
      <c r="C70" s="173" t="s">
        <v>198</v>
      </c>
      <c r="D70" s="174" t="s">
        <v>86</v>
      </c>
      <c r="E70" s="175">
        <v>5</v>
      </c>
      <c r="F70" s="175">
        <v>0</v>
      </c>
      <c r="G70" s="176">
        <f t="shared" si="6"/>
        <v>0</v>
      </c>
      <c r="O70" s="170">
        <v>2</v>
      </c>
      <c r="AA70" s="146">
        <v>12</v>
      </c>
      <c r="AB70" s="146">
        <v>0</v>
      </c>
      <c r="AC70" s="146">
        <v>88</v>
      </c>
      <c r="AZ70" s="146">
        <v>2</v>
      </c>
      <c r="BA70" s="146">
        <f t="shared" si="7"/>
        <v>0</v>
      </c>
      <c r="BB70" s="146">
        <f t="shared" si="8"/>
        <v>0</v>
      </c>
      <c r="BC70" s="146">
        <f t="shared" si="9"/>
        <v>0</v>
      </c>
      <c r="BD70" s="146">
        <f t="shared" si="10"/>
        <v>0</v>
      </c>
      <c r="BE70" s="146">
        <f t="shared" si="11"/>
        <v>0</v>
      </c>
      <c r="CA70" s="177">
        <v>12</v>
      </c>
      <c r="CB70" s="177">
        <v>0</v>
      </c>
      <c r="CZ70" s="146">
        <v>0</v>
      </c>
    </row>
    <row r="71" spans="1:104" x14ac:dyDescent="0.2">
      <c r="A71" s="171">
        <v>51</v>
      </c>
      <c r="B71" s="172" t="s">
        <v>199</v>
      </c>
      <c r="C71" s="173" t="s">
        <v>200</v>
      </c>
      <c r="D71" s="174" t="s">
        <v>86</v>
      </c>
      <c r="E71" s="175">
        <v>5</v>
      </c>
      <c r="F71" s="175">
        <v>0</v>
      </c>
      <c r="G71" s="176">
        <f t="shared" si="6"/>
        <v>0</v>
      </c>
      <c r="O71" s="170">
        <v>2</v>
      </c>
      <c r="AA71" s="146">
        <v>12</v>
      </c>
      <c r="AB71" s="146">
        <v>0</v>
      </c>
      <c r="AC71" s="146">
        <v>89</v>
      </c>
      <c r="AZ71" s="146">
        <v>2</v>
      </c>
      <c r="BA71" s="146">
        <f t="shared" si="7"/>
        <v>0</v>
      </c>
      <c r="BB71" s="146">
        <f t="shared" si="8"/>
        <v>0</v>
      </c>
      <c r="BC71" s="146">
        <f t="shared" si="9"/>
        <v>0</v>
      </c>
      <c r="BD71" s="146">
        <f t="shared" si="10"/>
        <v>0</v>
      </c>
      <c r="BE71" s="146">
        <f t="shared" si="11"/>
        <v>0</v>
      </c>
      <c r="CA71" s="177">
        <v>12</v>
      </c>
      <c r="CB71" s="177">
        <v>0</v>
      </c>
      <c r="CZ71" s="146">
        <v>0</v>
      </c>
    </row>
    <row r="72" spans="1:104" ht="22.5" x14ac:dyDescent="0.2">
      <c r="A72" s="171">
        <v>54</v>
      </c>
      <c r="B72" s="172" t="s">
        <v>201</v>
      </c>
      <c r="C72" s="173" t="s">
        <v>202</v>
      </c>
      <c r="D72" s="174" t="s">
        <v>86</v>
      </c>
      <c r="E72" s="175">
        <v>4</v>
      </c>
      <c r="F72" s="175">
        <v>0</v>
      </c>
      <c r="G72" s="176">
        <f t="shared" si="6"/>
        <v>0</v>
      </c>
      <c r="O72" s="170">
        <v>2</v>
      </c>
      <c r="AA72" s="146">
        <v>12</v>
      </c>
      <c r="AB72" s="146">
        <v>0</v>
      </c>
      <c r="AC72" s="146">
        <v>94</v>
      </c>
      <c r="AZ72" s="146">
        <v>2</v>
      </c>
      <c r="BA72" s="146">
        <f t="shared" si="7"/>
        <v>0</v>
      </c>
      <c r="BB72" s="146">
        <f t="shared" si="8"/>
        <v>0</v>
      </c>
      <c r="BC72" s="146">
        <f t="shared" si="9"/>
        <v>0</v>
      </c>
      <c r="BD72" s="146">
        <f t="shared" si="10"/>
        <v>0</v>
      </c>
      <c r="BE72" s="146">
        <f t="shared" si="11"/>
        <v>0</v>
      </c>
      <c r="CA72" s="177">
        <v>12</v>
      </c>
      <c r="CB72" s="177">
        <v>0</v>
      </c>
      <c r="CZ72" s="146">
        <v>0</v>
      </c>
    </row>
    <row r="73" spans="1:104" ht="22.5" x14ac:dyDescent="0.2">
      <c r="A73" s="171">
        <v>55</v>
      </c>
      <c r="B73" s="172" t="s">
        <v>203</v>
      </c>
      <c r="C73" s="173" t="s">
        <v>204</v>
      </c>
      <c r="D73" s="174" t="s">
        <v>86</v>
      </c>
      <c r="E73" s="175">
        <v>2</v>
      </c>
      <c r="F73" s="175">
        <v>0</v>
      </c>
      <c r="G73" s="176">
        <f t="shared" si="6"/>
        <v>0</v>
      </c>
      <c r="O73" s="170">
        <v>2</v>
      </c>
      <c r="AA73" s="146">
        <v>12</v>
      </c>
      <c r="AB73" s="146">
        <v>0</v>
      </c>
      <c r="AC73" s="146">
        <v>95</v>
      </c>
      <c r="AZ73" s="146">
        <v>2</v>
      </c>
      <c r="BA73" s="146">
        <f t="shared" si="7"/>
        <v>0</v>
      </c>
      <c r="BB73" s="146">
        <f t="shared" si="8"/>
        <v>0</v>
      </c>
      <c r="BC73" s="146">
        <f t="shared" si="9"/>
        <v>0</v>
      </c>
      <c r="BD73" s="146">
        <f t="shared" si="10"/>
        <v>0</v>
      </c>
      <c r="BE73" s="146">
        <f t="shared" si="11"/>
        <v>0</v>
      </c>
      <c r="CA73" s="177">
        <v>12</v>
      </c>
      <c r="CB73" s="177">
        <v>0</v>
      </c>
      <c r="CZ73" s="146">
        <v>0</v>
      </c>
    </row>
    <row r="74" spans="1:104" x14ac:dyDescent="0.2">
      <c r="A74" s="171">
        <v>56</v>
      </c>
      <c r="B74" s="172" t="s">
        <v>205</v>
      </c>
      <c r="C74" s="173" t="s">
        <v>206</v>
      </c>
      <c r="D74" s="174" t="s">
        <v>86</v>
      </c>
      <c r="E74" s="175">
        <v>1</v>
      </c>
      <c r="F74" s="175">
        <v>0</v>
      </c>
      <c r="G74" s="176">
        <f t="shared" si="6"/>
        <v>0</v>
      </c>
      <c r="O74" s="170">
        <v>2</v>
      </c>
      <c r="AA74" s="146">
        <v>12</v>
      </c>
      <c r="AB74" s="146">
        <v>0</v>
      </c>
      <c r="AC74" s="146">
        <v>96</v>
      </c>
      <c r="AZ74" s="146">
        <v>2</v>
      </c>
      <c r="BA74" s="146">
        <f t="shared" si="7"/>
        <v>0</v>
      </c>
      <c r="BB74" s="146">
        <f t="shared" si="8"/>
        <v>0</v>
      </c>
      <c r="BC74" s="146">
        <f t="shared" si="9"/>
        <v>0</v>
      </c>
      <c r="BD74" s="146">
        <f t="shared" si="10"/>
        <v>0</v>
      </c>
      <c r="BE74" s="146">
        <f t="shared" si="11"/>
        <v>0</v>
      </c>
      <c r="CA74" s="177">
        <v>12</v>
      </c>
      <c r="CB74" s="177">
        <v>0</v>
      </c>
      <c r="CZ74" s="146">
        <v>0</v>
      </c>
    </row>
    <row r="75" spans="1:104" x14ac:dyDescent="0.2">
      <c r="A75" s="171">
        <v>57</v>
      </c>
      <c r="B75" s="172" t="s">
        <v>207</v>
      </c>
      <c r="C75" s="173" t="s">
        <v>208</v>
      </c>
      <c r="D75" s="174" t="s">
        <v>86</v>
      </c>
      <c r="E75" s="175">
        <v>2</v>
      </c>
      <c r="F75" s="175">
        <v>0</v>
      </c>
      <c r="G75" s="176">
        <f t="shared" si="6"/>
        <v>0</v>
      </c>
      <c r="O75" s="170">
        <v>2</v>
      </c>
      <c r="AA75" s="146">
        <v>12</v>
      </c>
      <c r="AB75" s="146">
        <v>0</v>
      </c>
      <c r="AC75" s="146">
        <v>97</v>
      </c>
      <c r="AZ75" s="146">
        <v>2</v>
      </c>
      <c r="BA75" s="146">
        <f t="shared" si="7"/>
        <v>0</v>
      </c>
      <c r="BB75" s="146">
        <f t="shared" si="8"/>
        <v>0</v>
      </c>
      <c r="BC75" s="146">
        <f t="shared" si="9"/>
        <v>0</v>
      </c>
      <c r="BD75" s="146">
        <f t="shared" si="10"/>
        <v>0</v>
      </c>
      <c r="BE75" s="146">
        <f t="shared" si="11"/>
        <v>0</v>
      </c>
      <c r="CA75" s="177">
        <v>12</v>
      </c>
      <c r="CB75" s="177">
        <v>0</v>
      </c>
      <c r="CZ75" s="146">
        <v>0</v>
      </c>
    </row>
    <row r="76" spans="1:104" x14ac:dyDescent="0.2">
      <c r="A76" s="171">
        <v>58</v>
      </c>
      <c r="B76" s="172" t="s">
        <v>209</v>
      </c>
      <c r="C76" s="173" t="s">
        <v>210</v>
      </c>
      <c r="D76" s="174" t="s">
        <v>86</v>
      </c>
      <c r="E76" s="175">
        <v>6</v>
      </c>
      <c r="F76" s="175">
        <v>0</v>
      </c>
      <c r="G76" s="176">
        <f t="shared" si="6"/>
        <v>0</v>
      </c>
      <c r="O76" s="170">
        <v>2</v>
      </c>
      <c r="AA76" s="146">
        <v>12</v>
      </c>
      <c r="AB76" s="146">
        <v>0</v>
      </c>
      <c r="AC76" s="146">
        <v>98</v>
      </c>
      <c r="AZ76" s="146">
        <v>2</v>
      </c>
      <c r="BA76" s="146">
        <f t="shared" si="7"/>
        <v>0</v>
      </c>
      <c r="BB76" s="146">
        <f t="shared" si="8"/>
        <v>0</v>
      </c>
      <c r="BC76" s="146">
        <f t="shared" si="9"/>
        <v>0</v>
      </c>
      <c r="BD76" s="146">
        <f t="shared" si="10"/>
        <v>0</v>
      </c>
      <c r="BE76" s="146">
        <f t="shared" si="11"/>
        <v>0</v>
      </c>
      <c r="CA76" s="177">
        <v>12</v>
      </c>
      <c r="CB76" s="177">
        <v>0</v>
      </c>
      <c r="CZ76" s="146">
        <v>0</v>
      </c>
    </row>
    <row r="77" spans="1:104" x14ac:dyDescent="0.2">
      <c r="A77" s="171">
        <v>59</v>
      </c>
      <c r="B77" s="172" t="s">
        <v>211</v>
      </c>
      <c r="C77" s="173" t="s">
        <v>281</v>
      </c>
      <c r="D77" s="174" t="s">
        <v>86</v>
      </c>
      <c r="E77" s="175">
        <v>4</v>
      </c>
      <c r="F77" s="175">
        <v>0</v>
      </c>
      <c r="G77" s="176">
        <f t="shared" si="6"/>
        <v>0</v>
      </c>
      <c r="O77" s="170">
        <v>2</v>
      </c>
      <c r="AA77" s="146">
        <v>12</v>
      </c>
      <c r="AB77" s="146">
        <v>0</v>
      </c>
      <c r="AC77" s="146">
        <v>99</v>
      </c>
      <c r="AZ77" s="146">
        <v>2</v>
      </c>
      <c r="BA77" s="146">
        <f t="shared" si="7"/>
        <v>0</v>
      </c>
      <c r="BB77" s="146">
        <f t="shared" si="8"/>
        <v>0</v>
      </c>
      <c r="BC77" s="146">
        <f t="shared" si="9"/>
        <v>0</v>
      </c>
      <c r="BD77" s="146">
        <f t="shared" si="10"/>
        <v>0</v>
      </c>
      <c r="BE77" s="146">
        <f t="shared" si="11"/>
        <v>0</v>
      </c>
      <c r="CA77" s="177">
        <v>12</v>
      </c>
      <c r="CB77" s="177">
        <v>0</v>
      </c>
      <c r="CZ77" s="146">
        <v>0</v>
      </c>
    </row>
    <row r="78" spans="1:104" ht="22.5" x14ac:dyDescent="0.2">
      <c r="A78" s="171">
        <v>60</v>
      </c>
      <c r="B78" s="172" t="s">
        <v>212</v>
      </c>
      <c r="C78" s="173" t="s">
        <v>213</v>
      </c>
      <c r="D78" s="174" t="s">
        <v>86</v>
      </c>
      <c r="E78" s="175">
        <v>2</v>
      </c>
      <c r="F78" s="175">
        <v>0</v>
      </c>
      <c r="G78" s="176">
        <f t="shared" si="6"/>
        <v>0</v>
      </c>
      <c r="O78" s="170">
        <v>2</v>
      </c>
      <c r="AA78" s="146">
        <v>12</v>
      </c>
      <c r="AB78" s="146">
        <v>0</v>
      </c>
      <c r="AC78" s="146">
        <v>100</v>
      </c>
      <c r="AZ78" s="146">
        <v>2</v>
      </c>
      <c r="BA78" s="146">
        <f t="shared" si="7"/>
        <v>0</v>
      </c>
      <c r="BB78" s="146">
        <f t="shared" si="8"/>
        <v>0</v>
      </c>
      <c r="BC78" s="146">
        <f t="shared" si="9"/>
        <v>0</v>
      </c>
      <c r="BD78" s="146">
        <f t="shared" si="10"/>
        <v>0</v>
      </c>
      <c r="BE78" s="146">
        <f t="shared" si="11"/>
        <v>0</v>
      </c>
      <c r="CA78" s="177">
        <v>12</v>
      </c>
      <c r="CB78" s="177">
        <v>0</v>
      </c>
      <c r="CZ78" s="146">
        <v>0</v>
      </c>
    </row>
    <row r="79" spans="1:104" ht="22.5" x14ac:dyDescent="0.2">
      <c r="A79" s="171">
        <v>61</v>
      </c>
      <c r="B79" s="172" t="s">
        <v>214</v>
      </c>
      <c r="C79" s="173" t="s">
        <v>215</v>
      </c>
      <c r="D79" s="174" t="s">
        <v>86</v>
      </c>
      <c r="E79" s="175">
        <v>1</v>
      </c>
      <c r="F79" s="175">
        <v>0</v>
      </c>
      <c r="G79" s="176">
        <f t="shared" si="6"/>
        <v>0</v>
      </c>
      <c r="O79" s="170">
        <v>2</v>
      </c>
      <c r="AA79" s="146">
        <v>12</v>
      </c>
      <c r="AB79" s="146">
        <v>0</v>
      </c>
      <c r="AC79" s="146">
        <v>101</v>
      </c>
      <c r="AZ79" s="146">
        <v>2</v>
      </c>
      <c r="BA79" s="146">
        <f t="shared" si="7"/>
        <v>0</v>
      </c>
      <c r="BB79" s="146">
        <f t="shared" si="8"/>
        <v>0</v>
      </c>
      <c r="BC79" s="146">
        <f t="shared" si="9"/>
        <v>0</v>
      </c>
      <c r="BD79" s="146">
        <f t="shared" si="10"/>
        <v>0</v>
      </c>
      <c r="BE79" s="146">
        <f t="shared" si="11"/>
        <v>0</v>
      </c>
      <c r="CA79" s="177">
        <v>12</v>
      </c>
      <c r="CB79" s="177">
        <v>0</v>
      </c>
      <c r="CZ79" s="146">
        <v>0</v>
      </c>
    </row>
    <row r="80" spans="1:104" x14ac:dyDescent="0.2">
      <c r="A80" s="171">
        <v>62</v>
      </c>
      <c r="B80" s="172" t="s">
        <v>216</v>
      </c>
      <c r="C80" s="173" t="s">
        <v>217</v>
      </c>
      <c r="D80" s="174" t="s">
        <v>61</v>
      </c>
      <c r="E80" s="175"/>
      <c r="F80" s="175">
        <v>0</v>
      </c>
      <c r="G80" s="176">
        <f t="shared" si="6"/>
        <v>0</v>
      </c>
      <c r="O80" s="170">
        <v>2</v>
      </c>
      <c r="AA80" s="146">
        <v>7</v>
      </c>
      <c r="AB80" s="146">
        <v>1002</v>
      </c>
      <c r="AC80" s="146">
        <v>5</v>
      </c>
      <c r="AZ80" s="146">
        <v>2</v>
      </c>
      <c r="BA80" s="146">
        <f t="shared" si="7"/>
        <v>0</v>
      </c>
      <c r="BB80" s="146">
        <f t="shared" si="8"/>
        <v>0</v>
      </c>
      <c r="BC80" s="146">
        <f t="shared" si="9"/>
        <v>0</v>
      </c>
      <c r="BD80" s="146">
        <f t="shared" si="10"/>
        <v>0</v>
      </c>
      <c r="BE80" s="146">
        <f t="shared" si="11"/>
        <v>0</v>
      </c>
      <c r="CA80" s="177">
        <v>7</v>
      </c>
      <c r="CB80" s="177">
        <v>1002</v>
      </c>
      <c r="CZ80" s="146">
        <v>0</v>
      </c>
    </row>
    <row r="81" spans="1:104" x14ac:dyDescent="0.2">
      <c r="A81" s="184"/>
      <c r="B81" s="185" t="s">
        <v>73</v>
      </c>
      <c r="C81" s="186" t="str">
        <f>CONCATENATE(B54," ",C54)</f>
        <v>725 Zařizovací předměty</v>
      </c>
      <c r="D81" s="187"/>
      <c r="E81" s="188"/>
      <c r="F81" s="189"/>
      <c r="G81" s="190">
        <f>SUM(G54:G80)</f>
        <v>0</v>
      </c>
      <c r="O81" s="170">
        <v>4</v>
      </c>
      <c r="BA81" s="191">
        <f>SUM(BA54:BA80)</f>
        <v>0</v>
      </c>
      <c r="BB81" s="191">
        <f>SUM(BB54:BB80)</f>
        <v>0</v>
      </c>
      <c r="BC81" s="191">
        <f>SUM(BC54:BC80)</f>
        <v>0</v>
      </c>
      <c r="BD81" s="191">
        <f>SUM(BD54:BD80)</f>
        <v>0</v>
      </c>
      <c r="BE81" s="191">
        <f>SUM(BE54:BE80)</f>
        <v>0</v>
      </c>
    </row>
    <row r="82" spans="1:104" x14ac:dyDescent="0.2">
      <c r="A82" s="163" t="s">
        <v>72</v>
      </c>
      <c r="B82" s="164" t="s">
        <v>218</v>
      </c>
      <c r="C82" s="165" t="s">
        <v>219</v>
      </c>
      <c r="D82" s="166"/>
      <c r="E82" s="167"/>
      <c r="F82" s="167"/>
      <c r="G82" s="168"/>
      <c r="H82" s="169"/>
      <c r="I82" s="169"/>
      <c r="O82" s="170">
        <v>1</v>
      </c>
    </row>
    <row r="83" spans="1:104" x14ac:dyDescent="0.2">
      <c r="A83" s="171">
        <v>63</v>
      </c>
      <c r="B83" s="172" t="s">
        <v>220</v>
      </c>
      <c r="C83" s="173" t="s">
        <v>221</v>
      </c>
      <c r="D83" s="174" t="s">
        <v>89</v>
      </c>
      <c r="E83" s="175">
        <v>6</v>
      </c>
      <c r="F83" s="175">
        <v>0</v>
      </c>
      <c r="G83" s="176">
        <f>E83*F83</f>
        <v>0</v>
      </c>
      <c r="O83" s="170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7</v>
      </c>
      <c r="CZ83" s="146">
        <v>2.0000000000000002E-5</v>
      </c>
    </row>
    <row r="84" spans="1:104" x14ac:dyDescent="0.2">
      <c r="A84" s="171">
        <v>64</v>
      </c>
      <c r="B84" s="172" t="s">
        <v>222</v>
      </c>
      <c r="C84" s="173" t="s">
        <v>223</v>
      </c>
      <c r="D84" s="174" t="s">
        <v>89</v>
      </c>
      <c r="E84" s="175">
        <v>6</v>
      </c>
      <c r="F84" s="175">
        <v>0</v>
      </c>
      <c r="G84" s="176">
        <f>E84*F84</f>
        <v>0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7</v>
      </c>
      <c r="CZ84" s="146">
        <v>2.0000000000000002E-5</v>
      </c>
    </row>
    <row r="85" spans="1:104" ht="22.5" x14ac:dyDescent="0.2">
      <c r="A85" s="171">
        <v>65</v>
      </c>
      <c r="B85" s="172" t="s">
        <v>224</v>
      </c>
      <c r="C85" s="173" t="s">
        <v>225</v>
      </c>
      <c r="D85" s="174" t="s">
        <v>86</v>
      </c>
      <c r="E85" s="175">
        <v>8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7</v>
      </c>
      <c r="AC85" s="146">
        <v>7</v>
      </c>
      <c r="AZ85" s="146">
        <v>2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7</v>
      </c>
      <c r="CZ85" s="146">
        <v>0</v>
      </c>
    </row>
    <row r="86" spans="1:104" x14ac:dyDescent="0.2">
      <c r="A86" s="171">
        <v>66</v>
      </c>
      <c r="B86" s="172" t="s">
        <v>226</v>
      </c>
      <c r="C86" s="173" t="s">
        <v>227</v>
      </c>
      <c r="D86" s="174" t="s">
        <v>89</v>
      </c>
      <c r="E86" s="175">
        <v>6</v>
      </c>
      <c r="F86" s="175">
        <v>0</v>
      </c>
      <c r="G86" s="176">
        <f>E86*F86</f>
        <v>0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7</v>
      </c>
      <c r="CZ86" s="146">
        <v>6.4000000000000003E-3</v>
      </c>
    </row>
    <row r="87" spans="1:104" x14ac:dyDescent="0.2">
      <c r="A87" s="171">
        <v>67</v>
      </c>
      <c r="B87" s="172" t="s">
        <v>164</v>
      </c>
      <c r="C87" s="173" t="s">
        <v>165</v>
      </c>
      <c r="D87" s="174" t="s">
        <v>61</v>
      </c>
      <c r="E87" s="175"/>
      <c r="F87" s="175">
        <v>0</v>
      </c>
      <c r="G87" s="176">
        <f>E87*F87</f>
        <v>0</v>
      </c>
      <c r="O87" s="170">
        <v>2</v>
      </c>
      <c r="AA87" s="146">
        <v>7</v>
      </c>
      <c r="AB87" s="146">
        <v>1002</v>
      </c>
      <c r="AC87" s="146">
        <v>5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7</v>
      </c>
      <c r="CB87" s="177">
        <v>1002</v>
      </c>
      <c r="CZ87" s="146">
        <v>0</v>
      </c>
    </row>
    <row r="88" spans="1:104" x14ac:dyDescent="0.2">
      <c r="A88" s="184"/>
      <c r="B88" s="185" t="s">
        <v>73</v>
      </c>
      <c r="C88" s="186" t="str">
        <f>CONCATENATE(B82," ",C82)</f>
        <v>733 Rozvod potrubí</v>
      </c>
      <c r="D88" s="187"/>
      <c r="E88" s="188"/>
      <c r="F88" s="189"/>
      <c r="G88" s="190">
        <f>SUM(G82:G87)</f>
        <v>0</v>
      </c>
      <c r="O88" s="170">
        <v>4</v>
      </c>
      <c r="BA88" s="191">
        <f>SUM(BA82:BA87)</f>
        <v>0</v>
      </c>
      <c r="BB88" s="191">
        <f>SUM(BB82:BB87)</f>
        <v>0</v>
      </c>
      <c r="BC88" s="191">
        <f>SUM(BC82:BC87)</f>
        <v>0</v>
      </c>
      <c r="BD88" s="191">
        <f>SUM(BD82:BD87)</f>
        <v>0</v>
      </c>
      <c r="BE88" s="191">
        <f>SUM(BE82:BE87)</f>
        <v>0</v>
      </c>
    </row>
    <row r="89" spans="1:104" x14ac:dyDescent="0.2">
      <c r="A89" s="163" t="s">
        <v>72</v>
      </c>
      <c r="B89" s="164" t="s">
        <v>228</v>
      </c>
      <c r="C89" s="165" t="s">
        <v>229</v>
      </c>
      <c r="D89" s="166"/>
      <c r="E89" s="167"/>
      <c r="F89" s="167"/>
      <c r="G89" s="168"/>
      <c r="H89" s="169"/>
      <c r="I89" s="169"/>
      <c r="O89" s="170">
        <v>1</v>
      </c>
    </row>
    <row r="90" spans="1:104" ht="22.5" x14ac:dyDescent="0.2">
      <c r="A90" s="171">
        <v>68</v>
      </c>
      <c r="B90" s="172" t="s">
        <v>230</v>
      </c>
      <c r="C90" s="173" t="s">
        <v>231</v>
      </c>
      <c r="D90" s="174" t="s">
        <v>86</v>
      </c>
      <c r="E90" s="175">
        <v>4</v>
      </c>
      <c r="F90" s="175">
        <v>0</v>
      </c>
      <c r="G90" s="176">
        <f>E90*F90</f>
        <v>0</v>
      </c>
      <c r="O90" s="170">
        <v>2</v>
      </c>
      <c r="AA90" s="146">
        <v>1</v>
      </c>
      <c r="AB90" s="146">
        <v>7</v>
      </c>
      <c r="AC90" s="146">
        <v>7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</v>
      </c>
      <c r="CB90" s="177">
        <v>7</v>
      </c>
      <c r="CZ90" s="146">
        <v>2.5999999999999998E-4</v>
      </c>
    </row>
    <row r="91" spans="1:104" x14ac:dyDescent="0.2">
      <c r="A91" s="171">
        <v>69</v>
      </c>
      <c r="B91" s="172" t="s">
        <v>232</v>
      </c>
      <c r="C91" s="173" t="s">
        <v>233</v>
      </c>
      <c r="D91" s="174" t="s">
        <v>86</v>
      </c>
      <c r="E91" s="175">
        <v>8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7</v>
      </c>
      <c r="CZ91" s="146">
        <v>5.0000000000000001E-4</v>
      </c>
    </row>
    <row r="92" spans="1:104" x14ac:dyDescent="0.2">
      <c r="A92" s="171">
        <v>70</v>
      </c>
      <c r="B92" s="172" t="s">
        <v>234</v>
      </c>
      <c r="C92" s="173" t="s">
        <v>235</v>
      </c>
      <c r="D92" s="174" t="s">
        <v>61</v>
      </c>
      <c r="E92" s="175"/>
      <c r="F92" s="175">
        <v>0</v>
      </c>
      <c r="G92" s="176">
        <f>E92*F92</f>
        <v>0</v>
      </c>
      <c r="O92" s="170">
        <v>2</v>
      </c>
      <c r="AA92" s="146">
        <v>7</v>
      </c>
      <c r="AB92" s="146">
        <v>1002</v>
      </c>
      <c r="AC92" s="146">
        <v>5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7</v>
      </c>
      <c r="CB92" s="177">
        <v>1002</v>
      </c>
      <c r="CZ92" s="146">
        <v>0</v>
      </c>
    </row>
    <row r="93" spans="1:104" x14ac:dyDescent="0.2">
      <c r="A93" s="184"/>
      <c r="B93" s="185" t="s">
        <v>73</v>
      </c>
      <c r="C93" s="186" t="str">
        <f>CONCATENATE(B89," ",C89)</f>
        <v>734 Armatury</v>
      </c>
      <c r="D93" s="187"/>
      <c r="E93" s="188"/>
      <c r="F93" s="189"/>
      <c r="G93" s="190">
        <f>SUM(G89:G92)</f>
        <v>0</v>
      </c>
      <c r="O93" s="170">
        <v>4</v>
      </c>
      <c r="BA93" s="191">
        <f>SUM(BA89:BA92)</f>
        <v>0</v>
      </c>
      <c r="BB93" s="191">
        <f>SUM(BB89:BB92)</f>
        <v>0</v>
      </c>
      <c r="BC93" s="191">
        <f>SUM(BC89:BC92)</f>
        <v>0</v>
      </c>
      <c r="BD93" s="191">
        <f>SUM(BD89:BD92)</f>
        <v>0</v>
      </c>
      <c r="BE93" s="191">
        <f>SUM(BE89:BE92)</f>
        <v>0</v>
      </c>
    </row>
    <row r="94" spans="1:104" x14ac:dyDescent="0.2">
      <c r="A94" s="163" t="s">
        <v>72</v>
      </c>
      <c r="B94" s="164" t="s">
        <v>236</v>
      </c>
      <c r="C94" s="165" t="s">
        <v>237</v>
      </c>
      <c r="D94" s="166"/>
      <c r="E94" s="167"/>
      <c r="F94" s="167"/>
      <c r="G94" s="168"/>
      <c r="H94" s="169"/>
      <c r="I94" s="169"/>
      <c r="O94" s="170">
        <v>1</v>
      </c>
    </row>
    <row r="95" spans="1:104" x14ac:dyDescent="0.2">
      <c r="A95" s="171">
        <v>71</v>
      </c>
      <c r="B95" s="172" t="s">
        <v>238</v>
      </c>
      <c r="C95" s="173" t="s">
        <v>239</v>
      </c>
      <c r="D95" s="174" t="s">
        <v>86</v>
      </c>
      <c r="E95" s="175">
        <v>4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7</v>
      </c>
      <c r="CZ95" s="146">
        <v>0</v>
      </c>
    </row>
    <row r="96" spans="1:104" x14ac:dyDescent="0.2">
      <c r="A96" s="171">
        <v>72</v>
      </c>
      <c r="B96" s="172" t="s">
        <v>240</v>
      </c>
      <c r="C96" s="173" t="s">
        <v>241</v>
      </c>
      <c r="D96" s="174" t="s">
        <v>242</v>
      </c>
      <c r="E96" s="175">
        <v>6.8849999999999998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7</v>
      </c>
      <c r="CZ96" s="146">
        <v>0</v>
      </c>
    </row>
    <row r="97" spans="1:104" x14ac:dyDescent="0.2">
      <c r="A97" s="178"/>
      <c r="B97" s="180"/>
      <c r="C97" s="224" t="s">
        <v>243</v>
      </c>
      <c r="D97" s="225"/>
      <c r="E97" s="181">
        <v>6.8849999999999998</v>
      </c>
      <c r="F97" s="182"/>
      <c r="G97" s="183"/>
      <c r="M97" s="179" t="s">
        <v>243</v>
      </c>
      <c r="O97" s="170"/>
    </row>
    <row r="98" spans="1:104" x14ac:dyDescent="0.2">
      <c r="A98" s="171">
        <v>73</v>
      </c>
      <c r="B98" s="172" t="s">
        <v>244</v>
      </c>
      <c r="C98" s="173" t="s">
        <v>245</v>
      </c>
      <c r="D98" s="174" t="s">
        <v>86</v>
      </c>
      <c r="E98" s="175">
        <v>1</v>
      </c>
      <c r="F98" s="175">
        <v>0</v>
      </c>
      <c r="G98" s="176">
        <f>E98*F98</f>
        <v>0</v>
      </c>
      <c r="O98" s="170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7</v>
      </c>
      <c r="CZ98" s="146">
        <v>1.2200000000000001E-2</v>
      </c>
    </row>
    <row r="99" spans="1:104" x14ac:dyDescent="0.2">
      <c r="A99" s="171">
        <v>74</v>
      </c>
      <c r="B99" s="172" t="s">
        <v>246</v>
      </c>
      <c r="C99" s="173" t="s">
        <v>247</v>
      </c>
      <c r="D99" s="174" t="s">
        <v>86</v>
      </c>
      <c r="E99" s="175">
        <v>2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7</v>
      </c>
      <c r="CZ99" s="146">
        <v>1.525E-2</v>
      </c>
    </row>
    <row r="100" spans="1:104" x14ac:dyDescent="0.2">
      <c r="A100" s="171">
        <v>75</v>
      </c>
      <c r="B100" s="172" t="s">
        <v>248</v>
      </c>
      <c r="C100" s="173" t="s">
        <v>249</v>
      </c>
      <c r="D100" s="174" t="s">
        <v>86</v>
      </c>
      <c r="E100" s="175">
        <v>1</v>
      </c>
      <c r="F100" s="175">
        <v>0</v>
      </c>
      <c r="G100" s="176">
        <f>E100*F100</f>
        <v>0</v>
      </c>
      <c r="O100" s="170">
        <v>2</v>
      </c>
      <c r="AA100" s="146">
        <v>1</v>
      </c>
      <c r="AB100" s="146">
        <v>7</v>
      </c>
      <c r="AC100" s="146">
        <v>7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</v>
      </c>
      <c r="CB100" s="177">
        <v>7</v>
      </c>
      <c r="CZ100" s="146">
        <v>1.83E-2</v>
      </c>
    </row>
    <row r="101" spans="1:104" x14ac:dyDescent="0.2">
      <c r="A101" s="171">
        <v>76</v>
      </c>
      <c r="B101" s="172" t="s">
        <v>250</v>
      </c>
      <c r="C101" s="173" t="s">
        <v>251</v>
      </c>
      <c r="D101" s="174" t="s">
        <v>242</v>
      </c>
      <c r="E101" s="175">
        <v>8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7</v>
      </c>
      <c r="CZ101" s="146">
        <v>0</v>
      </c>
    </row>
    <row r="102" spans="1:104" x14ac:dyDescent="0.2">
      <c r="A102" s="171">
        <v>77</v>
      </c>
      <c r="B102" s="172" t="s">
        <v>252</v>
      </c>
      <c r="C102" s="173" t="s">
        <v>253</v>
      </c>
      <c r="D102" s="174" t="s">
        <v>242</v>
      </c>
      <c r="E102" s="175">
        <v>6.8849999999999998</v>
      </c>
      <c r="F102" s="175">
        <v>0</v>
      </c>
      <c r="G102" s="176">
        <f>E102*F102</f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 x14ac:dyDescent="0.2">
      <c r="A103" s="178"/>
      <c r="B103" s="180"/>
      <c r="C103" s="224" t="s">
        <v>243</v>
      </c>
      <c r="D103" s="225"/>
      <c r="E103" s="181">
        <v>6.8849999999999998</v>
      </c>
      <c r="F103" s="182"/>
      <c r="G103" s="183"/>
      <c r="M103" s="179" t="s">
        <v>243</v>
      </c>
      <c r="O103" s="170"/>
    </row>
    <row r="104" spans="1:104" x14ac:dyDescent="0.2">
      <c r="A104" s="171">
        <v>78</v>
      </c>
      <c r="B104" s="172" t="s">
        <v>254</v>
      </c>
      <c r="C104" s="173" t="s">
        <v>255</v>
      </c>
      <c r="D104" s="174" t="s">
        <v>61</v>
      </c>
      <c r="E104" s="175"/>
      <c r="F104" s="175">
        <v>0</v>
      </c>
      <c r="G104" s="176">
        <f>E104*F104</f>
        <v>0</v>
      </c>
      <c r="O104" s="170">
        <v>2</v>
      </c>
      <c r="AA104" s="146">
        <v>7</v>
      </c>
      <c r="AB104" s="146">
        <v>1002</v>
      </c>
      <c r="AC104" s="146">
        <v>5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7</v>
      </c>
      <c r="CB104" s="177">
        <v>1002</v>
      </c>
      <c r="CZ104" s="146">
        <v>0</v>
      </c>
    </row>
    <row r="105" spans="1:104" x14ac:dyDescent="0.2">
      <c r="A105" s="184"/>
      <c r="B105" s="185" t="s">
        <v>73</v>
      </c>
      <c r="C105" s="186" t="str">
        <f>CONCATENATE(B94," ",C94)</f>
        <v>735 Otopná tělesa</v>
      </c>
      <c r="D105" s="187"/>
      <c r="E105" s="188"/>
      <c r="F105" s="189"/>
      <c r="G105" s="190">
        <f>SUM(G94:G104)</f>
        <v>0</v>
      </c>
      <c r="O105" s="170">
        <v>4</v>
      </c>
      <c r="BA105" s="191">
        <f>SUM(BA94:BA104)</f>
        <v>0</v>
      </c>
      <c r="BB105" s="191">
        <f>SUM(BB94:BB104)</f>
        <v>0</v>
      </c>
      <c r="BC105" s="191">
        <f>SUM(BC94:BC104)</f>
        <v>0</v>
      </c>
      <c r="BD105" s="191">
        <f>SUM(BD94:BD104)</f>
        <v>0</v>
      </c>
      <c r="BE105" s="191">
        <f>SUM(BE94:BE104)</f>
        <v>0</v>
      </c>
    </row>
    <row r="106" spans="1:104" x14ac:dyDescent="0.2">
      <c r="A106" s="163" t="s">
        <v>72</v>
      </c>
      <c r="B106" s="164" t="s">
        <v>256</v>
      </c>
      <c r="C106" s="165" t="s">
        <v>257</v>
      </c>
      <c r="D106" s="166"/>
      <c r="E106" s="167"/>
      <c r="F106" s="167"/>
      <c r="G106" s="168"/>
      <c r="H106" s="169"/>
      <c r="I106" s="169"/>
      <c r="O106" s="170">
        <v>1</v>
      </c>
    </row>
    <row r="107" spans="1:104" x14ac:dyDescent="0.2">
      <c r="A107" s="171">
        <v>79</v>
      </c>
      <c r="B107" s="172" t="s">
        <v>258</v>
      </c>
      <c r="C107" s="173" t="s">
        <v>259</v>
      </c>
      <c r="D107" s="174" t="s">
        <v>260</v>
      </c>
      <c r="E107" s="175">
        <v>1.7741629999999999</v>
      </c>
      <c r="F107" s="175">
        <v>0</v>
      </c>
      <c r="G107" s="176">
        <f t="shared" ref="G107:G112" si="12">E107*F107</f>
        <v>0</v>
      </c>
      <c r="O107" s="170">
        <v>2</v>
      </c>
      <c r="AA107" s="146">
        <v>8</v>
      </c>
      <c r="AB107" s="146">
        <v>0</v>
      </c>
      <c r="AC107" s="146">
        <v>3</v>
      </c>
      <c r="AZ107" s="146">
        <v>1</v>
      </c>
      <c r="BA107" s="146">
        <f t="shared" ref="BA107:BA112" si="13">IF(AZ107=1,G107,0)</f>
        <v>0</v>
      </c>
      <c r="BB107" s="146">
        <f t="shared" ref="BB107:BB112" si="14">IF(AZ107=2,G107,0)</f>
        <v>0</v>
      </c>
      <c r="BC107" s="146">
        <f t="shared" ref="BC107:BC112" si="15">IF(AZ107=3,G107,0)</f>
        <v>0</v>
      </c>
      <c r="BD107" s="146">
        <f t="shared" ref="BD107:BD112" si="16">IF(AZ107=4,G107,0)</f>
        <v>0</v>
      </c>
      <c r="BE107" s="146">
        <f t="shared" ref="BE107:BE112" si="17">IF(AZ107=5,G107,0)</f>
        <v>0</v>
      </c>
      <c r="CA107" s="177">
        <v>8</v>
      </c>
      <c r="CB107" s="177">
        <v>0</v>
      </c>
      <c r="CZ107" s="146">
        <v>0</v>
      </c>
    </row>
    <row r="108" spans="1:104" x14ac:dyDescent="0.2">
      <c r="A108" s="171">
        <v>80</v>
      </c>
      <c r="B108" s="172" t="s">
        <v>261</v>
      </c>
      <c r="C108" s="173" t="s">
        <v>262</v>
      </c>
      <c r="D108" s="174" t="s">
        <v>260</v>
      </c>
      <c r="E108" s="175">
        <v>1.7741629999999999</v>
      </c>
      <c r="F108" s="175">
        <v>0</v>
      </c>
      <c r="G108" s="176">
        <f t="shared" si="12"/>
        <v>0</v>
      </c>
      <c r="O108" s="170">
        <v>2</v>
      </c>
      <c r="AA108" s="146">
        <v>8</v>
      </c>
      <c r="AB108" s="146">
        <v>0</v>
      </c>
      <c r="AC108" s="146">
        <v>3</v>
      </c>
      <c r="AZ108" s="146">
        <v>1</v>
      </c>
      <c r="BA108" s="146">
        <f t="shared" si="13"/>
        <v>0</v>
      </c>
      <c r="BB108" s="146">
        <f t="shared" si="14"/>
        <v>0</v>
      </c>
      <c r="BC108" s="146">
        <f t="shared" si="15"/>
        <v>0</v>
      </c>
      <c r="BD108" s="146">
        <f t="shared" si="16"/>
        <v>0</v>
      </c>
      <c r="BE108" s="146">
        <f t="shared" si="17"/>
        <v>0</v>
      </c>
      <c r="CA108" s="177">
        <v>8</v>
      </c>
      <c r="CB108" s="177">
        <v>0</v>
      </c>
      <c r="CZ108" s="146">
        <v>0</v>
      </c>
    </row>
    <row r="109" spans="1:104" x14ac:dyDescent="0.2">
      <c r="A109" s="171">
        <v>81</v>
      </c>
      <c r="B109" s="172" t="s">
        <v>263</v>
      </c>
      <c r="C109" s="173" t="s">
        <v>264</v>
      </c>
      <c r="D109" s="174" t="s">
        <v>260</v>
      </c>
      <c r="E109" s="175">
        <v>1.7741629999999999</v>
      </c>
      <c r="F109" s="175">
        <v>0</v>
      </c>
      <c r="G109" s="176">
        <f t="shared" si="12"/>
        <v>0</v>
      </c>
      <c r="O109" s="170">
        <v>2</v>
      </c>
      <c r="AA109" s="146">
        <v>8</v>
      </c>
      <c r="AB109" s="146">
        <v>0</v>
      </c>
      <c r="AC109" s="146">
        <v>3</v>
      </c>
      <c r="AZ109" s="146">
        <v>1</v>
      </c>
      <c r="BA109" s="146">
        <f t="shared" si="13"/>
        <v>0</v>
      </c>
      <c r="BB109" s="146">
        <f t="shared" si="14"/>
        <v>0</v>
      </c>
      <c r="BC109" s="146">
        <f t="shared" si="15"/>
        <v>0</v>
      </c>
      <c r="BD109" s="146">
        <f t="shared" si="16"/>
        <v>0</v>
      </c>
      <c r="BE109" s="146">
        <f t="shared" si="17"/>
        <v>0</v>
      </c>
      <c r="CA109" s="177">
        <v>8</v>
      </c>
      <c r="CB109" s="177">
        <v>0</v>
      </c>
      <c r="CZ109" s="146">
        <v>0</v>
      </c>
    </row>
    <row r="110" spans="1:104" x14ac:dyDescent="0.2">
      <c r="A110" s="171">
        <v>82</v>
      </c>
      <c r="B110" s="172" t="s">
        <v>265</v>
      </c>
      <c r="C110" s="173" t="s">
        <v>266</v>
      </c>
      <c r="D110" s="174" t="s">
        <v>260</v>
      </c>
      <c r="E110" s="175">
        <v>1.7741629999999999</v>
      </c>
      <c r="F110" s="175">
        <v>0</v>
      </c>
      <c r="G110" s="176">
        <f t="shared" si="12"/>
        <v>0</v>
      </c>
      <c r="O110" s="170">
        <v>2</v>
      </c>
      <c r="AA110" s="146">
        <v>8</v>
      </c>
      <c r="AB110" s="146">
        <v>0</v>
      </c>
      <c r="AC110" s="146">
        <v>3</v>
      </c>
      <c r="AZ110" s="146">
        <v>1</v>
      </c>
      <c r="BA110" s="146">
        <f t="shared" si="13"/>
        <v>0</v>
      </c>
      <c r="BB110" s="146">
        <f t="shared" si="14"/>
        <v>0</v>
      </c>
      <c r="BC110" s="146">
        <f t="shared" si="15"/>
        <v>0</v>
      </c>
      <c r="BD110" s="146">
        <f t="shared" si="16"/>
        <v>0</v>
      </c>
      <c r="BE110" s="146">
        <f t="shared" si="17"/>
        <v>0</v>
      </c>
      <c r="CA110" s="177">
        <v>8</v>
      </c>
      <c r="CB110" s="177">
        <v>0</v>
      </c>
      <c r="CZ110" s="146">
        <v>0</v>
      </c>
    </row>
    <row r="111" spans="1:104" x14ac:dyDescent="0.2">
      <c r="A111" s="171">
        <v>83</v>
      </c>
      <c r="B111" s="172" t="s">
        <v>267</v>
      </c>
      <c r="C111" s="173" t="s">
        <v>268</v>
      </c>
      <c r="D111" s="174" t="s">
        <v>260</v>
      </c>
      <c r="E111" s="175">
        <v>1.7741629999999999</v>
      </c>
      <c r="F111" s="175">
        <v>0</v>
      </c>
      <c r="G111" s="176">
        <f t="shared" si="12"/>
        <v>0</v>
      </c>
      <c r="O111" s="170">
        <v>2</v>
      </c>
      <c r="AA111" s="146">
        <v>8</v>
      </c>
      <c r="AB111" s="146">
        <v>0</v>
      </c>
      <c r="AC111" s="146">
        <v>3</v>
      </c>
      <c r="AZ111" s="146">
        <v>1</v>
      </c>
      <c r="BA111" s="146">
        <f t="shared" si="13"/>
        <v>0</v>
      </c>
      <c r="BB111" s="146">
        <f t="shared" si="14"/>
        <v>0</v>
      </c>
      <c r="BC111" s="146">
        <f t="shared" si="15"/>
        <v>0</v>
      </c>
      <c r="BD111" s="146">
        <f t="shared" si="16"/>
        <v>0</v>
      </c>
      <c r="BE111" s="146">
        <f t="shared" si="17"/>
        <v>0</v>
      </c>
      <c r="CA111" s="177">
        <v>8</v>
      </c>
      <c r="CB111" s="177">
        <v>0</v>
      </c>
      <c r="CZ111" s="146">
        <v>0</v>
      </c>
    </row>
    <row r="112" spans="1:104" x14ac:dyDescent="0.2">
      <c r="A112" s="171">
        <v>84</v>
      </c>
      <c r="B112" s="172" t="s">
        <v>269</v>
      </c>
      <c r="C112" s="173" t="s">
        <v>270</v>
      </c>
      <c r="D112" s="174" t="s">
        <v>260</v>
      </c>
      <c r="E112" s="175">
        <v>1.7741629999999999</v>
      </c>
      <c r="F112" s="175">
        <v>0</v>
      </c>
      <c r="G112" s="176">
        <f t="shared" si="12"/>
        <v>0</v>
      </c>
      <c r="O112" s="170">
        <v>2</v>
      </c>
      <c r="AA112" s="146">
        <v>8</v>
      </c>
      <c r="AB112" s="146">
        <v>0</v>
      </c>
      <c r="AC112" s="146">
        <v>3</v>
      </c>
      <c r="AZ112" s="146">
        <v>1</v>
      </c>
      <c r="BA112" s="146">
        <f t="shared" si="13"/>
        <v>0</v>
      </c>
      <c r="BB112" s="146">
        <f t="shared" si="14"/>
        <v>0</v>
      </c>
      <c r="BC112" s="146">
        <f t="shared" si="15"/>
        <v>0</v>
      </c>
      <c r="BD112" s="146">
        <f t="shared" si="16"/>
        <v>0</v>
      </c>
      <c r="BE112" s="146">
        <f t="shared" si="17"/>
        <v>0</v>
      </c>
      <c r="CA112" s="177">
        <v>8</v>
      </c>
      <c r="CB112" s="177">
        <v>0</v>
      </c>
      <c r="CZ112" s="146">
        <v>0</v>
      </c>
    </row>
    <row r="113" spans="1:57" x14ac:dyDescent="0.2">
      <c r="A113" s="184"/>
      <c r="B113" s="185" t="s">
        <v>73</v>
      </c>
      <c r="C113" s="186" t="str">
        <f>CONCATENATE(B106," ",C106)</f>
        <v>D96 Přesuny suti a vybouraných hmot</v>
      </c>
      <c r="D113" s="187"/>
      <c r="E113" s="188"/>
      <c r="F113" s="189"/>
      <c r="G113" s="190">
        <f>SUM(G106:G112)</f>
        <v>0</v>
      </c>
      <c r="O113" s="170">
        <v>4</v>
      </c>
      <c r="BA113" s="191">
        <f>SUM(BA106:BA112)</f>
        <v>0</v>
      </c>
      <c r="BB113" s="191">
        <f>SUM(BB106:BB112)</f>
        <v>0</v>
      </c>
      <c r="BC113" s="191">
        <f>SUM(BC106:BC112)</f>
        <v>0</v>
      </c>
      <c r="BD113" s="191">
        <f>SUM(BD106:BD112)</f>
        <v>0</v>
      </c>
      <c r="BE113" s="191">
        <f>SUM(BE106:BE112)</f>
        <v>0</v>
      </c>
    </row>
    <row r="114" spans="1:57" x14ac:dyDescent="0.2">
      <c r="E114" s="146"/>
    </row>
    <row r="115" spans="1:57" x14ac:dyDescent="0.2">
      <c r="E115" s="146"/>
    </row>
    <row r="116" spans="1:57" x14ac:dyDescent="0.2">
      <c r="E116" s="146"/>
    </row>
    <row r="117" spans="1:57" x14ac:dyDescent="0.2">
      <c r="E117" s="146"/>
    </row>
    <row r="118" spans="1:57" x14ac:dyDescent="0.2">
      <c r="E118" s="146"/>
    </row>
    <row r="119" spans="1:57" x14ac:dyDescent="0.2">
      <c r="E119" s="146"/>
    </row>
    <row r="120" spans="1:57" x14ac:dyDescent="0.2">
      <c r="E120" s="146"/>
    </row>
    <row r="121" spans="1:57" x14ac:dyDescent="0.2">
      <c r="E121" s="146"/>
    </row>
    <row r="122" spans="1:57" x14ac:dyDescent="0.2">
      <c r="E122" s="146"/>
    </row>
    <row r="123" spans="1:57" x14ac:dyDescent="0.2">
      <c r="E123" s="146"/>
    </row>
    <row r="124" spans="1:57" x14ac:dyDescent="0.2">
      <c r="E124" s="146"/>
    </row>
    <row r="125" spans="1:57" x14ac:dyDescent="0.2">
      <c r="E125" s="146"/>
    </row>
    <row r="126" spans="1:57" x14ac:dyDescent="0.2">
      <c r="E126" s="146"/>
    </row>
    <row r="127" spans="1:57" x14ac:dyDescent="0.2">
      <c r="E127" s="146"/>
    </row>
    <row r="128" spans="1:57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A137" s="192"/>
      <c r="B137" s="192"/>
      <c r="C137" s="192"/>
      <c r="D137" s="192"/>
      <c r="E137" s="192"/>
      <c r="F137" s="192"/>
      <c r="G137" s="192"/>
    </row>
    <row r="138" spans="1:7" x14ac:dyDescent="0.2">
      <c r="A138" s="192"/>
      <c r="B138" s="192"/>
      <c r="C138" s="192"/>
      <c r="D138" s="192"/>
      <c r="E138" s="192"/>
      <c r="F138" s="192"/>
      <c r="G138" s="192"/>
    </row>
    <row r="139" spans="1:7" x14ac:dyDescent="0.2">
      <c r="A139" s="192"/>
      <c r="B139" s="192"/>
      <c r="C139" s="192"/>
      <c r="D139" s="192"/>
      <c r="E139" s="192"/>
      <c r="F139" s="192"/>
      <c r="G139" s="192"/>
    </row>
    <row r="140" spans="1:7" x14ac:dyDescent="0.2">
      <c r="A140" s="192"/>
      <c r="B140" s="192"/>
      <c r="C140" s="192"/>
      <c r="D140" s="192"/>
      <c r="E140" s="192"/>
      <c r="F140" s="192"/>
      <c r="G140" s="192"/>
    </row>
    <row r="141" spans="1:7" x14ac:dyDescent="0.2">
      <c r="E141" s="146"/>
    </row>
    <row r="142" spans="1:7" x14ac:dyDescent="0.2">
      <c r="E142" s="146"/>
    </row>
    <row r="143" spans="1:7" x14ac:dyDescent="0.2">
      <c r="E143" s="146"/>
    </row>
    <row r="144" spans="1:7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E162" s="146"/>
    </row>
    <row r="163" spans="1:7" x14ac:dyDescent="0.2">
      <c r="E163" s="146"/>
    </row>
    <row r="164" spans="1:7" x14ac:dyDescent="0.2">
      <c r="E164" s="146"/>
    </row>
    <row r="165" spans="1:7" x14ac:dyDescent="0.2">
      <c r="E165" s="146"/>
    </row>
    <row r="166" spans="1:7" x14ac:dyDescent="0.2">
      <c r="E166" s="146"/>
    </row>
    <row r="167" spans="1:7" x14ac:dyDescent="0.2">
      <c r="E167" s="146"/>
    </row>
    <row r="168" spans="1:7" x14ac:dyDescent="0.2">
      <c r="E168" s="146"/>
    </row>
    <row r="169" spans="1:7" x14ac:dyDescent="0.2">
      <c r="E169" s="146"/>
    </row>
    <row r="170" spans="1:7" x14ac:dyDescent="0.2">
      <c r="E170" s="146"/>
    </row>
    <row r="171" spans="1:7" x14ac:dyDescent="0.2">
      <c r="E171" s="146"/>
    </row>
    <row r="172" spans="1:7" x14ac:dyDescent="0.2">
      <c r="A172" s="193"/>
      <c r="B172" s="193"/>
    </row>
    <row r="173" spans="1:7" x14ac:dyDescent="0.2">
      <c r="A173" s="192"/>
      <c r="B173" s="192"/>
      <c r="C173" s="195"/>
      <c r="D173" s="195"/>
      <c r="E173" s="196"/>
      <c r="F173" s="195"/>
      <c r="G173" s="197"/>
    </row>
    <row r="174" spans="1:7" x14ac:dyDescent="0.2">
      <c r="A174" s="198"/>
      <c r="B174" s="198"/>
      <c r="C174" s="192"/>
      <c r="D174" s="192"/>
      <c r="E174" s="199"/>
      <c r="F174" s="192"/>
      <c r="G174" s="192"/>
    </row>
    <row r="175" spans="1:7" x14ac:dyDescent="0.2">
      <c r="A175" s="192"/>
      <c r="B175" s="192"/>
      <c r="C175" s="192"/>
      <c r="D175" s="192"/>
      <c r="E175" s="199"/>
      <c r="F175" s="192"/>
      <c r="G175" s="192"/>
    </row>
    <row r="176" spans="1:7" x14ac:dyDescent="0.2">
      <c r="A176" s="192"/>
      <c r="B176" s="192"/>
      <c r="C176" s="192"/>
      <c r="D176" s="192"/>
      <c r="E176" s="199"/>
      <c r="F176" s="192"/>
      <c r="G176" s="192"/>
    </row>
    <row r="177" spans="1:7" x14ac:dyDescent="0.2">
      <c r="A177" s="192"/>
      <c r="B177" s="192"/>
      <c r="C177" s="192"/>
      <c r="D177" s="192"/>
      <c r="E177" s="199"/>
      <c r="F177" s="192"/>
      <c r="G177" s="192"/>
    </row>
    <row r="178" spans="1:7" x14ac:dyDescent="0.2">
      <c r="A178" s="192"/>
      <c r="B178" s="192"/>
      <c r="C178" s="192"/>
      <c r="D178" s="192"/>
      <c r="E178" s="199"/>
      <c r="F178" s="192"/>
      <c r="G178" s="192"/>
    </row>
    <row r="179" spans="1:7" x14ac:dyDescent="0.2">
      <c r="A179" s="192"/>
      <c r="B179" s="192"/>
      <c r="C179" s="192"/>
      <c r="D179" s="192"/>
      <c r="E179" s="199"/>
      <c r="F179" s="192"/>
      <c r="G179" s="192"/>
    </row>
    <row r="180" spans="1:7" x14ac:dyDescent="0.2">
      <c r="A180" s="192"/>
      <c r="B180" s="192"/>
      <c r="C180" s="192"/>
      <c r="D180" s="192"/>
      <c r="E180" s="199"/>
      <c r="F180" s="192"/>
      <c r="G180" s="192"/>
    </row>
    <row r="181" spans="1:7" x14ac:dyDescent="0.2">
      <c r="A181" s="192"/>
      <c r="B181" s="192"/>
      <c r="C181" s="192"/>
      <c r="D181" s="192"/>
      <c r="E181" s="199"/>
      <c r="F181" s="192"/>
      <c r="G181" s="192"/>
    </row>
    <row r="182" spans="1:7" x14ac:dyDescent="0.2">
      <c r="A182" s="192"/>
      <c r="B182" s="192"/>
      <c r="C182" s="192"/>
      <c r="D182" s="192"/>
      <c r="E182" s="199"/>
      <c r="F182" s="192"/>
      <c r="G182" s="192"/>
    </row>
    <row r="183" spans="1:7" x14ac:dyDescent="0.2">
      <c r="A183" s="192"/>
      <c r="B183" s="192"/>
      <c r="C183" s="192"/>
      <c r="D183" s="192"/>
      <c r="E183" s="199"/>
      <c r="F183" s="192"/>
      <c r="G183" s="192"/>
    </row>
    <row r="184" spans="1:7" x14ac:dyDescent="0.2">
      <c r="A184" s="192"/>
      <c r="B184" s="192"/>
      <c r="C184" s="192"/>
      <c r="D184" s="192"/>
      <c r="E184" s="199"/>
      <c r="F184" s="192"/>
      <c r="G184" s="192"/>
    </row>
    <row r="185" spans="1:7" x14ac:dyDescent="0.2">
      <c r="A185" s="192"/>
      <c r="B185" s="192"/>
      <c r="C185" s="192"/>
      <c r="D185" s="192"/>
      <c r="E185" s="199"/>
      <c r="F185" s="192"/>
      <c r="G185" s="192"/>
    </row>
    <row r="186" spans="1:7" x14ac:dyDescent="0.2">
      <c r="A186" s="192"/>
      <c r="B186" s="192"/>
      <c r="C186" s="192"/>
      <c r="D186" s="192"/>
      <c r="E186" s="199"/>
      <c r="F186" s="192"/>
      <c r="G186" s="192"/>
    </row>
  </sheetData>
  <mergeCells count="15">
    <mergeCell ref="C97:D97"/>
    <mergeCell ref="C103:D103"/>
    <mergeCell ref="C31:D31"/>
    <mergeCell ref="C33:D33"/>
    <mergeCell ref="C35:D35"/>
    <mergeCell ref="C37:D37"/>
    <mergeCell ref="C51:D51"/>
    <mergeCell ref="C13:D13"/>
    <mergeCell ref="C18:D18"/>
    <mergeCell ref="C24:D24"/>
    <mergeCell ref="A1:G1"/>
    <mergeCell ref="A3:B3"/>
    <mergeCell ref="A4:B4"/>
    <mergeCell ref="E4:G4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JPajgr</cp:lastModifiedBy>
  <dcterms:created xsi:type="dcterms:W3CDTF">2016-04-14T17:46:54Z</dcterms:created>
  <dcterms:modified xsi:type="dcterms:W3CDTF">2017-02-07T13:29:45Z</dcterms:modified>
</cp:coreProperties>
</file>