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576" yWindow="672" windowWidth="14724" windowHeight="8736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Rekapitulace!$G$12</definedName>
    <definedName name="Dodavka0">Položky!#REF!</definedName>
    <definedName name="HSV">Rekapitulace!$E$12</definedName>
    <definedName name="HSV0">Položky!#REF!</definedName>
    <definedName name="HZS">Rekapitulace!$I$12</definedName>
    <definedName name="HZS0">Položky!#REF!</definedName>
    <definedName name="JKSO">'Krycí list'!$G$2</definedName>
    <definedName name="MJ">'Krycí list'!$G$5</definedName>
    <definedName name="Mont">Rekapitulace!$H$12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Položky!$A$1:$G$56</definedName>
    <definedName name="_xlnm.Print_Area" localSheetId="1">Rekapitulace!$A$1:$I$26</definedName>
    <definedName name="PocetMJ">'Krycí list'!$G$6</definedName>
    <definedName name="Poznamka">'Krycí list'!$B$37</definedName>
    <definedName name="Projektant">'Krycí list'!$C$8</definedName>
    <definedName name="PSV">Rekapitulace!$F$12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Rekapitulace!$H$25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5725" fullCalcOnLoad="1"/>
</workbook>
</file>

<file path=xl/calcChain.xml><?xml version="1.0" encoding="utf-8"?>
<calcChain xmlns="http://schemas.openxmlformats.org/spreadsheetml/2006/main">
  <c r="D21" i="1"/>
  <c r="D20"/>
  <c r="D19"/>
  <c r="D18"/>
  <c r="D17"/>
  <c r="D16"/>
  <c r="D15"/>
  <c r="BE54" i="3"/>
  <c r="BD54"/>
  <c r="BC54"/>
  <c r="BA54"/>
  <c r="G54"/>
  <c r="BB54" s="1"/>
  <c r="BE52"/>
  <c r="BD52"/>
  <c r="BD56" s="1"/>
  <c r="H11" i="2" s="1"/>
  <c r="BC52" i="3"/>
  <c r="BA52"/>
  <c r="G52"/>
  <c r="BB52" s="1"/>
  <c r="B11" i="2"/>
  <c r="A11"/>
  <c r="BE56" i="3"/>
  <c r="I11" i="2" s="1"/>
  <c r="BC56" i="3"/>
  <c r="G11" i="2" s="1"/>
  <c r="BA56" i="3"/>
  <c r="E11" i="2" s="1"/>
  <c r="C56" i="3"/>
  <c r="BE49"/>
  <c r="BD49"/>
  <c r="BC49"/>
  <c r="BA49"/>
  <c r="G49"/>
  <c r="BB49" s="1"/>
  <c r="BE48"/>
  <c r="BD48"/>
  <c r="BC48"/>
  <c r="BA48"/>
  <c r="G48"/>
  <c r="BB48" s="1"/>
  <c r="BE47"/>
  <c r="BD47"/>
  <c r="BC47"/>
  <c r="BA47"/>
  <c r="G47"/>
  <c r="BB47" s="1"/>
  <c r="BE46"/>
  <c r="BD46"/>
  <c r="BC46"/>
  <c r="BA46"/>
  <c r="G46"/>
  <c r="BB46" s="1"/>
  <c r="BE45"/>
  <c r="BD45"/>
  <c r="BC45"/>
  <c r="BA45"/>
  <c r="G45"/>
  <c r="BB45" s="1"/>
  <c r="BE44"/>
  <c r="BD44"/>
  <c r="BC44"/>
  <c r="BA44"/>
  <c r="G44"/>
  <c r="BB44" s="1"/>
  <c r="BE42"/>
  <c r="BD42"/>
  <c r="BC42"/>
  <c r="BA42"/>
  <c r="G42"/>
  <c r="BB42" s="1"/>
  <c r="BE41"/>
  <c r="BD41"/>
  <c r="BC41"/>
  <c r="BA41"/>
  <c r="G41"/>
  <c r="BB41" s="1"/>
  <c r="BE40"/>
  <c r="BD40"/>
  <c r="BC40"/>
  <c r="BA40"/>
  <c r="G40"/>
  <c r="BB40" s="1"/>
  <c r="BE38"/>
  <c r="BD38"/>
  <c r="BC38"/>
  <c r="BA38"/>
  <c r="G38"/>
  <c r="BB38" s="1"/>
  <c r="BE37"/>
  <c r="BD37"/>
  <c r="BC37"/>
  <c r="BA37"/>
  <c r="G37"/>
  <c r="BB37" s="1"/>
  <c r="BE35"/>
  <c r="BD35"/>
  <c r="BC35"/>
  <c r="BA35"/>
  <c r="G35"/>
  <c r="BB35" s="1"/>
  <c r="BE33"/>
  <c r="BD33"/>
  <c r="BC33"/>
  <c r="BA33"/>
  <c r="G33"/>
  <c r="BB33" s="1"/>
  <c r="BE32"/>
  <c r="BD32"/>
  <c r="BC32"/>
  <c r="BA32"/>
  <c r="G32"/>
  <c r="BB32" s="1"/>
  <c r="BE31"/>
  <c r="BD31"/>
  <c r="BC31"/>
  <c r="BA31"/>
  <c r="G31"/>
  <c r="BB31" s="1"/>
  <c r="BE30"/>
  <c r="BD30"/>
  <c r="BD50" s="1"/>
  <c r="H10" i="2" s="1"/>
  <c r="BC30" i="3"/>
  <c r="BA30"/>
  <c r="G30"/>
  <c r="BB30" s="1"/>
  <c r="B10" i="2"/>
  <c r="A10"/>
  <c r="BE50" i="3"/>
  <c r="I10" i="2" s="1"/>
  <c r="BC50" i="3"/>
  <c r="G10" i="2" s="1"/>
  <c r="BA50" i="3"/>
  <c r="E10" i="2" s="1"/>
  <c r="C50" i="3"/>
  <c r="BE27"/>
  <c r="BD27"/>
  <c r="BC27"/>
  <c r="BA27"/>
  <c r="G27"/>
  <c r="BB27" s="1"/>
  <c r="BE26"/>
  <c r="BD26"/>
  <c r="BC26"/>
  <c r="BA26"/>
  <c r="G26"/>
  <c r="BB26" s="1"/>
  <c r="BE25"/>
  <c r="BD25"/>
  <c r="BC25"/>
  <c r="BA25"/>
  <c r="G25"/>
  <c r="BB25" s="1"/>
  <c r="BE24"/>
  <c r="BD24"/>
  <c r="BC24"/>
  <c r="BA24"/>
  <c r="G24"/>
  <c r="BB24" s="1"/>
  <c r="BE23"/>
  <c r="BD23"/>
  <c r="BC23"/>
  <c r="BA23"/>
  <c r="G23"/>
  <c r="BB23" s="1"/>
  <c r="BE22"/>
  <c r="BD22"/>
  <c r="BD28" s="1"/>
  <c r="H9" i="2" s="1"/>
  <c r="BC22" i="3"/>
  <c r="BA22"/>
  <c r="G22"/>
  <c r="BB22" s="1"/>
  <c r="B9" i="2"/>
  <c r="A9"/>
  <c r="BE28" i="3"/>
  <c r="I9" i="2" s="1"/>
  <c r="BC28" i="3"/>
  <c r="G9" i="2" s="1"/>
  <c r="BA28" i="3"/>
  <c r="E9" i="2" s="1"/>
  <c r="C28" i="3"/>
  <c r="BE19"/>
  <c r="BD19"/>
  <c r="BC19"/>
  <c r="BA19"/>
  <c r="G19"/>
  <c r="BB19" s="1"/>
  <c r="BE18"/>
  <c r="BD18"/>
  <c r="BC18"/>
  <c r="BA18"/>
  <c r="G18"/>
  <c r="BB18" s="1"/>
  <c r="BE16"/>
  <c r="BD16"/>
  <c r="BC16"/>
  <c r="BA16"/>
  <c r="G16"/>
  <c r="BB16" s="1"/>
  <c r="BE14"/>
  <c r="BD14"/>
  <c r="BC14"/>
  <c r="BA14"/>
  <c r="G14"/>
  <c r="BB14" s="1"/>
  <c r="BE13"/>
  <c r="BD13"/>
  <c r="BC13"/>
  <c r="BA13"/>
  <c r="G13"/>
  <c r="BB13" s="1"/>
  <c r="BE12"/>
  <c r="BD12"/>
  <c r="BD20" s="1"/>
  <c r="H8" i="2" s="1"/>
  <c r="BC12" i="3"/>
  <c r="BA12"/>
  <c r="G12"/>
  <c r="BB12" s="1"/>
  <c r="B8" i="2"/>
  <c r="A8"/>
  <c r="BE20" i="3"/>
  <c r="I8" i="2" s="1"/>
  <c r="BC20" i="3"/>
  <c r="G8" i="2" s="1"/>
  <c r="BA20" i="3"/>
  <c r="E8" i="2" s="1"/>
  <c r="C20" i="3"/>
  <c r="BE8"/>
  <c r="BD8"/>
  <c r="BD10" s="1"/>
  <c r="H7" i="2" s="1"/>
  <c r="BC8" i="3"/>
  <c r="BA8"/>
  <c r="G8"/>
  <c r="BB8" s="1"/>
  <c r="BB10" s="1"/>
  <c r="F7" i="2" s="1"/>
  <c r="B7"/>
  <c r="A7"/>
  <c r="BE10" i="3"/>
  <c r="I7" i="2" s="1"/>
  <c r="BC10" i="3"/>
  <c r="G7" i="2" s="1"/>
  <c r="G12" s="1"/>
  <c r="C18" i="1" s="1"/>
  <c r="BA10" i="3"/>
  <c r="E7" i="2" s="1"/>
  <c r="C10" i="3"/>
  <c r="E4"/>
  <c r="C4"/>
  <c r="F3"/>
  <c r="C3"/>
  <c r="C2" i="2"/>
  <c r="C1"/>
  <c r="C33" i="1"/>
  <c r="F33" s="1"/>
  <c r="C31"/>
  <c r="C9"/>
  <c r="G7"/>
  <c r="D2"/>
  <c r="C2"/>
  <c r="E12" i="2" l="1"/>
  <c r="I12"/>
  <c r="C21" i="1" s="1"/>
  <c r="H12" i="2"/>
  <c r="C17" i="1" s="1"/>
  <c r="BB20" i="3"/>
  <c r="F8" i="2" s="1"/>
  <c r="BB28" i="3"/>
  <c r="F9" i="2" s="1"/>
  <c r="BB50" i="3"/>
  <c r="F10" i="2" s="1"/>
  <c r="BB56" i="3"/>
  <c r="F11" i="2" s="1"/>
  <c r="G10" i="3"/>
  <c r="G20"/>
  <c r="G28"/>
  <c r="G50"/>
  <c r="G56"/>
  <c r="F12" i="2" l="1"/>
  <c r="C16" i="1" s="1"/>
  <c r="G24" i="2"/>
  <c r="I24" s="1"/>
  <c r="G23"/>
  <c r="I23" s="1"/>
  <c r="G21" i="1" s="1"/>
  <c r="G22" i="2"/>
  <c r="I22" s="1"/>
  <c r="G20" i="1" s="1"/>
  <c r="G21" i="2"/>
  <c r="I21" s="1"/>
  <c r="G19" i="1" s="1"/>
  <c r="G20" i="2"/>
  <c r="I20" s="1"/>
  <c r="G18" i="1" s="1"/>
  <c r="G19" i="2"/>
  <c r="I19" s="1"/>
  <c r="G17" i="1" s="1"/>
  <c r="G18" i="2"/>
  <c r="I18" s="1"/>
  <c r="G16" i="1" s="1"/>
  <c r="G17" i="2"/>
  <c r="I17" s="1"/>
  <c r="C15" i="1"/>
  <c r="C19" s="1"/>
  <c r="C22" s="1"/>
  <c r="G15" l="1"/>
  <c r="H25" i="2"/>
  <c r="G23" i="1" s="1"/>
  <c r="G22" s="1"/>
  <c r="C23" l="1"/>
  <c r="F30" s="1"/>
  <c r="F31" l="1"/>
  <c r="F34" s="1"/>
</calcChain>
</file>

<file path=xl/sharedStrings.xml><?xml version="1.0" encoding="utf-8"?>
<sst xmlns="http://schemas.openxmlformats.org/spreadsheetml/2006/main" count="242" uniqueCount="169">
  <si>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</si>
  <si>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</si>
  <si>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</si>
  <si>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</si>
  <si>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</si>
  <si>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</si>
  <si>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</si>
  <si>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</si>
  <si>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</si>
  <si>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</si>
  <si>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</si>
  <si>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</si>
  <si>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</si>
  <si>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</si>
  <si>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</si>
  <si>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</si>
  <si>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</si>
  <si>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</si>
  <si>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</si>
  <si>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</si>
  <si>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</si>
  <si>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</si>
  <si>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</si>
  <si>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</si>
  <si>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</si>
  <si>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</si>
  <si>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</si>
  <si>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</si>
  <si>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</si>
  <si>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</si>
  <si>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</si>
  <si>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</si>
  <si>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</si>
  <si>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</si>
  <si>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</si>
  <si>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</si>
  <si>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</si>
  <si>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</si>
  <si>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</si>
  <si>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</si>
  <si>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</si>
  <si>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</si>
  <si>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</si>
  <si>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</si>
  <si>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</si>
  <si>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</si>
  <si>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</si>
  <si>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</si>
  <si>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</si>
  <si>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</si>
  <si>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</si>
  <si>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</si>
  <si>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</si>
  <si>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</si>
  <si>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</si>
  <si>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</si>
  <si>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</si>
  <si>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</si>
  <si>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</si>
  <si>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</si>
  <si>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</si>
  <si>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</si>
  <si>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</si>
  <si>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</si>
  <si>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</si>
  <si>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</si>
  <si>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</si>
  <si>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</si>
  <si>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</si>
  <si>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</si>
  <si>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</si>
  <si>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</si>
  <si>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</si>
  <si>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Celkem za</t>
  </si>
  <si>
    <t>SLEPÝ ROZPOČET</t>
  </si>
  <si>
    <t>Slepý rozpočet</t>
  </si>
  <si>
    <t>212/2016</t>
  </si>
  <si>
    <t>OPRAVA SOCIÁLNÍHO ZAŘÍZENÍ ZŠ ŠVABINSKÉHO</t>
  </si>
  <si>
    <t>D.1.4</t>
  </si>
  <si>
    <t>Technika prostředí staveb</t>
  </si>
  <si>
    <t>D14a</t>
  </si>
  <si>
    <t>Zařízení pro vytápění staveb</t>
  </si>
  <si>
    <t>722</t>
  </si>
  <si>
    <t>Vnitřní vodovod</t>
  </si>
  <si>
    <t>722181213RT5</t>
  </si>
  <si>
    <t>Izolace návleková tl. stěny 13 mm vnitřní průměr 15 mm</t>
  </si>
  <si>
    <t>m</t>
  </si>
  <si>
    <t>10+4+12+14</t>
  </si>
  <si>
    <t>733</t>
  </si>
  <si>
    <t>Rozvod potrubí</t>
  </si>
  <si>
    <t>722181213RT7</t>
  </si>
  <si>
    <t>Izolace návleková tl. stěny 13 mm vnitřní průměr 22 mm</t>
  </si>
  <si>
    <t>722181213RT9</t>
  </si>
  <si>
    <t>Izolace návleková tl. stěny 13 mm vnitřní průměr 28 mm</t>
  </si>
  <si>
    <t>733160801R00</t>
  </si>
  <si>
    <t xml:space="preserve">Demontáž potrubí z měděných trubek do D 28 mm </t>
  </si>
  <si>
    <t>10+14+3</t>
  </si>
  <si>
    <t>733163102R00</t>
  </si>
  <si>
    <t xml:space="preserve">Potrubí z měděných trubek D 15 x 1,0 mm </t>
  </si>
  <si>
    <t>733163104R00</t>
  </si>
  <si>
    <t xml:space="preserve">Potrubí z měděných trubek D 22 x 1 ,0mm </t>
  </si>
  <si>
    <t>733163105R00</t>
  </si>
  <si>
    <t xml:space="preserve">Potrubí z měděných trubek D 28 x 1,5 mm </t>
  </si>
  <si>
    <t>734</t>
  </si>
  <si>
    <t>Armatury</t>
  </si>
  <si>
    <t>734200821R00</t>
  </si>
  <si>
    <t xml:space="preserve">Demontáž armatur se 2závity do G 1/2 </t>
  </si>
  <si>
    <t>kus</t>
  </si>
  <si>
    <t>734211112R00</t>
  </si>
  <si>
    <t xml:space="preserve">Ventily odvzdušňovací ot.těles G 1/4" </t>
  </si>
  <si>
    <t>734221672R00</t>
  </si>
  <si>
    <t>Hlavice ovládání ventilů termostat. s ochranou proti odcizení</t>
  </si>
  <si>
    <t>734226412R00</t>
  </si>
  <si>
    <t xml:space="preserve">Ventil radiátorový,přímý DN 15 </t>
  </si>
  <si>
    <t>734264122R00</t>
  </si>
  <si>
    <t xml:space="preserve">Šroubení uzavírat.přímé,vnitřní z. DN 15 </t>
  </si>
  <si>
    <t>998734201R00</t>
  </si>
  <si>
    <t xml:space="preserve">Přesun hmot pro armatury v objektech H do 6 m </t>
  </si>
  <si>
    <t>735</t>
  </si>
  <si>
    <t>Otopná tělesa</t>
  </si>
  <si>
    <t>735000912R00</t>
  </si>
  <si>
    <t xml:space="preserve">Oprava-vyregulování ventilů s termost.ovládáním </t>
  </si>
  <si>
    <t>735110912R00</t>
  </si>
  <si>
    <t xml:space="preserve">Oprava-rozpojení otopného tělesa teplovodního </t>
  </si>
  <si>
    <t>735110914R00</t>
  </si>
  <si>
    <t xml:space="preserve">Oprava-stažení otopného tělesa </t>
  </si>
  <si>
    <t>735111810R00</t>
  </si>
  <si>
    <t xml:space="preserve">Demontáž těles otopných litinových článkových </t>
  </si>
  <si>
    <t>m2</t>
  </si>
  <si>
    <t>(14+12+10)*0,18</t>
  </si>
  <si>
    <t>735118110R00</t>
  </si>
  <si>
    <t xml:space="preserve">Tlaková zkouška otopných těles litinových - vodou </t>
  </si>
  <si>
    <t>(9+9+14+4)*0,18</t>
  </si>
  <si>
    <t>735190911R00</t>
  </si>
  <si>
    <t xml:space="preserve">Montáž růžice radiátorová </t>
  </si>
  <si>
    <t>735191904R00</t>
  </si>
  <si>
    <t xml:space="preserve">Propláchnutí otopných těles litinových </t>
  </si>
  <si>
    <t>735191905R00</t>
  </si>
  <si>
    <t xml:space="preserve">Oprava - odvzdušnění otopných těles </t>
  </si>
  <si>
    <t>735191910R00</t>
  </si>
  <si>
    <t xml:space="preserve">Napuštění vody do otopného systému - bez kotle </t>
  </si>
  <si>
    <t>735191914R00</t>
  </si>
  <si>
    <t xml:space="preserve">Montáž otop.těles z použitých litinových článků </t>
  </si>
  <si>
    <t>735494811R00</t>
  </si>
  <si>
    <t xml:space="preserve">Vypuštění vody z otopných těles a systému </t>
  </si>
  <si>
    <t>48406010</t>
  </si>
  <si>
    <t>Růžice litinová slepá</t>
  </si>
  <si>
    <t>48406065</t>
  </si>
  <si>
    <t>Růžice litinová vrtaná  3/8"</t>
  </si>
  <si>
    <t>48406070</t>
  </si>
  <si>
    <t>Růžice litinová vrtaná  1/2"</t>
  </si>
  <si>
    <t>48406155</t>
  </si>
  <si>
    <t>Vsuvka radiátorová litinová</t>
  </si>
  <si>
    <t>998735201R00</t>
  </si>
  <si>
    <t xml:space="preserve">Přesun hmot pro otopná tělesa v obj. H do 6 m </t>
  </si>
  <si>
    <t>783</t>
  </si>
  <si>
    <t>Nátěry</t>
  </si>
  <si>
    <t>783324340R00</t>
  </si>
  <si>
    <t xml:space="preserve">Nátěr syntetický litin. radiátorů  2x email </t>
  </si>
  <si>
    <t>783903812R00</t>
  </si>
  <si>
    <t>Očištění a odmaštění saponáty - otopná tělesa a rozvody vytápění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</si>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</sst>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5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1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0" xfId="1" applyFont="1" applyBorder="1"/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tabSelected="1" workbookViewId="0"/>
  </sheetViews>
  <sheetFormatPr defaultRowHeight="13.2"/>
  <cols>
    <col min="1" max="1" width="2" customWidth="1"/>
    <col min="2" max="2" width="15" customWidth="1"/>
    <col min="3" max="3" width="15.88671875" customWidth="1"/>
    <col min="4" max="4" width="14.5546875" customWidth="1"/>
    <col min="5" max="5" width="13.5546875" customWidth="1"/>
    <col min="6" max="6" width="16.5546875" customWidth="1"/>
    <col min="7" max="7" width="15.33203125" customWidth="1"/>
  </cols>
  <sheetData>
    <row r="1" spans="1:57" ht="24.75" customHeight="1" thickBot="1">
      <c r="A1" s="1" t="s">
        <v>74</v>
      </c>
      <c r="B1" s="2"/>
      <c r="C1" s="2"/>
      <c r="D1" s="2"/>
      <c r="E1" s="2"/>
      <c r="F1" s="2"/>
      <c r="G1" s="2"/>
    </row>
    <row r="2" spans="1:57" ht="12.75" customHeight="1">
      <c r="A2" s="3" t="s">
        <v>0</v>
      </c>
      <c r="B2" s="4"/>
      <c r="C2" s="5" t="str">
        <f>Rekapitulace!H1</f>
        <v>D14a</v>
      </c>
      <c r="D2" s="5" t="str">
        <f>Rekapitulace!G2</f>
        <v>Zařízení pro vytápění staveb</v>
      </c>
      <c r="E2" s="6"/>
      <c r="F2" s="7" t="s">
        <v>1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" customHeight="1">
      <c r="A5" s="17" t="s">
        <v>78</v>
      </c>
      <c r="B5" s="18"/>
      <c r="C5" s="19" t="s">
        <v>79</v>
      </c>
      <c r="D5" s="20"/>
      <c r="E5" s="18"/>
      <c r="F5" s="13" t="s">
        <v>6</v>
      </c>
      <c r="G5" s="14"/>
    </row>
    <row r="6" spans="1:57" ht="12.9" customHeight="1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" customHeight="1">
      <c r="A7" s="24" t="s">
        <v>76</v>
      </c>
      <c r="B7" s="25"/>
      <c r="C7" s="26" t="s">
        <v>77</v>
      </c>
      <c r="D7" s="27"/>
      <c r="E7" s="27"/>
      <c r="F7" s="28" t="s">
        <v>10</v>
      </c>
      <c r="G7" s="22">
        <f>IF(PocetMJ=0,,ROUND((F30+F32)/PocetMJ,1))</f>
        <v>0</v>
      </c>
    </row>
    <row r="8" spans="1:57">
      <c r="A8" s="29" t="s">
        <v>11</v>
      </c>
      <c r="B8" s="13"/>
      <c r="C8" s="30"/>
      <c r="D8" s="30"/>
      <c r="E8" s="31"/>
      <c r="F8" s="32" t="s">
        <v>12</v>
      </c>
      <c r="G8" s="33"/>
      <c r="H8" s="34"/>
      <c r="I8" s="35"/>
    </row>
    <row r="9" spans="1:57">
      <c r="A9" s="29" t="s">
        <v>13</v>
      </c>
      <c r="B9" s="13"/>
      <c r="C9" s="30">
        <f>Projektant</f>
        <v>0</v>
      </c>
      <c r="D9" s="30"/>
      <c r="E9" s="31"/>
      <c r="F9" s="13"/>
      <c r="G9" s="36"/>
      <c r="H9" s="37"/>
    </row>
    <row r="10" spans="1:57">
      <c r="A10" s="29" t="s">
        <v>14</v>
      </c>
      <c r="B10" s="13"/>
      <c r="C10" s="30"/>
      <c r="D10" s="30"/>
      <c r="E10" s="30"/>
      <c r="F10" s="38"/>
      <c r="G10" s="39"/>
      <c r="H10" s="40"/>
    </row>
    <row r="11" spans="1:57" ht="13.5" customHeight="1">
      <c r="A11" s="29" t="s">
        <v>15</v>
      </c>
      <c r="B11" s="13"/>
      <c r="C11" s="30"/>
      <c r="D11" s="30"/>
      <c r="E11" s="30"/>
      <c r="F11" s="41" t="s">
        <v>16</v>
      </c>
      <c r="G11" s="42" t="s">
        <v>76</v>
      </c>
      <c r="H11" s="37"/>
      <c r="BA11" s="43"/>
      <c r="BB11" s="43"/>
      <c r="BC11" s="43"/>
      <c r="BD11" s="43"/>
      <c r="BE11" s="43"/>
    </row>
    <row r="12" spans="1:57" ht="12.75" customHeight="1">
      <c r="A12" s="44" t="s">
        <v>17</v>
      </c>
      <c r="B12" s="10"/>
      <c r="C12" s="45"/>
      <c r="D12" s="45"/>
      <c r="E12" s="45"/>
      <c r="F12" s="46" t="s">
        <v>18</v>
      </c>
      <c r="G12" s="47"/>
      <c r="H12" s="37"/>
    </row>
    <row r="13" spans="1:57" ht="28.5" customHeight="1" thickBot="1">
      <c r="A13" s="48" t="s">
        <v>19</v>
      </c>
      <c r="B13" s="49"/>
      <c r="C13" s="49"/>
      <c r="D13" s="49"/>
      <c r="E13" s="50"/>
      <c r="F13" s="50"/>
      <c r="G13" s="51"/>
      <c r="H13" s="37"/>
    </row>
    <row r="14" spans="1:57" ht="17.25" customHeight="1" thickBot="1">
      <c r="A14" s="52" t="s">
        <v>20</v>
      </c>
      <c r="B14" s="53"/>
      <c r="C14" s="54"/>
      <c r="D14" s="55" t="s">
        <v>21</v>
      </c>
      <c r="E14" s="56"/>
      <c r="F14" s="56"/>
      <c r="G14" s="54"/>
    </row>
    <row r="15" spans="1:57" ht="15.9" customHeight="1">
      <c r="A15" s="57"/>
      <c r="B15" s="58" t="s">
        <v>22</v>
      </c>
      <c r="C15" s="59">
        <f>HSV</f>
        <v>0</v>
      </c>
      <c r="D15" s="60" t="str">
        <f>Rekapitulace!A17</f>
        <v>Ztížené výrobní podmínky</v>
      </c>
      <c r="E15" s="61"/>
      <c r="F15" s="62"/>
      <c r="G15" s="59">
        <f>Rekapitulace!I17</f>
        <v>0</v>
      </c>
    </row>
    <row r="16" spans="1:57" ht="15.9" customHeight="1">
      <c r="A16" s="57" t="s">
        <v>23</v>
      </c>
      <c r="B16" s="58" t="s">
        <v>24</v>
      </c>
      <c r="C16" s="59">
        <f>PSV</f>
        <v>0</v>
      </c>
      <c r="D16" s="9" t="str">
        <f>Rekapitulace!A18</f>
        <v>Oborová přirážka</v>
      </c>
      <c r="E16" s="63"/>
      <c r="F16" s="64"/>
      <c r="G16" s="59">
        <f>Rekapitulace!I18</f>
        <v>0</v>
      </c>
    </row>
    <row r="17" spans="1:7" ht="15.9" customHeight="1">
      <c r="A17" s="57" t="s">
        <v>25</v>
      </c>
      <c r="B17" s="58" t="s">
        <v>26</v>
      </c>
      <c r="C17" s="59">
        <f>Mont</f>
        <v>0</v>
      </c>
      <c r="D17" s="9" t="str">
        <f>Rekapitulace!A19</f>
        <v>Přesun stavebních kapacit</v>
      </c>
      <c r="E17" s="63"/>
      <c r="F17" s="64"/>
      <c r="G17" s="59">
        <f>Rekapitulace!I19</f>
        <v>0</v>
      </c>
    </row>
    <row r="18" spans="1:7" ht="15.9" customHeight="1">
      <c r="A18" s="65" t="s">
        <v>27</v>
      </c>
      <c r="B18" s="66" t="s">
        <v>28</v>
      </c>
      <c r="C18" s="59">
        <f>Dodavka</f>
        <v>0</v>
      </c>
      <c r="D18" s="9" t="str">
        <f>Rekapitulace!A20</f>
        <v>Mimostaveništní doprava</v>
      </c>
      <c r="E18" s="63"/>
      <c r="F18" s="64"/>
      <c r="G18" s="59">
        <f>Rekapitulace!I20</f>
        <v>0</v>
      </c>
    </row>
    <row r="19" spans="1:7" ht="15.9" customHeight="1">
      <c r="A19" s="67" t="s">
        <v>29</v>
      </c>
      <c r="B19" s="58"/>
      <c r="C19" s="59">
        <f>SUM(C15:C18)</f>
        <v>0</v>
      </c>
      <c r="D19" s="9" t="str">
        <f>Rekapitulace!A21</f>
        <v>Zařízení staveniště</v>
      </c>
      <c r="E19" s="63"/>
      <c r="F19" s="64"/>
      <c r="G19" s="59">
        <f>Rekapitulace!I21</f>
        <v>0</v>
      </c>
    </row>
    <row r="20" spans="1:7" ht="15.9" customHeight="1">
      <c r="A20" s="67"/>
      <c r="B20" s="58"/>
      <c r="C20" s="59"/>
      <c r="D20" s="9" t="str">
        <f>Rekapitulace!A22</f>
        <v>Provoz investora</v>
      </c>
      <c r="E20" s="63"/>
      <c r="F20" s="64"/>
      <c r="G20" s="59">
        <f>Rekapitulace!I22</f>
        <v>0</v>
      </c>
    </row>
    <row r="21" spans="1:7" ht="15.9" customHeight="1">
      <c r="A21" s="67" t="s">
        <v>30</v>
      </c>
      <c r="B21" s="58"/>
      <c r="C21" s="59">
        <f>HZS</f>
        <v>0</v>
      </c>
      <c r="D21" s="9" t="str">
        <f>Rekapitulace!A23</f>
        <v>Kompletační činnost (IČD)</v>
      </c>
      <c r="E21" s="63"/>
      <c r="F21" s="64"/>
      <c r="G21" s="59">
        <f>Rekapitulace!I23</f>
        <v>0</v>
      </c>
    </row>
    <row r="22" spans="1:7" ht="15.9" customHeight="1">
      <c r="A22" s="68" t="s">
        <v>31</v>
      </c>
      <c r="B22" s="69"/>
      <c r="C22" s="59">
        <f>C19+C21</f>
        <v>0</v>
      </c>
      <c r="D22" s="9" t="s">
        <v>32</v>
      </c>
      <c r="E22" s="63"/>
      <c r="F22" s="64"/>
      <c r="G22" s="59">
        <f>G23-SUM(G15:G21)</f>
        <v>0</v>
      </c>
    </row>
    <row r="23" spans="1:7" ht="15.9" customHeight="1" thickBot="1">
      <c r="A23" s="70" t="s">
        <v>33</v>
      </c>
      <c r="B23" s="71"/>
      <c r="C23" s="72">
        <f>C22+G23</f>
        <v>0</v>
      </c>
      <c r="D23" s="73" t="s">
        <v>34</v>
      </c>
      <c r="E23" s="74"/>
      <c r="F23" s="75"/>
      <c r="G23" s="59">
        <f>VRN</f>
        <v>0</v>
      </c>
    </row>
    <row r="24" spans="1:7">
      <c r="A24" s="76" t="s">
        <v>35</v>
      </c>
      <c r="B24" s="77"/>
      <c r="C24" s="78"/>
      <c r="D24" s="77" t="s">
        <v>36</v>
      </c>
      <c r="E24" s="77"/>
      <c r="F24" s="79" t="s">
        <v>37</v>
      </c>
      <c r="G24" s="80"/>
    </row>
    <row r="25" spans="1:7">
      <c r="A25" s="68" t="s">
        <v>38</v>
      </c>
      <c r="B25" s="69"/>
      <c r="C25" s="81"/>
      <c r="D25" s="69" t="s">
        <v>38</v>
      </c>
      <c r="E25" s="82"/>
      <c r="F25" s="83" t="s">
        <v>38</v>
      </c>
      <c r="G25" s="84"/>
    </row>
    <row r="26" spans="1:7" ht="37.5" customHeight="1">
      <c r="A26" s="68" t="s">
        <v>39</v>
      </c>
      <c r="B26" s="85"/>
      <c r="C26" s="81"/>
      <c r="D26" s="69" t="s">
        <v>39</v>
      </c>
      <c r="E26" s="82"/>
      <c r="F26" s="83" t="s">
        <v>39</v>
      </c>
      <c r="G26" s="84"/>
    </row>
    <row r="27" spans="1:7">
      <c r="A27" s="68"/>
      <c r="B27" s="86"/>
      <c r="C27" s="81"/>
      <c r="D27" s="69"/>
      <c r="E27" s="82"/>
      <c r="F27" s="83"/>
      <c r="G27" s="84"/>
    </row>
    <row r="28" spans="1:7">
      <c r="A28" s="68" t="s">
        <v>40</v>
      </c>
      <c r="B28" s="69"/>
      <c r="C28" s="81"/>
      <c r="D28" s="83" t="s">
        <v>41</v>
      </c>
      <c r="E28" s="81"/>
      <c r="F28" s="87" t="s">
        <v>41</v>
      </c>
      <c r="G28" s="84"/>
    </row>
    <row r="29" spans="1:7" ht="69" customHeight="1">
      <c r="A29" s="68"/>
      <c r="B29" s="69"/>
      <c r="C29" s="88"/>
      <c r="D29" s="89"/>
      <c r="E29" s="88"/>
      <c r="F29" s="69"/>
      <c r="G29" s="84"/>
    </row>
    <row r="30" spans="1:7">
      <c r="A30" s="90" t="s">
        <v>42</v>
      </c>
      <c r="B30" s="91"/>
      <c r="C30" s="92">
        <v>21</v>
      </c>
      <c r="D30" s="91" t="s">
        <v>43</v>
      </c>
      <c r="E30" s="93"/>
      <c r="F30" s="94">
        <f>C23-F32</f>
        <v>0</v>
      </c>
      <c r="G30" s="95"/>
    </row>
    <row r="31" spans="1:7">
      <c r="A31" s="90" t="s">
        <v>44</v>
      </c>
      <c r="B31" s="91"/>
      <c r="C31" s="92">
        <f>SazbaDPH1</f>
        <v>21</v>
      </c>
      <c r="D31" s="91" t="s">
        <v>45</v>
      </c>
      <c r="E31" s="93"/>
      <c r="F31" s="94">
        <f>ROUND(PRODUCT(F30,C31/100),0)</f>
        <v>0</v>
      </c>
      <c r="G31" s="95"/>
    </row>
    <row r="32" spans="1:7">
      <c r="A32" s="90" t="s">
        <v>42</v>
      </c>
      <c r="B32" s="91"/>
      <c r="C32" s="92">
        <v>0</v>
      </c>
      <c r="D32" s="91" t="s">
        <v>45</v>
      </c>
      <c r="E32" s="93"/>
      <c r="F32" s="94">
        <v>0</v>
      </c>
      <c r="G32" s="95"/>
    </row>
    <row r="33" spans="1:8">
      <c r="A33" s="90" t="s">
        <v>44</v>
      </c>
      <c r="B33" s="96"/>
      <c r="C33" s="97">
        <f>SazbaDPH2</f>
        <v>0</v>
      </c>
      <c r="D33" s="91" t="s">
        <v>45</v>
      </c>
      <c r="E33" s="64"/>
      <c r="F33" s="94">
        <f>ROUND(PRODUCT(F32,C33/100),0)</f>
        <v>0</v>
      </c>
      <c r="G33" s="95"/>
    </row>
    <row r="34" spans="1:8" s="103" customFormat="1" ht="19.5" customHeight="1" thickBot="1">
      <c r="A34" s="98" t="s">
        <v>46</v>
      </c>
      <c r="B34" s="99"/>
      <c r="C34" s="99"/>
      <c r="D34" s="99"/>
      <c r="E34" s="100"/>
      <c r="F34" s="101">
        <f>ROUND(SUM(F30:F33),0)</f>
        <v>0</v>
      </c>
      <c r="G34" s="102"/>
    </row>
    <row r="36" spans="1:8">
      <c r="A36" s="104" t="s">
        <v>47</v>
      </c>
      <c r="B36" s="104"/>
      <c r="C36" s="104"/>
      <c r="D36" s="104"/>
      <c r="E36" s="104"/>
      <c r="F36" s="104"/>
      <c r="G36" s="104"/>
      <c r="H36" t="s">
        <v>5</v>
      </c>
    </row>
    <row r="37" spans="1:8" ht="14.25" customHeight="1">
      <c r="A37" s="104"/>
      <c r="B37" s="105"/>
      <c r="C37" s="105"/>
      <c r="D37" s="105"/>
      <c r="E37" s="105"/>
      <c r="F37" s="105"/>
      <c r="G37" s="105"/>
      <c r="H37" t="s">
        <v>5</v>
      </c>
    </row>
    <row r="38" spans="1:8" ht="12.75" customHeight="1">
      <c r="A38" s="106"/>
      <c r="B38" s="105"/>
      <c r="C38" s="105"/>
      <c r="D38" s="105"/>
      <c r="E38" s="105"/>
      <c r="F38" s="105"/>
      <c r="G38" s="105"/>
      <c r="H38" t="s">
        <v>5</v>
      </c>
    </row>
    <row r="39" spans="1:8">
      <c r="A39" s="106"/>
      <c r="B39" s="105"/>
      <c r="C39" s="105"/>
      <c r="D39" s="105"/>
      <c r="E39" s="105"/>
      <c r="F39" s="105"/>
      <c r="G39" s="105"/>
      <c r="H39" t="s">
        <v>5</v>
      </c>
    </row>
    <row r="40" spans="1:8">
      <c r="A40" s="106"/>
      <c r="B40" s="105"/>
      <c r="C40" s="105"/>
      <c r="D40" s="105"/>
      <c r="E40" s="105"/>
      <c r="F40" s="105"/>
      <c r="G40" s="105"/>
      <c r="H40" t="s">
        <v>5</v>
      </c>
    </row>
    <row r="41" spans="1:8">
      <c r="A41" s="106"/>
      <c r="B41" s="105"/>
      <c r="C41" s="105"/>
      <c r="D41" s="105"/>
      <c r="E41" s="105"/>
      <c r="F41" s="105"/>
      <c r="G41" s="105"/>
      <c r="H41" t="s">
        <v>5</v>
      </c>
    </row>
    <row r="42" spans="1:8">
      <c r="A42" s="106"/>
      <c r="B42" s="105"/>
      <c r="C42" s="105"/>
      <c r="D42" s="105"/>
      <c r="E42" s="105"/>
      <c r="F42" s="105"/>
      <c r="G42" s="105"/>
      <c r="H42" t="s">
        <v>5</v>
      </c>
    </row>
    <row r="43" spans="1:8">
      <c r="A43" s="106"/>
      <c r="B43" s="105"/>
      <c r="C43" s="105"/>
      <c r="D43" s="105"/>
      <c r="E43" s="105"/>
      <c r="F43" s="105"/>
      <c r="G43" s="105"/>
      <c r="H43" t="s">
        <v>5</v>
      </c>
    </row>
    <row r="44" spans="1:8">
      <c r="A44" s="106"/>
      <c r="B44" s="105"/>
      <c r="C44" s="105"/>
      <c r="D44" s="105"/>
      <c r="E44" s="105"/>
      <c r="F44" s="105"/>
      <c r="G44" s="105"/>
      <c r="H44" t="s">
        <v>5</v>
      </c>
    </row>
    <row r="45" spans="1:8" ht="0.75" customHeight="1">
      <c r="A45" s="106"/>
      <c r="B45" s="105"/>
      <c r="C45" s="105"/>
      <c r="D45" s="105"/>
      <c r="E45" s="105"/>
      <c r="F45" s="105"/>
      <c r="G45" s="105"/>
      <c r="H45" t="s">
        <v>5</v>
      </c>
    </row>
    <row r="46" spans="1:8">
      <c r="B46" s="107"/>
      <c r="C46" s="107"/>
      <c r="D46" s="107"/>
      <c r="E46" s="107"/>
      <c r="F46" s="107"/>
      <c r="G46" s="107"/>
    </row>
    <row r="47" spans="1:8">
      <c r="B47" s="107"/>
      <c r="C47" s="107"/>
      <c r="D47" s="107"/>
      <c r="E47" s="107"/>
      <c r="F47" s="107"/>
      <c r="G47" s="107"/>
    </row>
    <row r="48" spans="1:8">
      <c r="B48" s="107"/>
      <c r="C48" s="107"/>
      <c r="D48" s="107"/>
      <c r="E48" s="107"/>
      <c r="F48" s="107"/>
      <c r="G48" s="107"/>
    </row>
    <row r="49" spans="2:7">
      <c r="B49" s="107"/>
      <c r="C49" s="107"/>
      <c r="D49" s="107"/>
      <c r="E49" s="107"/>
      <c r="F49" s="107"/>
      <c r="G49" s="107"/>
    </row>
    <row r="50" spans="2:7">
      <c r="B50" s="107"/>
      <c r="C50" s="107"/>
      <c r="D50" s="107"/>
      <c r="E50" s="107"/>
      <c r="F50" s="107"/>
      <c r="G50" s="107"/>
    </row>
    <row r="51" spans="2:7">
      <c r="B51" s="107"/>
      <c r="C51" s="107"/>
      <c r="D51" s="107"/>
      <c r="E51" s="107"/>
      <c r="F51" s="107"/>
      <c r="G51" s="107"/>
    </row>
    <row r="52" spans="2:7">
      <c r="B52" s="107"/>
      <c r="C52" s="107"/>
      <c r="D52" s="107"/>
      <c r="E52" s="107"/>
      <c r="F52" s="107"/>
      <c r="G52" s="107"/>
    </row>
    <row r="53" spans="2:7">
      <c r="B53" s="107"/>
      <c r="C53" s="107"/>
      <c r="D53" s="107"/>
      <c r="E53" s="107"/>
      <c r="F53" s="107"/>
      <c r="G53" s="107"/>
    </row>
    <row r="54" spans="2:7">
      <c r="B54" s="107"/>
      <c r="C54" s="107"/>
      <c r="D54" s="107"/>
      <c r="E54" s="107"/>
      <c r="F54" s="107"/>
      <c r="G54" s="107"/>
    </row>
    <row r="55" spans="2:7">
      <c r="B55" s="107"/>
      <c r="C55" s="107"/>
      <c r="D55" s="107"/>
      <c r="E55" s="107"/>
      <c r="F55" s="107"/>
      <c r="G55" s="107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6"/>
  <sheetViews>
    <sheetView workbookViewId="0">
      <selection activeCell="H25" sqref="H25:I25"/>
    </sheetView>
  </sheetViews>
  <sheetFormatPr defaultRowHeight="13.2"/>
  <cols>
    <col min="1" max="1" width="5.88671875" customWidth="1"/>
    <col min="2" max="2" width="6.109375" customWidth="1"/>
    <col min="3" max="3" width="11.44140625" customWidth="1"/>
    <col min="4" max="4" width="15.88671875" customWidth="1"/>
    <col min="5" max="5" width="11.33203125" customWidth="1"/>
    <col min="6" max="6" width="10.88671875" customWidth="1"/>
    <col min="7" max="7" width="11" customWidth="1"/>
    <col min="8" max="8" width="11.109375" customWidth="1"/>
    <col min="9" max="9" width="10.6640625" customWidth="1"/>
  </cols>
  <sheetData>
    <row r="1" spans="1:57" ht="13.8" thickTop="1">
      <c r="A1" s="108" t="s">
        <v>48</v>
      </c>
      <c r="B1" s="109"/>
      <c r="C1" s="110" t="str">
        <f>CONCATENATE(cislostavby," ",nazevstavby)</f>
        <v>212/2016 OPRAVA SOCIÁLNÍHO ZAŘÍZENÍ ZŠ ŠVABINSKÉHO</v>
      </c>
      <c r="D1" s="111"/>
      <c r="E1" s="112"/>
      <c r="F1" s="111"/>
      <c r="G1" s="113" t="s">
        <v>49</v>
      </c>
      <c r="H1" s="114" t="s">
        <v>80</v>
      </c>
      <c r="I1" s="115"/>
    </row>
    <row r="2" spans="1:57" ht="13.8" thickBot="1">
      <c r="A2" s="116" t="s">
        <v>50</v>
      </c>
      <c r="B2" s="117"/>
      <c r="C2" s="118" t="str">
        <f>CONCATENATE(cisloobjektu," ",nazevobjektu)</f>
        <v>D.1.4 Technika prostředí staveb</v>
      </c>
      <c r="D2" s="119"/>
      <c r="E2" s="120"/>
      <c r="F2" s="119"/>
      <c r="G2" s="121" t="s">
        <v>81</v>
      </c>
      <c r="H2" s="122"/>
      <c r="I2" s="123"/>
    </row>
    <row r="3" spans="1:57" ht="13.8" thickTop="1">
      <c r="A3" s="82"/>
      <c r="B3" s="82"/>
      <c r="C3" s="82"/>
      <c r="D3" s="82"/>
      <c r="E3" s="82"/>
      <c r="F3" s="69"/>
      <c r="G3" s="82"/>
      <c r="H3" s="82"/>
      <c r="I3" s="82"/>
    </row>
    <row r="4" spans="1:57" ht="19.5" customHeight="1">
      <c r="A4" s="124" t="s">
        <v>51</v>
      </c>
      <c r="B4" s="125"/>
      <c r="C4" s="125"/>
      <c r="D4" s="125"/>
      <c r="E4" s="126"/>
      <c r="F4" s="125"/>
      <c r="G4" s="125"/>
      <c r="H4" s="125"/>
      <c r="I4" s="125"/>
    </row>
    <row r="5" spans="1:57" ht="13.8" thickBot="1">
      <c r="A5" s="82"/>
      <c r="B5" s="82"/>
      <c r="C5" s="82"/>
      <c r="D5" s="82"/>
      <c r="E5" s="82"/>
      <c r="F5" s="82"/>
      <c r="G5" s="82"/>
      <c r="H5" s="82"/>
      <c r="I5" s="82"/>
    </row>
    <row r="6" spans="1:57" s="37" customFormat="1" ht="13.8" thickBot="1">
      <c r="A6" s="127"/>
      <c r="B6" s="128" t="s">
        <v>52</v>
      </c>
      <c r="C6" s="128"/>
      <c r="D6" s="129"/>
      <c r="E6" s="130" t="s">
        <v>53</v>
      </c>
      <c r="F6" s="131" t="s">
        <v>54</v>
      </c>
      <c r="G6" s="131" t="s">
        <v>55</v>
      </c>
      <c r="H6" s="131" t="s">
        <v>56</v>
      </c>
      <c r="I6" s="132" t="s">
        <v>30</v>
      </c>
    </row>
    <row r="7" spans="1:57" s="37" customFormat="1">
      <c r="A7" s="227" t="str">
        <f>Položky!B7</f>
        <v>722</v>
      </c>
      <c r="B7" s="133" t="str">
        <f>Položky!C7</f>
        <v>Vnitřní vodovod</v>
      </c>
      <c r="C7" s="69"/>
      <c r="D7" s="134"/>
      <c r="E7" s="228">
        <f>Položky!BA10</f>
        <v>0</v>
      </c>
      <c r="F7" s="229">
        <f>Položky!BB10</f>
        <v>0</v>
      </c>
      <c r="G7" s="229">
        <f>Položky!BC10</f>
        <v>0</v>
      </c>
      <c r="H7" s="229">
        <f>Položky!BD10</f>
        <v>0</v>
      </c>
      <c r="I7" s="230">
        <f>Položky!BE10</f>
        <v>0</v>
      </c>
    </row>
    <row r="8" spans="1:57" s="37" customFormat="1">
      <c r="A8" s="227" t="str">
        <f>Položky!B11</f>
        <v>733</v>
      </c>
      <c r="B8" s="133" t="str">
        <f>Položky!C11</f>
        <v>Rozvod potrubí</v>
      </c>
      <c r="C8" s="69"/>
      <c r="D8" s="134"/>
      <c r="E8" s="228">
        <f>Položky!BA20</f>
        <v>0</v>
      </c>
      <c r="F8" s="229">
        <f>Položky!BB20</f>
        <v>0</v>
      </c>
      <c r="G8" s="229">
        <f>Položky!BC20</f>
        <v>0</v>
      </c>
      <c r="H8" s="229">
        <f>Položky!BD20</f>
        <v>0</v>
      </c>
      <c r="I8" s="230">
        <f>Položky!BE20</f>
        <v>0</v>
      </c>
    </row>
    <row r="9" spans="1:57" s="37" customFormat="1">
      <c r="A9" s="227" t="str">
        <f>Položky!B21</f>
        <v>734</v>
      </c>
      <c r="B9" s="133" t="str">
        <f>Položky!C21</f>
        <v>Armatury</v>
      </c>
      <c r="C9" s="69"/>
      <c r="D9" s="134"/>
      <c r="E9" s="228">
        <f>Položky!BA28</f>
        <v>0</v>
      </c>
      <c r="F9" s="229">
        <f>Položky!BB28</f>
        <v>0</v>
      </c>
      <c r="G9" s="229">
        <f>Položky!BC28</f>
        <v>0</v>
      </c>
      <c r="H9" s="229">
        <f>Položky!BD28</f>
        <v>0</v>
      </c>
      <c r="I9" s="230">
        <f>Položky!BE28</f>
        <v>0</v>
      </c>
    </row>
    <row r="10" spans="1:57" s="37" customFormat="1">
      <c r="A10" s="227" t="str">
        <f>Položky!B29</f>
        <v>735</v>
      </c>
      <c r="B10" s="133" t="str">
        <f>Položky!C29</f>
        <v>Otopná tělesa</v>
      </c>
      <c r="C10" s="69"/>
      <c r="D10" s="134"/>
      <c r="E10" s="228">
        <f>Položky!BA50</f>
        <v>0</v>
      </c>
      <c r="F10" s="229">
        <f>Položky!BB50</f>
        <v>0</v>
      </c>
      <c r="G10" s="229">
        <f>Položky!BC50</f>
        <v>0</v>
      </c>
      <c r="H10" s="229">
        <f>Položky!BD50</f>
        <v>0</v>
      </c>
      <c r="I10" s="230">
        <f>Položky!BE50</f>
        <v>0</v>
      </c>
    </row>
    <row r="11" spans="1:57" s="37" customFormat="1" ht="13.8" thickBot="1">
      <c r="A11" s="227" t="str">
        <f>Položky!B51</f>
        <v>783</v>
      </c>
      <c r="B11" s="133" t="str">
        <f>Položky!C51</f>
        <v>Nátěry</v>
      </c>
      <c r="C11" s="69"/>
      <c r="D11" s="134"/>
      <c r="E11" s="228">
        <f>Položky!BA56</f>
        <v>0</v>
      </c>
      <c r="F11" s="229">
        <f>Položky!BB56</f>
        <v>0</v>
      </c>
      <c r="G11" s="229">
        <f>Položky!BC56</f>
        <v>0</v>
      </c>
      <c r="H11" s="229">
        <f>Položky!BD56</f>
        <v>0</v>
      </c>
      <c r="I11" s="230">
        <f>Položky!BE56</f>
        <v>0</v>
      </c>
    </row>
    <row r="12" spans="1:57" s="141" customFormat="1" ht="13.8" thickBot="1">
      <c r="A12" s="135"/>
      <c r="B12" s="136" t="s">
        <v>57</v>
      </c>
      <c r="C12" s="136"/>
      <c r="D12" s="137"/>
      <c r="E12" s="138">
        <f>SUM(E7:E11)</f>
        <v>0</v>
      </c>
      <c r="F12" s="139">
        <f>SUM(F7:F11)</f>
        <v>0</v>
      </c>
      <c r="G12" s="139">
        <f>SUM(G7:G11)</f>
        <v>0</v>
      </c>
      <c r="H12" s="139">
        <f>SUM(H7:H11)</f>
        <v>0</v>
      </c>
      <c r="I12" s="140">
        <f>SUM(I7:I11)</f>
        <v>0</v>
      </c>
    </row>
    <row r="13" spans="1:57">
      <c r="A13" s="69"/>
      <c r="B13" s="69"/>
      <c r="C13" s="69"/>
      <c r="D13" s="69"/>
      <c r="E13" s="69"/>
      <c r="F13" s="69"/>
      <c r="G13" s="69"/>
      <c r="H13" s="69"/>
      <c r="I13" s="69"/>
    </row>
    <row r="14" spans="1:57" ht="19.5" customHeight="1">
      <c r="A14" s="125" t="s">
        <v>58</v>
      </c>
      <c r="B14" s="125"/>
      <c r="C14" s="125"/>
      <c r="D14" s="125"/>
      <c r="E14" s="125"/>
      <c r="F14" s="125"/>
      <c r="G14" s="142"/>
      <c r="H14" s="125"/>
      <c r="I14" s="125"/>
      <c r="BA14" s="43"/>
      <c r="BB14" s="43"/>
      <c r="BC14" s="43"/>
      <c r="BD14" s="43"/>
      <c r="BE14" s="43"/>
    </row>
    <row r="15" spans="1:57" ht="13.8" thickBot="1">
      <c r="A15" s="82"/>
      <c r="B15" s="82"/>
      <c r="C15" s="82"/>
      <c r="D15" s="82"/>
      <c r="E15" s="82"/>
      <c r="F15" s="82"/>
      <c r="G15" s="82"/>
      <c r="H15" s="82"/>
      <c r="I15" s="82"/>
    </row>
    <row r="16" spans="1:57">
      <c r="A16" s="76" t="s">
        <v>59</v>
      </c>
      <c r="B16" s="77"/>
      <c r="C16" s="77"/>
      <c r="D16" s="143"/>
      <c r="E16" s="144" t="s">
        <v>60</v>
      </c>
      <c r="F16" s="145" t="s">
        <v>61</v>
      </c>
      <c r="G16" s="146" t="s">
        <v>62</v>
      </c>
      <c r="H16" s="147"/>
      <c r="I16" s="148" t="s">
        <v>60</v>
      </c>
    </row>
    <row r="17" spans="1:53">
      <c r="A17" s="67" t="s">
        <v>161</v>
      </c>
      <c r="B17" s="58"/>
      <c r="C17" s="58"/>
      <c r="D17" s="149"/>
      <c r="E17" s="150"/>
      <c r="F17" s="151"/>
      <c r="G17" s="152">
        <f>CHOOSE(BA17+1,HSV+PSV,HSV+PSV+Mont,HSV+PSV+Dodavka+Mont,HSV,PSV,Mont,Dodavka,Mont+Dodavka,0)</f>
        <v>0</v>
      </c>
      <c r="H17" s="153"/>
      <c r="I17" s="154">
        <f>E17+F17*G17/100</f>
        <v>0</v>
      </c>
      <c r="BA17">
        <v>0</v>
      </c>
    </row>
    <row r="18" spans="1:53">
      <c r="A18" s="67" t="s">
        <v>162</v>
      </c>
      <c r="B18" s="58"/>
      <c r="C18" s="58"/>
      <c r="D18" s="149"/>
      <c r="E18" s="150"/>
      <c r="F18" s="151"/>
      <c r="G18" s="152">
        <f>CHOOSE(BA18+1,HSV+PSV,HSV+PSV+Mont,HSV+PSV+Dodavka+Mont,HSV,PSV,Mont,Dodavka,Mont+Dodavka,0)</f>
        <v>0</v>
      </c>
      <c r="H18" s="153"/>
      <c r="I18" s="154">
        <f>E18+F18*G18/100</f>
        <v>0</v>
      </c>
      <c r="BA18">
        <v>0</v>
      </c>
    </row>
    <row r="19" spans="1:53">
      <c r="A19" s="67" t="s">
        <v>163</v>
      </c>
      <c r="B19" s="58"/>
      <c r="C19" s="58"/>
      <c r="D19" s="149"/>
      <c r="E19" s="150"/>
      <c r="F19" s="151"/>
      <c r="G19" s="152">
        <f>CHOOSE(BA19+1,HSV+PSV,HSV+PSV+Mont,HSV+PSV+Dodavka+Mont,HSV,PSV,Mont,Dodavka,Mont+Dodavka,0)</f>
        <v>0</v>
      </c>
      <c r="H19" s="153"/>
      <c r="I19" s="154">
        <f>E19+F19*G19/100</f>
        <v>0</v>
      </c>
      <c r="BA19">
        <v>0</v>
      </c>
    </row>
    <row r="20" spans="1:53">
      <c r="A20" s="67" t="s">
        <v>164</v>
      </c>
      <c r="B20" s="58"/>
      <c r="C20" s="58"/>
      <c r="D20" s="149"/>
      <c r="E20" s="150"/>
      <c r="F20" s="151"/>
      <c r="G20" s="152">
        <f>CHOOSE(BA20+1,HSV+PSV,HSV+PSV+Mont,HSV+PSV+Dodavka+Mont,HSV,PSV,Mont,Dodavka,Mont+Dodavka,0)</f>
        <v>0</v>
      </c>
      <c r="H20" s="153"/>
      <c r="I20" s="154">
        <f>E20+F20*G20/100</f>
        <v>0</v>
      </c>
      <c r="BA20">
        <v>0</v>
      </c>
    </row>
    <row r="21" spans="1:53">
      <c r="A21" s="67" t="s">
        <v>165</v>
      </c>
      <c r="B21" s="58"/>
      <c r="C21" s="58"/>
      <c r="D21" s="149"/>
      <c r="E21" s="150"/>
      <c r="F21" s="151"/>
      <c r="G21" s="152">
        <f>CHOOSE(BA21+1,HSV+PSV,HSV+PSV+Mont,HSV+PSV+Dodavka+Mont,HSV,PSV,Mont,Dodavka,Mont+Dodavka,0)</f>
        <v>0</v>
      </c>
      <c r="H21" s="153"/>
      <c r="I21" s="154">
        <f>E21+F21*G21/100</f>
        <v>0</v>
      </c>
      <c r="BA21">
        <v>1</v>
      </c>
    </row>
    <row r="22" spans="1:53">
      <c r="A22" s="67" t="s">
        <v>166</v>
      </c>
      <c r="B22" s="58"/>
      <c r="C22" s="58"/>
      <c r="D22" s="149"/>
      <c r="E22" s="150"/>
      <c r="F22" s="151"/>
      <c r="G22" s="152">
        <f>CHOOSE(BA22+1,HSV+PSV,HSV+PSV+Mont,HSV+PSV+Dodavka+Mont,HSV,PSV,Mont,Dodavka,Mont+Dodavka,0)</f>
        <v>0</v>
      </c>
      <c r="H22" s="153"/>
      <c r="I22" s="154">
        <f>E22+F22*G22/100</f>
        <v>0</v>
      </c>
      <c r="BA22">
        <v>1</v>
      </c>
    </row>
    <row r="23" spans="1:53">
      <c r="A23" s="67" t="s">
        <v>167</v>
      </c>
      <c r="B23" s="58"/>
      <c r="C23" s="58"/>
      <c r="D23" s="149"/>
      <c r="E23" s="150"/>
      <c r="F23" s="151"/>
      <c r="G23" s="152">
        <f>CHOOSE(BA23+1,HSV+PSV,HSV+PSV+Mont,HSV+PSV+Dodavka+Mont,HSV,PSV,Mont,Dodavka,Mont+Dodavka,0)</f>
        <v>0</v>
      </c>
      <c r="H23" s="153"/>
      <c r="I23" s="154">
        <f>E23+F23*G23/100</f>
        <v>0</v>
      </c>
      <c r="BA23">
        <v>2</v>
      </c>
    </row>
    <row r="24" spans="1:53">
      <c r="A24" s="67" t="s">
        <v>168</v>
      </c>
      <c r="B24" s="58"/>
      <c r="C24" s="58"/>
      <c r="D24" s="149"/>
      <c r="E24" s="150"/>
      <c r="F24" s="151"/>
      <c r="G24" s="152">
        <f>CHOOSE(BA24+1,HSV+PSV,HSV+PSV+Mont,HSV+PSV+Dodavka+Mont,HSV,PSV,Mont,Dodavka,Mont+Dodavka,0)</f>
        <v>0</v>
      </c>
      <c r="H24" s="153"/>
      <c r="I24" s="154">
        <f>E24+F24*G24/100</f>
        <v>0</v>
      </c>
      <c r="BA24">
        <v>2</v>
      </c>
    </row>
    <row r="25" spans="1:53" ht="13.8" thickBot="1">
      <c r="A25" s="155"/>
      <c r="B25" s="156" t="s">
        <v>63</v>
      </c>
      <c r="C25" s="157"/>
      <c r="D25" s="158"/>
      <c r="E25" s="159"/>
      <c r="F25" s="160"/>
      <c r="G25" s="160"/>
      <c r="H25" s="161">
        <f>SUM(I17:I24)</f>
        <v>0</v>
      </c>
      <c r="I25" s="162"/>
    </row>
    <row r="27" spans="1:53">
      <c r="B27" s="141"/>
      <c r="F27" s="163"/>
      <c r="G27" s="164"/>
      <c r="H27" s="164"/>
      <c r="I27" s="165"/>
    </row>
    <row r="28" spans="1:53">
      <c r="F28" s="163"/>
      <c r="G28" s="164"/>
      <c r="H28" s="164"/>
      <c r="I28" s="165"/>
    </row>
    <row r="29" spans="1:53">
      <c r="F29" s="163"/>
      <c r="G29" s="164"/>
      <c r="H29" s="164"/>
      <c r="I29" s="165"/>
    </row>
    <row r="30" spans="1:53">
      <c r="F30" s="163"/>
      <c r="G30" s="164"/>
      <c r="H30" s="164"/>
      <c r="I30" s="165"/>
    </row>
    <row r="31" spans="1:53">
      <c r="F31" s="163"/>
      <c r="G31" s="164"/>
      <c r="H31" s="164"/>
      <c r="I31" s="165"/>
    </row>
    <row r="32" spans="1:53">
      <c r="F32" s="163"/>
      <c r="G32" s="164"/>
      <c r="H32" s="164"/>
      <c r="I32" s="165"/>
    </row>
    <row r="33" spans="6:9">
      <c r="F33" s="163"/>
      <c r="G33" s="164"/>
      <c r="H33" s="164"/>
      <c r="I33" s="165"/>
    </row>
    <row r="34" spans="6:9">
      <c r="F34" s="163"/>
      <c r="G34" s="164"/>
      <c r="H34" s="164"/>
      <c r="I34" s="165"/>
    </row>
    <row r="35" spans="6:9">
      <c r="F35" s="163"/>
      <c r="G35" s="164"/>
      <c r="H35" s="164"/>
      <c r="I35" s="165"/>
    </row>
    <row r="36" spans="6:9">
      <c r="F36" s="163"/>
      <c r="G36" s="164"/>
      <c r="H36" s="164"/>
      <c r="I36" s="165"/>
    </row>
    <row r="37" spans="6:9">
      <c r="F37" s="163"/>
      <c r="G37" s="164"/>
      <c r="H37" s="164"/>
      <c r="I37" s="165"/>
    </row>
    <row r="38" spans="6:9">
      <c r="F38" s="163"/>
      <c r="G38" s="164"/>
      <c r="H38" s="164"/>
      <c r="I38" s="165"/>
    </row>
    <row r="39" spans="6:9">
      <c r="F39" s="163"/>
      <c r="G39" s="164"/>
      <c r="H39" s="164"/>
      <c r="I39" s="165"/>
    </row>
    <row r="40" spans="6:9">
      <c r="F40" s="163"/>
      <c r="G40" s="164"/>
      <c r="H40" s="164"/>
      <c r="I40" s="165"/>
    </row>
    <row r="41" spans="6:9">
      <c r="F41" s="163"/>
      <c r="G41" s="164"/>
      <c r="H41" s="164"/>
      <c r="I41" s="165"/>
    </row>
    <row r="42" spans="6:9">
      <c r="F42" s="163"/>
      <c r="G42" s="164"/>
      <c r="H42" s="164"/>
      <c r="I42" s="165"/>
    </row>
    <row r="43" spans="6:9">
      <c r="F43" s="163"/>
      <c r="G43" s="164"/>
      <c r="H43" s="164"/>
      <c r="I43" s="165"/>
    </row>
    <row r="44" spans="6:9">
      <c r="F44" s="163"/>
      <c r="G44" s="164"/>
      <c r="H44" s="164"/>
      <c r="I44" s="165"/>
    </row>
    <row r="45" spans="6:9">
      <c r="F45" s="163"/>
      <c r="G45" s="164"/>
      <c r="H45" s="164"/>
      <c r="I45" s="165"/>
    </row>
    <row r="46" spans="6:9">
      <c r="F46" s="163"/>
      <c r="G46" s="164"/>
      <c r="H46" s="164"/>
      <c r="I46" s="165"/>
    </row>
    <row r="47" spans="6:9">
      <c r="F47" s="163"/>
      <c r="G47" s="164"/>
      <c r="H47" s="164"/>
      <c r="I47" s="165"/>
    </row>
    <row r="48" spans="6:9">
      <c r="F48" s="163"/>
      <c r="G48" s="164"/>
      <c r="H48" s="164"/>
      <c r="I48" s="165"/>
    </row>
    <row r="49" spans="6:9">
      <c r="F49" s="163"/>
      <c r="G49" s="164"/>
      <c r="H49" s="164"/>
      <c r="I49" s="165"/>
    </row>
    <row r="50" spans="6:9">
      <c r="F50" s="163"/>
      <c r="G50" s="164"/>
      <c r="H50" s="164"/>
      <c r="I50" s="165"/>
    </row>
    <row r="51" spans="6:9">
      <c r="F51" s="163"/>
      <c r="G51" s="164"/>
      <c r="H51" s="164"/>
      <c r="I51" s="165"/>
    </row>
    <row r="52" spans="6:9">
      <c r="F52" s="163"/>
      <c r="G52" s="164"/>
      <c r="H52" s="164"/>
      <c r="I52" s="165"/>
    </row>
    <row r="53" spans="6:9">
      <c r="F53" s="163"/>
      <c r="G53" s="164"/>
      <c r="H53" s="164"/>
      <c r="I53" s="165"/>
    </row>
    <row r="54" spans="6:9">
      <c r="F54" s="163"/>
      <c r="G54" s="164"/>
      <c r="H54" s="164"/>
      <c r="I54" s="165"/>
    </row>
    <row r="55" spans="6:9">
      <c r="F55" s="163"/>
      <c r="G55" s="164"/>
      <c r="H55" s="164"/>
      <c r="I55" s="165"/>
    </row>
    <row r="56" spans="6:9">
      <c r="F56" s="163"/>
      <c r="G56" s="164"/>
      <c r="H56" s="164"/>
      <c r="I56" s="165"/>
    </row>
    <row r="57" spans="6:9">
      <c r="F57" s="163"/>
      <c r="G57" s="164"/>
      <c r="H57" s="164"/>
      <c r="I57" s="165"/>
    </row>
    <row r="58" spans="6:9">
      <c r="F58" s="163"/>
      <c r="G58" s="164"/>
      <c r="H58" s="164"/>
      <c r="I58" s="165"/>
    </row>
    <row r="59" spans="6:9">
      <c r="F59" s="163"/>
      <c r="G59" s="164"/>
      <c r="H59" s="164"/>
      <c r="I59" s="165"/>
    </row>
    <row r="60" spans="6:9">
      <c r="F60" s="163"/>
      <c r="G60" s="164"/>
      <c r="H60" s="164"/>
      <c r="I60" s="165"/>
    </row>
    <row r="61" spans="6:9">
      <c r="F61" s="163"/>
      <c r="G61" s="164"/>
      <c r="H61" s="164"/>
      <c r="I61" s="165"/>
    </row>
    <row r="62" spans="6:9">
      <c r="F62" s="163"/>
      <c r="G62" s="164"/>
      <c r="H62" s="164"/>
      <c r="I62" s="165"/>
    </row>
    <row r="63" spans="6:9">
      <c r="F63" s="163"/>
      <c r="G63" s="164"/>
      <c r="H63" s="164"/>
      <c r="I63" s="165"/>
    </row>
    <row r="64" spans="6:9">
      <c r="F64" s="163"/>
      <c r="G64" s="164"/>
      <c r="H64" s="164"/>
      <c r="I64" s="165"/>
    </row>
    <row r="65" spans="6:9">
      <c r="F65" s="163"/>
      <c r="G65" s="164"/>
      <c r="H65" s="164"/>
      <c r="I65" s="165"/>
    </row>
    <row r="66" spans="6:9">
      <c r="F66" s="163"/>
      <c r="G66" s="164"/>
      <c r="H66" s="164"/>
      <c r="I66" s="165"/>
    </row>
    <row r="67" spans="6:9">
      <c r="F67" s="163"/>
      <c r="G67" s="164"/>
      <c r="H67" s="164"/>
      <c r="I67" s="165"/>
    </row>
    <row r="68" spans="6:9">
      <c r="F68" s="163"/>
      <c r="G68" s="164"/>
      <c r="H68" s="164"/>
      <c r="I68" s="165"/>
    </row>
    <row r="69" spans="6:9">
      <c r="F69" s="163"/>
      <c r="G69" s="164"/>
      <c r="H69" s="164"/>
      <c r="I69" s="165"/>
    </row>
    <row r="70" spans="6:9">
      <c r="F70" s="163"/>
      <c r="G70" s="164"/>
      <c r="H70" s="164"/>
      <c r="I70" s="165"/>
    </row>
    <row r="71" spans="6:9">
      <c r="F71" s="163"/>
      <c r="G71" s="164"/>
      <c r="H71" s="164"/>
      <c r="I71" s="165"/>
    </row>
    <row r="72" spans="6:9">
      <c r="F72" s="163"/>
      <c r="G72" s="164"/>
      <c r="H72" s="164"/>
      <c r="I72" s="165"/>
    </row>
    <row r="73" spans="6:9">
      <c r="F73" s="163"/>
      <c r="G73" s="164"/>
      <c r="H73" s="164"/>
      <c r="I73" s="165"/>
    </row>
    <row r="74" spans="6:9">
      <c r="F74" s="163"/>
      <c r="G74" s="164"/>
      <c r="H74" s="164"/>
      <c r="I74" s="165"/>
    </row>
    <row r="75" spans="6:9">
      <c r="F75" s="163"/>
      <c r="G75" s="164"/>
      <c r="H75" s="164"/>
      <c r="I75" s="165"/>
    </row>
    <row r="76" spans="6:9">
      <c r="F76" s="163"/>
      <c r="G76" s="164"/>
      <c r="H76" s="164"/>
      <c r="I76" s="165"/>
    </row>
  </sheetData>
  <mergeCells count="4">
    <mergeCell ref="A1:B1"/>
    <mergeCell ref="A2:B2"/>
    <mergeCell ref="G2:I2"/>
    <mergeCell ref="H25:I25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129"/>
  <sheetViews>
    <sheetView showGridLines="0" showZeros="0" zoomScaleNormal="100" workbookViewId="0">
      <selection activeCell="A56" sqref="A56:IV58"/>
    </sheetView>
  </sheetViews>
  <sheetFormatPr defaultColWidth="9.109375" defaultRowHeight="13.2"/>
  <cols>
    <col min="1" max="1" width="4.44140625" style="167" customWidth="1"/>
    <col min="2" max="2" width="11.5546875" style="167" customWidth="1"/>
    <col min="3" max="3" width="40.44140625" style="167" customWidth="1"/>
    <col min="4" max="4" width="5.5546875" style="167" customWidth="1"/>
    <col min="5" max="5" width="8.5546875" style="221" customWidth="1"/>
    <col min="6" max="6" width="9.88671875" style="167" customWidth="1"/>
    <col min="7" max="7" width="13.88671875" style="167" customWidth="1"/>
    <col min="8" max="11" width="9.109375" style="167"/>
    <col min="12" max="12" width="75.21875" style="167" customWidth="1"/>
    <col min="13" max="13" width="45.21875" style="167" customWidth="1"/>
    <col min="14" max="16384" width="9.109375" style="167"/>
  </cols>
  <sheetData>
    <row r="1" spans="1:104" ht="15.6">
      <c r="A1" s="166" t="s">
        <v>75</v>
      </c>
      <c r="B1" s="166"/>
      <c r="C1" s="166"/>
      <c r="D1" s="166"/>
      <c r="E1" s="166"/>
      <c r="F1" s="166"/>
      <c r="G1" s="166"/>
    </row>
    <row r="2" spans="1:104" ht="14.25" customHeight="1" thickBot="1">
      <c r="A2" s="168"/>
      <c r="B2" s="169"/>
      <c r="C2" s="170"/>
      <c r="D2" s="170"/>
      <c r="E2" s="171"/>
      <c r="F2" s="170"/>
      <c r="G2" s="170"/>
    </row>
    <row r="3" spans="1:104" ht="13.8" thickTop="1">
      <c r="A3" s="108" t="s">
        <v>48</v>
      </c>
      <c r="B3" s="109"/>
      <c r="C3" s="110" t="str">
        <f>CONCATENATE(cislostavby," ",nazevstavby)</f>
        <v>212/2016 OPRAVA SOCIÁLNÍHO ZAŘÍZENÍ ZŠ ŠVABINSKÉHO</v>
      </c>
      <c r="D3" s="172"/>
      <c r="E3" s="173" t="s">
        <v>64</v>
      </c>
      <c r="F3" s="174" t="str">
        <f>Rekapitulace!H1</f>
        <v>D14a</v>
      </c>
      <c r="G3" s="175"/>
    </row>
    <row r="4" spans="1:104" ht="13.8" thickBot="1">
      <c r="A4" s="176" t="s">
        <v>50</v>
      </c>
      <c r="B4" s="117"/>
      <c r="C4" s="118" t="str">
        <f>CONCATENATE(cisloobjektu," ",nazevobjektu)</f>
        <v>D.1.4 Technika prostředí staveb</v>
      </c>
      <c r="D4" s="177"/>
      <c r="E4" s="178" t="str">
        <f>Rekapitulace!G2</f>
        <v>Zařízení pro vytápění staveb</v>
      </c>
      <c r="F4" s="179"/>
      <c r="G4" s="180"/>
    </row>
    <row r="5" spans="1:104" ht="13.8" thickTop="1">
      <c r="A5" s="181"/>
      <c r="B5" s="168"/>
      <c r="C5" s="168"/>
      <c r="D5" s="168"/>
      <c r="E5" s="182"/>
      <c r="F5" s="168"/>
      <c r="G5" s="183"/>
    </row>
    <row r="6" spans="1:104">
      <c r="A6" s="184" t="s">
        <v>65</v>
      </c>
      <c r="B6" s="185" t="s">
        <v>66</v>
      </c>
      <c r="C6" s="185" t="s">
        <v>67</v>
      </c>
      <c r="D6" s="185" t="s">
        <v>68</v>
      </c>
      <c r="E6" s="186" t="s">
        <v>69</v>
      </c>
      <c r="F6" s="185" t="s">
        <v>70</v>
      </c>
      <c r="G6" s="187" t="s">
        <v>71</v>
      </c>
    </row>
    <row r="7" spans="1:104">
      <c r="A7" s="188" t="s">
        <v>72</v>
      </c>
      <c r="B7" s="189" t="s">
        <v>82</v>
      </c>
      <c r="C7" s="190" t="s">
        <v>83</v>
      </c>
      <c r="D7" s="191"/>
      <c r="E7" s="192"/>
      <c r="F7" s="192"/>
      <c r="G7" s="193"/>
      <c r="H7" s="194"/>
      <c r="I7" s="194"/>
      <c r="O7" s="195">
        <v>1</v>
      </c>
    </row>
    <row r="8" spans="1:104">
      <c r="A8" s="196">
        <v>1</v>
      </c>
      <c r="B8" s="197" t="s">
        <v>84</v>
      </c>
      <c r="C8" s="198" t="s">
        <v>85</v>
      </c>
      <c r="D8" s="199" t="s">
        <v>86</v>
      </c>
      <c r="E8" s="200">
        <v>40</v>
      </c>
      <c r="F8" s="200">
        <v>0</v>
      </c>
      <c r="G8" s="201">
        <f>E8*F8</f>
        <v>0</v>
      </c>
      <c r="O8" s="195">
        <v>2</v>
      </c>
      <c r="AA8" s="167">
        <v>1</v>
      </c>
      <c r="AB8" s="167">
        <v>0</v>
      </c>
      <c r="AC8" s="167">
        <v>0</v>
      </c>
      <c r="AZ8" s="167">
        <v>2</v>
      </c>
      <c r="BA8" s="167">
        <f>IF(AZ8=1,G8,0)</f>
        <v>0</v>
      </c>
      <c r="BB8" s="167">
        <f>IF(AZ8=2,G8,0)</f>
        <v>0</v>
      </c>
      <c r="BC8" s="167">
        <f>IF(AZ8=3,G8,0)</f>
        <v>0</v>
      </c>
      <c r="BD8" s="167">
        <f>IF(AZ8=4,G8,0)</f>
        <v>0</v>
      </c>
      <c r="BE8" s="167">
        <f>IF(AZ8=5,G8,0)</f>
        <v>0</v>
      </c>
      <c r="CA8" s="202">
        <v>1</v>
      </c>
      <c r="CB8" s="202">
        <v>0</v>
      </c>
      <c r="CZ8" s="167">
        <v>2.0000000000000002E-5</v>
      </c>
    </row>
    <row r="9" spans="1:104">
      <c r="A9" s="203"/>
      <c r="B9" s="205"/>
      <c r="C9" s="206" t="s">
        <v>87</v>
      </c>
      <c r="D9" s="207"/>
      <c r="E9" s="208">
        <v>40</v>
      </c>
      <c r="F9" s="209"/>
      <c r="G9" s="210"/>
      <c r="M9" s="204" t="s">
        <v>87</v>
      </c>
      <c r="O9" s="195"/>
    </row>
    <row r="10" spans="1:104">
      <c r="A10" s="211"/>
      <c r="B10" s="212" t="s">
        <v>73</v>
      </c>
      <c r="C10" s="213" t="str">
        <f>CONCATENATE(B7," ",C7)</f>
        <v>722 Vnitřní vodovod</v>
      </c>
      <c r="D10" s="214"/>
      <c r="E10" s="215"/>
      <c r="F10" s="216"/>
      <c r="G10" s="217">
        <f>SUM(G7:G9)</f>
        <v>0</v>
      </c>
      <c r="O10" s="195">
        <v>4</v>
      </c>
      <c r="BA10" s="218">
        <f>SUM(BA7:BA9)</f>
        <v>0</v>
      </c>
      <c r="BB10" s="218">
        <f>SUM(BB7:BB9)</f>
        <v>0</v>
      </c>
      <c r="BC10" s="218">
        <f>SUM(BC7:BC9)</f>
        <v>0</v>
      </c>
      <c r="BD10" s="218">
        <f>SUM(BD7:BD9)</f>
        <v>0</v>
      </c>
      <c r="BE10" s="218">
        <f>SUM(BE7:BE9)</f>
        <v>0</v>
      </c>
    </row>
    <row r="11" spans="1:104">
      <c r="A11" s="188" t="s">
        <v>72</v>
      </c>
      <c r="B11" s="189" t="s">
        <v>88</v>
      </c>
      <c r="C11" s="190" t="s">
        <v>89</v>
      </c>
      <c r="D11" s="191"/>
      <c r="E11" s="192"/>
      <c r="F11" s="192"/>
      <c r="G11" s="193"/>
      <c r="H11" s="194"/>
      <c r="I11" s="194"/>
      <c r="O11" s="195">
        <v>1</v>
      </c>
    </row>
    <row r="12" spans="1:104">
      <c r="A12" s="196">
        <v>2</v>
      </c>
      <c r="B12" s="197" t="s">
        <v>90</v>
      </c>
      <c r="C12" s="198" t="s">
        <v>91</v>
      </c>
      <c r="D12" s="199" t="s">
        <v>86</v>
      </c>
      <c r="E12" s="200">
        <v>10</v>
      </c>
      <c r="F12" s="200">
        <v>0</v>
      </c>
      <c r="G12" s="201">
        <f>E12*F12</f>
        <v>0</v>
      </c>
      <c r="O12" s="195">
        <v>2</v>
      </c>
      <c r="AA12" s="167">
        <v>1</v>
      </c>
      <c r="AB12" s="167">
        <v>7</v>
      </c>
      <c r="AC12" s="167">
        <v>7</v>
      </c>
      <c r="AZ12" s="167">
        <v>2</v>
      </c>
      <c r="BA12" s="167">
        <f>IF(AZ12=1,G12,0)</f>
        <v>0</v>
      </c>
      <c r="BB12" s="167">
        <f>IF(AZ12=2,G12,0)</f>
        <v>0</v>
      </c>
      <c r="BC12" s="167">
        <f>IF(AZ12=3,G12,0)</f>
        <v>0</v>
      </c>
      <c r="BD12" s="167">
        <f>IF(AZ12=4,G12,0)</f>
        <v>0</v>
      </c>
      <c r="BE12" s="167">
        <f>IF(AZ12=5,G12,0)</f>
        <v>0</v>
      </c>
      <c r="CA12" s="202">
        <v>1</v>
      </c>
      <c r="CB12" s="202">
        <v>7</v>
      </c>
      <c r="CZ12" s="167">
        <v>4.0000000000000003E-5</v>
      </c>
    </row>
    <row r="13" spans="1:104">
      <c r="A13" s="196">
        <v>3</v>
      </c>
      <c r="B13" s="197" t="s">
        <v>92</v>
      </c>
      <c r="C13" s="198" t="s">
        <v>93</v>
      </c>
      <c r="D13" s="199" t="s">
        <v>86</v>
      </c>
      <c r="E13" s="200">
        <v>2</v>
      </c>
      <c r="F13" s="200">
        <v>0</v>
      </c>
      <c r="G13" s="201">
        <f>E13*F13</f>
        <v>0</v>
      </c>
      <c r="O13" s="195">
        <v>2</v>
      </c>
      <c r="AA13" s="167">
        <v>1</v>
      </c>
      <c r="AB13" s="167">
        <v>7</v>
      </c>
      <c r="AC13" s="167">
        <v>7</v>
      </c>
      <c r="AZ13" s="167">
        <v>2</v>
      </c>
      <c r="BA13" s="167">
        <f>IF(AZ13=1,G13,0)</f>
        <v>0</v>
      </c>
      <c r="BB13" s="167">
        <f>IF(AZ13=2,G13,0)</f>
        <v>0</v>
      </c>
      <c r="BC13" s="167">
        <f>IF(AZ13=3,G13,0)</f>
        <v>0</v>
      </c>
      <c r="BD13" s="167">
        <f>IF(AZ13=4,G13,0)</f>
        <v>0</v>
      </c>
      <c r="BE13" s="167">
        <f>IF(AZ13=5,G13,0)</f>
        <v>0</v>
      </c>
      <c r="CA13" s="202">
        <v>1</v>
      </c>
      <c r="CB13" s="202">
        <v>7</v>
      </c>
      <c r="CZ13" s="167">
        <v>8.0000000000000007E-5</v>
      </c>
    </row>
    <row r="14" spans="1:104">
      <c r="A14" s="196">
        <v>4</v>
      </c>
      <c r="B14" s="197" t="s">
        <v>94</v>
      </c>
      <c r="C14" s="198" t="s">
        <v>95</v>
      </c>
      <c r="D14" s="199" t="s">
        <v>86</v>
      </c>
      <c r="E14" s="200">
        <v>27</v>
      </c>
      <c r="F14" s="200">
        <v>0</v>
      </c>
      <c r="G14" s="201">
        <f>E14*F14</f>
        <v>0</v>
      </c>
      <c r="O14" s="195">
        <v>2</v>
      </c>
      <c r="AA14" s="167">
        <v>1</v>
      </c>
      <c r="AB14" s="167">
        <v>7</v>
      </c>
      <c r="AC14" s="167">
        <v>7</v>
      </c>
      <c r="AZ14" s="167">
        <v>2</v>
      </c>
      <c r="BA14" s="167">
        <f>IF(AZ14=1,G14,0)</f>
        <v>0</v>
      </c>
      <c r="BB14" s="167">
        <f>IF(AZ14=2,G14,0)</f>
        <v>0</v>
      </c>
      <c r="BC14" s="167">
        <f>IF(AZ14=3,G14,0)</f>
        <v>0</v>
      </c>
      <c r="BD14" s="167">
        <f>IF(AZ14=4,G14,0)</f>
        <v>0</v>
      </c>
      <c r="BE14" s="167">
        <f>IF(AZ14=5,G14,0)</f>
        <v>0</v>
      </c>
      <c r="CA14" s="202">
        <v>1</v>
      </c>
      <c r="CB14" s="202">
        <v>7</v>
      </c>
      <c r="CZ14" s="167">
        <v>3.0000000000000001E-5</v>
      </c>
    </row>
    <row r="15" spans="1:104">
      <c r="A15" s="203"/>
      <c r="B15" s="205"/>
      <c r="C15" s="206" t="s">
        <v>96</v>
      </c>
      <c r="D15" s="207"/>
      <c r="E15" s="208">
        <v>27</v>
      </c>
      <c r="F15" s="209"/>
      <c r="G15" s="210"/>
      <c r="M15" s="204" t="s">
        <v>96</v>
      </c>
      <c r="O15" s="195"/>
    </row>
    <row r="16" spans="1:104">
      <c r="A16" s="196">
        <v>5</v>
      </c>
      <c r="B16" s="197" t="s">
        <v>97</v>
      </c>
      <c r="C16" s="198" t="s">
        <v>98</v>
      </c>
      <c r="D16" s="199" t="s">
        <v>86</v>
      </c>
      <c r="E16" s="200">
        <v>40</v>
      </c>
      <c r="F16" s="200">
        <v>0</v>
      </c>
      <c r="G16" s="201">
        <f>E16*F16</f>
        <v>0</v>
      </c>
      <c r="O16" s="195">
        <v>2</v>
      </c>
      <c r="AA16" s="167">
        <v>1</v>
      </c>
      <c r="AB16" s="167">
        <v>7</v>
      </c>
      <c r="AC16" s="167">
        <v>7</v>
      </c>
      <c r="AZ16" s="167">
        <v>2</v>
      </c>
      <c r="BA16" s="167">
        <f>IF(AZ16=1,G16,0)</f>
        <v>0</v>
      </c>
      <c r="BB16" s="167">
        <f>IF(AZ16=2,G16,0)</f>
        <v>0</v>
      </c>
      <c r="BC16" s="167">
        <f>IF(AZ16=3,G16,0)</f>
        <v>0</v>
      </c>
      <c r="BD16" s="167">
        <f>IF(AZ16=4,G16,0)</f>
        <v>0</v>
      </c>
      <c r="BE16" s="167">
        <f>IF(AZ16=5,G16,0)</f>
        <v>0</v>
      </c>
      <c r="CA16" s="202">
        <v>1</v>
      </c>
      <c r="CB16" s="202">
        <v>7</v>
      </c>
      <c r="CZ16" s="167">
        <v>7.6000000000000004E-4</v>
      </c>
    </row>
    <row r="17" spans="1:104">
      <c r="A17" s="203"/>
      <c r="B17" s="205"/>
      <c r="C17" s="206" t="s">
        <v>87</v>
      </c>
      <c r="D17" s="207"/>
      <c r="E17" s="208">
        <v>40</v>
      </c>
      <c r="F17" s="209"/>
      <c r="G17" s="210"/>
      <c r="M17" s="204" t="s">
        <v>87</v>
      </c>
      <c r="O17" s="195"/>
    </row>
    <row r="18" spans="1:104">
      <c r="A18" s="196">
        <v>6</v>
      </c>
      <c r="B18" s="197" t="s">
        <v>99</v>
      </c>
      <c r="C18" s="198" t="s">
        <v>100</v>
      </c>
      <c r="D18" s="199" t="s">
        <v>86</v>
      </c>
      <c r="E18" s="200">
        <v>10</v>
      </c>
      <c r="F18" s="200">
        <v>0</v>
      </c>
      <c r="G18" s="201">
        <f>E18*F18</f>
        <v>0</v>
      </c>
      <c r="O18" s="195">
        <v>2</v>
      </c>
      <c r="AA18" s="167">
        <v>1</v>
      </c>
      <c r="AB18" s="167">
        <v>7</v>
      </c>
      <c r="AC18" s="167">
        <v>7</v>
      </c>
      <c r="AZ18" s="167">
        <v>2</v>
      </c>
      <c r="BA18" s="167">
        <f>IF(AZ18=1,G18,0)</f>
        <v>0</v>
      </c>
      <c r="BB18" s="167">
        <f>IF(AZ18=2,G18,0)</f>
        <v>0</v>
      </c>
      <c r="BC18" s="167">
        <f>IF(AZ18=3,G18,0)</f>
        <v>0</v>
      </c>
      <c r="BD18" s="167">
        <f>IF(AZ18=4,G18,0)</f>
        <v>0</v>
      </c>
      <c r="BE18" s="167">
        <f>IF(AZ18=5,G18,0)</f>
        <v>0</v>
      </c>
      <c r="CA18" s="202">
        <v>1</v>
      </c>
      <c r="CB18" s="202">
        <v>7</v>
      </c>
      <c r="CZ18" s="167">
        <v>1.01E-3</v>
      </c>
    </row>
    <row r="19" spans="1:104">
      <c r="A19" s="196">
        <v>7</v>
      </c>
      <c r="B19" s="197" t="s">
        <v>101</v>
      </c>
      <c r="C19" s="198" t="s">
        <v>102</v>
      </c>
      <c r="D19" s="199" t="s">
        <v>86</v>
      </c>
      <c r="E19" s="200">
        <v>2</v>
      </c>
      <c r="F19" s="200">
        <v>0</v>
      </c>
      <c r="G19" s="201">
        <f>E19*F19</f>
        <v>0</v>
      </c>
      <c r="O19" s="195">
        <v>2</v>
      </c>
      <c r="AA19" s="167">
        <v>1</v>
      </c>
      <c r="AB19" s="167">
        <v>7</v>
      </c>
      <c r="AC19" s="167">
        <v>7</v>
      </c>
      <c r="AZ19" s="167">
        <v>2</v>
      </c>
      <c r="BA19" s="167">
        <f>IF(AZ19=1,G19,0)</f>
        <v>0</v>
      </c>
      <c r="BB19" s="167">
        <f>IF(AZ19=2,G19,0)</f>
        <v>0</v>
      </c>
      <c r="BC19" s="167">
        <f>IF(AZ19=3,G19,0)</f>
        <v>0</v>
      </c>
      <c r="BD19" s="167">
        <f>IF(AZ19=4,G19,0)</f>
        <v>0</v>
      </c>
      <c r="BE19" s="167">
        <f>IF(AZ19=5,G19,0)</f>
        <v>0</v>
      </c>
      <c r="CA19" s="202">
        <v>1</v>
      </c>
      <c r="CB19" s="202">
        <v>7</v>
      </c>
      <c r="CZ19" s="167">
        <v>1.6000000000000001E-3</v>
      </c>
    </row>
    <row r="20" spans="1:104">
      <c r="A20" s="211"/>
      <c r="B20" s="212" t="s">
        <v>73</v>
      </c>
      <c r="C20" s="213" t="str">
        <f>CONCATENATE(B11," ",C11)</f>
        <v>733 Rozvod potrubí</v>
      </c>
      <c r="D20" s="214"/>
      <c r="E20" s="215"/>
      <c r="F20" s="216"/>
      <c r="G20" s="217">
        <f>SUM(G11:G19)</f>
        <v>0</v>
      </c>
      <c r="O20" s="195">
        <v>4</v>
      </c>
      <c r="BA20" s="218">
        <f>SUM(BA11:BA19)</f>
        <v>0</v>
      </c>
      <c r="BB20" s="218">
        <f>SUM(BB11:BB19)</f>
        <v>0</v>
      </c>
      <c r="BC20" s="218">
        <f>SUM(BC11:BC19)</f>
        <v>0</v>
      </c>
      <c r="BD20" s="218">
        <f>SUM(BD11:BD19)</f>
        <v>0</v>
      </c>
      <c r="BE20" s="218">
        <f>SUM(BE11:BE19)</f>
        <v>0</v>
      </c>
    </row>
    <row r="21" spans="1:104">
      <c r="A21" s="188" t="s">
        <v>72</v>
      </c>
      <c r="B21" s="189" t="s">
        <v>103</v>
      </c>
      <c r="C21" s="190" t="s">
        <v>104</v>
      </c>
      <c r="D21" s="191"/>
      <c r="E21" s="192"/>
      <c r="F21" s="192"/>
      <c r="G21" s="193"/>
      <c r="H21" s="194"/>
      <c r="I21" s="194"/>
      <c r="O21" s="195">
        <v>1</v>
      </c>
    </row>
    <row r="22" spans="1:104">
      <c r="A22" s="196">
        <v>8</v>
      </c>
      <c r="B22" s="197" t="s">
        <v>105</v>
      </c>
      <c r="C22" s="198" t="s">
        <v>106</v>
      </c>
      <c r="D22" s="199" t="s">
        <v>107</v>
      </c>
      <c r="E22" s="200">
        <v>6</v>
      </c>
      <c r="F22" s="200">
        <v>0</v>
      </c>
      <c r="G22" s="201">
        <f>E22*F22</f>
        <v>0</v>
      </c>
      <c r="O22" s="195">
        <v>2</v>
      </c>
      <c r="AA22" s="167">
        <v>1</v>
      </c>
      <c r="AB22" s="167">
        <v>7</v>
      </c>
      <c r="AC22" s="167">
        <v>7</v>
      </c>
      <c r="AZ22" s="167">
        <v>2</v>
      </c>
      <c r="BA22" s="167">
        <f>IF(AZ22=1,G22,0)</f>
        <v>0</v>
      </c>
      <c r="BB22" s="167">
        <f>IF(AZ22=2,G22,0)</f>
        <v>0</v>
      </c>
      <c r="BC22" s="167">
        <f>IF(AZ22=3,G22,0)</f>
        <v>0</v>
      </c>
      <c r="BD22" s="167">
        <f>IF(AZ22=4,G22,0)</f>
        <v>0</v>
      </c>
      <c r="BE22" s="167">
        <f>IF(AZ22=5,G22,0)</f>
        <v>0</v>
      </c>
      <c r="CA22" s="202">
        <v>1</v>
      </c>
      <c r="CB22" s="202">
        <v>7</v>
      </c>
      <c r="CZ22" s="167">
        <v>9.0000000000000006E-5</v>
      </c>
    </row>
    <row r="23" spans="1:104">
      <c r="A23" s="196">
        <v>9</v>
      </c>
      <c r="B23" s="197" t="s">
        <v>108</v>
      </c>
      <c r="C23" s="198" t="s">
        <v>109</v>
      </c>
      <c r="D23" s="199" t="s">
        <v>107</v>
      </c>
      <c r="E23" s="200">
        <v>4</v>
      </c>
      <c r="F23" s="200">
        <v>0</v>
      </c>
      <c r="G23" s="201">
        <f>E23*F23</f>
        <v>0</v>
      </c>
      <c r="O23" s="195">
        <v>2</v>
      </c>
      <c r="AA23" s="167">
        <v>1</v>
      </c>
      <c r="AB23" s="167">
        <v>7</v>
      </c>
      <c r="AC23" s="167">
        <v>7</v>
      </c>
      <c r="AZ23" s="167">
        <v>2</v>
      </c>
      <c r="BA23" s="167">
        <f>IF(AZ23=1,G23,0)</f>
        <v>0</v>
      </c>
      <c r="BB23" s="167">
        <f>IF(AZ23=2,G23,0)</f>
        <v>0</v>
      </c>
      <c r="BC23" s="167">
        <f>IF(AZ23=3,G23,0)</f>
        <v>0</v>
      </c>
      <c r="BD23" s="167">
        <f>IF(AZ23=4,G23,0)</f>
        <v>0</v>
      </c>
      <c r="BE23" s="167">
        <f>IF(AZ23=5,G23,0)</f>
        <v>0</v>
      </c>
      <c r="CA23" s="202">
        <v>1</v>
      </c>
      <c r="CB23" s="202">
        <v>7</v>
      </c>
      <c r="CZ23" s="167">
        <v>1.2E-4</v>
      </c>
    </row>
    <row r="24" spans="1:104">
      <c r="A24" s="196">
        <v>10</v>
      </c>
      <c r="B24" s="197" t="s">
        <v>110</v>
      </c>
      <c r="C24" s="198" t="s">
        <v>111</v>
      </c>
      <c r="D24" s="199" t="s">
        <v>107</v>
      </c>
      <c r="E24" s="200">
        <v>4</v>
      </c>
      <c r="F24" s="200">
        <v>0</v>
      </c>
      <c r="G24" s="201">
        <f>E24*F24</f>
        <v>0</v>
      </c>
      <c r="O24" s="195">
        <v>2</v>
      </c>
      <c r="AA24" s="167">
        <v>1</v>
      </c>
      <c r="AB24" s="167">
        <v>7</v>
      </c>
      <c r="AC24" s="167">
        <v>7</v>
      </c>
      <c r="AZ24" s="167">
        <v>2</v>
      </c>
      <c r="BA24" s="167">
        <f>IF(AZ24=1,G24,0)</f>
        <v>0</v>
      </c>
      <c r="BB24" s="167">
        <f>IF(AZ24=2,G24,0)</f>
        <v>0</v>
      </c>
      <c r="BC24" s="167">
        <f>IF(AZ24=3,G24,0)</f>
        <v>0</v>
      </c>
      <c r="BD24" s="167">
        <f>IF(AZ24=4,G24,0)</f>
        <v>0</v>
      </c>
      <c r="BE24" s="167">
        <f>IF(AZ24=5,G24,0)</f>
        <v>0</v>
      </c>
      <c r="CA24" s="202">
        <v>1</v>
      </c>
      <c r="CB24" s="202">
        <v>7</v>
      </c>
      <c r="CZ24" s="167">
        <v>2.5999999999999998E-4</v>
      </c>
    </row>
    <row r="25" spans="1:104">
      <c r="A25" s="196">
        <v>11</v>
      </c>
      <c r="B25" s="197" t="s">
        <v>112</v>
      </c>
      <c r="C25" s="198" t="s">
        <v>113</v>
      </c>
      <c r="D25" s="199" t="s">
        <v>107</v>
      </c>
      <c r="E25" s="200">
        <v>4</v>
      </c>
      <c r="F25" s="200">
        <v>0</v>
      </c>
      <c r="G25" s="201">
        <f>E25*F25</f>
        <v>0</v>
      </c>
      <c r="O25" s="195">
        <v>2</v>
      </c>
      <c r="AA25" s="167">
        <v>1</v>
      </c>
      <c r="AB25" s="167">
        <v>7</v>
      </c>
      <c r="AC25" s="167">
        <v>7</v>
      </c>
      <c r="AZ25" s="167">
        <v>2</v>
      </c>
      <c r="BA25" s="167">
        <f>IF(AZ25=1,G25,0)</f>
        <v>0</v>
      </c>
      <c r="BB25" s="167">
        <f>IF(AZ25=2,G25,0)</f>
        <v>0</v>
      </c>
      <c r="BC25" s="167">
        <f>IF(AZ25=3,G25,0)</f>
        <v>0</v>
      </c>
      <c r="BD25" s="167">
        <f>IF(AZ25=4,G25,0)</f>
        <v>0</v>
      </c>
      <c r="BE25" s="167">
        <f>IF(AZ25=5,G25,0)</f>
        <v>0</v>
      </c>
      <c r="CA25" s="202">
        <v>1</v>
      </c>
      <c r="CB25" s="202">
        <v>7</v>
      </c>
      <c r="CZ25" s="167">
        <v>1E-4</v>
      </c>
    </row>
    <row r="26" spans="1:104">
      <c r="A26" s="196">
        <v>12</v>
      </c>
      <c r="B26" s="197" t="s">
        <v>114</v>
      </c>
      <c r="C26" s="198" t="s">
        <v>115</v>
      </c>
      <c r="D26" s="199" t="s">
        <v>107</v>
      </c>
      <c r="E26" s="200">
        <v>4</v>
      </c>
      <c r="F26" s="200">
        <v>0</v>
      </c>
      <c r="G26" s="201">
        <f>E26*F26</f>
        <v>0</v>
      </c>
      <c r="O26" s="195">
        <v>2</v>
      </c>
      <c r="AA26" s="167">
        <v>1</v>
      </c>
      <c r="AB26" s="167">
        <v>7</v>
      </c>
      <c r="AC26" s="167">
        <v>7</v>
      </c>
      <c r="AZ26" s="167">
        <v>2</v>
      </c>
      <c r="BA26" s="167">
        <f>IF(AZ26=1,G26,0)</f>
        <v>0</v>
      </c>
      <c r="BB26" s="167">
        <f>IF(AZ26=2,G26,0)</f>
        <v>0</v>
      </c>
      <c r="BC26" s="167">
        <f>IF(AZ26=3,G26,0)</f>
        <v>0</v>
      </c>
      <c r="BD26" s="167">
        <f>IF(AZ26=4,G26,0)</f>
        <v>0</v>
      </c>
      <c r="BE26" s="167">
        <f>IF(AZ26=5,G26,0)</f>
        <v>0</v>
      </c>
      <c r="CA26" s="202">
        <v>1</v>
      </c>
      <c r="CB26" s="202">
        <v>7</v>
      </c>
      <c r="CZ26" s="167">
        <v>2.4000000000000001E-4</v>
      </c>
    </row>
    <row r="27" spans="1:104">
      <c r="A27" s="196">
        <v>13</v>
      </c>
      <c r="B27" s="197" t="s">
        <v>116</v>
      </c>
      <c r="C27" s="198" t="s">
        <v>117</v>
      </c>
      <c r="D27" s="199" t="s">
        <v>61</v>
      </c>
      <c r="E27" s="200"/>
      <c r="F27" s="200">
        <v>0</v>
      </c>
      <c r="G27" s="201">
        <f>E27*F27</f>
        <v>0</v>
      </c>
      <c r="O27" s="195">
        <v>2</v>
      </c>
      <c r="AA27" s="167">
        <v>7</v>
      </c>
      <c r="AB27" s="167">
        <v>1002</v>
      </c>
      <c r="AC27" s="167">
        <v>5</v>
      </c>
      <c r="AZ27" s="167">
        <v>2</v>
      </c>
      <c r="BA27" s="167">
        <f>IF(AZ27=1,G27,0)</f>
        <v>0</v>
      </c>
      <c r="BB27" s="167">
        <f>IF(AZ27=2,G27,0)</f>
        <v>0</v>
      </c>
      <c r="BC27" s="167">
        <f>IF(AZ27=3,G27,0)</f>
        <v>0</v>
      </c>
      <c r="BD27" s="167">
        <f>IF(AZ27=4,G27,0)</f>
        <v>0</v>
      </c>
      <c r="BE27" s="167">
        <f>IF(AZ27=5,G27,0)</f>
        <v>0</v>
      </c>
      <c r="CA27" s="202">
        <v>7</v>
      </c>
      <c r="CB27" s="202">
        <v>1002</v>
      </c>
      <c r="CZ27" s="167">
        <v>0</v>
      </c>
    </row>
    <row r="28" spans="1:104">
      <c r="A28" s="211"/>
      <c r="B28" s="212" t="s">
        <v>73</v>
      </c>
      <c r="C28" s="213" t="str">
        <f>CONCATENATE(B21," ",C21)</f>
        <v>734 Armatury</v>
      </c>
      <c r="D28" s="214"/>
      <c r="E28" s="215"/>
      <c r="F28" s="216"/>
      <c r="G28" s="217">
        <f>SUM(G21:G27)</f>
        <v>0</v>
      </c>
      <c r="O28" s="195">
        <v>4</v>
      </c>
      <c r="BA28" s="218">
        <f>SUM(BA21:BA27)</f>
        <v>0</v>
      </c>
      <c r="BB28" s="218">
        <f>SUM(BB21:BB27)</f>
        <v>0</v>
      </c>
      <c r="BC28" s="218">
        <f>SUM(BC21:BC27)</f>
        <v>0</v>
      </c>
      <c r="BD28" s="218">
        <f>SUM(BD21:BD27)</f>
        <v>0</v>
      </c>
      <c r="BE28" s="218">
        <f>SUM(BE21:BE27)</f>
        <v>0</v>
      </c>
    </row>
    <row r="29" spans="1:104">
      <c r="A29" s="188" t="s">
        <v>72</v>
      </c>
      <c r="B29" s="189" t="s">
        <v>118</v>
      </c>
      <c r="C29" s="190" t="s">
        <v>119</v>
      </c>
      <c r="D29" s="191"/>
      <c r="E29" s="192"/>
      <c r="F29" s="192"/>
      <c r="G29" s="193"/>
      <c r="H29" s="194"/>
      <c r="I29" s="194"/>
      <c r="O29" s="195">
        <v>1</v>
      </c>
    </row>
    <row r="30" spans="1:104">
      <c r="A30" s="196">
        <v>14</v>
      </c>
      <c r="B30" s="197" t="s">
        <v>120</v>
      </c>
      <c r="C30" s="198" t="s">
        <v>121</v>
      </c>
      <c r="D30" s="199" t="s">
        <v>107</v>
      </c>
      <c r="E30" s="200">
        <v>4</v>
      </c>
      <c r="F30" s="200">
        <v>0</v>
      </c>
      <c r="G30" s="201">
        <f>E30*F30</f>
        <v>0</v>
      </c>
      <c r="O30" s="195">
        <v>2</v>
      </c>
      <c r="AA30" s="167">
        <v>1</v>
      </c>
      <c r="AB30" s="167">
        <v>7</v>
      </c>
      <c r="AC30" s="167">
        <v>7</v>
      </c>
      <c r="AZ30" s="167">
        <v>2</v>
      </c>
      <c r="BA30" s="167">
        <f>IF(AZ30=1,G30,0)</f>
        <v>0</v>
      </c>
      <c r="BB30" s="167">
        <f>IF(AZ30=2,G30,0)</f>
        <v>0</v>
      </c>
      <c r="BC30" s="167">
        <f>IF(AZ30=3,G30,0)</f>
        <v>0</v>
      </c>
      <c r="BD30" s="167">
        <f>IF(AZ30=4,G30,0)</f>
        <v>0</v>
      </c>
      <c r="BE30" s="167">
        <f>IF(AZ30=5,G30,0)</f>
        <v>0</v>
      </c>
      <c r="CA30" s="202">
        <v>1</v>
      </c>
      <c r="CB30" s="202">
        <v>7</v>
      </c>
      <c r="CZ30" s="167">
        <v>0</v>
      </c>
    </row>
    <row r="31" spans="1:104">
      <c r="A31" s="196">
        <v>15</v>
      </c>
      <c r="B31" s="197" t="s">
        <v>122</v>
      </c>
      <c r="C31" s="198" t="s">
        <v>123</v>
      </c>
      <c r="D31" s="199" t="s">
        <v>107</v>
      </c>
      <c r="E31" s="200">
        <v>2</v>
      </c>
      <c r="F31" s="200">
        <v>0</v>
      </c>
      <c r="G31" s="201">
        <f>E31*F31</f>
        <v>0</v>
      </c>
      <c r="O31" s="195">
        <v>2</v>
      </c>
      <c r="AA31" s="167">
        <v>1</v>
      </c>
      <c r="AB31" s="167">
        <v>7</v>
      </c>
      <c r="AC31" s="167">
        <v>7</v>
      </c>
      <c r="AZ31" s="167">
        <v>2</v>
      </c>
      <c r="BA31" s="167">
        <f>IF(AZ31=1,G31,0)</f>
        <v>0</v>
      </c>
      <c r="BB31" s="167">
        <f>IF(AZ31=2,G31,0)</f>
        <v>0</v>
      </c>
      <c r="BC31" s="167">
        <f>IF(AZ31=3,G31,0)</f>
        <v>0</v>
      </c>
      <c r="BD31" s="167">
        <f>IF(AZ31=4,G31,0)</f>
        <v>0</v>
      </c>
      <c r="BE31" s="167">
        <f>IF(AZ31=5,G31,0)</f>
        <v>0</v>
      </c>
      <c r="CA31" s="202">
        <v>1</v>
      </c>
      <c r="CB31" s="202">
        <v>7</v>
      </c>
      <c r="CZ31" s="167">
        <v>6.0000000000000002E-5</v>
      </c>
    </row>
    <row r="32" spans="1:104">
      <c r="A32" s="196">
        <v>16</v>
      </c>
      <c r="B32" s="197" t="s">
        <v>124</v>
      </c>
      <c r="C32" s="198" t="s">
        <v>125</v>
      </c>
      <c r="D32" s="199" t="s">
        <v>107</v>
      </c>
      <c r="E32" s="200">
        <v>1</v>
      </c>
      <c r="F32" s="200">
        <v>0</v>
      </c>
      <c r="G32" s="201">
        <f>E32*F32</f>
        <v>0</v>
      </c>
      <c r="O32" s="195">
        <v>2</v>
      </c>
      <c r="AA32" s="167">
        <v>1</v>
      </c>
      <c r="AB32" s="167">
        <v>7</v>
      </c>
      <c r="AC32" s="167">
        <v>7</v>
      </c>
      <c r="AZ32" s="167">
        <v>2</v>
      </c>
      <c r="BA32" s="167">
        <f>IF(AZ32=1,G32,0)</f>
        <v>0</v>
      </c>
      <c r="BB32" s="167">
        <f>IF(AZ32=2,G32,0)</f>
        <v>0</v>
      </c>
      <c r="BC32" s="167">
        <f>IF(AZ32=3,G32,0)</f>
        <v>0</v>
      </c>
      <c r="BD32" s="167">
        <f>IF(AZ32=4,G32,0)</f>
        <v>0</v>
      </c>
      <c r="BE32" s="167">
        <f>IF(AZ32=5,G32,0)</f>
        <v>0</v>
      </c>
      <c r="CA32" s="202">
        <v>1</v>
      </c>
      <c r="CB32" s="202">
        <v>7</v>
      </c>
      <c r="CZ32" s="167">
        <v>1.0000000000000001E-5</v>
      </c>
    </row>
    <row r="33" spans="1:104">
      <c r="A33" s="196">
        <v>17</v>
      </c>
      <c r="B33" s="197" t="s">
        <v>126</v>
      </c>
      <c r="C33" s="198" t="s">
        <v>127</v>
      </c>
      <c r="D33" s="199" t="s">
        <v>128</v>
      </c>
      <c r="E33" s="200">
        <v>6.48</v>
      </c>
      <c r="F33" s="200">
        <v>0</v>
      </c>
      <c r="G33" s="201">
        <f>E33*F33</f>
        <v>0</v>
      </c>
      <c r="O33" s="195">
        <v>2</v>
      </c>
      <c r="AA33" s="167">
        <v>1</v>
      </c>
      <c r="AB33" s="167">
        <v>7</v>
      </c>
      <c r="AC33" s="167">
        <v>7</v>
      </c>
      <c r="AZ33" s="167">
        <v>2</v>
      </c>
      <c r="BA33" s="167">
        <f>IF(AZ33=1,G33,0)</f>
        <v>0</v>
      </c>
      <c r="BB33" s="167">
        <f>IF(AZ33=2,G33,0)</f>
        <v>0</v>
      </c>
      <c r="BC33" s="167">
        <f>IF(AZ33=3,G33,0)</f>
        <v>0</v>
      </c>
      <c r="BD33" s="167">
        <f>IF(AZ33=4,G33,0)</f>
        <v>0</v>
      </c>
      <c r="BE33" s="167">
        <f>IF(AZ33=5,G33,0)</f>
        <v>0</v>
      </c>
      <c r="CA33" s="202">
        <v>1</v>
      </c>
      <c r="CB33" s="202">
        <v>7</v>
      </c>
      <c r="CZ33" s="167">
        <v>0</v>
      </c>
    </row>
    <row r="34" spans="1:104">
      <c r="A34" s="203"/>
      <c r="B34" s="205"/>
      <c r="C34" s="206" t="s">
        <v>129</v>
      </c>
      <c r="D34" s="207"/>
      <c r="E34" s="208">
        <v>6.48</v>
      </c>
      <c r="F34" s="209"/>
      <c r="G34" s="210"/>
      <c r="M34" s="204" t="s">
        <v>129</v>
      </c>
      <c r="O34" s="195"/>
    </row>
    <row r="35" spans="1:104">
      <c r="A35" s="196">
        <v>18</v>
      </c>
      <c r="B35" s="197" t="s">
        <v>130</v>
      </c>
      <c r="C35" s="198" t="s">
        <v>131</v>
      </c>
      <c r="D35" s="199" t="s">
        <v>128</v>
      </c>
      <c r="E35" s="200">
        <v>6.48</v>
      </c>
      <c r="F35" s="200">
        <v>0</v>
      </c>
      <c r="G35" s="201">
        <f>E35*F35</f>
        <v>0</v>
      </c>
      <c r="O35" s="195">
        <v>2</v>
      </c>
      <c r="AA35" s="167">
        <v>1</v>
      </c>
      <c r="AB35" s="167">
        <v>7</v>
      </c>
      <c r="AC35" s="167">
        <v>7</v>
      </c>
      <c r="AZ35" s="167">
        <v>2</v>
      </c>
      <c r="BA35" s="167">
        <f>IF(AZ35=1,G35,0)</f>
        <v>0</v>
      </c>
      <c r="BB35" s="167">
        <f>IF(AZ35=2,G35,0)</f>
        <v>0</v>
      </c>
      <c r="BC35" s="167">
        <f>IF(AZ35=3,G35,0)</f>
        <v>0</v>
      </c>
      <c r="BD35" s="167">
        <f>IF(AZ35=4,G35,0)</f>
        <v>0</v>
      </c>
      <c r="BE35" s="167">
        <f>IF(AZ35=5,G35,0)</f>
        <v>0</v>
      </c>
      <c r="CA35" s="202">
        <v>1</v>
      </c>
      <c r="CB35" s="202">
        <v>7</v>
      </c>
      <c r="CZ35" s="167">
        <v>0</v>
      </c>
    </row>
    <row r="36" spans="1:104">
      <c r="A36" s="203"/>
      <c r="B36" s="205"/>
      <c r="C36" s="206" t="s">
        <v>132</v>
      </c>
      <c r="D36" s="207"/>
      <c r="E36" s="208">
        <v>6.48</v>
      </c>
      <c r="F36" s="209"/>
      <c r="G36" s="210"/>
      <c r="M36" s="204" t="s">
        <v>132</v>
      </c>
      <c r="O36" s="195"/>
    </row>
    <row r="37" spans="1:104">
      <c r="A37" s="196">
        <v>19</v>
      </c>
      <c r="B37" s="197" t="s">
        <v>133</v>
      </c>
      <c r="C37" s="198" t="s">
        <v>134</v>
      </c>
      <c r="D37" s="199" t="s">
        <v>107</v>
      </c>
      <c r="E37" s="200">
        <v>8</v>
      </c>
      <c r="F37" s="200">
        <v>0</v>
      </c>
      <c r="G37" s="201">
        <f>E37*F37</f>
        <v>0</v>
      </c>
      <c r="O37" s="195">
        <v>2</v>
      </c>
      <c r="AA37" s="167">
        <v>1</v>
      </c>
      <c r="AB37" s="167">
        <v>7</v>
      </c>
      <c r="AC37" s="167">
        <v>7</v>
      </c>
      <c r="AZ37" s="167">
        <v>2</v>
      </c>
      <c r="BA37" s="167">
        <f>IF(AZ37=1,G37,0)</f>
        <v>0</v>
      </c>
      <c r="BB37" s="167">
        <f>IF(AZ37=2,G37,0)</f>
        <v>0</v>
      </c>
      <c r="BC37" s="167">
        <f>IF(AZ37=3,G37,0)</f>
        <v>0</v>
      </c>
      <c r="BD37" s="167">
        <f>IF(AZ37=4,G37,0)</f>
        <v>0</v>
      </c>
      <c r="BE37" s="167">
        <f>IF(AZ37=5,G37,0)</f>
        <v>0</v>
      </c>
      <c r="CA37" s="202">
        <v>1</v>
      </c>
      <c r="CB37" s="202">
        <v>7</v>
      </c>
      <c r="CZ37" s="167">
        <v>2.7E-4</v>
      </c>
    </row>
    <row r="38" spans="1:104">
      <c r="A38" s="196">
        <v>20</v>
      </c>
      <c r="B38" s="197" t="s">
        <v>135</v>
      </c>
      <c r="C38" s="198" t="s">
        <v>136</v>
      </c>
      <c r="D38" s="199" t="s">
        <v>128</v>
      </c>
      <c r="E38" s="200">
        <v>6.48</v>
      </c>
      <c r="F38" s="200">
        <v>0</v>
      </c>
      <c r="G38" s="201">
        <f>E38*F38</f>
        <v>0</v>
      </c>
      <c r="O38" s="195">
        <v>2</v>
      </c>
      <c r="AA38" s="167">
        <v>1</v>
      </c>
      <c r="AB38" s="167">
        <v>0</v>
      </c>
      <c r="AC38" s="167">
        <v>0</v>
      </c>
      <c r="AZ38" s="167">
        <v>2</v>
      </c>
      <c r="BA38" s="167">
        <f>IF(AZ38=1,G38,0)</f>
        <v>0</v>
      </c>
      <c r="BB38" s="167">
        <f>IF(AZ38=2,G38,0)</f>
        <v>0</v>
      </c>
      <c r="BC38" s="167">
        <f>IF(AZ38=3,G38,0)</f>
        <v>0</v>
      </c>
      <c r="BD38" s="167">
        <f>IF(AZ38=4,G38,0)</f>
        <v>0</v>
      </c>
      <c r="BE38" s="167">
        <f>IF(AZ38=5,G38,0)</f>
        <v>0</v>
      </c>
      <c r="CA38" s="202">
        <v>1</v>
      </c>
      <c r="CB38" s="202">
        <v>0</v>
      </c>
      <c r="CZ38" s="167">
        <v>0</v>
      </c>
    </row>
    <row r="39" spans="1:104">
      <c r="A39" s="203"/>
      <c r="B39" s="205"/>
      <c r="C39" s="206" t="s">
        <v>132</v>
      </c>
      <c r="D39" s="207"/>
      <c r="E39" s="208">
        <v>6.48</v>
      </c>
      <c r="F39" s="209"/>
      <c r="G39" s="210"/>
      <c r="M39" s="204" t="s">
        <v>132</v>
      </c>
      <c r="O39" s="195"/>
    </row>
    <row r="40" spans="1:104">
      <c r="A40" s="196">
        <v>21</v>
      </c>
      <c r="B40" s="197" t="s">
        <v>137</v>
      </c>
      <c r="C40" s="198" t="s">
        <v>138</v>
      </c>
      <c r="D40" s="199" t="s">
        <v>107</v>
      </c>
      <c r="E40" s="200">
        <v>20</v>
      </c>
      <c r="F40" s="200">
        <v>0</v>
      </c>
      <c r="G40" s="201">
        <f>E40*F40</f>
        <v>0</v>
      </c>
      <c r="O40" s="195">
        <v>2</v>
      </c>
      <c r="AA40" s="167">
        <v>1</v>
      </c>
      <c r="AB40" s="167">
        <v>7</v>
      </c>
      <c r="AC40" s="167">
        <v>7</v>
      </c>
      <c r="AZ40" s="167">
        <v>2</v>
      </c>
      <c r="BA40" s="167">
        <f>IF(AZ40=1,G40,0)</f>
        <v>0</v>
      </c>
      <c r="BB40" s="167">
        <f>IF(AZ40=2,G40,0)</f>
        <v>0</v>
      </c>
      <c r="BC40" s="167">
        <f>IF(AZ40=3,G40,0)</f>
        <v>0</v>
      </c>
      <c r="BD40" s="167">
        <f>IF(AZ40=4,G40,0)</f>
        <v>0</v>
      </c>
      <c r="BE40" s="167">
        <f>IF(AZ40=5,G40,0)</f>
        <v>0</v>
      </c>
      <c r="CA40" s="202">
        <v>1</v>
      </c>
      <c r="CB40" s="202">
        <v>7</v>
      </c>
      <c r="CZ40" s="167">
        <v>0</v>
      </c>
    </row>
    <row r="41" spans="1:104">
      <c r="A41" s="196">
        <v>22</v>
      </c>
      <c r="B41" s="197" t="s">
        <v>139</v>
      </c>
      <c r="C41" s="198" t="s">
        <v>140</v>
      </c>
      <c r="D41" s="199" t="s">
        <v>128</v>
      </c>
      <c r="E41" s="200">
        <v>30</v>
      </c>
      <c r="F41" s="200">
        <v>0</v>
      </c>
      <c r="G41" s="201">
        <f>E41*F41</f>
        <v>0</v>
      </c>
      <c r="O41" s="195">
        <v>2</v>
      </c>
      <c r="AA41" s="167">
        <v>1</v>
      </c>
      <c r="AB41" s="167">
        <v>7</v>
      </c>
      <c r="AC41" s="167">
        <v>7</v>
      </c>
      <c r="AZ41" s="167">
        <v>2</v>
      </c>
      <c r="BA41" s="167">
        <f>IF(AZ41=1,G41,0)</f>
        <v>0</v>
      </c>
      <c r="BB41" s="167">
        <f>IF(AZ41=2,G41,0)</f>
        <v>0</v>
      </c>
      <c r="BC41" s="167">
        <f>IF(AZ41=3,G41,0)</f>
        <v>0</v>
      </c>
      <c r="BD41" s="167">
        <f>IF(AZ41=4,G41,0)</f>
        <v>0</v>
      </c>
      <c r="BE41" s="167">
        <f>IF(AZ41=5,G41,0)</f>
        <v>0</v>
      </c>
      <c r="CA41" s="202">
        <v>1</v>
      </c>
      <c r="CB41" s="202">
        <v>7</v>
      </c>
      <c r="CZ41" s="167">
        <v>0</v>
      </c>
    </row>
    <row r="42" spans="1:104">
      <c r="A42" s="196">
        <v>23</v>
      </c>
      <c r="B42" s="197" t="s">
        <v>141</v>
      </c>
      <c r="C42" s="198" t="s">
        <v>142</v>
      </c>
      <c r="D42" s="199" t="s">
        <v>128</v>
      </c>
      <c r="E42" s="200">
        <v>6.48</v>
      </c>
      <c r="F42" s="200">
        <v>0</v>
      </c>
      <c r="G42" s="201">
        <f>E42*F42</f>
        <v>0</v>
      </c>
      <c r="O42" s="195">
        <v>2</v>
      </c>
      <c r="AA42" s="167">
        <v>1</v>
      </c>
      <c r="AB42" s="167">
        <v>0</v>
      </c>
      <c r="AC42" s="167">
        <v>0</v>
      </c>
      <c r="AZ42" s="167">
        <v>2</v>
      </c>
      <c r="BA42" s="167">
        <f>IF(AZ42=1,G42,0)</f>
        <v>0</v>
      </c>
      <c r="BB42" s="167">
        <f>IF(AZ42=2,G42,0)</f>
        <v>0</v>
      </c>
      <c r="BC42" s="167">
        <f>IF(AZ42=3,G42,0)</f>
        <v>0</v>
      </c>
      <c r="BD42" s="167">
        <f>IF(AZ42=4,G42,0)</f>
        <v>0</v>
      </c>
      <c r="BE42" s="167">
        <f>IF(AZ42=5,G42,0)</f>
        <v>0</v>
      </c>
      <c r="CA42" s="202">
        <v>1</v>
      </c>
      <c r="CB42" s="202">
        <v>0</v>
      </c>
      <c r="CZ42" s="167">
        <v>1.6250000000000001E-2</v>
      </c>
    </row>
    <row r="43" spans="1:104">
      <c r="A43" s="203"/>
      <c r="B43" s="205"/>
      <c r="C43" s="206" t="s">
        <v>132</v>
      </c>
      <c r="D43" s="207"/>
      <c r="E43" s="208">
        <v>6.48</v>
      </c>
      <c r="F43" s="209"/>
      <c r="G43" s="210"/>
      <c r="M43" s="204" t="s">
        <v>132</v>
      </c>
      <c r="O43" s="195"/>
    </row>
    <row r="44" spans="1:104">
      <c r="A44" s="196">
        <v>24</v>
      </c>
      <c r="B44" s="197" t="s">
        <v>143</v>
      </c>
      <c r="C44" s="198" t="s">
        <v>144</v>
      </c>
      <c r="D44" s="199" t="s">
        <v>128</v>
      </c>
      <c r="E44" s="200">
        <v>30</v>
      </c>
      <c r="F44" s="200">
        <v>0</v>
      </c>
      <c r="G44" s="201">
        <f>E44*F44</f>
        <v>0</v>
      </c>
      <c r="O44" s="195">
        <v>2</v>
      </c>
      <c r="AA44" s="167">
        <v>1</v>
      </c>
      <c r="AB44" s="167">
        <v>0</v>
      </c>
      <c r="AC44" s="167">
        <v>0</v>
      </c>
      <c r="AZ44" s="167">
        <v>2</v>
      </c>
      <c r="BA44" s="167">
        <f>IF(AZ44=1,G44,0)</f>
        <v>0</v>
      </c>
      <c r="BB44" s="167">
        <f>IF(AZ44=2,G44,0)</f>
        <v>0</v>
      </c>
      <c r="BC44" s="167">
        <f>IF(AZ44=3,G44,0)</f>
        <v>0</v>
      </c>
      <c r="BD44" s="167">
        <f>IF(AZ44=4,G44,0)</f>
        <v>0</v>
      </c>
      <c r="BE44" s="167">
        <f>IF(AZ44=5,G44,0)</f>
        <v>0</v>
      </c>
      <c r="CA44" s="202">
        <v>1</v>
      </c>
      <c r="CB44" s="202">
        <v>0</v>
      </c>
      <c r="CZ44" s="167">
        <v>0</v>
      </c>
    </row>
    <row r="45" spans="1:104">
      <c r="A45" s="196">
        <v>25</v>
      </c>
      <c r="B45" s="197" t="s">
        <v>145</v>
      </c>
      <c r="C45" s="198" t="s">
        <v>146</v>
      </c>
      <c r="D45" s="199" t="s">
        <v>107</v>
      </c>
      <c r="E45" s="200">
        <v>1</v>
      </c>
      <c r="F45" s="200">
        <v>0</v>
      </c>
      <c r="G45" s="201">
        <f>E45*F45</f>
        <v>0</v>
      </c>
      <c r="O45" s="195">
        <v>2</v>
      </c>
      <c r="AA45" s="167">
        <v>3</v>
      </c>
      <c r="AB45" s="167">
        <v>7</v>
      </c>
      <c r="AC45" s="167">
        <v>48406010</v>
      </c>
      <c r="AZ45" s="167">
        <v>2</v>
      </c>
      <c r="BA45" s="167">
        <f>IF(AZ45=1,G45,0)</f>
        <v>0</v>
      </c>
      <c r="BB45" s="167">
        <f>IF(AZ45=2,G45,0)</f>
        <v>0</v>
      </c>
      <c r="BC45" s="167">
        <f>IF(AZ45=3,G45,0)</f>
        <v>0</v>
      </c>
      <c r="BD45" s="167">
        <f>IF(AZ45=4,G45,0)</f>
        <v>0</v>
      </c>
      <c r="BE45" s="167">
        <f>IF(AZ45=5,G45,0)</f>
        <v>0</v>
      </c>
      <c r="CA45" s="202">
        <v>3</v>
      </c>
      <c r="CB45" s="202">
        <v>7</v>
      </c>
      <c r="CZ45" s="167">
        <v>3.5E-4</v>
      </c>
    </row>
    <row r="46" spans="1:104">
      <c r="A46" s="196">
        <v>26</v>
      </c>
      <c r="B46" s="197" t="s">
        <v>147</v>
      </c>
      <c r="C46" s="198" t="s">
        <v>148</v>
      </c>
      <c r="D46" s="199" t="s">
        <v>107</v>
      </c>
      <c r="E46" s="200">
        <v>1</v>
      </c>
      <c r="F46" s="200">
        <v>0</v>
      </c>
      <c r="G46" s="201">
        <f>E46*F46</f>
        <v>0</v>
      </c>
      <c r="O46" s="195">
        <v>2</v>
      </c>
      <c r="AA46" s="167">
        <v>3</v>
      </c>
      <c r="AB46" s="167">
        <v>7</v>
      </c>
      <c r="AC46" s="167">
        <v>48406065</v>
      </c>
      <c r="AZ46" s="167">
        <v>2</v>
      </c>
      <c r="BA46" s="167">
        <f>IF(AZ46=1,G46,0)</f>
        <v>0</v>
      </c>
      <c r="BB46" s="167">
        <f>IF(AZ46=2,G46,0)</f>
        <v>0</v>
      </c>
      <c r="BC46" s="167">
        <f>IF(AZ46=3,G46,0)</f>
        <v>0</v>
      </c>
      <c r="BD46" s="167">
        <f>IF(AZ46=4,G46,0)</f>
        <v>0</v>
      </c>
      <c r="BE46" s="167">
        <f>IF(AZ46=5,G46,0)</f>
        <v>0</v>
      </c>
      <c r="CA46" s="202">
        <v>3</v>
      </c>
      <c r="CB46" s="202">
        <v>7</v>
      </c>
      <c r="CZ46" s="167">
        <v>2.5000000000000001E-4</v>
      </c>
    </row>
    <row r="47" spans="1:104">
      <c r="A47" s="196">
        <v>27</v>
      </c>
      <c r="B47" s="197" t="s">
        <v>149</v>
      </c>
      <c r="C47" s="198" t="s">
        <v>150</v>
      </c>
      <c r="D47" s="199" t="s">
        <v>107</v>
      </c>
      <c r="E47" s="200">
        <v>2</v>
      </c>
      <c r="F47" s="200">
        <v>0</v>
      </c>
      <c r="G47" s="201">
        <f>E47*F47</f>
        <v>0</v>
      </c>
      <c r="O47" s="195">
        <v>2</v>
      </c>
      <c r="AA47" s="167">
        <v>3</v>
      </c>
      <c r="AB47" s="167">
        <v>7</v>
      </c>
      <c r="AC47" s="167">
        <v>48406070</v>
      </c>
      <c r="AZ47" s="167">
        <v>2</v>
      </c>
      <c r="BA47" s="167">
        <f>IF(AZ47=1,G47,0)</f>
        <v>0</v>
      </c>
      <c r="BB47" s="167">
        <f>IF(AZ47=2,G47,0)</f>
        <v>0</v>
      </c>
      <c r="BC47" s="167">
        <f>IF(AZ47=3,G47,0)</f>
        <v>0</v>
      </c>
      <c r="BD47" s="167">
        <f>IF(AZ47=4,G47,0)</f>
        <v>0</v>
      </c>
      <c r="BE47" s="167">
        <f>IF(AZ47=5,G47,0)</f>
        <v>0</v>
      </c>
      <c r="CA47" s="202">
        <v>3</v>
      </c>
      <c r="CB47" s="202">
        <v>7</v>
      </c>
      <c r="CZ47" s="167">
        <v>2.4000000000000001E-4</v>
      </c>
    </row>
    <row r="48" spans="1:104">
      <c r="A48" s="196">
        <v>28</v>
      </c>
      <c r="B48" s="197" t="s">
        <v>151</v>
      </c>
      <c r="C48" s="198" t="s">
        <v>152</v>
      </c>
      <c r="D48" s="199" t="s">
        <v>107</v>
      </c>
      <c r="E48" s="200">
        <v>2</v>
      </c>
      <c r="F48" s="200">
        <v>0</v>
      </c>
      <c r="G48" s="201">
        <f>E48*F48</f>
        <v>0</v>
      </c>
      <c r="O48" s="195">
        <v>2</v>
      </c>
      <c r="AA48" s="167">
        <v>3</v>
      </c>
      <c r="AB48" s="167">
        <v>7</v>
      </c>
      <c r="AC48" s="167">
        <v>48406155</v>
      </c>
      <c r="AZ48" s="167">
        <v>2</v>
      </c>
      <c r="BA48" s="167">
        <f>IF(AZ48=1,G48,0)</f>
        <v>0</v>
      </c>
      <c r="BB48" s="167">
        <f>IF(AZ48=2,G48,0)</f>
        <v>0</v>
      </c>
      <c r="BC48" s="167">
        <f>IF(AZ48=3,G48,0)</f>
        <v>0</v>
      </c>
      <c r="BD48" s="167">
        <f>IF(AZ48=4,G48,0)</f>
        <v>0</v>
      </c>
      <c r="BE48" s="167">
        <f>IF(AZ48=5,G48,0)</f>
        <v>0</v>
      </c>
      <c r="CA48" s="202">
        <v>3</v>
      </c>
      <c r="CB48" s="202">
        <v>7</v>
      </c>
      <c r="CZ48" s="167">
        <v>1.1E-4</v>
      </c>
    </row>
    <row r="49" spans="1:104">
      <c r="A49" s="196">
        <v>29</v>
      </c>
      <c r="B49" s="197" t="s">
        <v>153</v>
      </c>
      <c r="C49" s="198" t="s">
        <v>154</v>
      </c>
      <c r="D49" s="199" t="s">
        <v>61</v>
      </c>
      <c r="E49" s="200"/>
      <c r="F49" s="200">
        <v>0</v>
      </c>
      <c r="G49" s="201">
        <f>E49*F49</f>
        <v>0</v>
      </c>
      <c r="O49" s="195">
        <v>2</v>
      </c>
      <c r="AA49" s="167">
        <v>7</v>
      </c>
      <c r="AB49" s="167">
        <v>1002</v>
      </c>
      <c r="AC49" s="167">
        <v>5</v>
      </c>
      <c r="AZ49" s="167">
        <v>2</v>
      </c>
      <c r="BA49" s="167">
        <f>IF(AZ49=1,G49,0)</f>
        <v>0</v>
      </c>
      <c r="BB49" s="167">
        <f>IF(AZ49=2,G49,0)</f>
        <v>0</v>
      </c>
      <c r="BC49" s="167">
        <f>IF(AZ49=3,G49,0)</f>
        <v>0</v>
      </c>
      <c r="BD49" s="167">
        <f>IF(AZ49=4,G49,0)</f>
        <v>0</v>
      </c>
      <c r="BE49" s="167">
        <f>IF(AZ49=5,G49,0)</f>
        <v>0</v>
      </c>
      <c r="CA49" s="202">
        <v>7</v>
      </c>
      <c r="CB49" s="202">
        <v>1002</v>
      </c>
      <c r="CZ49" s="167">
        <v>0</v>
      </c>
    </row>
    <row r="50" spans="1:104">
      <c r="A50" s="211"/>
      <c r="B50" s="212" t="s">
        <v>73</v>
      </c>
      <c r="C50" s="213" t="str">
        <f>CONCATENATE(B29," ",C29)</f>
        <v>735 Otopná tělesa</v>
      </c>
      <c r="D50" s="214"/>
      <c r="E50" s="215"/>
      <c r="F50" s="216"/>
      <c r="G50" s="217">
        <f>SUM(G29:G49)</f>
        <v>0</v>
      </c>
      <c r="O50" s="195">
        <v>4</v>
      </c>
      <c r="BA50" s="218">
        <f>SUM(BA29:BA49)</f>
        <v>0</v>
      </c>
      <c r="BB50" s="218">
        <f>SUM(BB29:BB49)</f>
        <v>0</v>
      </c>
      <c r="BC50" s="218">
        <f>SUM(BC29:BC49)</f>
        <v>0</v>
      </c>
      <c r="BD50" s="218">
        <f>SUM(BD29:BD49)</f>
        <v>0</v>
      </c>
      <c r="BE50" s="218">
        <f>SUM(BE29:BE49)</f>
        <v>0</v>
      </c>
    </row>
    <row r="51" spans="1:104">
      <c r="A51" s="188" t="s">
        <v>72</v>
      </c>
      <c r="B51" s="189" t="s">
        <v>155</v>
      </c>
      <c r="C51" s="190" t="s">
        <v>156</v>
      </c>
      <c r="D51" s="191"/>
      <c r="E51" s="192"/>
      <c r="F51" s="192"/>
      <c r="G51" s="193"/>
      <c r="H51" s="194"/>
      <c r="I51" s="194"/>
      <c r="O51" s="195">
        <v>1</v>
      </c>
    </row>
    <row r="52" spans="1:104">
      <c r="A52" s="196">
        <v>30</v>
      </c>
      <c r="B52" s="197" t="s">
        <v>157</v>
      </c>
      <c r="C52" s="198" t="s">
        <v>158</v>
      </c>
      <c r="D52" s="199" t="s">
        <v>128</v>
      </c>
      <c r="E52" s="200">
        <v>6.48</v>
      </c>
      <c r="F52" s="200">
        <v>0</v>
      </c>
      <c r="G52" s="201">
        <f>E52*F52</f>
        <v>0</v>
      </c>
      <c r="O52" s="195">
        <v>2</v>
      </c>
      <c r="AA52" s="167">
        <v>1</v>
      </c>
      <c r="AB52" s="167">
        <v>7</v>
      </c>
      <c r="AC52" s="167">
        <v>7</v>
      </c>
      <c r="AZ52" s="167">
        <v>2</v>
      </c>
      <c r="BA52" s="167">
        <f>IF(AZ52=1,G52,0)</f>
        <v>0</v>
      </c>
      <c r="BB52" s="167">
        <f>IF(AZ52=2,G52,0)</f>
        <v>0</v>
      </c>
      <c r="BC52" s="167">
        <f>IF(AZ52=3,G52,0)</f>
        <v>0</v>
      </c>
      <c r="BD52" s="167">
        <f>IF(AZ52=4,G52,0)</f>
        <v>0</v>
      </c>
      <c r="BE52" s="167">
        <f>IF(AZ52=5,G52,0)</f>
        <v>0</v>
      </c>
      <c r="CA52" s="202">
        <v>1</v>
      </c>
      <c r="CB52" s="202">
        <v>7</v>
      </c>
      <c r="CZ52" s="167">
        <v>8.4000000000000003E-4</v>
      </c>
    </row>
    <row r="53" spans="1:104">
      <c r="A53" s="203"/>
      <c r="B53" s="205"/>
      <c r="C53" s="206" t="s">
        <v>132</v>
      </c>
      <c r="D53" s="207"/>
      <c r="E53" s="208">
        <v>6.48</v>
      </c>
      <c r="F53" s="209"/>
      <c r="G53" s="210"/>
      <c r="M53" s="204" t="s">
        <v>132</v>
      </c>
      <c r="O53" s="195"/>
    </row>
    <row r="54" spans="1:104" ht="20.399999999999999">
      <c r="A54" s="196">
        <v>31</v>
      </c>
      <c r="B54" s="197" t="s">
        <v>159</v>
      </c>
      <c r="C54" s="198" t="s">
        <v>160</v>
      </c>
      <c r="D54" s="199" t="s">
        <v>128</v>
      </c>
      <c r="E54" s="200">
        <v>6.48</v>
      </c>
      <c r="F54" s="200">
        <v>0</v>
      </c>
      <c r="G54" s="201">
        <f>E54*F54</f>
        <v>0</v>
      </c>
      <c r="O54" s="195">
        <v>2</v>
      </c>
      <c r="AA54" s="167">
        <v>1</v>
      </c>
      <c r="AB54" s="167">
        <v>0</v>
      </c>
      <c r="AC54" s="167">
        <v>0</v>
      </c>
      <c r="AZ54" s="167">
        <v>2</v>
      </c>
      <c r="BA54" s="167">
        <f>IF(AZ54=1,G54,0)</f>
        <v>0</v>
      </c>
      <c r="BB54" s="167">
        <f>IF(AZ54=2,G54,0)</f>
        <v>0</v>
      </c>
      <c r="BC54" s="167">
        <f>IF(AZ54=3,G54,0)</f>
        <v>0</v>
      </c>
      <c r="BD54" s="167">
        <f>IF(AZ54=4,G54,0)</f>
        <v>0</v>
      </c>
      <c r="BE54" s="167">
        <f>IF(AZ54=5,G54,0)</f>
        <v>0</v>
      </c>
      <c r="CA54" s="202">
        <v>1</v>
      </c>
      <c r="CB54" s="202">
        <v>0</v>
      </c>
      <c r="CZ54" s="167">
        <v>5.0000000000000002E-5</v>
      </c>
    </row>
    <row r="55" spans="1:104">
      <c r="A55" s="203"/>
      <c r="B55" s="205"/>
      <c r="C55" s="206" t="s">
        <v>132</v>
      </c>
      <c r="D55" s="207"/>
      <c r="E55" s="208">
        <v>6.48</v>
      </c>
      <c r="F55" s="209"/>
      <c r="G55" s="210"/>
      <c r="M55" s="204" t="s">
        <v>132</v>
      </c>
      <c r="O55" s="195"/>
    </row>
    <row r="56" spans="1:104">
      <c r="A56" s="211"/>
      <c r="B56" s="212" t="s">
        <v>73</v>
      </c>
      <c r="C56" s="213" t="str">
        <f>CONCATENATE(B51," ",C51)</f>
        <v>783 Nátěry</v>
      </c>
      <c r="D56" s="214"/>
      <c r="E56" s="215"/>
      <c r="F56" s="216"/>
      <c r="G56" s="217">
        <f>SUM(G51:G55)</f>
        <v>0</v>
      </c>
      <c r="O56" s="195">
        <v>4</v>
      </c>
      <c r="BA56" s="218">
        <f>SUM(BA51:BA55)</f>
        <v>0</v>
      </c>
      <c r="BB56" s="218">
        <f>SUM(BB51:BB55)</f>
        <v>0</v>
      </c>
      <c r="BC56" s="218">
        <f>SUM(BC51:BC55)</f>
        <v>0</v>
      </c>
      <c r="BD56" s="218">
        <f>SUM(BD51:BD55)</f>
        <v>0</v>
      </c>
      <c r="BE56" s="218">
        <f>SUM(BE51:BE55)</f>
        <v>0</v>
      </c>
    </row>
    <row r="57" spans="1:104">
      <c r="E57" s="167"/>
    </row>
    <row r="58" spans="1:104">
      <c r="E58" s="167"/>
    </row>
    <row r="59" spans="1:104">
      <c r="E59" s="167"/>
    </row>
    <row r="60" spans="1:104">
      <c r="E60" s="167"/>
    </row>
    <row r="61" spans="1:104">
      <c r="E61" s="167"/>
    </row>
    <row r="62" spans="1:104">
      <c r="E62" s="167"/>
    </row>
    <row r="63" spans="1:104">
      <c r="E63" s="167"/>
    </row>
    <row r="64" spans="1:104">
      <c r="E64" s="167"/>
    </row>
    <row r="65" spans="1:7">
      <c r="E65" s="167"/>
    </row>
    <row r="66" spans="1:7">
      <c r="E66" s="167"/>
    </row>
    <row r="67" spans="1:7">
      <c r="E67" s="167"/>
    </row>
    <row r="68" spans="1:7">
      <c r="E68" s="167"/>
    </row>
    <row r="69" spans="1:7">
      <c r="E69" s="167"/>
    </row>
    <row r="70" spans="1:7">
      <c r="E70" s="167"/>
    </row>
    <row r="71" spans="1:7">
      <c r="E71" s="167"/>
    </row>
    <row r="72" spans="1:7">
      <c r="E72" s="167"/>
    </row>
    <row r="73" spans="1:7">
      <c r="E73" s="167"/>
    </row>
    <row r="74" spans="1:7">
      <c r="E74" s="167"/>
    </row>
    <row r="75" spans="1:7">
      <c r="E75" s="167"/>
    </row>
    <row r="76" spans="1:7">
      <c r="E76" s="167"/>
    </row>
    <row r="77" spans="1:7">
      <c r="E77" s="167"/>
    </row>
    <row r="78" spans="1:7">
      <c r="E78" s="167"/>
    </row>
    <row r="79" spans="1:7">
      <c r="E79" s="167"/>
    </row>
    <row r="80" spans="1:7">
      <c r="A80" s="219"/>
      <c r="B80" s="219"/>
      <c r="C80" s="219"/>
      <c r="D80" s="219"/>
      <c r="E80" s="219"/>
      <c r="F80" s="219"/>
      <c r="G80" s="219"/>
    </row>
    <row r="81" spans="1:7">
      <c r="A81" s="219"/>
      <c r="B81" s="219"/>
      <c r="C81" s="219"/>
      <c r="D81" s="219"/>
      <c r="E81" s="219"/>
      <c r="F81" s="219"/>
      <c r="G81" s="219"/>
    </row>
    <row r="82" spans="1:7">
      <c r="A82" s="219"/>
      <c r="B82" s="219"/>
      <c r="C82" s="219"/>
      <c r="D82" s="219"/>
      <c r="E82" s="219"/>
      <c r="F82" s="219"/>
      <c r="G82" s="219"/>
    </row>
    <row r="83" spans="1:7">
      <c r="A83" s="219"/>
      <c r="B83" s="219"/>
      <c r="C83" s="219"/>
      <c r="D83" s="219"/>
      <c r="E83" s="219"/>
      <c r="F83" s="219"/>
      <c r="G83" s="219"/>
    </row>
    <row r="84" spans="1:7">
      <c r="E84" s="167"/>
    </row>
    <row r="85" spans="1:7">
      <c r="E85" s="167"/>
    </row>
    <row r="86" spans="1:7">
      <c r="E86" s="167"/>
    </row>
    <row r="87" spans="1:7">
      <c r="E87" s="167"/>
    </row>
    <row r="88" spans="1:7">
      <c r="E88" s="167"/>
    </row>
    <row r="89" spans="1:7">
      <c r="E89" s="167"/>
    </row>
    <row r="90" spans="1:7">
      <c r="E90" s="167"/>
    </row>
    <row r="91" spans="1:7">
      <c r="E91" s="167"/>
    </row>
    <row r="92" spans="1:7">
      <c r="E92" s="167"/>
    </row>
    <row r="93" spans="1:7">
      <c r="E93" s="167"/>
    </row>
    <row r="94" spans="1:7">
      <c r="E94" s="167"/>
    </row>
    <row r="95" spans="1:7">
      <c r="E95" s="167"/>
    </row>
    <row r="96" spans="1:7">
      <c r="E96" s="167"/>
    </row>
    <row r="97" spans="5:5">
      <c r="E97" s="167"/>
    </row>
    <row r="98" spans="5:5">
      <c r="E98" s="167"/>
    </row>
    <row r="99" spans="5:5">
      <c r="E99" s="167"/>
    </row>
    <row r="100" spans="5:5">
      <c r="E100" s="167"/>
    </row>
    <row r="101" spans="5:5">
      <c r="E101" s="167"/>
    </row>
    <row r="102" spans="5:5">
      <c r="E102" s="167"/>
    </row>
    <row r="103" spans="5:5">
      <c r="E103" s="167"/>
    </row>
    <row r="104" spans="5:5">
      <c r="E104" s="167"/>
    </row>
    <row r="105" spans="5:5">
      <c r="E105" s="167"/>
    </row>
    <row r="106" spans="5:5">
      <c r="E106" s="167"/>
    </row>
    <row r="107" spans="5:5">
      <c r="E107" s="167"/>
    </row>
    <row r="108" spans="5:5">
      <c r="E108" s="167"/>
    </row>
    <row r="109" spans="5:5">
      <c r="E109" s="167"/>
    </row>
    <row r="110" spans="5:5">
      <c r="E110" s="167"/>
    </row>
    <row r="111" spans="5:5">
      <c r="E111" s="167"/>
    </row>
    <row r="112" spans="5:5">
      <c r="E112" s="167"/>
    </row>
    <row r="113" spans="1:7">
      <c r="E113" s="167"/>
    </row>
    <row r="114" spans="1:7">
      <c r="E114" s="167"/>
    </row>
    <row r="115" spans="1:7">
      <c r="A115" s="220"/>
      <c r="B115" s="220"/>
    </row>
    <row r="116" spans="1:7">
      <c r="A116" s="219"/>
      <c r="B116" s="219"/>
      <c r="C116" s="222"/>
      <c r="D116" s="222"/>
      <c r="E116" s="223"/>
      <c r="F116" s="222"/>
      <c r="G116" s="224"/>
    </row>
    <row r="117" spans="1:7">
      <c r="A117" s="225"/>
      <c r="B117" s="225"/>
      <c r="C117" s="219"/>
      <c r="D117" s="219"/>
      <c r="E117" s="226"/>
      <c r="F117" s="219"/>
      <c r="G117" s="219"/>
    </row>
    <row r="118" spans="1:7">
      <c r="A118" s="219"/>
      <c r="B118" s="219"/>
      <c r="C118" s="219"/>
      <c r="D118" s="219"/>
      <c r="E118" s="226"/>
      <c r="F118" s="219"/>
      <c r="G118" s="219"/>
    </row>
    <row r="119" spans="1:7">
      <c r="A119" s="219"/>
      <c r="B119" s="219"/>
      <c r="C119" s="219"/>
      <c r="D119" s="219"/>
      <c r="E119" s="226"/>
      <c r="F119" s="219"/>
      <c r="G119" s="219"/>
    </row>
    <row r="120" spans="1:7">
      <c r="A120" s="219"/>
      <c r="B120" s="219"/>
      <c r="C120" s="219"/>
      <c r="D120" s="219"/>
      <c r="E120" s="226"/>
      <c r="F120" s="219"/>
      <c r="G120" s="219"/>
    </row>
    <row r="121" spans="1:7">
      <c r="A121" s="219"/>
      <c r="B121" s="219"/>
      <c r="C121" s="219"/>
      <c r="D121" s="219"/>
      <c r="E121" s="226"/>
      <c r="F121" s="219"/>
      <c r="G121" s="219"/>
    </row>
    <row r="122" spans="1:7">
      <c r="A122" s="219"/>
      <c r="B122" s="219"/>
      <c r="C122" s="219"/>
      <c r="D122" s="219"/>
      <c r="E122" s="226"/>
      <c r="F122" s="219"/>
      <c r="G122" s="219"/>
    </row>
    <row r="123" spans="1:7">
      <c r="A123" s="219"/>
      <c r="B123" s="219"/>
      <c r="C123" s="219"/>
      <c r="D123" s="219"/>
      <c r="E123" s="226"/>
      <c r="F123" s="219"/>
      <c r="G123" s="219"/>
    </row>
    <row r="124" spans="1:7">
      <c r="A124" s="219"/>
      <c r="B124" s="219"/>
      <c r="C124" s="219"/>
      <c r="D124" s="219"/>
      <c r="E124" s="226"/>
      <c r="F124" s="219"/>
      <c r="G124" s="219"/>
    </row>
    <row r="125" spans="1:7">
      <c r="A125" s="219"/>
      <c r="B125" s="219"/>
      <c r="C125" s="219"/>
      <c r="D125" s="219"/>
      <c r="E125" s="226"/>
      <c r="F125" s="219"/>
      <c r="G125" s="219"/>
    </row>
    <row r="126" spans="1:7">
      <c r="A126" s="219"/>
      <c r="B126" s="219"/>
      <c r="C126" s="219"/>
      <c r="D126" s="219"/>
      <c r="E126" s="226"/>
      <c r="F126" s="219"/>
      <c r="G126" s="219"/>
    </row>
    <row r="127" spans="1:7">
      <c r="A127" s="219"/>
      <c r="B127" s="219"/>
      <c r="C127" s="219"/>
      <c r="D127" s="219"/>
      <c r="E127" s="226"/>
      <c r="F127" s="219"/>
      <c r="G127" s="219"/>
    </row>
    <row r="128" spans="1:7">
      <c r="A128" s="219"/>
      <c r="B128" s="219"/>
      <c r="C128" s="219"/>
      <c r="D128" s="219"/>
      <c r="E128" s="226"/>
      <c r="F128" s="219"/>
      <c r="G128" s="219"/>
    </row>
    <row r="129" spans="1:7">
      <c r="A129" s="219"/>
      <c r="B129" s="219"/>
      <c r="C129" s="219"/>
      <c r="D129" s="219"/>
      <c r="E129" s="226"/>
      <c r="F129" s="219"/>
      <c r="G129" s="219"/>
    </row>
  </sheetData>
  <mergeCells count="13">
    <mergeCell ref="C53:D53"/>
    <mergeCell ref="C55:D55"/>
    <mergeCell ref="C34:D34"/>
    <mergeCell ref="C36:D36"/>
    <mergeCell ref="C39:D39"/>
    <mergeCell ref="C43:D43"/>
    <mergeCell ref="C15:D15"/>
    <mergeCell ref="C17:D17"/>
    <mergeCell ref="A1:G1"/>
    <mergeCell ref="A3:B3"/>
    <mergeCell ref="A4:B4"/>
    <mergeCell ref="E4:G4"/>
    <mergeCell ref="C9:D9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pc</cp:lastModifiedBy>
  <dcterms:created xsi:type="dcterms:W3CDTF">2016-10-10T10:56:12Z</dcterms:created>
  <dcterms:modified xsi:type="dcterms:W3CDTF">2016-10-10T10:56:31Z</dcterms:modified>
</cp:coreProperties>
</file>