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8755" windowHeight="15660"/>
  </bookViews>
  <sheets>
    <sheet name="Rekapitulace" sheetId="3" r:id="rId1"/>
    <sheet name="Rozpočet" sheetId="2" r:id="rId2"/>
    <sheet name="Parametry" sheetId="1" r:id="rId3"/>
  </sheets>
  <calcPr calcId="145621"/>
</workbook>
</file>

<file path=xl/calcChain.xml><?xml version="1.0" encoding="utf-8"?>
<calcChain xmlns="http://schemas.openxmlformats.org/spreadsheetml/2006/main">
  <c r="C10" i="3" l="1"/>
  <c r="C9" i="3"/>
  <c r="C11" i="3" s="1"/>
  <c r="L1" i="2"/>
  <c r="E91" i="2" s="1"/>
  <c r="I93" i="2"/>
  <c r="H93" i="2"/>
  <c r="G92" i="2"/>
  <c r="C31" i="3" s="1"/>
  <c r="H91" i="2"/>
  <c r="H90" i="2"/>
  <c r="G90" i="2"/>
  <c r="E90" i="2"/>
  <c r="I90" i="2" s="1"/>
  <c r="I89" i="2"/>
  <c r="H89" i="2"/>
  <c r="I88" i="2"/>
  <c r="H88" i="2"/>
  <c r="G88" i="2"/>
  <c r="E88" i="2"/>
  <c r="I87" i="2"/>
  <c r="H87" i="2"/>
  <c r="G87" i="2"/>
  <c r="E87" i="2"/>
  <c r="I84" i="2"/>
  <c r="H84" i="2"/>
  <c r="G84" i="2"/>
  <c r="E84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8" i="2"/>
  <c r="H78" i="2"/>
  <c r="G78" i="2"/>
  <c r="E78" i="2"/>
  <c r="I76" i="2"/>
  <c r="H76" i="2"/>
  <c r="G76" i="2"/>
  <c r="E76" i="2"/>
  <c r="I75" i="2"/>
  <c r="H75" i="2"/>
  <c r="G75" i="2"/>
  <c r="E75" i="2"/>
  <c r="I73" i="2"/>
  <c r="H73" i="2"/>
  <c r="G73" i="2"/>
  <c r="E73" i="2"/>
  <c r="I70" i="2"/>
  <c r="H70" i="2"/>
  <c r="G70" i="2"/>
  <c r="E70" i="2"/>
  <c r="I69" i="2"/>
  <c r="H69" i="2"/>
  <c r="G69" i="2"/>
  <c r="E69" i="2"/>
  <c r="I66" i="2"/>
  <c r="H66" i="2"/>
  <c r="G66" i="2"/>
  <c r="E66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5" i="2"/>
  <c r="H55" i="2"/>
  <c r="G55" i="2"/>
  <c r="E55" i="2"/>
  <c r="I54" i="2"/>
  <c r="H54" i="2"/>
  <c r="G54" i="2"/>
  <c r="E54" i="2"/>
  <c r="I53" i="2"/>
  <c r="H53" i="2"/>
  <c r="G53" i="2"/>
  <c r="E53" i="2"/>
  <c r="I51" i="2"/>
  <c r="H51" i="2"/>
  <c r="G51" i="2"/>
  <c r="E51" i="2"/>
  <c r="I49" i="2"/>
  <c r="H49" i="2"/>
  <c r="G49" i="2"/>
  <c r="E49" i="2"/>
  <c r="I47" i="2"/>
  <c r="H47" i="2"/>
  <c r="G47" i="2"/>
  <c r="E47" i="2"/>
  <c r="I45" i="2"/>
  <c r="H45" i="2"/>
  <c r="G45" i="2"/>
  <c r="E45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6" i="2"/>
  <c r="H36" i="2"/>
  <c r="G36" i="2"/>
  <c r="E36" i="2"/>
  <c r="I34" i="2"/>
  <c r="H34" i="2"/>
  <c r="G34" i="2"/>
  <c r="E34" i="2"/>
  <c r="I33" i="2"/>
  <c r="H33" i="2"/>
  <c r="G33" i="2"/>
  <c r="E33" i="2"/>
  <c r="I32" i="2"/>
  <c r="H32" i="2"/>
  <c r="G32" i="2"/>
  <c r="E32" i="2"/>
  <c r="H29" i="2"/>
  <c r="G29" i="2"/>
  <c r="G30" i="2" s="1"/>
  <c r="E29" i="2"/>
  <c r="I29" i="2" s="1"/>
  <c r="I28" i="2"/>
  <c r="H28" i="2"/>
  <c r="G27" i="2"/>
  <c r="I24" i="2"/>
  <c r="H24" i="2"/>
  <c r="G24" i="2"/>
  <c r="E24" i="2"/>
  <c r="I23" i="2"/>
  <c r="H23" i="2"/>
  <c r="H22" i="2"/>
  <c r="G22" i="2"/>
  <c r="E22" i="2"/>
  <c r="I22" i="2" s="1"/>
  <c r="H21" i="2"/>
  <c r="G21" i="2"/>
  <c r="E21" i="2"/>
  <c r="I21" i="2" s="1"/>
  <c r="H19" i="2"/>
  <c r="G19" i="2"/>
  <c r="E19" i="2"/>
  <c r="I19" i="2" s="1"/>
  <c r="H18" i="2"/>
  <c r="G18" i="2"/>
  <c r="E18" i="2"/>
  <c r="I18" i="2" s="1"/>
  <c r="H17" i="2"/>
  <c r="G17" i="2"/>
  <c r="E17" i="2"/>
  <c r="I17" i="2" s="1"/>
  <c r="H15" i="2"/>
  <c r="G15" i="2"/>
  <c r="E15" i="2"/>
  <c r="I15" i="2" s="1"/>
  <c r="H14" i="2"/>
  <c r="G14" i="2"/>
  <c r="E14" i="2"/>
  <c r="I14" i="2" s="1"/>
  <c r="I13" i="2"/>
  <c r="H13" i="2"/>
  <c r="I12" i="2"/>
  <c r="H12" i="2"/>
  <c r="G12" i="2"/>
  <c r="E12" i="2"/>
  <c r="I11" i="2"/>
  <c r="H11" i="2"/>
  <c r="G11" i="2"/>
  <c r="E11" i="2"/>
  <c r="I10" i="2"/>
  <c r="H10" i="2"/>
  <c r="H9" i="2"/>
  <c r="G9" i="2"/>
  <c r="I9" i="2" s="1"/>
  <c r="E9" i="2"/>
  <c r="H8" i="2"/>
  <c r="G8" i="2"/>
  <c r="E8" i="2"/>
  <c r="I8" i="2" s="1"/>
  <c r="H7" i="2"/>
  <c r="G7" i="2"/>
  <c r="E7" i="2"/>
  <c r="I7" i="2" s="1"/>
  <c r="H6" i="2"/>
  <c r="G6" i="2"/>
  <c r="E6" i="2"/>
  <c r="I6" i="2" s="1"/>
  <c r="I5" i="2"/>
  <c r="H5" i="2"/>
  <c r="H4" i="2"/>
  <c r="G4" i="2"/>
  <c r="G25" i="2" s="1"/>
  <c r="C29" i="3" s="1"/>
  <c r="E25" i="2"/>
  <c r="B29" i="3" s="1"/>
  <c r="I3" i="2"/>
  <c r="H3" i="2"/>
  <c r="I4" i="2" l="1"/>
  <c r="I25" i="2" s="1"/>
  <c r="D27" i="2" s="1"/>
  <c r="C6" i="3"/>
  <c r="C30" i="3"/>
  <c r="I91" i="2"/>
  <c r="I92" i="2" s="1"/>
  <c r="E92" i="2"/>
  <c r="H27" i="2" l="1"/>
  <c r="E27" i="2"/>
  <c r="E30" i="2" s="1"/>
  <c r="C5" i="3"/>
  <c r="B31" i="3"/>
  <c r="I27" i="2" l="1"/>
  <c r="I30" i="2" s="1"/>
  <c r="B30" i="3"/>
  <c r="B3" i="3"/>
  <c r="C8" i="3"/>
  <c r="C4" i="3" l="1"/>
  <c r="C7" i="3" s="1"/>
  <c r="C12" i="3" s="1"/>
  <c r="B4" i="3"/>
  <c r="B7" i="3" s="1"/>
  <c r="B12" i="3" s="1"/>
  <c r="C15" i="3" l="1"/>
  <c r="C20" i="3"/>
  <c r="C19" i="3"/>
  <c r="C13" i="3"/>
  <c r="C14" i="3"/>
  <c r="C16" i="3" l="1"/>
  <c r="C22" i="3"/>
  <c r="C21" i="3"/>
  <c r="C24" i="3" l="1"/>
  <c r="C26" i="3" s="1"/>
  <c r="C27" i="3" l="1"/>
</calcChain>
</file>

<file path=xl/sharedStrings.xml><?xml version="1.0" encoding="utf-8"?>
<sst xmlns="http://schemas.openxmlformats.org/spreadsheetml/2006/main" count="294" uniqueCount="177">
  <si>
    <t>Název</t>
  </si>
  <si>
    <t>Hodnota</t>
  </si>
  <si>
    <t>Nadpis rekapitulace</t>
  </si>
  <si>
    <t>Seznam prací a dodávek elektrotechnických zařízení</t>
  </si>
  <si>
    <t>Akce</t>
  </si>
  <si>
    <t>Oprava sociálního zařízení ZŠ Švabinského
Švabinského Nábřeží 2077/27, 767 01 Kroměříž</t>
  </si>
  <si>
    <t>Projekt</t>
  </si>
  <si>
    <t>D.1.4 - Technika prostředí staveb
D.1.4.4 - Silnoproudá elektroinstalace</t>
  </si>
  <si>
    <t>Investor</t>
  </si>
  <si>
    <t>Město Kroměříž, Velké náměstí 115, 767 01 Kroměříž</t>
  </si>
  <si>
    <t>Z. č.</t>
  </si>
  <si>
    <t>1129/16</t>
  </si>
  <si>
    <t>A. č.</t>
  </si>
  <si>
    <t/>
  </si>
  <si>
    <t>Smlouva</t>
  </si>
  <si>
    <t>Vypracoval</t>
  </si>
  <si>
    <t>ing. Petr Kadlík</t>
  </si>
  <si>
    <t>Kontroloval</t>
  </si>
  <si>
    <t>Datum</t>
  </si>
  <si>
    <t>Zpracovatel</t>
  </si>
  <si>
    <t>TEVA elektro s.r.o.</t>
  </si>
  <si>
    <t>CÚ</t>
  </si>
  <si>
    <t>01/2016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</si>
  <si>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</si>
  <si>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</si>
  <si>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</si>
  <si>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</si>
  <si>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</si>
  <si>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</si>
  <si>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</si>
  <si>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</si>
  <si>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</si>
  <si>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</si>
  <si>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</si>
  <si>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</si>
  <si>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</si>
  <si>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</si>
  <si>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</si>
  <si>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</si>
  <si>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</si>
  <si>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</si>
  <si>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</si>
  <si>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</si>
  <si>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</si>
  <si>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</si>
  <si>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</si>
  <si>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20</t>
  </si>
  <si>
    <t>2. sazba DPH %</t>
  </si>
  <si>
    <t>10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</si>
  <si>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</si>
  <si>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</si>
  <si>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</si>
  <si>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</si>
  <si>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</si>
  <si>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</si>
  <si>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</si>
  <si>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</si>
  <si>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</si>
  <si>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RMS 101</t>
  </si>
  <si>
    <t>HLAVNÍ VYPÍNAČE, MODULOVÉ PROVEDENÍ</t>
  </si>
  <si>
    <t>I 3P 40A Vypínač 380/415V</t>
  </si>
  <si>
    <t>ks</t>
  </si>
  <si>
    <t>JISTIČE 1-POL, 10kA</t>
  </si>
  <si>
    <t>C60H 1P 4A  C Jistič</t>
  </si>
  <si>
    <t>C60H 1P 6A  B Jistič</t>
  </si>
  <si>
    <t>C60H 1P 16A  B Jistič</t>
  </si>
  <si>
    <t>C60H 1P 10A  B Jistič</t>
  </si>
  <si>
    <t>KOMBINOVANÝ JISTIČ/CHRÁNIČ 2POL</t>
  </si>
  <si>
    <t>DPNN 10A B 30mA Komb. pr. chránič VIGI 6kA</t>
  </si>
  <si>
    <t>DPNN 16A B 30mA Komb. pr. chránič VIGI 6kA</t>
  </si>
  <si>
    <t>STYKAČE A RELÉ</t>
  </si>
  <si>
    <t>CT 25A 1P 1Z Stykač - cívka 230/240V</t>
  </si>
  <si>
    <t>Inteligentní relé, hodiny, 4xRO, 8xDI, 230V, bez displeje, SR2E121FU</t>
  </si>
  <si>
    <t>ŘADOVÉ SVORNICE RSA</t>
  </si>
  <si>
    <t>RSA 2,5A Řadová svornice</t>
  </si>
  <si>
    <t>RSA 2,5A Řadová svornice barevná</t>
  </si>
  <si>
    <t>RSA10 Řadová svornice</t>
  </si>
  <si>
    <t>UCPÁVKOVÁ VÝVODKA</t>
  </si>
  <si>
    <t>P13.5</t>
  </si>
  <si>
    <t>P29</t>
  </si>
  <si>
    <t>ROZVÁDĚČE A ROZVODNICE</t>
  </si>
  <si>
    <t>BC-O-3/54-ECO Rozvodnice Xboard, NA omítku, průhled.plast.dveře; 410x784x100, IP40, 3/54mod, PE, N</t>
  </si>
  <si>
    <t>kmpl</t>
  </si>
  <si>
    <t>Rozvaděč RMS 101 - celkem</t>
  </si>
  <si>
    <t>Dodávky</t>
  </si>
  <si>
    <t>PRVKY ZTI</t>
  </si>
  <si>
    <t>Osoušeč rukou, štěrbinový JET, do 2000W, 2stupně topného výkonu, odkap, nástěnný, barva dle investora</t>
  </si>
  <si>
    <t>Dodávky - celkem</t>
  </si>
  <si>
    <t>Elektromontáže</t>
  </si>
  <si>
    <t>KU 68-1902 KRABICE ODBOČNÁ</t>
  </si>
  <si>
    <t>HM 8/1 HMOŽDINKA 8/1, vč. vrutu</t>
  </si>
  <si>
    <t>KP 67/3 KRABICE PŘÍSTROJOVÁ</t>
  </si>
  <si>
    <t>LIŠTA ELEKTROINSTALAČNÍ VČ. DÍLŮ A PŘÍSLUŠENSTVÍ</t>
  </si>
  <si>
    <t>LHD40x40 hranatá</t>
  </si>
  <si>
    <t>m</t>
  </si>
  <si>
    <t>SVORKOVNICE KRABICOVÁ</t>
  </si>
  <si>
    <t>273-102 4x1-2,5mm2</t>
  </si>
  <si>
    <t>273-104 3x1-2,5mm2</t>
  </si>
  <si>
    <t>273-112 2x1-2,5mm2</t>
  </si>
  <si>
    <t>PŘÍSTROJ OVLÁDAČE (s bezšroubovými svorkami), pro Tango, Neo, Element, Time, Future linear, Solo, Alpha exclusive</t>
  </si>
  <si>
    <t>3559-A91345 Přístroj ovládače zapínacího se svorkou N (bezšroubové svorky); řazení 1/0, 1/0So, 1/0S (do hořlavých podkladů A2 až F)</t>
  </si>
  <si>
    <t>3559-A01345 Přístroj spínače jednopólového (bezšroubové svorky); řazení 1, 1So (do hořlavých podkladů A2 až F)</t>
  </si>
  <si>
    <t>KRYT SPÍNAČE, TIME</t>
  </si>
  <si>
    <t>3558E-A00651 01 Kryt spínače kolébkového; d. Time, Element; b. bílá / ledová bílá</t>
  </si>
  <si>
    <t>ZÁSUVKA NN, TIME</t>
  </si>
  <si>
    <t>5519E-A02357 01 Zásuvka jednonásobná (bezšroubové svorky), s ochranným kolíkem, s clonkami; d. Time, Element; b. bílá / ledová bílá</t>
  </si>
  <si>
    <t>RÁMEČEK, TIME</t>
  </si>
  <si>
    <t>3901F-A00110 01 Rámeček pro elektroinstalační přístroje, jednonásobný; d. Time; b. bílá / ledová bílá</t>
  </si>
  <si>
    <t>SNÍMAČ AUTOMATICKÉHO SPÍNAČE STROPNÍ</t>
  </si>
  <si>
    <t>PD3-1C-SM Detektor pohybu 360° B.E.G. LUXOMAT PD3-1C-SM (povrchový)</t>
  </si>
  <si>
    <t>SVÍTIDLA</t>
  </si>
  <si>
    <t>A PanelLED 70021, přisazené svítidlo 600x600 (vč. instalačního rámečku pro přis. montáž), 50W, IP40, 4200lm</t>
  </si>
  <si>
    <t>B Stropní/nástěnné svítidlo, IP66 s mechanickou odolností IK10, dvojitá izolace, těleso i difuzér ze samozhášecího polykarbonátu odolném proti UV záření, 230V, patice E27 + LED zdroj s tokem &gt;1200lm</t>
  </si>
  <si>
    <t>N Nouzové svítidlo s piktogramem 19230, F65 LED 24 W IP65 AT SE 1H/RM, IP65, 232lm, 1hod, autotest, povrchová montáž</t>
  </si>
  <si>
    <t>JISTIČE 3-POL, 10kA</t>
  </si>
  <si>
    <t>C60H 3P 20A  B Jistič</t>
  </si>
  <si>
    <t>KABEL SILOVÝ,IZOLACE PVC</t>
  </si>
  <si>
    <t>CYKY-J 3x1.5 , pevně</t>
  </si>
  <si>
    <t>CYKY-O 3x1.5 , pevně</t>
  </si>
  <si>
    <t>CYKY-J 3x2.5 , pevně</t>
  </si>
  <si>
    <t>CYKY-J 5x1.5 , pevně</t>
  </si>
  <si>
    <t>CYKY-J 5x6 , pevně</t>
  </si>
  <si>
    <t>VYSEKANI KAPES VE ZDIVU</t>
  </si>
  <si>
    <t>CIHELNEM PRO KRABICE</t>
  </si>
  <si>
    <t xml:space="preserve"> 100x100x50 mm</t>
  </si>
  <si>
    <t>VYSEKANI RYH VE ZDIVU</t>
  </si>
  <si>
    <t>CIHELNEM - HLOUBKA 30mm</t>
  </si>
  <si>
    <t xml:space="preserve"> Sire 30 mm</t>
  </si>
  <si>
    <t xml:space="preserve"> Sire 70 mm</t>
  </si>
  <si>
    <t>VYSEKANI RYH PRO VODICE</t>
  </si>
  <si>
    <t>V OMITCE STROPU</t>
  </si>
  <si>
    <t>PRŮRAZY A VRTÁNÍ</t>
  </si>
  <si>
    <t>Průraz stropu, beton do tl 100cm</t>
  </si>
  <si>
    <t>Průraz stěnou/zdí, cihlovou do 60cm šířky</t>
  </si>
  <si>
    <t>HODINOVE ZUCTOVACI SAZBY</t>
  </si>
  <si>
    <t xml:space="preserve"> Demontaz stavajiciho zarizeni</t>
  </si>
  <si>
    <t>hod</t>
  </si>
  <si>
    <t xml:space="preserve"> Uprava stavajiciho rozvadece</t>
  </si>
  <si>
    <t xml:space="preserve"> Vyhledani pripojovaciho mista</t>
  </si>
  <si>
    <t>Práce spojené s  montáží</t>
  </si>
  <si>
    <t>Ukončování vodičů a kabelů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</si>
  <si>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</si>
  <si>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</si>
  <si>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</si>
  <si>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</si>
  <si>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</si>
  <si>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</si>
  <si>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SPECIALIZOVANÉ ČINNOTI</t>
  </si>
  <si>
    <t>Sestavení logaritmu jazyku FCB pro inteligentní relé</t>
  </si>
  <si>
    <t>kpml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</si>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</sst>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夽̉☸ဈ_x0008_"/>
      <charset val="238"/>
    </font>
    <font>
      <b/>
      <sz val="11"/>
      <color rgb="FF000000"/>
      <name val="敓潧⁥䥕戀夽̉☸ဈ_x0008_"/>
      <charset val="238"/>
    </font>
    <font>
      <b/>
      <sz val="10"/>
      <color rgb="FF000000"/>
      <name val="敓潧⁥䥕戀夽̉☸ဈ_x0008_"/>
      <charset val="238"/>
    </font>
    <font>
      <b/>
      <sz val="9"/>
      <color rgb="FF000000"/>
      <name val="敓潧⁥䥕戀夽̉☸ဈ_x0008_"/>
      <charset val="238"/>
    </font>
    <font>
      <b/>
      <i/>
      <sz val="10"/>
      <color rgb="FF000000"/>
      <name val="敓潧⁥䥕戀夽̉☸ဈ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152</v>
      </c>
      <c r="C1" s="12" t="s">
        <v>153</v>
      </c>
      <c r="D1" s="3"/>
    </row>
    <row r="2" spans="1:4">
      <c r="A2" s="6" t="s">
        <v>154</v>
      </c>
      <c r="B2" s="17"/>
      <c r="C2" s="17"/>
      <c r="D2" s="3"/>
    </row>
    <row r="3" spans="1:4">
      <c r="A3" s="7" t="s">
        <v>155</v>
      </c>
      <c r="B3" s="16">
        <f>(Rozpočet!E30)</f>
        <v>0</v>
      </c>
      <c r="C3" s="16"/>
      <c r="D3" s="3"/>
    </row>
    <row r="4" spans="1:4">
      <c r="A4" s="7" t="s">
        <v>156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157</v>
      </c>
      <c r="B5" s="16"/>
      <c r="C5" s="16">
        <f>(Rozpočet!E92) + 0</f>
        <v>0</v>
      </c>
      <c r="D5" s="3"/>
    </row>
    <row r="6" spans="1:4">
      <c r="A6" s="7" t="s">
        <v>158</v>
      </c>
      <c r="B6" s="16"/>
      <c r="C6" s="16">
        <f>(Rozpočet!G30) + (Rozpočet!G92) + 0</f>
        <v>0</v>
      </c>
      <c r="D6" s="3"/>
    </row>
    <row r="7" spans="1:4">
      <c r="A7" s="8" t="s">
        <v>159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160</v>
      </c>
      <c r="B8" s="16"/>
      <c r="C8" s="16">
        <f>(C5 + C6) * Parametry!B18 / 100</f>
        <v>0</v>
      </c>
      <c r="D8" s="3"/>
    </row>
    <row r="9" spans="1:4">
      <c r="A9" s="7" t="s">
        <v>161</v>
      </c>
      <c r="B9" s="16"/>
      <c r="C9" s="16">
        <f>0 + 0</f>
        <v>0</v>
      </c>
      <c r="D9" s="3"/>
    </row>
    <row r="10" spans="1:4">
      <c r="A10" s="7" t="s">
        <v>162</v>
      </c>
      <c r="B10" s="16"/>
      <c r="C10" s="16">
        <f>0 + 0</f>
        <v>0</v>
      </c>
      <c r="D10" s="3"/>
    </row>
    <row r="11" spans="1:4">
      <c r="A11" s="7" t="s">
        <v>163</v>
      </c>
      <c r="B11" s="16"/>
      <c r="C11" s="16">
        <f>(C9 + C10) * Parametry!B19 / 100</f>
        <v>0</v>
      </c>
      <c r="D11" s="3"/>
    </row>
    <row r="12" spans="1:4">
      <c r="A12" s="8" t="s">
        <v>164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165</v>
      </c>
      <c r="B13" s="16"/>
      <c r="C13" s="16">
        <f>(B12 + C12) * Parametry!B20 / 100</f>
        <v>0</v>
      </c>
      <c r="D13" s="3"/>
    </row>
    <row r="14" spans="1:4">
      <c r="A14" s="7" t="s">
        <v>166</v>
      </c>
      <c r="B14" s="16"/>
      <c r="C14" s="16">
        <f>(B12 + C12) * Parametry!B21 / 100</f>
        <v>0</v>
      </c>
      <c r="D14" s="3"/>
    </row>
    <row r="15" spans="1:4">
      <c r="A15" s="7" t="s">
        <v>167</v>
      </c>
      <c r="B15" s="16"/>
      <c r="C15" s="16">
        <f>(B7 + C7) * Parametry!B22 / 100</f>
        <v>0</v>
      </c>
      <c r="D15" s="3"/>
    </row>
    <row r="16" spans="1:4">
      <c r="A16" s="6" t="s">
        <v>168</v>
      </c>
      <c r="B16" s="17"/>
      <c r="C16" s="17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169</v>
      </c>
      <c r="B18" s="17"/>
      <c r="C18" s="17"/>
      <c r="D18" s="3"/>
    </row>
    <row r="19" spans="1:4">
      <c r="A19" s="7" t="s">
        <v>170</v>
      </c>
      <c r="B19" s="16"/>
      <c r="C19" s="16">
        <f>C12 * Parametry!B23 / 100</f>
        <v>0</v>
      </c>
      <c r="D19" s="3"/>
    </row>
    <row r="20" spans="1:4">
      <c r="A20" s="7" t="s">
        <v>171</v>
      </c>
      <c r="B20" s="16"/>
      <c r="C20" s="16">
        <f>C12 * Parametry!B24 / 100</f>
        <v>0</v>
      </c>
      <c r="D20" s="3"/>
    </row>
    <row r="21" spans="1:4">
      <c r="A21" s="6" t="s">
        <v>172</v>
      </c>
      <c r="B21" s="17"/>
      <c r="C21" s="17">
        <f>C19 + C20</f>
        <v>0</v>
      </c>
      <c r="D21" s="3"/>
    </row>
    <row r="22" spans="1:4">
      <c r="A22" s="7" t="s">
        <v>173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174</v>
      </c>
      <c r="B24" s="13"/>
      <c r="C24" s="13">
        <f>C16 + C21 + C22</f>
        <v>0</v>
      </c>
      <c r="D24" s="3"/>
    </row>
    <row r="25" spans="1:4">
      <c r="A25" s="7" t="s">
        <v>13</v>
      </c>
      <c r="B25" s="16"/>
      <c r="C25" s="16"/>
      <c r="D25" s="3"/>
    </row>
    <row r="26" spans="1:4">
      <c r="A26" s="7" t="s">
        <v>175</v>
      </c>
      <c r="B26" s="16"/>
      <c r="C26" s="16">
        <f>C24 * Parametry!B29 / 100</f>
        <v>0</v>
      </c>
      <c r="D26" s="3"/>
    </row>
    <row r="27" spans="1:4">
      <c r="A27" s="7" t="s">
        <v>175</v>
      </c>
      <c r="B27" s="16"/>
      <c r="C27" s="16">
        <f>C24 * Parametry!B30 / 100</f>
        <v>0</v>
      </c>
      <c r="D27" s="3"/>
    </row>
    <row r="28" spans="1:4">
      <c r="A28" s="6" t="s">
        <v>176</v>
      </c>
      <c r="B28" s="19" t="s">
        <v>52</v>
      </c>
      <c r="C28" s="19" t="s">
        <v>54</v>
      </c>
      <c r="D28" s="3"/>
    </row>
    <row r="29" spans="1:4">
      <c r="A29" s="7" t="s">
        <v>58</v>
      </c>
      <c r="B29" s="16">
        <f>(Rozpočet!E25)</f>
        <v>0</v>
      </c>
      <c r="C29" s="16">
        <f>(Rozpočet!G25)</f>
        <v>0</v>
      </c>
      <c r="D29" s="3"/>
    </row>
    <row r="30" spans="1:4">
      <c r="A30" s="7" t="s">
        <v>84</v>
      </c>
      <c r="B30" s="16">
        <f>(Rozpočet!E30)</f>
        <v>0</v>
      </c>
      <c r="C30" s="16">
        <f>(Rozpočet!G30)</f>
        <v>0</v>
      </c>
      <c r="D30" s="3"/>
    </row>
    <row r="31" spans="1:4">
      <c r="A31" s="7" t="s">
        <v>88</v>
      </c>
      <c r="B31" s="16">
        <f>(Rozpočet!E92)</f>
        <v>0</v>
      </c>
      <c r="C31" s="16">
        <f>(Rozpočet!G92)</f>
        <v>0</v>
      </c>
      <c r="D31" s="3"/>
    </row>
    <row r="32" spans="1:4">
      <c r="A32" s="7" t="s">
        <v>13</v>
      </c>
      <c r="B32" s="16"/>
      <c r="C32" s="16"/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workbookViewId="0">
      <selection activeCell="N7" sqref="N7"/>
    </sheetView>
  </sheetViews>
  <sheetFormatPr defaultRowHeight="15"/>
  <cols>
    <col min="1" max="1" width="162.85546875" style="1" bestFit="1" customWidth="1"/>
    <col min="2" max="2" width="4.85546875" style="1" bestFit="1" customWidth="1"/>
    <col min="3" max="3" width="5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50</v>
      </c>
      <c r="C1" s="12" t="s">
        <v>51</v>
      </c>
      <c r="D1" s="12" t="s">
        <v>52</v>
      </c>
      <c r="E1" s="12" t="s">
        <v>53</v>
      </c>
      <c r="F1" s="12" t="s">
        <v>54</v>
      </c>
      <c r="G1" s="12" t="s">
        <v>55</v>
      </c>
      <c r="H1" s="12" t="s">
        <v>56</v>
      </c>
      <c r="I1" s="12" t="s">
        <v>57</v>
      </c>
      <c r="J1" s="3"/>
      <c r="K1" s="3"/>
      <c r="L1" s="10">
        <f>Parametry!B33/100*E32+Parametry!B33/100*E33+Parametry!B33/100*E34+Parametry!B33/100*E36+Parametry!B33/100*E38+Parametry!B33/100*E39+Parametry!B33/100*E40+Parametry!B33/100*E42+Parametry!B33/100*E43+Parametry!B33/100*E45+Parametry!B33/100*E47+Parametry!B33/100*E49+Parametry!B33/100*E51+Parametry!B33/100*E57+Parametry!B33/100*E59+Parametry!B33/100*E60+Parametry!B33/100*E61+Parametry!B33/100*E62+Parametry!B33/100*E63+Parametry!B33/100*E66+Parametry!B33/100*E69+Parametry!B33/100*E70+Parametry!B33/100*E73</f>
        <v>0</v>
      </c>
    </row>
    <row r="2" spans="1:12">
      <c r="A2" s="4" t="s">
        <v>58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14" t="s">
        <v>59</v>
      </c>
      <c r="B3" s="14" t="s">
        <v>13</v>
      </c>
      <c r="C3" s="15"/>
      <c r="D3" s="15"/>
      <c r="E3" s="15"/>
      <c r="F3" s="15"/>
      <c r="G3" s="15"/>
      <c r="H3" s="15">
        <f t="shared" ref="H3:H15" si="0">D3+F3</f>
        <v>0</v>
      </c>
      <c r="I3" s="15">
        <f t="shared" ref="I3:I15" si="1">E3+G3</f>
        <v>0</v>
      </c>
      <c r="J3" s="3"/>
      <c r="K3" s="3"/>
    </row>
    <row r="4" spans="1:12">
      <c r="A4" s="7" t="s">
        <v>60</v>
      </c>
      <c r="B4" s="7" t="s">
        <v>61</v>
      </c>
      <c r="C4" s="16">
        <v>1</v>
      </c>
      <c r="D4" s="16"/>
      <c r="E4" s="16">
        <v>0</v>
      </c>
      <c r="F4" s="16">
        <v>0</v>
      </c>
      <c r="G4" s="16">
        <f>C4*F4</f>
        <v>0</v>
      </c>
      <c r="H4" s="16">
        <f t="shared" si="0"/>
        <v>0</v>
      </c>
      <c r="I4" s="16">
        <f t="shared" si="1"/>
        <v>0</v>
      </c>
      <c r="J4" s="3"/>
      <c r="K4" s="3"/>
    </row>
    <row r="5" spans="1:12">
      <c r="A5" s="14" t="s">
        <v>62</v>
      </c>
      <c r="B5" s="14" t="s">
        <v>13</v>
      </c>
      <c r="C5" s="15"/>
      <c r="D5" s="15"/>
      <c r="E5" s="15"/>
      <c r="F5" s="15"/>
      <c r="G5" s="15"/>
      <c r="H5" s="15">
        <f t="shared" si="0"/>
        <v>0</v>
      </c>
      <c r="I5" s="15">
        <f t="shared" si="1"/>
        <v>0</v>
      </c>
      <c r="J5" s="3"/>
      <c r="K5" s="3"/>
    </row>
    <row r="6" spans="1:12">
      <c r="A6" s="7" t="s">
        <v>63</v>
      </c>
      <c r="B6" s="7" t="s">
        <v>61</v>
      </c>
      <c r="C6" s="16">
        <v>3</v>
      </c>
      <c r="D6" s="16"/>
      <c r="E6" s="16">
        <f>C6*D6</f>
        <v>0</v>
      </c>
      <c r="F6" s="16"/>
      <c r="G6" s="16">
        <f>C6*F6</f>
        <v>0</v>
      </c>
      <c r="H6" s="16">
        <f t="shared" si="0"/>
        <v>0</v>
      </c>
      <c r="I6" s="16">
        <f t="shared" si="1"/>
        <v>0</v>
      </c>
      <c r="J6" s="3"/>
      <c r="K6" s="3"/>
    </row>
    <row r="7" spans="1:12">
      <c r="A7" s="7" t="s">
        <v>64</v>
      </c>
      <c r="B7" s="7" t="s">
        <v>61</v>
      </c>
      <c r="C7" s="16">
        <v>1</v>
      </c>
      <c r="D7" s="16"/>
      <c r="E7" s="16">
        <f>C7*D7</f>
        <v>0</v>
      </c>
      <c r="F7" s="16"/>
      <c r="G7" s="16">
        <f>C7*F7</f>
        <v>0</v>
      </c>
      <c r="H7" s="16">
        <f t="shared" si="0"/>
        <v>0</v>
      </c>
      <c r="I7" s="16">
        <f t="shared" si="1"/>
        <v>0</v>
      </c>
      <c r="J7" s="3"/>
      <c r="K7" s="3"/>
    </row>
    <row r="8" spans="1:12">
      <c r="A8" s="7" t="s">
        <v>65</v>
      </c>
      <c r="B8" s="7" t="s">
        <v>61</v>
      </c>
      <c r="C8" s="16">
        <v>1</v>
      </c>
      <c r="D8" s="16"/>
      <c r="E8" s="16">
        <f>C8*D8</f>
        <v>0</v>
      </c>
      <c r="F8" s="16"/>
      <c r="G8" s="16">
        <f>C8*F8</f>
        <v>0</v>
      </c>
      <c r="H8" s="16">
        <f t="shared" si="0"/>
        <v>0</v>
      </c>
      <c r="I8" s="16">
        <f t="shared" si="1"/>
        <v>0</v>
      </c>
      <c r="J8" s="3"/>
      <c r="K8" s="3"/>
    </row>
    <row r="9" spans="1:12">
      <c r="A9" s="7" t="s">
        <v>66</v>
      </c>
      <c r="B9" s="7" t="s">
        <v>61</v>
      </c>
      <c r="C9" s="16">
        <v>2</v>
      </c>
      <c r="D9" s="16"/>
      <c r="E9" s="16">
        <f>C9*D9</f>
        <v>0</v>
      </c>
      <c r="F9" s="16"/>
      <c r="G9" s="16">
        <f>C9*F9</f>
        <v>0</v>
      </c>
      <c r="H9" s="16">
        <f t="shared" si="0"/>
        <v>0</v>
      </c>
      <c r="I9" s="16">
        <f t="shared" si="1"/>
        <v>0</v>
      </c>
      <c r="J9" s="3"/>
      <c r="K9" s="3"/>
    </row>
    <row r="10" spans="1:12">
      <c r="A10" s="14" t="s">
        <v>67</v>
      </c>
      <c r="B10" s="14" t="s">
        <v>13</v>
      </c>
      <c r="C10" s="15"/>
      <c r="D10" s="15"/>
      <c r="E10" s="15"/>
      <c r="F10" s="15"/>
      <c r="G10" s="15"/>
      <c r="H10" s="15">
        <f t="shared" si="0"/>
        <v>0</v>
      </c>
      <c r="I10" s="15">
        <f t="shared" si="1"/>
        <v>0</v>
      </c>
      <c r="J10" s="3"/>
      <c r="K10" s="3"/>
    </row>
    <row r="11" spans="1:12">
      <c r="A11" s="7" t="s">
        <v>68</v>
      </c>
      <c r="B11" s="7" t="s">
        <v>61</v>
      </c>
      <c r="C11" s="16">
        <v>1</v>
      </c>
      <c r="D11" s="16"/>
      <c r="E11" s="16">
        <f>C11*D11</f>
        <v>0</v>
      </c>
      <c r="F11" s="16"/>
      <c r="G11" s="16">
        <f>C11*F11</f>
        <v>0</v>
      </c>
      <c r="H11" s="16">
        <f t="shared" si="0"/>
        <v>0</v>
      </c>
      <c r="I11" s="16">
        <f t="shared" si="1"/>
        <v>0</v>
      </c>
      <c r="J11" s="3"/>
      <c r="K11" s="3"/>
    </row>
    <row r="12" spans="1:12">
      <c r="A12" s="7" t="s">
        <v>69</v>
      </c>
      <c r="B12" s="7" t="s">
        <v>61</v>
      </c>
      <c r="C12" s="16">
        <v>3</v>
      </c>
      <c r="D12" s="16"/>
      <c r="E12" s="16">
        <f>C12*D12</f>
        <v>0</v>
      </c>
      <c r="F12" s="16"/>
      <c r="G12" s="16">
        <f>C12*F12</f>
        <v>0</v>
      </c>
      <c r="H12" s="16">
        <f t="shared" si="0"/>
        <v>0</v>
      </c>
      <c r="I12" s="16">
        <f t="shared" si="1"/>
        <v>0</v>
      </c>
      <c r="J12" s="3"/>
      <c r="K12" s="3"/>
    </row>
    <row r="13" spans="1:12">
      <c r="A13" s="14" t="s">
        <v>70</v>
      </c>
      <c r="B13" s="14" t="s">
        <v>13</v>
      </c>
      <c r="C13" s="15"/>
      <c r="D13" s="15"/>
      <c r="E13" s="15"/>
      <c r="F13" s="15"/>
      <c r="G13" s="15"/>
      <c r="H13" s="15">
        <f t="shared" si="0"/>
        <v>0</v>
      </c>
      <c r="I13" s="15">
        <f t="shared" si="1"/>
        <v>0</v>
      </c>
      <c r="J13" s="3"/>
      <c r="K13" s="3"/>
    </row>
    <row r="14" spans="1:12">
      <c r="A14" s="7" t="s">
        <v>71</v>
      </c>
      <c r="B14" s="7" t="s">
        <v>61</v>
      </c>
      <c r="C14" s="16">
        <v>3</v>
      </c>
      <c r="D14" s="16"/>
      <c r="E14" s="16">
        <f>C14*D14</f>
        <v>0</v>
      </c>
      <c r="F14" s="16"/>
      <c r="G14" s="16">
        <f>C14*F14</f>
        <v>0</v>
      </c>
      <c r="H14" s="16">
        <f t="shared" si="0"/>
        <v>0</v>
      </c>
      <c r="I14" s="16">
        <f t="shared" si="1"/>
        <v>0</v>
      </c>
      <c r="J14" s="3"/>
      <c r="K14" s="3"/>
    </row>
    <row r="15" spans="1:12">
      <c r="A15" s="7" t="s">
        <v>72</v>
      </c>
      <c r="B15" s="7" t="s">
        <v>61</v>
      </c>
      <c r="C15" s="16">
        <v>1</v>
      </c>
      <c r="D15" s="16"/>
      <c r="E15" s="16">
        <f>C15*D15</f>
        <v>0</v>
      </c>
      <c r="F15" s="16"/>
      <c r="G15" s="16">
        <f>C15*F15</f>
        <v>0</v>
      </c>
      <c r="H15" s="16">
        <f t="shared" si="0"/>
        <v>0</v>
      </c>
      <c r="I15" s="16">
        <f t="shared" si="1"/>
        <v>0</v>
      </c>
      <c r="J15" s="3"/>
      <c r="K15" s="3"/>
    </row>
    <row r="16" spans="1:12">
      <c r="A16" s="14" t="s">
        <v>73</v>
      </c>
      <c r="B16" s="14" t="s">
        <v>13</v>
      </c>
      <c r="C16" s="15"/>
      <c r="D16" s="15"/>
      <c r="E16" s="15"/>
      <c r="F16" s="15"/>
      <c r="G16" s="15"/>
      <c r="H16" s="15"/>
      <c r="I16" s="15"/>
      <c r="J16" s="3"/>
      <c r="K16" s="3"/>
    </row>
    <row r="17" spans="1:11">
      <c r="A17" s="7" t="s">
        <v>74</v>
      </c>
      <c r="B17" s="7" t="s">
        <v>61</v>
      </c>
      <c r="C17" s="16">
        <v>13</v>
      </c>
      <c r="D17" s="16"/>
      <c r="E17" s="16">
        <f>C17*D17</f>
        <v>0</v>
      </c>
      <c r="F17" s="16"/>
      <c r="G17" s="16">
        <f>C17*F17</f>
        <v>0</v>
      </c>
      <c r="H17" s="16">
        <f t="shared" ref="H17:I19" si="2">D17+F17</f>
        <v>0</v>
      </c>
      <c r="I17" s="16">
        <f t="shared" si="2"/>
        <v>0</v>
      </c>
      <c r="J17" s="3"/>
      <c r="K17" s="3"/>
    </row>
    <row r="18" spans="1:11">
      <c r="A18" s="7" t="s">
        <v>75</v>
      </c>
      <c r="B18" s="7" t="s">
        <v>61</v>
      </c>
      <c r="C18" s="16">
        <v>5</v>
      </c>
      <c r="D18" s="16"/>
      <c r="E18" s="16">
        <f>C18*D18</f>
        <v>0</v>
      </c>
      <c r="F18" s="16"/>
      <c r="G18" s="16">
        <f>C18*F18</f>
        <v>0</v>
      </c>
      <c r="H18" s="16">
        <f t="shared" si="2"/>
        <v>0</v>
      </c>
      <c r="I18" s="16">
        <f t="shared" si="2"/>
        <v>0</v>
      </c>
      <c r="J18" s="3"/>
      <c r="K18" s="3"/>
    </row>
    <row r="19" spans="1:11">
      <c r="A19" s="7" t="s">
        <v>76</v>
      </c>
      <c r="B19" s="7" t="s">
        <v>61</v>
      </c>
      <c r="C19" s="16">
        <v>3</v>
      </c>
      <c r="D19" s="16"/>
      <c r="E19" s="16">
        <f>C19*D19</f>
        <v>0</v>
      </c>
      <c r="F19" s="16"/>
      <c r="G19" s="16">
        <f>C19*F19</f>
        <v>0</v>
      </c>
      <c r="H19" s="16">
        <f t="shared" si="2"/>
        <v>0</v>
      </c>
      <c r="I19" s="16">
        <f t="shared" si="2"/>
        <v>0</v>
      </c>
      <c r="J19" s="3"/>
      <c r="K19" s="3"/>
    </row>
    <row r="20" spans="1:11">
      <c r="A20" s="14" t="s">
        <v>77</v>
      </c>
      <c r="B20" s="14" t="s">
        <v>13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7" t="s">
        <v>78</v>
      </c>
      <c r="B21" s="7" t="s">
        <v>61</v>
      </c>
      <c r="C21" s="16">
        <v>13</v>
      </c>
      <c r="D21" s="16"/>
      <c r="E21" s="16">
        <f>C21*D21</f>
        <v>0</v>
      </c>
      <c r="F21" s="16"/>
      <c r="G21" s="16">
        <f>C21*F21</f>
        <v>0</v>
      </c>
      <c r="H21" s="16">
        <f t="shared" ref="H21:I24" si="3">D21+F21</f>
        <v>0</v>
      </c>
      <c r="I21" s="16">
        <f t="shared" si="3"/>
        <v>0</v>
      </c>
      <c r="J21" s="3"/>
      <c r="K21" s="3"/>
    </row>
    <row r="22" spans="1:11">
      <c r="A22" s="7" t="s">
        <v>79</v>
      </c>
      <c r="B22" s="7" t="s">
        <v>61</v>
      </c>
      <c r="C22" s="16">
        <v>1</v>
      </c>
      <c r="D22" s="16"/>
      <c r="E22" s="16">
        <f>C22*D22</f>
        <v>0</v>
      </c>
      <c r="F22" s="16"/>
      <c r="G22" s="16">
        <f>C22*F22</f>
        <v>0</v>
      </c>
      <c r="H22" s="16">
        <f t="shared" si="3"/>
        <v>0</v>
      </c>
      <c r="I22" s="16">
        <f t="shared" si="3"/>
        <v>0</v>
      </c>
      <c r="J22" s="3"/>
      <c r="K22" s="3"/>
    </row>
    <row r="23" spans="1:11">
      <c r="A23" s="14" t="s">
        <v>80</v>
      </c>
      <c r="B23" s="14" t="s">
        <v>13</v>
      </c>
      <c r="C23" s="15"/>
      <c r="D23" s="15"/>
      <c r="E23" s="15"/>
      <c r="F23" s="15"/>
      <c r="G23" s="15"/>
      <c r="H23" s="15">
        <f t="shared" si="3"/>
        <v>0</v>
      </c>
      <c r="I23" s="15">
        <f t="shared" si="3"/>
        <v>0</v>
      </c>
      <c r="J23" s="3"/>
      <c r="K23" s="3"/>
    </row>
    <row r="24" spans="1:11">
      <c r="A24" s="7" t="s">
        <v>81</v>
      </c>
      <c r="B24" s="7" t="s">
        <v>82</v>
      </c>
      <c r="C24" s="16">
        <v>1</v>
      </c>
      <c r="D24" s="16"/>
      <c r="E24" s="16">
        <f>C24*D24</f>
        <v>0</v>
      </c>
      <c r="F24" s="16"/>
      <c r="G24" s="16">
        <f>C24*F24</f>
        <v>0</v>
      </c>
      <c r="H24" s="16">
        <f t="shared" si="3"/>
        <v>0</v>
      </c>
      <c r="I24" s="16">
        <f t="shared" si="3"/>
        <v>0</v>
      </c>
      <c r="J24" s="3"/>
      <c r="K24" s="3"/>
    </row>
    <row r="25" spans="1:11">
      <c r="A25" s="4" t="s">
        <v>83</v>
      </c>
      <c r="B25" s="4" t="s">
        <v>13</v>
      </c>
      <c r="C25" s="13"/>
      <c r="D25" s="13"/>
      <c r="E25" s="13">
        <f>SUM(E3:E24)</f>
        <v>0</v>
      </c>
      <c r="F25" s="13"/>
      <c r="G25" s="13">
        <f>SUM(G3:G24)</f>
        <v>0</v>
      </c>
      <c r="H25" s="13"/>
      <c r="I25" s="13">
        <f>SUM(I3:I24)</f>
        <v>0</v>
      </c>
      <c r="J25" s="3"/>
      <c r="K25" s="3"/>
    </row>
    <row r="26" spans="1:11">
      <c r="A26" s="4" t="s">
        <v>84</v>
      </c>
      <c r="B26" s="4" t="s">
        <v>13</v>
      </c>
      <c r="C26" s="13"/>
      <c r="D26" s="13"/>
      <c r="E26" s="13"/>
      <c r="F26" s="13"/>
      <c r="G26" s="13"/>
      <c r="H26" s="13"/>
      <c r="I26" s="13"/>
      <c r="J26" s="3"/>
      <c r="K26" s="3"/>
    </row>
    <row r="27" spans="1:11">
      <c r="A27" s="7" t="s">
        <v>58</v>
      </c>
      <c r="B27" s="7" t="s">
        <v>61</v>
      </c>
      <c r="C27" s="16">
        <v>1</v>
      </c>
      <c r="D27" s="16">
        <f>I25</f>
        <v>0</v>
      </c>
      <c r="E27" s="16">
        <f>C27*D27</f>
        <v>0</v>
      </c>
      <c r="F27" s="16"/>
      <c r="G27" s="16">
        <f>C27*F27</f>
        <v>0</v>
      </c>
      <c r="H27" s="16">
        <f t="shared" ref="H27:I29" si="4">D27+F27</f>
        <v>0</v>
      </c>
      <c r="I27" s="16">
        <f t="shared" si="4"/>
        <v>0</v>
      </c>
      <c r="J27" s="3"/>
      <c r="K27" s="3"/>
    </row>
    <row r="28" spans="1:11">
      <c r="A28" s="14" t="s">
        <v>85</v>
      </c>
      <c r="B28" s="14" t="s">
        <v>13</v>
      </c>
      <c r="C28" s="15"/>
      <c r="D28" s="15"/>
      <c r="E28" s="15"/>
      <c r="F28" s="15"/>
      <c r="G28" s="15"/>
      <c r="H28" s="15">
        <f t="shared" si="4"/>
        <v>0</v>
      </c>
      <c r="I28" s="15">
        <f t="shared" si="4"/>
        <v>0</v>
      </c>
      <c r="J28" s="3"/>
      <c r="K28" s="3"/>
    </row>
    <row r="29" spans="1:11">
      <c r="A29" s="7" t="s">
        <v>86</v>
      </c>
      <c r="B29" s="7" t="s">
        <v>82</v>
      </c>
      <c r="C29" s="16">
        <v>2</v>
      </c>
      <c r="D29" s="16"/>
      <c r="E29" s="16">
        <f>C29*D29</f>
        <v>0</v>
      </c>
      <c r="F29" s="16"/>
      <c r="G29" s="16">
        <f>C29*F29</f>
        <v>0</v>
      </c>
      <c r="H29" s="16">
        <f t="shared" si="4"/>
        <v>0</v>
      </c>
      <c r="I29" s="16">
        <f t="shared" si="4"/>
        <v>0</v>
      </c>
      <c r="J29" s="3"/>
      <c r="K29" s="3"/>
    </row>
    <row r="30" spans="1:11">
      <c r="A30" s="4" t="s">
        <v>87</v>
      </c>
      <c r="B30" s="4" t="s">
        <v>13</v>
      </c>
      <c r="C30" s="13"/>
      <c r="D30" s="13"/>
      <c r="E30" s="13">
        <f>SUM(E27:E29)</f>
        <v>0</v>
      </c>
      <c r="F30" s="13"/>
      <c r="G30" s="13">
        <f>SUM(G27:G29)</f>
        <v>0</v>
      </c>
      <c r="H30" s="13"/>
      <c r="I30" s="13">
        <f>SUM(I27:I29)</f>
        <v>0</v>
      </c>
      <c r="J30" s="3"/>
      <c r="K30" s="3"/>
    </row>
    <row r="31" spans="1:11">
      <c r="A31" s="4" t="s">
        <v>88</v>
      </c>
      <c r="B31" s="4" t="s">
        <v>13</v>
      </c>
      <c r="C31" s="13"/>
      <c r="D31" s="13"/>
      <c r="E31" s="13"/>
      <c r="F31" s="13"/>
      <c r="G31" s="13"/>
      <c r="H31" s="13"/>
      <c r="I31" s="13"/>
      <c r="J31" s="3"/>
      <c r="K31" s="3"/>
    </row>
    <row r="32" spans="1:11">
      <c r="A32" s="7" t="s">
        <v>89</v>
      </c>
      <c r="B32" s="7" t="s">
        <v>61</v>
      </c>
      <c r="C32" s="16">
        <v>11</v>
      </c>
      <c r="D32" s="16"/>
      <c r="E32" s="16">
        <f>C32*D32</f>
        <v>0</v>
      </c>
      <c r="F32" s="16"/>
      <c r="G32" s="16">
        <f>C32*F32</f>
        <v>0</v>
      </c>
      <c r="H32" s="16">
        <f t="shared" ref="H32:I34" si="5">D32+F32</f>
        <v>0</v>
      </c>
      <c r="I32" s="16">
        <f t="shared" si="5"/>
        <v>0</v>
      </c>
      <c r="J32" s="3"/>
      <c r="K32" s="3"/>
    </row>
    <row r="33" spans="1:11">
      <c r="A33" s="7" t="s">
        <v>90</v>
      </c>
      <c r="B33" s="7" t="s">
        <v>61</v>
      </c>
      <c r="C33" s="16">
        <v>80</v>
      </c>
      <c r="D33" s="16"/>
      <c r="E33" s="16">
        <f>C33*D33</f>
        <v>0</v>
      </c>
      <c r="F33" s="16"/>
      <c r="G33" s="16">
        <f>C33*F33</f>
        <v>0</v>
      </c>
      <c r="H33" s="16">
        <f t="shared" si="5"/>
        <v>0</v>
      </c>
      <c r="I33" s="16">
        <f t="shared" si="5"/>
        <v>0</v>
      </c>
      <c r="J33" s="3"/>
      <c r="K33" s="3"/>
    </row>
    <row r="34" spans="1:11">
      <c r="A34" s="7" t="s">
        <v>91</v>
      </c>
      <c r="B34" s="7" t="s">
        <v>61</v>
      </c>
      <c r="C34" s="16">
        <v>8</v>
      </c>
      <c r="D34" s="16"/>
      <c r="E34" s="16">
        <f>C34*D34</f>
        <v>0</v>
      </c>
      <c r="F34" s="16"/>
      <c r="G34" s="16">
        <f>C34*F34</f>
        <v>0</v>
      </c>
      <c r="H34" s="16">
        <f t="shared" si="5"/>
        <v>0</v>
      </c>
      <c r="I34" s="16">
        <f t="shared" si="5"/>
        <v>0</v>
      </c>
      <c r="J34" s="3"/>
      <c r="K34" s="3"/>
    </row>
    <row r="35" spans="1:11">
      <c r="A35" s="14" t="s">
        <v>92</v>
      </c>
      <c r="B35" s="14" t="s">
        <v>13</v>
      </c>
      <c r="C35" s="15"/>
      <c r="D35" s="15"/>
      <c r="E35" s="15"/>
      <c r="F35" s="15"/>
      <c r="G35" s="15"/>
      <c r="H35" s="15"/>
      <c r="I35" s="15"/>
      <c r="J35" s="3"/>
      <c r="K35" s="3"/>
    </row>
    <row r="36" spans="1:11">
      <c r="A36" s="7" t="s">
        <v>93</v>
      </c>
      <c r="B36" s="7" t="s">
        <v>94</v>
      </c>
      <c r="C36" s="16">
        <v>15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14" t="s">
        <v>95</v>
      </c>
      <c r="B37" s="14" t="s">
        <v>13</v>
      </c>
      <c r="C37" s="15"/>
      <c r="D37" s="15"/>
      <c r="E37" s="15"/>
      <c r="F37" s="15"/>
      <c r="G37" s="15"/>
      <c r="H37" s="15"/>
      <c r="I37" s="15"/>
      <c r="J37" s="3"/>
      <c r="K37" s="3"/>
    </row>
    <row r="38" spans="1:11">
      <c r="A38" s="7" t="s">
        <v>96</v>
      </c>
      <c r="B38" s="7" t="s">
        <v>61</v>
      </c>
      <c r="C38" s="16">
        <v>33</v>
      </c>
      <c r="D38" s="16"/>
      <c r="E38" s="16">
        <f>C38*D38</f>
        <v>0</v>
      </c>
      <c r="F38" s="16"/>
      <c r="G38" s="16">
        <f>C38*F38</f>
        <v>0</v>
      </c>
      <c r="H38" s="16">
        <f t="shared" ref="H38:I40" si="6">D38+F38</f>
        <v>0</v>
      </c>
      <c r="I38" s="16">
        <f t="shared" si="6"/>
        <v>0</v>
      </c>
      <c r="J38" s="3"/>
      <c r="K38" s="3"/>
    </row>
    <row r="39" spans="1:11">
      <c r="A39" s="7" t="s">
        <v>97</v>
      </c>
      <c r="B39" s="7" t="s">
        <v>61</v>
      </c>
      <c r="C39" s="16">
        <v>24</v>
      </c>
      <c r="D39" s="16"/>
      <c r="E39" s="16">
        <f>C39*D39</f>
        <v>0</v>
      </c>
      <c r="F39" s="16"/>
      <c r="G39" s="16">
        <f>C39*F39</f>
        <v>0</v>
      </c>
      <c r="H39" s="16">
        <f t="shared" si="6"/>
        <v>0</v>
      </c>
      <c r="I39" s="16">
        <f t="shared" si="6"/>
        <v>0</v>
      </c>
      <c r="J39" s="3"/>
      <c r="K39" s="3"/>
    </row>
    <row r="40" spans="1:11">
      <c r="A40" s="7" t="s">
        <v>98</v>
      </c>
      <c r="B40" s="7" t="s">
        <v>61</v>
      </c>
      <c r="C40" s="16">
        <v>24</v>
      </c>
      <c r="D40" s="16"/>
      <c r="E40" s="16">
        <f>C40*D40</f>
        <v>0</v>
      </c>
      <c r="F40" s="16"/>
      <c r="G40" s="16">
        <f>C40*F40</f>
        <v>0</v>
      </c>
      <c r="H40" s="16">
        <f t="shared" si="6"/>
        <v>0</v>
      </c>
      <c r="I40" s="16">
        <f t="shared" si="6"/>
        <v>0</v>
      </c>
      <c r="J40" s="3"/>
      <c r="K40" s="3"/>
    </row>
    <row r="41" spans="1:11">
      <c r="A41" s="14" t="s">
        <v>99</v>
      </c>
      <c r="B41" s="14" t="s">
        <v>13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7" t="s">
        <v>100</v>
      </c>
      <c r="B42" s="7" t="s">
        <v>61</v>
      </c>
      <c r="C42" s="16">
        <v>3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7" t="s">
        <v>101</v>
      </c>
      <c r="B43" s="7" t="s">
        <v>61</v>
      </c>
      <c r="C43" s="16">
        <v>3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>
      <c r="A44" s="14" t="s">
        <v>102</v>
      </c>
      <c r="B44" s="14" t="s">
        <v>13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>
      <c r="A45" s="7" t="s">
        <v>103</v>
      </c>
      <c r="B45" s="7" t="s">
        <v>61</v>
      </c>
      <c r="C45" s="16">
        <v>6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14" t="s">
        <v>104</v>
      </c>
      <c r="B46" s="14" t="s">
        <v>13</v>
      </c>
      <c r="C46" s="15"/>
      <c r="D46" s="15"/>
      <c r="E46" s="15"/>
      <c r="F46" s="15"/>
      <c r="G46" s="15"/>
      <c r="H46" s="15"/>
      <c r="I46" s="15"/>
      <c r="J46" s="3"/>
      <c r="K46" s="3"/>
    </row>
    <row r="47" spans="1:11">
      <c r="A47" s="7" t="s">
        <v>105</v>
      </c>
      <c r="B47" s="7" t="s">
        <v>61</v>
      </c>
      <c r="C47" s="16">
        <v>2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14" t="s">
        <v>106</v>
      </c>
      <c r="B48" s="14" t="s">
        <v>13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>
      <c r="A49" s="7" t="s">
        <v>107</v>
      </c>
      <c r="B49" s="7" t="s">
        <v>61</v>
      </c>
      <c r="C49" s="16">
        <v>8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>
      <c r="A50" s="14" t="s">
        <v>108</v>
      </c>
      <c r="B50" s="14" t="s">
        <v>13</v>
      </c>
      <c r="C50" s="15"/>
      <c r="D50" s="15"/>
      <c r="E50" s="15"/>
      <c r="F50" s="15"/>
      <c r="G50" s="15"/>
      <c r="H50" s="15"/>
      <c r="I50" s="15"/>
      <c r="J50" s="3"/>
      <c r="K50" s="3"/>
    </row>
    <row r="51" spans="1:11">
      <c r="A51" s="7" t="s">
        <v>109</v>
      </c>
      <c r="B51" s="7" t="s">
        <v>61</v>
      </c>
      <c r="C51" s="16">
        <v>4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14" t="s">
        <v>110</v>
      </c>
      <c r="B52" s="14" t="s">
        <v>13</v>
      </c>
      <c r="C52" s="15"/>
      <c r="D52" s="15"/>
      <c r="E52" s="15"/>
      <c r="F52" s="15"/>
      <c r="G52" s="15"/>
      <c r="H52" s="15"/>
      <c r="I52" s="15"/>
      <c r="J52" s="3"/>
      <c r="K52" s="3"/>
    </row>
    <row r="53" spans="1:11">
      <c r="A53" s="7" t="s">
        <v>111</v>
      </c>
      <c r="B53" s="7" t="s">
        <v>61</v>
      </c>
      <c r="C53" s="16">
        <v>6</v>
      </c>
      <c r="D53" s="16"/>
      <c r="E53" s="16">
        <f>C53*D53</f>
        <v>0</v>
      </c>
      <c r="F53" s="16"/>
      <c r="G53" s="16">
        <f>C53*F53</f>
        <v>0</v>
      </c>
      <c r="H53" s="16">
        <f t="shared" ref="H53:I55" si="7">D53+F53</f>
        <v>0</v>
      </c>
      <c r="I53" s="16">
        <f t="shared" si="7"/>
        <v>0</v>
      </c>
      <c r="J53" s="3"/>
      <c r="K53" s="3"/>
    </row>
    <row r="54" spans="1:11">
      <c r="A54" s="7" t="s">
        <v>112</v>
      </c>
      <c r="B54" s="7" t="s">
        <v>61</v>
      </c>
      <c r="C54" s="16">
        <v>3</v>
      </c>
      <c r="D54" s="16"/>
      <c r="E54" s="16">
        <f>C54*D54</f>
        <v>0</v>
      </c>
      <c r="F54" s="16"/>
      <c r="G54" s="16">
        <f>C54*F54</f>
        <v>0</v>
      </c>
      <c r="H54" s="16">
        <f t="shared" si="7"/>
        <v>0</v>
      </c>
      <c r="I54" s="16">
        <f t="shared" si="7"/>
        <v>0</v>
      </c>
      <c r="J54" s="3"/>
      <c r="K54" s="3"/>
    </row>
    <row r="55" spans="1:11">
      <c r="A55" s="7" t="s">
        <v>113</v>
      </c>
      <c r="B55" s="7" t="s">
        <v>82</v>
      </c>
      <c r="C55" s="16">
        <v>2</v>
      </c>
      <c r="D55" s="16"/>
      <c r="E55" s="16">
        <f>C55*D55</f>
        <v>0</v>
      </c>
      <c r="F55" s="16"/>
      <c r="G55" s="16">
        <f>C55*F55</f>
        <v>0</v>
      </c>
      <c r="H55" s="16">
        <f t="shared" si="7"/>
        <v>0</v>
      </c>
      <c r="I55" s="16">
        <f t="shared" si="7"/>
        <v>0</v>
      </c>
      <c r="J55" s="3"/>
      <c r="K55" s="3"/>
    </row>
    <row r="56" spans="1:11">
      <c r="A56" s="14" t="s">
        <v>114</v>
      </c>
      <c r="B56" s="14" t="s">
        <v>13</v>
      </c>
      <c r="C56" s="15"/>
      <c r="D56" s="15"/>
      <c r="E56" s="15"/>
      <c r="F56" s="15"/>
      <c r="G56" s="15"/>
      <c r="H56" s="15"/>
      <c r="I56" s="15"/>
      <c r="J56" s="3"/>
      <c r="K56" s="3"/>
    </row>
    <row r="57" spans="1:11">
      <c r="A57" s="7" t="s">
        <v>115</v>
      </c>
      <c r="B57" s="7" t="s">
        <v>61</v>
      </c>
      <c r="C57" s="16">
        <v>1</v>
      </c>
      <c r="D57" s="16"/>
      <c r="E57" s="16">
        <f>C57*D57</f>
        <v>0</v>
      </c>
      <c r="F57" s="16"/>
      <c r="G57" s="16">
        <f>C57*F57</f>
        <v>0</v>
      </c>
      <c r="H57" s="16">
        <f>D57+F57</f>
        <v>0</v>
      </c>
      <c r="I57" s="16">
        <f>E57+G57</f>
        <v>0</v>
      </c>
      <c r="J57" s="3"/>
      <c r="K57" s="3"/>
    </row>
    <row r="58" spans="1:11">
      <c r="A58" s="14" t="s">
        <v>116</v>
      </c>
      <c r="B58" s="14" t="s">
        <v>13</v>
      </c>
      <c r="C58" s="15"/>
      <c r="D58" s="15"/>
      <c r="E58" s="15"/>
      <c r="F58" s="15"/>
      <c r="G58" s="15"/>
      <c r="H58" s="15"/>
      <c r="I58" s="15"/>
      <c r="J58" s="3"/>
      <c r="K58" s="3"/>
    </row>
    <row r="59" spans="1:11">
      <c r="A59" s="7" t="s">
        <v>117</v>
      </c>
      <c r="B59" s="7" t="s">
        <v>94</v>
      </c>
      <c r="C59" s="16">
        <v>95</v>
      </c>
      <c r="D59" s="16"/>
      <c r="E59" s="16">
        <f>C59*D59</f>
        <v>0</v>
      </c>
      <c r="F59" s="16"/>
      <c r="G59" s="16">
        <f>C59*F59</f>
        <v>0</v>
      </c>
      <c r="H59" s="16">
        <f t="shared" ref="H59:I63" si="8">D59+F59</f>
        <v>0</v>
      </c>
      <c r="I59" s="16">
        <f t="shared" si="8"/>
        <v>0</v>
      </c>
      <c r="J59" s="3"/>
      <c r="K59" s="3"/>
    </row>
    <row r="60" spans="1:11">
      <c r="A60" s="7" t="s">
        <v>118</v>
      </c>
      <c r="B60" s="7" t="s">
        <v>94</v>
      </c>
      <c r="C60" s="16">
        <v>37</v>
      </c>
      <c r="D60" s="16"/>
      <c r="E60" s="16">
        <f>C60*D60</f>
        <v>0</v>
      </c>
      <c r="F60" s="16"/>
      <c r="G60" s="16">
        <f>C60*F60</f>
        <v>0</v>
      </c>
      <c r="H60" s="16">
        <f t="shared" si="8"/>
        <v>0</v>
      </c>
      <c r="I60" s="16">
        <f t="shared" si="8"/>
        <v>0</v>
      </c>
      <c r="J60" s="3"/>
      <c r="K60" s="3"/>
    </row>
    <row r="61" spans="1:11">
      <c r="A61" s="7" t="s">
        <v>119</v>
      </c>
      <c r="B61" s="7" t="s">
        <v>94</v>
      </c>
      <c r="C61" s="16">
        <v>22</v>
      </c>
      <c r="D61" s="16"/>
      <c r="E61" s="16">
        <f>C61*D61</f>
        <v>0</v>
      </c>
      <c r="F61" s="16"/>
      <c r="G61" s="16">
        <f>C61*F61</f>
        <v>0</v>
      </c>
      <c r="H61" s="16">
        <f t="shared" si="8"/>
        <v>0</v>
      </c>
      <c r="I61" s="16">
        <f t="shared" si="8"/>
        <v>0</v>
      </c>
      <c r="J61" s="3"/>
      <c r="K61" s="3"/>
    </row>
    <row r="62" spans="1:11">
      <c r="A62" s="7" t="s">
        <v>120</v>
      </c>
      <c r="B62" s="7" t="s">
        <v>94</v>
      </c>
      <c r="C62" s="16">
        <v>19</v>
      </c>
      <c r="D62" s="16"/>
      <c r="E62" s="16">
        <f>C62*D62</f>
        <v>0</v>
      </c>
      <c r="F62" s="16"/>
      <c r="G62" s="16">
        <f>C62*F62</f>
        <v>0</v>
      </c>
      <c r="H62" s="16">
        <f t="shared" si="8"/>
        <v>0</v>
      </c>
      <c r="I62" s="16">
        <f t="shared" si="8"/>
        <v>0</v>
      </c>
      <c r="J62" s="3"/>
      <c r="K62" s="3"/>
    </row>
    <row r="63" spans="1:11">
      <c r="A63" s="7" t="s">
        <v>121</v>
      </c>
      <c r="B63" s="7" t="s">
        <v>94</v>
      </c>
      <c r="C63" s="16">
        <v>15</v>
      </c>
      <c r="D63" s="16"/>
      <c r="E63" s="16">
        <f>C63*D63</f>
        <v>0</v>
      </c>
      <c r="F63" s="16"/>
      <c r="G63" s="16">
        <f>C63*F63</f>
        <v>0</v>
      </c>
      <c r="H63" s="16">
        <f t="shared" si="8"/>
        <v>0</v>
      </c>
      <c r="I63" s="16">
        <f t="shared" si="8"/>
        <v>0</v>
      </c>
      <c r="J63" s="3"/>
      <c r="K63" s="3"/>
    </row>
    <row r="64" spans="1:11">
      <c r="A64" s="14" t="s">
        <v>122</v>
      </c>
      <c r="B64" s="14" t="s">
        <v>13</v>
      </c>
      <c r="C64" s="15"/>
      <c r="D64" s="15"/>
      <c r="E64" s="15"/>
      <c r="F64" s="15"/>
      <c r="G64" s="15"/>
      <c r="H64" s="15"/>
      <c r="I64" s="15"/>
      <c r="J64" s="3"/>
      <c r="K64" s="3"/>
    </row>
    <row r="65" spans="1:11">
      <c r="A65" s="14" t="s">
        <v>123</v>
      </c>
      <c r="B65" s="14" t="s">
        <v>13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>
      <c r="A66" s="7" t="s">
        <v>124</v>
      </c>
      <c r="B66" s="7" t="s">
        <v>61</v>
      </c>
      <c r="C66" s="16">
        <v>8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4" t="s">
        <v>125</v>
      </c>
      <c r="B67" s="14" t="s">
        <v>13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14" t="s">
        <v>126</v>
      </c>
      <c r="B68" s="14" t="s">
        <v>13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>
      <c r="A69" s="7" t="s">
        <v>127</v>
      </c>
      <c r="B69" s="7" t="s">
        <v>94</v>
      </c>
      <c r="C69" s="16">
        <v>35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7" t="s">
        <v>128</v>
      </c>
      <c r="B70" s="7" t="s">
        <v>94</v>
      </c>
      <c r="C70" s="16">
        <v>15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>
      <c r="A71" s="14" t="s">
        <v>129</v>
      </c>
      <c r="B71" s="14" t="s">
        <v>13</v>
      </c>
      <c r="C71" s="15"/>
      <c r="D71" s="15"/>
      <c r="E71" s="15"/>
      <c r="F71" s="15"/>
      <c r="G71" s="15"/>
      <c r="H71" s="15"/>
      <c r="I71" s="15"/>
      <c r="J71" s="3"/>
      <c r="K71" s="3"/>
    </row>
    <row r="72" spans="1:11">
      <c r="A72" s="14" t="s">
        <v>130</v>
      </c>
      <c r="B72" s="14" t="s">
        <v>13</v>
      </c>
      <c r="C72" s="15"/>
      <c r="D72" s="15"/>
      <c r="E72" s="15"/>
      <c r="F72" s="15"/>
      <c r="G72" s="15"/>
      <c r="H72" s="15"/>
      <c r="I72" s="15"/>
      <c r="J72" s="3"/>
      <c r="K72" s="3"/>
    </row>
    <row r="73" spans="1:11">
      <c r="A73" s="7" t="s">
        <v>127</v>
      </c>
      <c r="B73" s="7" t="s">
        <v>94</v>
      </c>
      <c r="C73" s="16">
        <v>45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14" t="s">
        <v>131</v>
      </c>
      <c r="B74" s="14" t="s">
        <v>13</v>
      </c>
      <c r="C74" s="15"/>
      <c r="D74" s="15"/>
      <c r="E74" s="15"/>
      <c r="F74" s="15"/>
      <c r="G74" s="15"/>
      <c r="H74" s="15"/>
      <c r="I74" s="15"/>
      <c r="J74" s="3"/>
      <c r="K74" s="3"/>
    </row>
    <row r="75" spans="1:11">
      <c r="A75" s="7" t="s">
        <v>132</v>
      </c>
      <c r="B75" s="7" t="s">
        <v>82</v>
      </c>
      <c r="C75" s="16">
        <v>1</v>
      </c>
      <c r="D75" s="16"/>
      <c r="E75" s="16">
        <f>C75*D75</f>
        <v>0</v>
      </c>
      <c r="F75" s="16"/>
      <c r="G75" s="16">
        <f>C75*F75</f>
        <v>0</v>
      </c>
      <c r="H75" s="16">
        <f>D75+F75</f>
        <v>0</v>
      </c>
      <c r="I75" s="16">
        <f>E75+G75</f>
        <v>0</v>
      </c>
      <c r="J75" s="3"/>
      <c r="K75" s="3"/>
    </row>
    <row r="76" spans="1:11">
      <c r="A76" s="7" t="s">
        <v>133</v>
      </c>
      <c r="B76" s="7" t="s">
        <v>82</v>
      </c>
      <c r="C76" s="16">
        <v>18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4" t="s">
        <v>134</v>
      </c>
      <c r="B77" s="14" t="s">
        <v>13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7" t="s">
        <v>135</v>
      </c>
      <c r="B78" s="7" t="s">
        <v>136</v>
      </c>
      <c r="C78" s="16">
        <v>16</v>
      </c>
      <c r="D78" s="16"/>
      <c r="E78" s="16">
        <f>C78*D78</f>
        <v>0</v>
      </c>
      <c r="F78" s="16"/>
      <c r="G78" s="16">
        <f>C78*F78</f>
        <v>0</v>
      </c>
      <c r="H78" s="16">
        <f t="shared" ref="H78:I82" si="9">D78+F78</f>
        <v>0</v>
      </c>
      <c r="I78" s="16">
        <f t="shared" si="9"/>
        <v>0</v>
      </c>
      <c r="J78" s="3"/>
      <c r="K78" s="3"/>
    </row>
    <row r="79" spans="1:11">
      <c r="A79" s="7" t="s">
        <v>137</v>
      </c>
      <c r="B79" s="7" t="s">
        <v>136</v>
      </c>
      <c r="C79" s="16">
        <v>12</v>
      </c>
      <c r="D79" s="16"/>
      <c r="E79" s="16">
        <f>C79*D79</f>
        <v>0</v>
      </c>
      <c r="F79" s="16"/>
      <c r="G79" s="16">
        <f>C79*F79</f>
        <v>0</v>
      </c>
      <c r="H79" s="16">
        <f t="shared" si="9"/>
        <v>0</v>
      </c>
      <c r="I79" s="16">
        <f t="shared" si="9"/>
        <v>0</v>
      </c>
      <c r="J79" s="3"/>
      <c r="K79" s="3"/>
    </row>
    <row r="80" spans="1:11">
      <c r="A80" s="7" t="s">
        <v>138</v>
      </c>
      <c r="B80" s="7" t="s">
        <v>136</v>
      </c>
      <c r="C80" s="16">
        <v>2</v>
      </c>
      <c r="D80" s="16"/>
      <c r="E80" s="16">
        <f>C80*D80</f>
        <v>0</v>
      </c>
      <c r="F80" s="16"/>
      <c r="G80" s="16">
        <f>C80*F80</f>
        <v>0</v>
      </c>
      <c r="H80" s="16">
        <f t="shared" si="9"/>
        <v>0</v>
      </c>
      <c r="I80" s="16">
        <f t="shared" si="9"/>
        <v>0</v>
      </c>
      <c r="J80" s="3"/>
      <c r="K80" s="3"/>
    </row>
    <row r="81" spans="1:11">
      <c r="A81" s="7" t="s">
        <v>139</v>
      </c>
      <c r="B81" s="7" t="s">
        <v>136</v>
      </c>
      <c r="C81" s="16">
        <v>4</v>
      </c>
      <c r="D81" s="16"/>
      <c r="E81" s="16">
        <f>C81*D81</f>
        <v>0</v>
      </c>
      <c r="F81" s="16"/>
      <c r="G81" s="16">
        <f>C81*F81</f>
        <v>0</v>
      </c>
      <c r="H81" s="16">
        <f t="shared" si="9"/>
        <v>0</v>
      </c>
      <c r="I81" s="16">
        <f t="shared" si="9"/>
        <v>0</v>
      </c>
      <c r="J81" s="3"/>
      <c r="K81" s="3"/>
    </row>
    <row r="82" spans="1:11">
      <c r="A82" s="7" t="s">
        <v>140</v>
      </c>
      <c r="B82" s="7" t="s">
        <v>82</v>
      </c>
      <c r="C82" s="16">
        <v>1</v>
      </c>
      <c r="D82" s="16"/>
      <c r="E82" s="16">
        <f>C82*D82</f>
        <v>0</v>
      </c>
      <c r="F82" s="16"/>
      <c r="G82" s="16">
        <f>C82*F82</f>
        <v>0</v>
      </c>
      <c r="H82" s="16">
        <f t="shared" si="9"/>
        <v>0</v>
      </c>
      <c r="I82" s="16">
        <f t="shared" si="9"/>
        <v>0</v>
      </c>
      <c r="J82" s="3"/>
      <c r="K82" s="3"/>
    </row>
    <row r="83" spans="1:11">
      <c r="A83" s="14" t="s">
        <v>141</v>
      </c>
      <c r="B83" s="14" t="s">
        <v>13</v>
      </c>
      <c r="C83" s="15"/>
      <c r="D83" s="15"/>
      <c r="E83" s="15"/>
      <c r="F83" s="15"/>
      <c r="G83" s="15"/>
      <c r="H83" s="15"/>
      <c r="I83" s="15"/>
      <c r="J83" s="3"/>
      <c r="K83" s="3"/>
    </row>
    <row r="84" spans="1:11">
      <c r="A84" s="7" t="s">
        <v>142</v>
      </c>
      <c r="B84" s="7" t="s">
        <v>136</v>
      </c>
      <c r="C84" s="16">
        <v>3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>
      <c r="A85" s="14" t="s">
        <v>143</v>
      </c>
      <c r="B85" s="14" t="s">
        <v>13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>
      <c r="A86" s="14" t="s">
        <v>144</v>
      </c>
      <c r="B86" s="14" t="s">
        <v>13</v>
      </c>
      <c r="C86" s="15"/>
      <c r="D86" s="15"/>
      <c r="E86" s="15"/>
      <c r="F86" s="15"/>
      <c r="G86" s="15"/>
      <c r="H86" s="15"/>
      <c r="I86" s="15"/>
      <c r="J86" s="3"/>
      <c r="K86" s="3"/>
    </row>
    <row r="87" spans="1:11">
      <c r="A87" s="7" t="s">
        <v>145</v>
      </c>
      <c r="B87" s="7" t="s">
        <v>136</v>
      </c>
      <c r="C87" s="16">
        <v>8</v>
      </c>
      <c r="D87" s="16"/>
      <c r="E87" s="16">
        <f>C87*D87</f>
        <v>0</v>
      </c>
      <c r="F87" s="16"/>
      <c r="G87" s="16">
        <f>C87*F87</f>
        <v>0</v>
      </c>
      <c r="H87" s="16">
        <f t="shared" ref="H87:I91" si="10">D87+F87</f>
        <v>0</v>
      </c>
      <c r="I87" s="16">
        <f t="shared" si="10"/>
        <v>0</v>
      </c>
      <c r="J87" s="3"/>
      <c r="K87" s="3"/>
    </row>
    <row r="88" spans="1:11">
      <c r="A88" s="7" t="s">
        <v>146</v>
      </c>
      <c r="B88" s="7" t="s">
        <v>136</v>
      </c>
      <c r="C88" s="16">
        <v>3</v>
      </c>
      <c r="D88" s="16"/>
      <c r="E88" s="16">
        <f>C88*D88</f>
        <v>0</v>
      </c>
      <c r="F88" s="16"/>
      <c r="G88" s="16">
        <f>C88*F88</f>
        <v>0</v>
      </c>
      <c r="H88" s="16">
        <f t="shared" si="10"/>
        <v>0</v>
      </c>
      <c r="I88" s="16">
        <f t="shared" si="10"/>
        <v>0</v>
      </c>
      <c r="J88" s="3"/>
      <c r="K88" s="3"/>
    </row>
    <row r="89" spans="1:11">
      <c r="A89" s="14" t="s">
        <v>147</v>
      </c>
      <c r="B89" s="14" t="s">
        <v>13</v>
      </c>
      <c r="C89" s="15"/>
      <c r="D89" s="15"/>
      <c r="E89" s="15"/>
      <c r="F89" s="15"/>
      <c r="G89" s="15"/>
      <c r="H89" s="15">
        <f t="shared" si="10"/>
        <v>0</v>
      </c>
      <c r="I89" s="15">
        <f t="shared" si="10"/>
        <v>0</v>
      </c>
      <c r="J89" s="3"/>
      <c r="K89" s="3"/>
    </row>
    <row r="90" spans="1:11">
      <c r="A90" s="7" t="s">
        <v>148</v>
      </c>
      <c r="B90" s="7" t="s">
        <v>149</v>
      </c>
      <c r="C90" s="16">
        <v>1</v>
      </c>
      <c r="D90" s="16"/>
      <c r="E90" s="16">
        <f>C90*D90</f>
        <v>0</v>
      </c>
      <c r="F90" s="16"/>
      <c r="G90" s="16">
        <f>C90*F90</f>
        <v>0</v>
      </c>
      <c r="H90" s="16">
        <f t="shared" si="10"/>
        <v>0</v>
      </c>
      <c r="I90" s="16">
        <f t="shared" si="10"/>
        <v>0</v>
      </c>
      <c r="J90" s="3"/>
      <c r="K90" s="3"/>
    </row>
    <row r="91" spans="1:11">
      <c r="A91" s="7" t="s">
        <v>150</v>
      </c>
      <c r="B91" s="7" t="s">
        <v>13</v>
      </c>
      <c r="C91" s="16"/>
      <c r="D91" s="16"/>
      <c r="E91" s="16">
        <f>L1+Parametry!B33/100*E75+Parametry!B33/100*E78+Parametry!B33/100*E79+Parametry!B33/100*E80+Parametry!B33/100*E81+Parametry!B33/100*E84+Parametry!B33/100*E87+Parametry!B33/100*E88</f>
        <v>0</v>
      </c>
      <c r="F91" s="16"/>
      <c r="G91" s="16"/>
      <c r="H91" s="16">
        <f t="shared" si="10"/>
        <v>0</v>
      </c>
      <c r="I91" s="16">
        <f t="shared" si="10"/>
        <v>0</v>
      </c>
      <c r="J91" s="3"/>
      <c r="K91" s="3"/>
    </row>
    <row r="92" spans="1:11">
      <c r="A92" s="4" t="s">
        <v>151</v>
      </c>
      <c r="B92" s="4" t="s">
        <v>13</v>
      </c>
      <c r="C92" s="13"/>
      <c r="D92" s="13"/>
      <c r="E92" s="13">
        <f>SUM(E32:E91)</f>
        <v>0</v>
      </c>
      <c r="F92" s="13"/>
      <c r="G92" s="13">
        <f>SUM(G32:G91)</f>
        <v>0</v>
      </c>
      <c r="H92" s="13"/>
      <c r="I92" s="13">
        <f>SUM(I32:I91)</f>
        <v>0</v>
      </c>
      <c r="J92" s="3"/>
      <c r="K92" s="3"/>
    </row>
    <row r="93" spans="1:11">
      <c r="A93" s="7" t="s">
        <v>13</v>
      </c>
      <c r="B93" s="7" t="s">
        <v>13</v>
      </c>
      <c r="C93" s="16"/>
      <c r="D93" s="16"/>
      <c r="E93" s="16"/>
      <c r="F93" s="16"/>
      <c r="G93" s="16"/>
      <c r="H93" s="16">
        <f>D93+F93</f>
        <v>0</v>
      </c>
      <c r="I93" s="16">
        <f>E93+G93</f>
        <v>0</v>
      </c>
      <c r="J93" s="3"/>
      <c r="K9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20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32</v>
      </c>
      <c r="C20" s="3"/>
    </row>
    <row r="21" spans="1:3">
      <c r="A21" s="2" t="s">
        <v>34</v>
      </c>
      <c r="B21" s="8" t="s">
        <v>32</v>
      </c>
      <c r="C21" s="3"/>
    </row>
    <row r="22" spans="1:3">
      <c r="A22" s="2" t="s">
        <v>35</v>
      </c>
      <c r="B22" s="8" t="s">
        <v>32</v>
      </c>
      <c r="C22" s="3"/>
    </row>
    <row r="23" spans="1:3">
      <c r="A23" s="2" t="s">
        <v>36</v>
      </c>
      <c r="B23" s="8" t="s">
        <v>32</v>
      </c>
      <c r="C23" s="3"/>
    </row>
    <row r="24" spans="1:3">
      <c r="A24" s="2" t="s">
        <v>37</v>
      </c>
      <c r="B24" s="8" t="s">
        <v>32</v>
      </c>
      <c r="C24" s="3"/>
    </row>
    <row r="25" spans="1:3">
      <c r="A25" s="2" t="s">
        <v>38</v>
      </c>
      <c r="B25" s="8" t="s">
        <v>32</v>
      </c>
      <c r="C25" s="3"/>
    </row>
    <row r="26" spans="1:3">
      <c r="A26" s="2" t="s">
        <v>39</v>
      </c>
      <c r="B26" s="8" t="s">
        <v>40</v>
      </c>
      <c r="C26" s="3"/>
    </row>
    <row r="27" spans="1:3">
      <c r="A27" s="2" t="s">
        <v>41</v>
      </c>
      <c r="B27" s="8" t="s">
        <v>32</v>
      </c>
      <c r="C27" s="3"/>
    </row>
    <row r="28" spans="1:3">
      <c r="A28" s="2" t="s">
        <v>42</v>
      </c>
      <c r="B28" s="8" t="s">
        <v>32</v>
      </c>
      <c r="C28" s="3"/>
    </row>
    <row r="29" spans="1:3">
      <c r="A29" s="2" t="s">
        <v>43</v>
      </c>
      <c r="B29" s="8" t="s">
        <v>32</v>
      </c>
      <c r="C29" s="3"/>
    </row>
    <row r="30" spans="1:3">
      <c r="A30" s="2" t="s">
        <v>44</v>
      </c>
      <c r="B30" s="8" t="s">
        <v>32</v>
      </c>
      <c r="C30" s="3"/>
    </row>
    <row r="31" spans="1:3" ht="24.75">
      <c r="A31" s="9" t="s">
        <v>45</v>
      </c>
      <c r="B31" s="8" t="s">
        <v>46</v>
      </c>
      <c r="C31" s="3"/>
    </row>
    <row r="32" spans="1:3">
      <c r="A32" s="2" t="s">
        <v>47</v>
      </c>
      <c r="B32" s="8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  <pageSetup paperSize="261" orientation="portrait" horizontalDpi="4294967295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bslezak</dc:creator>
  <cp:lastModifiedBy>JPajgr</cp:lastModifiedBy>
  <dcterms:created xsi:type="dcterms:W3CDTF">2017-02-03T07:58:14Z</dcterms:created>
  <dcterms:modified xsi:type="dcterms:W3CDTF">2017-02-08T07:41:47Z</dcterms:modified>
</cp:coreProperties>
</file>