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330" windowWidth="19875" windowHeight="771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Rekapitulace!$G$28</definedName>
    <definedName name="Dodavka0">Položky!#REF!</definedName>
    <definedName name="HSV">Rekapitulace!$E$28</definedName>
    <definedName name="HSV0">Položky!#REF!</definedName>
    <definedName name="HZS">Rekapitulace!$I$28</definedName>
    <definedName name="HZS0">Položky!#REF!</definedName>
    <definedName name="JKSO">'Krycí list'!$G$2</definedName>
    <definedName name="MJ">'Krycí list'!$G$5</definedName>
    <definedName name="Mont">Rekapitulace!$H$28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Položky!$A$1:$G$396</definedName>
    <definedName name="_xlnm.Print_Area" localSheetId="1">Rekapitulace!$A$1:$I$42</definedName>
    <definedName name="PocetMJ">'Krycí list'!$G$6</definedName>
    <definedName name="Poznamka">'Krycí list'!$B$37</definedName>
    <definedName name="Projektant">'Krycí list'!$C$8</definedName>
    <definedName name="PSV">Rekapitulace!$F$28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Rekapitulace!$H$41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/>
</workbook>
</file>

<file path=xl/calcChain.xml><?xml version="1.0" encoding="utf-8"?>
<calcChain xmlns="http://schemas.openxmlformats.org/spreadsheetml/2006/main">
  <c r="G338" i="3" l="1"/>
  <c r="G337" i="3"/>
  <c r="G336" i="3"/>
  <c r="G335" i="3"/>
  <c r="G291" i="3"/>
  <c r="D21" i="1"/>
  <c r="D20" i="1"/>
  <c r="D19" i="1"/>
  <c r="D18" i="1"/>
  <c r="D17" i="1"/>
  <c r="D16" i="1"/>
  <c r="D15" i="1"/>
  <c r="BE395" i="3"/>
  <c r="BD395" i="3"/>
  <c r="BC395" i="3"/>
  <c r="BB395" i="3"/>
  <c r="BB396" i="3" s="1"/>
  <c r="F27" i="2" s="1"/>
  <c r="BA395" i="3"/>
  <c r="G395" i="3"/>
  <c r="BE394" i="3"/>
  <c r="BD394" i="3"/>
  <c r="BC394" i="3"/>
  <c r="BB394" i="3"/>
  <c r="G394" i="3"/>
  <c r="BA394" i="3" s="1"/>
  <c r="BE393" i="3"/>
  <c r="BD393" i="3"/>
  <c r="BC393" i="3"/>
  <c r="BB393" i="3"/>
  <c r="BA393" i="3"/>
  <c r="G393" i="3"/>
  <c r="BE392" i="3"/>
  <c r="BD392" i="3"/>
  <c r="BC392" i="3"/>
  <c r="BB392" i="3"/>
  <c r="G392" i="3"/>
  <c r="BA392" i="3" s="1"/>
  <c r="BE391" i="3"/>
  <c r="BD391" i="3"/>
  <c r="BC391" i="3"/>
  <c r="BB391" i="3"/>
  <c r="G391" i="3"/>
  <c r="BE390" i="3"/>
  <c r="BD390" i="3"/>
  <c r="BC390" i="3"/>
  <c r="BB390" i="3"/>
  <c r="G390" i="3"/>
  <c r="BA390" i="3" s="1"/>
  <c r="B27" i="2"/>
  <c r="A27" i="2"/>
  <c r="C396" i="3"/>
  <c r="BE387" i="3"/>
  <c r="BE388" i="3" s="1"/>
  <c r="I26" i="2" s="1"/>
  <c r="BC387" i="3"/>
  <c r="BC388" i="3" s="1"/>
  <c r="G26" i="2" s="1"/>
  <c r="BB387" i="3"/>
  <c r="BB388" i="3" s="1"/>
  <c r="F26" i="2" s="1"/>
  <c r="BA387" i="3"/>
  <c r="G387" i="3"/>
  <c r="BD387" i="3" s="1"/>
  <c r="BD388" i="3" s="1"/>
  <c r="H26" i="2" s="1"/>
  <c r="B26" i="2"/>
  <c r="A26" i="2"/>
  <c r="BA388" i="3"/>
  <c r="E26" i="2" s="1"/>
  <c r="C388" i="3"/>
  <c r="BE384" i="3"/>
  <c r="BC384" i="3"/>
  <c r="BC385" i="3" s="1"/>
  <c r="G25" i="2" s="1"/>
  <c r="BB384" i="3"/>
  <c r="BB385" i="3" s="1"/>
  <c r="F25" i="2" s="1"/>
  <c r="BA384" i="3"/>
  <c r="BA385" i="3" s="1"/>
  <c r="E25" i="2" s="1"/>
  <c r="G384" i="3"/>
  <c r="BD384" i="3" s="1"/>
  <c r="BD385" i="3" s="1"/>
  <c r="H25" i="2" s="1"/>
  <c r="B25" i="2"/>
  <c r="A25" i="2"/>
  <c r="BE385" i="3"/>
  <c r="I25" i="2" s="1"/>
  <c r="C385" i="3"/>
  <c r="BE365" i="3"/>
  <c r="BD365" i="3"/>
  <c r="BC365" i="3"/>
  <c r="BA365" i="3"/>
  <c r="G365" i="3"/>
  <c r="BB365" i="3" s="1"/>
  <c r="BE348" i="3"/>
  <c r="BD348" i="3"/>
  <c r="BC348" i="3"/>
  <c r="BA348" i="3"/>
  <c r="BA382" i="3" s="1"/>
  <c r="E24" i="2" s="1"/>
  <c r="G348" i="3"/>
  <c r="BB348" i="3" s="1"/>
  <c r="B24" i="2"/>
  <c r="A24" i="2"/>
  <c r="C382" i="3"/>
  <c r="BE342" i="3"/>
  <c r="BE346" i="3" s="1"/>
  <c r="I23" i="2" s="1"/>
  <c r="BD342" i="3"/>
  <c r="BD346" i="3" s="1"/>
  <c r="H23" i="2" s="1"/>
  <c r="BC342" i="3"/>
  <c r="BA342" i="3"/>
  <c r="BA346" i="3" s="1"/>
  <c r="E23" i="2" s="1"/>
  <c r="G342" i="3"/>
  <c r="BB342" i="3" s="1"/>
  <c r="BB346" i="3" s="1"/>
  <c r="F23" i="2" s="1"/>
  <c r="B23" i="2"/>
  <c r="A23" i="2"/>
  <c r="BC346" i="3"/>
  <c r="G23" i="2" s="1"/>
  <c r="C346" i="3"/>
  <c r="BE339" i="3"/>
  <c r="BD339" i="3"/>
  <c r="BC339" i="3"/>
  <c r="BA339" i="3"/>
  <c r="G339" i="3"/>
  <c r="BB339" i="3" s="1"/>
  <c r="BE334" i="3"/>
  <c r="BD334" i="3"/>
  <c r="BC334" i="3"/>
  <c r="BA334" i="3"/>
  <c r="G334" i="3"/>
  <c r="BB334" i="3" s="1"/>
  <c r="BE332" i="3"/>
  <c r="BD332" i="3"/>
  <c r="BC332" i="3"/>
  <c r="BA332" i="3"/>
  <c r="G332" i="3"/>
  <c r="BB332" i="3" s="1"/>
  <c r="BE324" i="3"/>
  <c r="BD324" i="3"/>
  <c r="BC324" i="3"/>
  <c r="BA324" i="3"/>
  <c r="G324" i="3"/>
  <c r="BB324" i="3" s="1"/>
  <c r="BE316" i="3"/>
  <c r="BD316" i="3"/>
  <c r="BC316" i="3"/>
  <c r="BA316" i="3"/>
  <c r="G316" i="3"/>
  <c r="BB316" i="3" s="1"/>
  <c r="BE308" i="3"/>
  <c r="BD308" i="3"/>
  <c r="BC308" i="3"/>
  <c r="BA308" i="3"/>
  <c r="G308" i="3"/>
  <c r="BB308" i="3" s="1"/>
  <c r="B22" i="2"/>
  <c r="A22" i="2"/>
  <c r="C340" i="3"/>
  <c r="BE305" i="3"/>
  <c r="BD305" i="3"/>
  <c r="BC305" i="3"/>
  <c r="BC306" i="3" s="1"/>
  <c r="G21" i="2" s="1"/>
  <c r="BA305" i="3"/>
  <c r="G305" i="3"/>
  <c r="BB305" i="3" s="1"/>
  <c r="BE297" i="3"/>
  <c r="BD297" i="3"/>
  <c r="BC297" i="3"/>
  <c r="BA297" i="3"/>
  <c r="G297" i="3"/>
  <c r="BB297" i="3" s="1"/>
  <c r="B21" i="2"/>
  <c r="A21" i="2"/>
  <c r="C306" i="3"/>
  <c r="BE294" i="3"/>
  <c r="BD294" i="3"/>
  <c r="BC294" i="3"/>
  <c r="BA294" i="3"/>
  <c r="G294" i="3"/>
  <c r="BB294" i="3" s="1"/>
  <c r="BE283" i="3"/>
  <c r="BD283" i="3"/>
  <c r="BC283" i="3"/>
  <c r="BA283" i="3"/>
  <c r="G283" i="3"/>
  <c r="BB283" i="3" s="1"/>
  <c r="BE275" i="3"/>
  <c r="BD275" i="3"/>
  <c r="BC275" i="3"/>
  <c r="BA275" i="3"/>
  <c r="G275" i="3"/>
  <c r="BB275" i="3" s="1"/>
  <c r="BE267" i="3"/>
  <c r="BD267" i="3"/>
  <c r="BC267" i="3"/>
  <c r="BA267" i="3"/>
  <c r="G267" i="3"/>
  <c r="BB267" i="3" s="1"/>
  <c r="BE259" i="3"/>
  <c r="BD259" i="3"/>
  <c r="BC259" i="3"/>
  <c r="BA259" i="3"/>
  <c r="G259" i="3"/>
  <c r="BB259" i="3" s="1"/>
  <c r="B20" i="2"/>
  <c r="A20" i="2"/>
  <c r="C295" i="3"/>
  <c r="BE255" i="3"/>
  <c r="BD255" i="3"/>
  <c r="BC255" i="3"/>
  <c r="BA255" i="3"/>
  <c r="G255" i="3"/>
  <c r="BB255" i="3" s="1"/>
  <c r="BE254" i="3"/>
  <c r="BD254" i="3"/>
  <c r="BC254" i="3"/>
  <c r="BA254" i="3"/>
  <c r="G254" i="3"/>
  <c r="BB254" i="3" s="1"/>
  <c r="BE253" i="3"/>
  <c r="BD253" i="3"/>
  <c r="BC253" i="3"/>
  <c r="BA253" i="3"/>
  <c r="G253" i="3"/>
  <c r="BB253" i="3" s="1"/>
  <c r="BE250" i="3"/>
  <c r="BD250" i="3"/>
  <c r="BC250" i="3"/>
  <c r="BA250" i="3"/>
  <c r="G250" i="3"/>
  <c r="BB250" i="3" s="1"/>
  <c r="BE247" i="3"/>
  <c r="BD247" i="3"/>
  <c r="BC247" i="3"/>
  <c r="BA247" i="3"/>
  <c r="G247" i="3"/>
  <c r="BB247" i="3" s="1"/>
  <c r="BE245" i="3"/>
  <c r="BD245" i="3"/>
  <c r="BC245" i="3"/>
  <c r="BA245" i="3"/>
  <c r="G245" i="3"/>
  <c r="BB245" i="3" s="1"/>
  <c r="BE243" i="3"/>
  <c r="BD243" i="3"/>
  <c r="BC243" i="3"/>
  <c r="BA243" i="3"/>
  <c r="G243" i="3"/>
  <c r="BB243" i="3" s="1"/>
  <c r="BE241" i="3"/>
  <c r="BE257" i="3" s="1"/>
  <c r="I19" i="2" s="1"/>
  <c r="BD241" i="3"/>
  <c r="BC241" i="3"/>
  <c r="BA241" i="3"/>
  <c r="G241" i="3"/>
  <c r="BB241" i="3" s="1"/>
  <c r="B19" i="2"/>
  <c r="A19" i="2"/>
  <c r="C257" i="3"/>
  <c r="BE238" i="3"/>
  <c r="BD238" i="3"/>
  <c r="BC238" i="3"/>
  <c r="BA238" i="3"/>
  <c r="G238" i="3"/>
  <c r="BB238" i="3" s="1"/>
  <c r="BE236" i="3"/>
  <c r="BD236" i="3"/>
  <c r="BC236" i="3"/>
  <c r="BA236" i="3"/>
  <c r="G236" i="3"/>
  <c r="BB236" i="3" s="1"/>
  <c r="BE234" i="3"/>
  <c r="BD234" i="3"/>
  <c r="BC234" i="3"/>
  <c r="BA234" i="3"/>
  <c r="G234" i="3"/>
  <c r="BB234" i="3" s="1"/>
  <c r="BE233" i="3"/>
  <c r="BD233" i="3"/>
  <c r="BC233" i="3"/>
  <c r="BA233" i="3"/>
  <c r="G233" i="3"/>
  <c r="BB233" i="3" s="1"/>
  <c r="BE230" i="3"/>
  <c r="BD230" i="3"/>
  <c r="BC230" i="3"/>
  <c r="BA230" i="3"/>
  <c r="G230" i="3"/>
  <c r="BB230" i="3" s="1"/>
  <c r="BE229" i="3"/>
  <c r="BD229" i="3"/>
  <c r="BC229" i="3"/>
  <c r="BA229" i="3"/>
  <c r="G229" i="3"/>
  <c r="BB229" i="3" s="1"/>
  <c r="BE226" i="3"/>
  <c r="BD226" i="3"/>
  <c r="BC226" i="3"/>
  <c r="BA226" i="3"/>
  <c r="G226" i="3"/>
  <c r="BB226" i="3" s="1"/>
  <c r="BE225" i="3"/>
  <c r="BD225" i="3"/>
  <c r="BC225" i="3"/>
  <c r="BA225" i="3"/>
  <c r="G225" i="3"/>
  <c r="BB225" i="3" s="1"/>
  <c r="BE222" i="3"/>
  <c r="BD222" i="3"/>
  <c r="BC222" i="3"/>
  <c r="BA222" i="3"/>
  <c r="G222" i="3"/>
  <c r="BB222" i="3" s="1"/>
  <c r="BE219" i="3"/>
  <c r="BD219" i="3"/>
  <c r="BC219" i="3"/>
  <c r="BA219" i="3"/>
  <c r="G219" i="3"/>
  <c r="BB219" i="3" s="1"/>
  <c r="B18" i="2"/>
  <c r="A18" i="2"/>
  <c r="C239" i="3"/>
  <c r="BE216" i="3"/>
  <c r="BE217" i="3" s="1"/>
  <c r="I17" i="2" s="1"/>
  <c r="BD216" i="3"/>
  <c r="BD217" i="3" s="1"/>
  <c r="H17" i="2" s="1"/>
  <c r="BC216" i="3"/>
  <c r="BC217" i="3" s="1"/>
  <c r="G17" i="2" s="1"/>
  <c r="BA216" i="3"/>
  <c r="BA217" i="3" s="1"/>
  <c r="E17" i="2" s="1"/>
  <c r="G216" i="3"/>
  <c r="BB216" i="3" s="1"/>
  <c r="BB217" i="3" s="1"/>
  <c r="F17" i="2" s="1"/>
  <c r="B17" i="2"/>
  <c r="A17" i="2"/>
  <c r="C217" i="3"/>
  <c r="BE213" i="3"/>
  <c r="BE214" i="3" s="1"/>
  <c r="I16" i="2" s="1"/>
  <c r="BD213" i="3"/>
  <c r="BD214" i="3" s="1"/>
  <c r="H16" i="2" s="1"/>
  <c r="BC213" i="3"/>
  <c r="BA213" i="3"/>
  <c r="BA214" i="3" s="1"/>
  <c r="E16" i="2" s="1"/>
  <c r="G213" i="3"/>
  <c r="BB213" i="3" s="1"/>
  <c r="BB214" i="3" s="1"/>
  <c r="F16" i="2" s="1"/>
  <c r="B16" i="2"/>
  <c r="A16" i="2"/>
  <c r="BC214" i="3"/>
  <c r="G16" i="2" s="1"/>
  <c r="C214" i="3"/>
  <c r="BE210" i="3"/>
  <c r="BD210" i="3"/>
  <c r="BC210" i="3"/>
  <c r="BA210" i="3"/>
  <c r="G210" i="3"/>
  <c r="BB210" i="3" s="1"/>
  <c r="BE201" i="3"/>
  <c r="BD201" i="3"/>
  <c r="BC201" i="3"/>
  <c r="BA201" i="3"/>
  <c r="G201" i="3"/>
  <c r="BB201" i="3" s="1"/>
  <c r="BE192" i="3"/>
  <c r="BD192" i="3"/>
  <c r="BC192" i="3"/>
  <c r="BA192" i="3"/>
  <c r="BA211" i="3" s="1"/>
  <c r="E15" i="2" s="1"/>
  <c r="G192" i="3"/>
  <c r="BB192" i="3" s="1"/>
  <c r="B15" i="2"/>
  <c r="A15" i="2"/>
  <c r="C211" i="3"/>
  <c r="BE189" i="3"/>
  <c r="BE190" i="3" s="1"/>
  <c r="I14" i="2" s="1"/>
  <c r="BD189" i="3"/>
  <c r="BD190" i="3" s="1"/>
  <c r="H14" i="2" s="1"/>
  <c r="BC189" i="3"/>
  <c r="BB189" i="3"/>
  <c r="BB190" i="3" s="1"/>
  <c r="F14" i="2" s="1"/>
  <c r="G189" i="3"/>
  <c r="BA189" i="3" s="1"/>
  <c r="BA190" i="3" s="1"/>
  <c r="E14" i="2" s="1"/>
  <c r="B14" i="2"/>
  <c r="A14" i="2"/>
  <c r="BC190" i="3"/>
  <c r="G14" i="2" s="1"/>
  <c r="C190" i="3"/>
  <c r="BE179" i="3"/>
  <c r="BD179" i="3"/>
  <c r="BC179" i="3"/>
  <c r="BB179" i="3"/>
  <c r="G179" i="3"/>
  <c r="BA179" i="3" s="1"/>
  <c r="BE168" i="3"/>
  <c r="BD168" i="3"/>
  <c r="BC168" i="3"/>
  <c r="BB168" i="3"/>
  <c r="G168" i="3"/>
  <c r="BA168" i="3" s="1"/>
  <c r="BE161" i="3"/>
  <c r="BD161" i="3"/>
  <c r="BC161" i="3"/>
  <c r="BB161" i="3"/>
  <c r="G161" i="3"/>
  <c r="BA161" i="3" s="1"/>
  <c r="BE159" i="3"/>
  <c r="BD159" i="3"/>
  <c r="BC159" i="3"/>
  <c r="BB159" i="3"/>
  <c r="G159" i="3"/>
  <c r="BA159" i="3" s="1"/>
  <c r="BE157" i="3"/>
  <c r="BD157" i="3"/>
  <c r="BC157" i="3"/>
  <c r="BB157" i="3"/>
  <c r="G157" i="3"/>
  <c r="BA157" i="3" s="1"/>
  <c r="BE153" i="3"/>
  <c r="BD153" i="3"/>
  <c r="BC153" i="3"/>
  <c r="BB153" i="3"/>
  <c r="G153" i="3"/>
  <c r="BA153" i="3" s="1"/>
  <c r="BE149" i="3"/>
  <c r="BD149" i="3"/>
  <c r="BC149" i="3"/>
  <c r="BB149" i="3"/>
  <c r="G149" i="3"/>
  <c r="BA149" i="3" s="1"/>
  <c r="BE147" i="3"/>
  <c r="BD147" i="3"/>
  <c r="BC147" i="3"/>
  <c r="BB147" i="3"/>
  <c r="G147" i="3"/>
  <c r="BA147" i="3" s="1"/>
  <c r="BE145" i="3"/>
  <c r="BD145" i="3"/>
  <c r="BC145" i="3"/>
  <c r="BB145" i="3"/>
  <c r="G145" i="3"/>
  <c r="BA145" i="3" s="1"/>
  <c r="BE138" i="3"/>
  <c r="BD138" i="3"/>
  <c r="BC138" i="3"/>
  <c r="BB138" i="3"/>
  <c r="G138" i="3"/>
  <c r="BA138" i="3" s="1"/>
  <c r="BE131" i="3"/>
  <c r="BD131" i="3"/>
  <c r="BC131" i="3"/>
  <c r="BB131" i="3"/>
  <c r="G131" i="3"/>
  <c r="BA131" i="3" s="1"/>
  <c r="BE128" i="3"/>
  <c r="BD128" i="3"/>
  <c r="BC128" i="3"/>
  <c r="BB128" i="3"/>
  <c r="G128" i="3"/>
  <c r="BA128" i="3" s="1"/>
  <c r="B13" i="2"/>
  <c r="A13" i="2"/>
  <c r="BC187" i="3"/>
  <c r="G13" i="2" s="1"/>
  <c r="C187" i="3"/>
  <c r="BE124" i="3"/>
  <c r="BD124" i="3"/>
  <c r="BD126" i="3" s="1"/>
  <c r="H12" i="2" s="1"/>
  <c r="BC124" i="3"/>
  <c r="BC126" i="3" s="1"/>
  <c r="G12" i="2" s="1"/>
  <c r="BB124" i="3"/>
  <c r="BB126" i="3" s="1"/>
  <c r="F12" i="2" s="1"/>
  <c r="G124" i="3"/>
  <c r="BA124" i="3" s="1"/>
  <c r="BA126" i="3" s="1"/>
  <c r="E12" i="2" s="1"/>
  <c r="B12" i="2"/>
  <c r="A12" i="2"/>
  <c r="BE126" i="3"/>
  <c r="I12" i="2" s="1"/>
  <c r="C126" i="3"/>
  <c r="BE120" i="3"/>
  <c r="BE122" i="3" s="1"/>
  <c r="I11" i="2" s="1"/>
  <c r="BD120" i="3"/>
  <c r="BD122" i="3" s="1"/>
  <c r="H11" i="2" s="1"/>
  <c r="BC120" i="3"/>
  <c r="BC122" i="3" s="1"/>
  <c r="G11" i="2" s="1"/>
  <c r="BB120" i="3"/>
  <c r="BB122" i="3" s="1"/>
  <c r="F11" i="2" s="1"/>
  <c r="G120" i="3"/>
  <c r="BA120" i="3" s="1"/>
  <c r="BA122" i="3" s="1"/>
  <c r="E11" i="2" s="1"/>
  <c r="B11" i="2"/>
  <c r="A11" i="2"/>
  <c r="C122" i="3"/>
  <c r="BE115" i="3"/>
  <c r="BD115" i="3"/>
  <c r="BC115" i="3"/>
  <c r="BB115" i="3"/>
  <c r="G115" i="3"/>
  <c r="BA115" i="3" s="1"/>
  <c r="BE111" i="3"/>
  <c r="BD111" i="3"/>
  <c r="BC111" i="3"/>
  <c r="BB111" i="3"/>
  <c r="G111" i="3"/>
  <c r="BA111" i="3" s="1"/>
  <c r="BE109" i="3"/>
  <c r="BD109" i="3"/>
  <c r="BC109" i="3"/>
  <c r="BB109" i="3"/>
  <c r="G109" i="3"/>
  <c r="BA109" i="3" s="1"/>
  <c r="BE107" i="3"/>
  <c r="BD107" i="3"/>
  <c r="BC107" i="3"/>
  <c r="BB107" i="3"/>
  <c r="G107" i="3"/>
  <c r="BA107" i="3" s="1"/>
  <c r="BE104" i="3"/>
  <c r="BD104" i="3"/>
  <c r="BC104" i="3"/>
  <c r="BB104" i="3"/>
  <c r="G104" i="3"/>
  <c r="BA104" i="3" s="1"/>
  <c r="BE102" i="3"/>
  <c r="BD102" i="3"/>
  <c r="BC102" i="3"/>
  <c r="BB102" i="3"/>
  <c r="G102" i="3"/>
  <c r="BA102" i="3" s="1"/>
  <c r="B10" i="2"/>
  <c r="A10" i="2"/>
  <c r="C118" i="3"/>
  <c r="BE92" i="3"/>
  <c r="BE100" i="3" s="1"/>
  <c r="I9" i="2" s="1"/>
  <c r="BD92" i="3"/>
  <c r="BD100" i="3" s="1"/>
  <c r="H9" i="2" s="1"/>
  <c r="BC92" i="3"/>
  <c r="BC100" i="3" s="1"/>
  <c r="G9" i="2" s="1"/>
  <c r="BB92" i="3"/>
  <c r="BB100" i="3" s="1"/>
  <c r="F9" i="2" s="1"/>
  <c r="G92" i="3"/>
  <c r="BA92" i="3" s="1"/>
  <c r="BA100" i="3" s="1"/>
  <c r="E9" i="2" s="1"/>
  <c r="B9" i="2"/>
  <c r="A9" i="2"/>
  <c r="C100" i="3"/>
  <c r="BE81" i="3"/>
  <c r="BD81" i="3"/>
  <c r="BC81" i="3"/>
  <c r="BB81" i="3"/>
  <c r="G81" i="3"/>
  <c r="BA81" i="3" s="1"/>
  <c r="BE73" i="3"/>
  <c r="BD73" i="3"/>
  <c r="BC73" i="3"/>
  <c r="BB73" i="3"/>
  <c r="G73" i="3"/>
  <c r="BA73" i="3" s="1"/>
  <c r="BE64" i="3"/>
  <c r="BD64" i="3"/>
  <c r="BC64" i="3"/>
  <c r="BB64" i="3"/>
  <c r="G64" i="3"/>
  <c r="BA64" i="3" s="1"/>
  <c r="BE55" i="3"/>
  <c r="BD55" i="3"/>
  <c r="BC55" i="3"/>
  <c r="BB55" i="3"/>
  <c r="G55" i="3"/>
  <c r="BA55" i="3" s="1"/>
  <c r="BE50" i="3"/>
  <c r="BD50" i="3"/>
  <c r="BC50" i="3"/>
  <c r="BB50" i="3"/>
  <c r="G50" i="3"/>
  <c r="BA50" i="3" s="1"/>
  <c r="BE45" i="3"/>
  <c r="BD45" i="3"/>
  <c r="BC45" i="3"/>
  <c r="BB45" i="3"/>
  <c r="G45" i="3"/>
  <c r="BA45" i="3" s="1"/>
  <c r="BE36" i="3"/>
  <c r="BD36" i="3"/>
  <c r="BC36" i="3"/>
  <c r="BB36" i="3"/>
  <c r="G36" i="3"/>
  <c r="BA36" i="3" s="1"/>
  <c r="BE28" i="3"/>
  <c r="BD28" i="3"/>
  <c r="BC28" i="3"/>
  <c r="BB28" i="3"/>
  <c r="G28" i="3"/>
  <c r="BA28" i="3" s="1"/>
  <c r="BE25" i="3"/>
  <c r="BD25" i="3"/>
  <c r="BC25" i="3"/>
  <c r="BB25" i="3"/>
  <c r="G25" i="3"/>
  <c r="BA25" i="3" s="1"/>
  <c r="B8" i="2"/>
  <c r="A8" i="2"/>
  <c r="C90" i="3"/>
  <c r="BE21" i="3"/>
  <c r="BD21" i="3"/>
  <c r="BC21" i="3"/>
  <c r="BB21" i="3"/>
  <c r="G21" i="3"/>
  <c r="BA21" i="3" s="1"/>
  <c r="BE19" i="3"/>
  <c r="BD19" i="3"/>
  <c r="BC19" i="3"/>
  <c r="BB19" i="3"/>
  <c r="G19" i="3"/>
  <c r="BA19" i="3" s="1"/>
  <c r="BE17" i="3"/>
  <c r="BD17" i="3"/>
  <c r="BC17" i="3"/>
  <c r="BB17" i="3"/>
  <c r="G17" i="3"/>
  <c r="BA17" i="3" s="1"/>
  <c r="BE10" i="3"/>
  <c r="BD10" i="3"/>
  <c r="BC10" i="3"/>
  <c r="BB10" i="3"/>
  <c r="G10" i="3"/>
  <c r="BA10" i="3" s="1"/>
  <c r="BE8" i="3"/>
  <c r="BD8" i="3"/>
  <c r="BC8" i="3"/>
  <c r="BB8" i="3"/>
  <c r="G8" i="3"/>
  <c r="BA8" i="3" s="1"/>
  <c r="B7" i="2"/>
  <c r="A7" i="2"/>
  <c r="C23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B306" i="3" l="1"/>
  <c r="F21" i="2" s="1"/>
  <c r="BE306" i="3"/>
  <c r="I21" i="2" s="1"/>
  <c r="BA306" i="3"/>
  <c r="E21" i="2" s="1"/>
  <c r="BC239" i="3"/>
  <c r="G18" i="2" s="1"/>
  <c r="BE239" i="3"/>
  <c r="I18" i="2" s="1"/>
  <c r="BC23" i="3"/>
  <c r="G7" i="2" s="1"/>
  <c r="BE23" i="3"/>
  <c r="I7" i="2" s="1"/>
  <c r="G396" i="3"/>
  <c r="BB211" i="3"/>
  <c r="F15" i="2" s="1"/>
  <c r="BE211" i="3"/>
  <c r="I15" i="2" s="1"/>
  <c r="BC211" i="3"/>
  <c r="G15" i="2" s="1"/>
  <c r="BE382" i="3"/>
  <c r="I24" i="2" s="1"/>
  <c r="BD90" i="3"/>
  <c r="H8" i="2" s="1"/>
  <c r="BC90" i="3"/>
  <c r="G8" i="2" s="1"/>
  <c r="BA257" i="3"/>
  <c r="E19" i="2" s="1"/>
  <c r="BB340" i="3"/>
  <c r="F22" i="2" s="1"/>
  <c r="BE340" i="3"/>
  <c r="I22" i="2" s="1"/>
  <c r="BC396" i="3"/>
  <c r="G27" i="2" s="1"/>
  <c r="BA391" i="3"/>
  <c r="BA396" i="3" s="1"/>
  <c r="E27" i="2" s="1"/>
  <c r="BE90" i="3"/>
  <c r="I8" i="2" s="1"/>
  <c r="BD118" i="3"/>
  <c r="H10" i="2" s="1"/>
  <c r="BC118" i="3"/>
  <c r="G10" i="2" s="1"/>
  <c r="BC257" i="3"/>
  <c r="G19" i="2" s="1"/>
  <c r="BA340" i="3"/>
  <c r="E22" i="2" s="1"/>
  <c r="BC382" i="3"/>
  <c r="G24" i="2" s="1"/>
  <c r="BD396" i="3"/>
  <c r="H27" i="2" s="1"/>
  <c r="BB23" i="3"/>
  <c r="F7" i="2" s="1"/>
  <c r="BE118" i="3"/>
  <c r="I10" i="2" s="1"/>
  <c r="BA187" i="3"/>
  <c r="E13" i="2" s="1"/>
  <c r="BE187" i="3"/>
  <c r="I13" i="2" s="1"/>
  <c r="BA239" i="3"/>
  <c r="E18" i="2" s="1"/>
  <c r="BC340" i="3"/>
  <c r="G22" i="2" s="1"/>
  <c r="BA295" i="3"/>
  <c r="E20" i="2" s="1"/>
  <c r="BD295" i="3"/>
  <c r="H20" i="2" s="1"/>
  <c r="BC295" i="3"/>
  <c r="G20" i="2" s="1"/>
  <c r="BE295" i="3"/>
  <c r="I20" i="2" s="1"/>
  <c r="BB187" i="3"/>
  <c r="F13" i="2" s="1"/>
  <c r="BB295" i="3"/>
  <c r="F20" i="2" s="1"/>
  <c r="BD23" i="3"/>
  <c r="H7" i="2" s="1"/>
  <c r="BB90" i="3"/>
  <c r="F8" i="2" s="1"/>
  <c r="BB118" i="3"/>
  <c r="F10" i="2" s="1"/>
  <c r="BD239" i="3"/>
  <c r="H18" i="2" s="1"/>
  <c r="BD257" i="3"/>
  <c r="H19" i="2" s="1"/>
  <c r="BD382" i="3"/>
  <c r="H24" i="2" s="1"/>
  <c r="BE396" i="3"/>
  <c r="I27" i="2" s="1"/>
  <c r="BA90" i="3"/>
  <c r="E8" i="2" s="1"/>
  <c r="BA118" i="3"/>
  <c r="E10" i="2" s="1"/>
  <c r="BA23" i="3"/>
  <c r="E7" i="2" s="1"/>
  <c r="BD187" i="3"/>
  <c r="H13" i="2" s="1"/>
  <c r="BD211" i="3"/>
  <c r="H15" i="2" s="1"/>
  <c r="BB239" i="3"/>
  <c r="F18" i="2" s="1"/>
  <c r="BB257" i="3"/>
  <c r="F19" i="2" s="1"/>
  <c r="BD306" i="3"/>
  <c r="H21" i="2" s="1"/>
  <c r="BD340" i="3"/>
  <c r="H22" i="2" s="1"/>
  <c r="BB382" i="3"/>
  <c r="F24" i="2" s="1"/>
  <c r="G23" i="3"/>
  <c r="G90" i="3"/>
  <c r="G100" i="3"/>
  <c r="G118" i="3"/>
  <c r="G122" i="3"/>
  <c r="G126" i="3"/>
  <c r="G187" i="3"/>
  <c r="G190" i="3"/>
  <c r="G211" i="3"/>
  <c r="G214" i="3"/>
  <c r="G217" i="3"/>
  <c r="G239" i="3"/>
  <c r="G257" i="3"/>
  <c r="G295" i="3"/>
  <c r="G306" i="3"/>
  <c r="G340" i="3"/>
  <c r="G346" i="3"/>
  <c r="G382" i="3"/>
  <c r="G385" i="3"/>
  <c r="G388" i="3"/>
  <c r="G28" i="2" l="1"/>
  <c r="C18" i="1" s="1"/>
  <c r="I28" i="2"/>
  <c r="C21" i="1" s="1"/>
  <c r="F28" i="2"/>
  <c r="C16" i="1" s="1"/>
  <c r="E28" i="2"/>
  <c r="H28" i="2"/>
  <c r="C17" i="1" s="1"/>
  <c r="G39" i="2" l="1"/>
  <c r="I39" i="2" s="1"/>
  <c r="G21" i="1" s="1"/>
  <c r="G35" i="2"/>
  <c r="I35" i="2" s="1"/>
  <c r="G17" i="1" s="1"/>
  <c r="G38" i="2"/>
  <c r="I38" i="2" s="1"/>
  <c r="G20" i="1" s="1"/>
  <c r="G34" i="2"/>
  <c r="I34" i="2" s="1"/>
  <c r="G16" i="1" s="1"/>
  <c r="C15" i="1"/>
  <c r="C19" i="1" s="1"/>
  <c r="C22" i="1" s="1"/>
  <c r="G37" i="2"/>
  <c r="I37" i="2" s="1"/>
  <c r="G19" i="1" s="1"/>
  <c r="G33" i="2"/>
  <c r="I33" i="2" s="1"/>
  <c r="G40" i="2"/>
  <c r="I40" i="2" s="1"/>
  <c r="G36" i="2"/>
  <c r="I36" i="2" s="1"/>
  <c r="G18" i="1" s="1"/>
  <c r="G15" i="1" l="1"/>
  <c r="H41" i="2"/>
  <c r="G23" i="1" s="1"/>
  <c r="G22" i="1" l="1"/>
  <c r="C23" i="1"/>
  <c r="F30" i="1" s="1"/>
  <c r="F31" i="1" s="1"/>
  <c r="F34" i="1" s="1"/>
</calcChain>
</file>

<file path=xl/sharedStrings.xml><?xml version="1.0" encoding="utf-8"?>
<sst xmlns="http://schemas.openxmlformats.org/spreadsheetml/2006/main" count="957" uniqueCount="470">
  <si>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</si>
  <si>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</si>
  <si>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</si>
  <si>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</si>
  <si>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</si>
  <si>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</si>
  <si>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</si>
  <si>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</si>
  <si>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</si>
  <si>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</si>
  <si>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</si>
  <si>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</si>
  <si>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</si>
  <si>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</si>
  <si>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</si>
  <si>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</si>
  <si>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</si>
  <si>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</si>
  <si>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</si>
  <si>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</si>
  <si>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</si>
  <si>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</si>
  <si>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</si>
  <si>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</si>
  <si>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</si>
  <si>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</si>
  <si>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</si>
  <si>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</si>
  <si>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</si>
  <si>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</si>
  <si>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</si>
  <si>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</si>
  <si>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</si>
  <si>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</si>
  <si>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</si>
  <si>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</si>
  <si>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</si>
  <si>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</si>
  <si>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</si>
  <si>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</si>
  <si>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</si>
  <si>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</si>
  <si>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</si>
  <si>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</si>
  <si>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</si>
  <si>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</si>
  <si>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</si>
  <si>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</si>
  <si>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</si>
  <si>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</si>
  <si>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</si>
  <si>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</si>
  <si>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</si>
  <si>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</si>
  <si>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</si>
  <si>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</si>
  <si>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</si>
  <si>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</si>
  <si>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</si>
  <si>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</si>
  <si>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</si>
  <si>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</si>
  <si>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</si>
  <si>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</si>
  <si>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</si>
  <si>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</si>
  <si>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</si>
  <si>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</si>
  <si>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</si>
  <si>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</si>
  <si>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</si>
  <si>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</si>
  <si>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</si>
  <si>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ks</t>
  </si>
  <si>
    <t>Celkem za</t>
  </si>
  <si>
    <t>SLEPÝ ROZPOČET</t>
  </si>
  <si>
    <t>Slepý rozpočet</t>
  </si>
  <si>
    <t>ZO16/08</t>
  </si>
  <si>
    <t>Oprava sociálního zařízení ZŠ Švabinského</t>
  </si>
  <si>
    <t>01</t>
  </si>
  <si>
    <t>ZŠ Švabinského</t>
  </si>
  <si>
    <t>Oprava sociálního zařízení</t>
  </si>
  <si>
    <t>34</t>
  </si>
  <si>
    <t>Stěny a příčky</t>
  </si>
  <si>
    <t>342255024R00</t>
  </si>
  <si>
    <t xml:space="preserve">Příčky z desek pórobetonových tl. 10 cm </t>
  </si>
  <si>
    <t>m2</t>
  </si>
  <si>
    <t>105-107:2,26*3,42-0,8*2</t>
  </si>
  <si>
    <t>342255028R00</t>
  </si>
  <si>
    <t xml:space="preserve">Příčky z desek pórobetonových tl. 15 cm </t>
  </si>
  <si>
    <t>101:1,82*1,3</t>
  </si>
  <si>
    <t>102:(2,93+2,49)*1,3</t>
  </si>
  <si>
    <t>103:1,36*1,3</t>
  </si>
  <si>
    <t>104:0,8*1,3</t>
  </si>
  <si>
    <t>106:2,49*1,3*2</t>
  </si>
  <si>
    <t>107:1,1*1,3</t>
  </si>
  <si>
    <t>342267112R00</t>
  </si>
  <si>
    <t xml:space="preserve">Obklad trámů sádrokartonem třístranný do 0,5/0,5 m </t>
  </si>
  <si>
    <t>m</t>
  </si>
  <si>
    <t>103 - VZT:0,65</t>
  </si>
  <si>
    <t>342948111R00</t>
  </si>
  <si>
    <t xml:space="preserve">Ukotvení příček k cihel.konstr. kotvami na hmožd. </t>
  </si>
  <si>
    <t>105-107:3,42</t>
  </si>
  <si>
    <t>342948112R00</t>
  </si>
  <si>
    <t xml:space="preserve">Ukotvení příček k beton.kcím přistřelenými kotvami </t>
  </si>
  <si>
    <t>61</t>
  </si>
  <si>
    <t>Upravy povrchů vnitřní</t>
  </si>
  <si>
    <t>610991111R00</t>
  </si>
  <si>
    <t xml:space="preserve">Zakrývání výplní vnitřních otvorů </t>
  </si>
  <si>
    <t>okna, dveře:0,8*2*2+0,9*2*11+0,73*2,25*3</t>
  </si>
  <si>
    <t>stěny kabinek:(2,49*6+1,25*12)*2,1</t>
  </si>
  <si>
    <t>611421133R00</t>
  </si>
  <si>
    <t xml:space="preserve">Omítka vnitřní stropů rovných, MVC, štuková </t>
  </si>
  <si>
    <t>101:2,68*1,82-0,42*0,23</t>
  </si>
  <si>
    <t>102:2,68*2,93+1,32*2,49</t>
  </si>
  <si>
    <t>103:1,67*1,36</t>
  </si>
  <si>
    <t>104:1,67*0,8</t>
  </si>
  <si>
    <t>105:2,3*2,26</t>
  </si>
  <si>
    <t>106:3,95*2,49</t>
  </si>
  <si>
    <t>107:1,1*2,26</t>
  </si>
  <si>
    <t>611481211RT2</t>
  </si>
  <si>
    <t>Montáž výztužné sítě (perlinky) do stěrky-stropy včetně výztužné sítě a stěrkového tmelu</t>
  </si>
  <si>
    <t>vyztužení omítek síťovinou:</t>
  </si>
  <si>
    <t>612401391R00</t>
  </si>
  <si>
    <t xml:space="preserve">Omítka malých ploch vnitřních stěn do 1 m2 </t>
  </si>
  <si>
    <t>kus</t>
  </si>
  <si>
    <t>kolem nově osazených zárubní :</t>
  </si>
  <si>
    <t>101:1</t>
  </si>
  <si>
    <t>103:1</t>
  </si>
  <si>
    <t>105:1</t>
  </si>
  <si>
    <t>612409991R00</t>
  </si>
  <si>
    <t xml:space="preserve">Začištění omítek kolem oken,dveří apod. </t>
  </si>
  <si>
    <t>101:0,9+2*2</t>
  </si>
  <si>
    <t>103:0,9+2*2</t>
  </si>
  <si>
    <t>105:0,9+2*2</t>
  </si>
  <si>
    <t>612421637R00</t>
  </si>
  <si>
    <t xml:space="preserve">Omítka vnitřní zdiva, MVC, štuková </t>
  </si>
  <si>
    <t>omítka stěn nad obklady:</t>
  </si>
  <si>
    <t>101:(2,68+1,82)*2*1,22</t>
  </si>
  <si>
    <t>102:(4+2,93)*2*1,22-0,73*1,05+(0,73+1,05*2)*0,3</t>
  </si>
  <si>
    <t>103:(1,67+1,36)*2*1,22</t>
  </si>
  <si>
    <t>104:(1,67+0,8)*2*1,22</t>
  </si>
  <si>
    <t>105:(2,3+2,26)*2*1,22-0,73*1,05+(0,73+1,05*2)*0,3</t>
  </si>
  <si>
    <t>106:(3,95+2,49)*2*1,22-0,73*1,05+(0,73+1,05*2)*0,3</t>
  </si>
  <si>
    <t>107:(1,1+2,26)*2*1,22</t>
  </si>
  <si>
    <t>612451121R00</t>
  </si>
  <si>
    <t xml:space="preserve">Omítka vnitřní zdiva, cementová (MC), hladká </t>
  </si>
  <si>
    <t>omítka pod obklady stěn v.2100mm:</t>
  </si>
  <si>
    <t>101:(2,68+1,82)*2*2,1-0,9*2*2</t>
  </si>
  <si>
    <t>102:(4+2,93)*2*2,1-(0,9*2+0,73*1,2)+2,1*0,3*2</t>
  </si>
  <si>
    <t>103:(1,67+1,36)*2*2,1-(0,9*2+0,7*2)</t>
  </si>
  <si>
    <t>104:(1,67+0,8)*2*2,1-0,7*2</t>
  </si>
  <si>
    <t>105:(2,3+2,26)*2*2,1-(0,9*2*3+0,73*1,2)+1,2*0,3*2</t>
  </si>
  <si>
    <t>106:(3,95+2,49)*2*2,1-(0,9*2+0,73*1,2)+2,1*0,3*2</t>
  </si>
  <si>
    <t>107:(1,1+2,26)*2*2,1-0,9*2</t>
  </si>
  <si>
    <t>612473186R00</t>
  </si>
  <si>
    <t xml:space="preserve">Příplatek za zabudované rohovníky </t>
  </si>
  <si>
    <t>101:3,32+1,59</t>
  </si>
  <si>
    <t>102:3,32+0,73+3,15*2+2,93+2,49</t>
  </si>
  <si>
    <t>103:1,36</t>
  </si>
  <si>
    <t>104:0,8</t>
  </si>
  <si>
    <t>105:(0,73+2,25)*2</t>
  </si>
  <si>
    <t>106:0,73+3,15*2+2,49*2</t>
  </si>
  <si>
    <t>107:1,1</t>
  </si>
  <si>
    <t>612481211RT2</t>
  </si>
  <si>
    <t>Montáž výztužné sítě (perlinky) do stěrky-stěny včetně výztužné sítě a stěrkového tmelu</t>
  </si>
  <si>
    <t>63</t>
  </si>
  <si>
    <t>Podlahy a podlahové konstrukce</t>
  </si>
  <si>
    <t>631312621R00</t>
  </si>
  <si>
    <t xml:space="preserve">Mazanina betonová tl. 5 - 8 cm C 20/25 </t>
  </si>
  <si>
    <t>m3</t>
  </si>
  <si>
    <t>101:(2,68*1,82-0,42*0,23+0,8*0,1-1,59*0,15)*0,075</t>
  </si>
  <si>
    <t>102:(2,68*2,93+1,32*2,49+0,8*0,1+0,73*0,3-2,93*0,15-2,49*0,15)*0,075</t>
  </si>
  <si>
    <t>103:(1,67*1,36+0,8*0,1-1,97*0,15)*0,075</t>
  </si>
  <si>
    <t>104:(1,67*0,8+0,7*0,1-0,8*0,15)*0,075</t>
  </si>
  <si>
    <t>105:(2,3*2,26+0,8*0,1)*0,075</t>
  </si>
  <si>
    <t>106:(3,95*2,49+0,8*0,1+0,73*0,3-2,49*0,15*2)*0,075</t>
  </si>
  <si>
    <t>107:(1,1*2,26+0,8*0,1-1,1*0,15)*0,075</t>
  </si>
  <si>
    <t>64</t>
  </si>
  <si>
    <t>Výplně otvorů</t>
  </si>
  <si>
    <t>642942111R00</t>
  </si>
  <si>
    <t xml:space="preserve">Osazení zárubní dveřních ocelových, pl. do 2,5 m2 </t>
  </si>
  <si>
    <t>800/1970mm:1</t>
  </si>
  <si>
    <t>642944121R00</t>
  </si>
  <si>
    <t xml:space="preserve">Osazení ocelových zárubní dodatečně do 2,5 m2 </t>
  </si>
  <si>
    <t>700/1970mm:1</t>
  </si>
  <si>
    <t>800/1970mm:5</t>
  </si>
  <si>
    <t>648991113RT2</t>
  </si>
  <si>
    <t>Osazení parapet.desek plast. a lamin. š.nad 20cm včetně dodávky plastové parapetní desky š. 250 mm</t>
  </si>
  <si>
    <t>102,106:0,75*2</t>
  </si>
  <si>
    <t>55330317</t>
  </si>
  <si>
    <t>Zárubeň ocelová H 110   700x1970x110 L</t>
  </si>
  <si>
    <t>104:1</t>
  </si>
  <si>
    <t>55330319</t>
  </si>
  <si>
    <t>Zárubeň ocelová H 110   800x1970x110 L</t>
  </si>
  <si>
    <t>55330320</t>
  </si>
  <si>
    <t>Zárubeň ocelová H 110   800x1970x110 P</t>
  </si>
  <si>
    <t>105:2</t>
  </si>
  <si>
    <t>94</t>
  </si>
  <si>
    <t>Lešení a stavební výtahy</t>
  </si>
  <si>
    <t>941955002R00</t>
  </si>
  <si>
    <t xml:space="preserve">Lešení lehké pomocné, výška podlahy do 1,9 m </t>
  </si>
  <si>
    <t>zapravení dveří do m.č. 101,103,105:(2,2+1,1)*1,2</t>
  </si>
  <si>
    <t>95</t>
  </si>
  <si>
    <t>Dokončovací konstrukce na pozemních stavbách</t>
  </si>
  <si>
    <t>952901111R00</t>
  </si>
  <si>
    <t xml:space="preserve">Vyčištění budov o výšce podlaží do 4 m </t>
  </si>
  <si>
    <t>6,8*4,85</t>
  </si>
  <si>
    <t>96</t>
  </si>
  <si>
    <t>Bourání konstrukcí</t>
  </si>
  <si>
    <t>962031132R00</t>
  </si>
  <si>
    <t xml:space="preserve">Bourání příček cihelných tl. 10 cm </t>
  </si>
  <si>
    <t>102:(2,49+1,12*2)*3,32-0,6*2*3</t>
  </si>
  <si>
    <t>106:(2,465*2+1,14*2+1,15*2)*3,32-0,6*2*6</t>
  </si>
  <si>
    <t>965042131R00</t>
  </si>
  <si>
    <t xml:space="preserve">Bourání mazanin betonových  tl. 10 cm, pl. 4 m2 </t>
  </si>
  <si>
    <t>101:(2,68*1,82-0,23*0,42+0,8*0,1)*0,1</t>
  </si>
  <si>
    <t>102:(2,78*2,93-0,1*0,44+1,22*2,49+0,8*0,1)*0,1</t>
  </si>
  <si>
    <t>103:(1,67*1,36+0,8*0,1)*0,1</t>
  </si>
  <si>
    <t>104:(1,67*0,8+0,8*0,1)*0,1</t>
  </si>
  <si>
    <t>105:(3,5*2,26+0,8*0,1)*0,1</t>
  </si>
  <si>
    <t>106:(3,95*2,465+0,8*0,1)*0,1</t>
  </si>
  <si>
    <t>965081713R00</t>
  </si>
  <si>
    <t xml:space="preserve">Bourání dlaždic keramických tl. 1 cm, nad 1 m2 </t>
  </si>
  <si>
    <t>101:2,68*1,82-0,23*0,42</t>
  </si>
  <si>
    <t>102:2,78*2,93-0,1*0,44+1,22*2,49</t>
  </si>
  <si>
    <t>105:3,5*2,26</t>
  </si>
  <si>
    <t>106:3,95*2,465</t>
  </si>
  <si>
    <t>967031142R00</t>
  </si>
  <si>
    <t xml:space="preserve">Přisekání rovných ostění cihelných na MC </t>
  </si>
  <si>
    <t>vysekání parapetního zdiva - 2ks:1,07*0,2*4</t>
  </si>
  <si>
    <t>967031732R00</t>
  </si>
  <si>
    <t xml:space="preserve">Přisekání plošné zdiva cihelného na MVC tl. 10 cm </t>
  </si>
  <si>
    <t>vysekání parapetního zdiva - 2ks:0,73*1,07*2</t>
  </si>
  <si>
    <t>968061125R00</t>
  </si>
  <si>
    <t xml:space="preserve">Vyvěšení dřevěných dveřních křídel pl. do 2 m2 </t>
  </si>
  <si>
    <t>vybourání všech dveří:</t>
  </si>
  <si>
    <t>600/1970mm:10</t>
  </si>
  <si>
    <t>968072455R00</t>
  </si>
  <si>
    <t xml:space="preserve">Vybourání kovových dveřních zárubní pl. do 2 m2 </t>
  </si>
  <si>
    <t>800/1970mm:0,8*2*5</t>
  </si>
  <si>
    <t>600/1970mm:0,6*2*10</t>
  </si>
  <si>
    <t>971033261R00</t>
  </si>
  <si>
    <t xml:space="preserve">Vybourání otv. zeď cihel. 0,0225 m2, tl. 60cm, MVC </t>
  </si>
  <si>
    <t>zvětšení větracích otvorů - 2ks:2</t>
  </si>
  <si>
    <t>973031151R00</t>
  </si>
  <si>
    <t xml:space="preserve">Vysekání výklenků zeď cihel. MVC, pl. nad 0,25 m2 </t>
  </si>
  <si>
    <t>vysekání parapetního zdiva - 2ks:0,73*1,07*0,2*2</t>
  </si>
  <si>
    <t>978011191R00</t>
  </si>
  <si>
    <t xml:space="preserve">Otlučení omítek vnitřních vápenných stropů do 100% </t>
  </si>
  <si>
    <t>102:2,78*2,93-0,1*0,44+1,12*0,78*3</t>
  </si>
  <si>
    <t>106:1,46*2,465+1,14*0,78*3+1,15*0,78*3</t>
  </si>
  <si>
    <t>978013191R00</t>
  </si>
  <si>
    <t xml:space="preserve">Otlučení omítek vnitřních stěn v rozsahu do 100 % </t>
  </si>
  <si>
    <t>nad obklady:</t>
  </si>
  <si>
    <t>101:(2,68+1,82)*2*(3,32-1,4)-(0,9*0,6*2)</t>
  </si>
  <si>
    <t>102:(2,78+2,93)*2*(3,32-1,4)-(0,9*0,6+0,7*0,6*3+0,73*1,8)+(0,73+1,8*2)*0,3</t>
  </si>
  <si>
    <t>((1,12+0,78)*2*(3,32-1,4)-0,7*0,6)*3</t>
  </si>
  <si>
    <t>103:(1,67+1,36)*2*(3,32-1,4)-(0,9*0,6+0,7*0,6)</t>
  </si>
  <si>
    <t>104:(1,67+0,8)*2*(3,32-1,4)-0,7*0,6</t>
  </si>
  <si>
    <t>105:(3,5+2,26)*2*(3,32-1,4)-0,9*0,6*2</t>
  </si>
  <si>
    <t>106:(1,46+2,465)*2*(3,32-1,4)+(1,14+0,78)*2*(3,32-1,4*3)</t>
  </si>
  <si>
    <t>(1,15+0,78)*2*(3,32-1,4)*3</t>
  </si>
  <si>
    <t>-(0,9*0,6+0,7*0,6*12+0,73*1,8)+(0,73+1,8*2)*0,3</t>
  </si>
  <si>
    <t>978059531R00</t>
  </si>
  <si>
    <t xml:space="preserve">Odsekání vnitřních obkladů stěn nad 2 m2 </t>
  </si>
  <si>
    <t>101:(2,68+1,82)*2*1,4-(0,9*1,4*2)</t>
  </si>
  <si>
    <t>102:(2,78+2,93)*2*1,4+(1,12+0,78)*2*1,4*3-(0,9*1,4+0,7*1,4*6+0,73*0,43)</t>
  </si>
  <si>
    <t>103:(1,67+1,36)*2*1,4-(0,9*1,4+0,7*1,4)</t>
  </si>
  <si>
    <t>104:(1,67+0,8)*2*1,4-0,7*1,4</t>
  </si>
  <si>
    <t>105:(3,5+2,26)*2*1,4-0,9*1,4*2</t>
  </si>
  <si>
    <t>106:(1,46+2,465)*2*1,4+(1,14+0,78)*2*1,4*3+(1,15+0,78)*2*1,4*3</t>
  </si>
  <si>
    <t>-(0,9*1,4+0,7*1,4*12+0,73*0,43)</t>
  </si>
  <si>
    <t>99</t>
  </si>
  <si>
    <t>Staveništní přesun hmot</t>
  </si>
  <si>
    <t>999281108R00</t>
  </si>
  <si>
    <t xml:space="preserve">Přesun hmot pro opravy a údržbu do výšky 12 m </t>
  </si>
  <si>
    <t>t</t>
  </si>
  <si>
    <t>711</t>
  </si>
  <si>
    <t>Izolace proti vodě</t>
  </si>
  <si>
    <t>711212002RT3</t>
  </si>
  <si>
    <t>Hydroizolační povlak - nátěr nebo stěrka pružná hydroizolace tl. 2mm</t>
  </si>
  <si>
    <t>nátěr stávajícího podkladu s vytažením 150mm na stěny:</t>
  </si>
  <si>
    <t>101:2,68*1,82-0,42*0,23+0,8*0,1+(2,68+1,82)*2*0,15</t>
  </si>
  <si>
    <t>102:2,68*2,93+1,32*2,49+0,8*0,1+0,73*0,3+(4+2,93)*2*0,15</t>
  </si>
  <si>
    <t>103:1,67*1,36+0,8*0,1+(1,67+1,36)*2*0,15</t>
  </si>
  <si>
    <t>104:1,67*0,8+0,7*0,1+(1,67+0,8)*2*0,15</t>
  </si>
  <si>
    <t>105:2,3*2,26+0,8*0,1+(2,3+2,26)*2*0,15</t>
  </si>
  <si>
    <t>106:3,95*2,49+0,8*0,1+0,73*0,3+(3,95+2,49)*2*0,15</t>
  </si>
  <si>
    <t>107:1,1*2,26+0,8*0,1+(1,1+2,26)*2*0,15</t>
  </si>
  <si>
    <t>711212601RT2</t>
  </si>
  <si>
    <t>Těsnicí pás do spoje podlaha - stěna š. 100 mm</t>
  </si>
  <si>
    <t>izolace podlahy:</t>
  </si>
  <si>
    <t>101:(2,68+1,82)*2</t>
  </si>
  <si>
    <t>102:(4+2,93)*2</t>
  </si>
  <si>
    <t>103:(1,67+1,36)*2</t>
  </si>
  <si>
    <t>104:(1,67+0,8)*2</t>
  </si>
  <si>
    <t>105:(2,3+2,26)*2</t>
  </si>
  <si>
    <t>106:(3,95+2,49)*2</t>
  </si>
  <si>
    <t>107:(1,1+2,26)*2</t>
  </si>
  <si>
    <t>998711202R00</t>
  </si>
  <si>
    <t xml:space="preserve">Přesun hmot pro izolace proti vodě, výšky do 12 m </t>
  </si>
  <si>
    <t>720</t>
  </si>
  <si>
    <t>Zdravotechnická instalace</t>
  </si>
  <si>
    <t>R720-01</t>
  </si>
  <si>
    <t xml:space="preserve">ZTI - dle samostatného rozpočtu </t>
  </si>
  <si>
    <t>kpl</t>
  </si>
  <si>
    <t>730</t>
  </si>
  <si>
    <t>Ústřední vytápění</t>
  </si>
  <si>
    <t>R730-01</t>
  </si>
  <si>
    <t xml:space="preserve">Zařízení pro vytápění - dle samostatného rozpočtu </t>
  </si>
  <si>
    <t>766</t>
  </si>
  <si>
    <t>Konstrukce truhlářské</t>
  </si>
  <si>
    <t>766661112R00</t>
  </si>
  <si>
    <t xml:space="preserve">Montáž dveří do zárubně,otevíravých 1kř.do 0,8 m </t>
  </si>
  <si>
    <t>800/1970mm:6</t>
  </si>
  <si>
    <t>766669111R00</t>
  </si>
  <si>
    <t xml:space="preserve">Dokování závěsů na universální zárubeň, 1křídlové </t>
  </si>
  <si>
    <t>766669117R00</t>
  </si>
  <si>
    <t xml:space="preserve">Dokování samozavírače na ocelovou zárubeň </t>
  </si>
  <si>
    <t>766670021R00</t>
  </si>
  <si>
    <t xml:space="preserve">Montáž kliky a štítku </t>
  </si>
  <si>
    <t>R766-01</t>
  </si>
  <si>
    <t>Úprava typových dveří o osazení větrací mřížky nerez 250/100mm   D+M</t>
  </si>
  <si>
    <t>54914582</t>
  </si>
  <si>
    <t>Kliky se štítem mezip  804/90 se zaj. Cr</t>
  </si>
  <si>
    <t>54917020</t>
  </si>
  <si>
    <t>Zavírač dveří hydraulický R 12  č.13  zlatá bronz</t>
  </si>
  <si>
    <t>61165002</t>
  </si>
  <si>
    <t>Dveře vnitřní laminované plné 1kř. 70x197 cm HPL</t>
  </si>
  <si>
    <t>61165003</t>
  </si>
  <si>
    <t>Dveře vnitřní laminované plné 1kř. 80x197 cm HPL</t>
  </si>
  <si>
    <t>998766202R00</t>
  </si>
  <si>
    <t xml:space="preserve">Přesun hmot pro truhlářské konstr., výšky do 12 m </t>
  </si>
  <si>
    <t>767</t>
  </si>
  <si>
    <t>Konstrukce zámečnické</t>
  </si>
  <si>
    <t>R767-01</t>
  </si>
  <si>
    <t>Z/01 Trojkabina WC z kompaktních desek tl.13mm v.2m,konstrukce elox. hliník,dveře 700/1970mm  D+M</t>
  </si>
  <si>
    <t>106:1</t>
  </si>
  <si>
    <t>R767-02</t>
  </si>
  <si>
    <t>Z/02 Trojkabina WC z kompaktních desek tl.13mm v.2m,konstrukce elox. hliník,dveře 700/1970mm  D+M</t>
  </si>
  <si>
    <t>R767-03</t>
  </si>
  <si>
    <t>Z/03 Trojkabina WC z kompaktních desek tl.13mm v.2m,konstrukce elox. hliník,dveře 700/1970mm  D+M</t>
  </si>
  <si>
    <t>102:1</t>
  </si>
  <si>
    <t>R767-04</t>
  </si>
  <si>
    <t>Z/04 Kryt otopných těles 730/680mm s horní Al mřížkou 160/600mm osazené do parapetu  D+M</t>
  </si>
  <si>
    <t>R767-05</t>
  </si>
  <si>
    <t>Z/05 Kryt otopných těles 730/880mm s horní Al mřížkou 250/700mm   D+M</t>
  </si>
  <si>
    <t>R767-06</t>
  </si>
  <si>
    <t>Z/06 Dvířka revizní magnetická pod obklad 400x400 mm   D+M</t>
  </si>
  <si>
    <t>R767-07</t>
  </si>
  <si>
    <t>Z/07 Dvířka revizní do sádrokartonu 400x400 mm D+M</t>
  </si>
  <si>
    <t>R767-08</t>
  </si>
  <si>
    <t xml:space="preserve">Pisoárová příčka 400x900mm   D+M </t>
  </si>
  <si>
    <t>102:4</t>
  </si>
  <si>
    <t>771</t>
  </si>
  <si>
    <t>Podlahy z dlaždic a obklady</t>
  </si>
  <si>
    <t>771575107R00</t>
  </si>
  <si>
    <t>101:(2,68*1,82-0,42*0,23+0,8*0,1-1,59*0,15)</t>
  </si>
  <si>
    <t>102:(2,68*2,93+1,32*2,49+0,8*0,1+0,73*0,3-2,93*0,15-2,49*0,15)</t>
  </si>
  <si>
    <t>103:(1,67*1,36+0,8*0,1-1,97*0,15)</t>
  </si>
  <si>
    <t>104:(1,67*0,8+0,7*0,1-0,8*0,15)</t>
  </si>
  <si>
    <t>105:(2,3*2,26+0,8*0,1)</t>
  </si>
  <si>
    <t>106:(3,95*2,49+0,8*0,1+0,73*0,3-2,49*0,15*2)</t>
  </si>
  <si>
    <t>107:(1,1*2,26+0,8*0,1-1,1*0,15)</t>
  </si>
  <si>
    <t>771578011R00</t>
  </si>
  <si>
    <t xml:space="preserve">Spára podlaha - stěna, silikonem </t>
  </si>
  <si>
    <t>101:(2,53+1,82)*2</t>
  </si>
  <si>
    <t>102:(3,7+2,93)*2</t>
  </si>
  <si>
    <t>103:(1,52+1,36)*2</t>
  </si>
  <si>
    <t>104:(1,52+0,8)*2</t>
  </si>
  <si>
    <t>106:(3,65+2,49)*2</t>
  </si>
  <si>
    <t>107:(1,1+2,11)*2</t>
  </si>
  <si>
    <t>771579795R00</t>
  </si>
  <si>
    <t xml:space="preserve">Příplatek za spárování vodotěsnou hmotou - plošně </t>
  </si>
  <si>
    <t>597642020</t>
  </si>
  <si>
    <t>101:(2,68*1,82-0,42*0,23+0,8*0,1-1,59*0,15)*1,1</t>
  </si>
  <si>
    <t>102:(2,68*2,93+1,32*2,49+0,8*0,1+0,73*0,3-2,93*0,15-2,49*0,15)*1,1</t>
  </si>
  <si>
    <t>103:(1,67*1,36+0,8*0,1-1,97*0,15)*1,1</t>
  </si>
  <si>
    <t>104:(1,67*0,8+0,7*0,1-0,8*0,15)*1,1</t>
  </si>
  <si>
    <t>105:(2,3*2,26+0,8*0,1)*1,1</t>
  </si>
  <si>
    <t>106:(3,95*2,49+0,8*0,1+0,73*0,3-2,49*0,15*2)*1,1</t>
  </si>
  <si>
    <t>107:(1,1*2,26+0,8*0,1-1,1*0,15)*1,1</t>
  </si>
  <si>
    <t>998771202R00</t>
  </si>
  <si>
    <t xml:space="preserve">Přesun hmot pro podlahy z dlaždic, výšky do 12 m </t>
  </si>
  <si>
    <t>777</t>
  </si>
  <si>
    <t>Podlahy ze syntetických hmot</t>
  </si>
  <si>
    <t>777531025R00</t>
  </si>
  <si>
    <t xml:space="preserve">Vyrovnání podlah, samonivel. hmotou tl.5 mm </t>
  </si>
  <si>
    <t>998777202R00</t>
  </si>
  <si>
    <t xml:space="preserve">Přesun hmot pro podlahy syntetické, výšky do 12 m </t>
  </si>
  <si>
    <t>781</t>
  </si>
  <si>
    <t>Obklady keramické</t>
  </si>
  <si>
    <t>781111121R00</t>
  </si>
  <si>
    <t xml:space="preserve">Montáž lišt rohových, vanových a dilatačních </t>
  </si>
  <si>
    <t>101:(2,68+1,82)*2+2,1+1,59</t>
  </si>
  <si>
    <t>102:(4+2,93)*2+2,1+1,2*2+2,93+2,49</t>
  </si>
  <si>
    <t>103:(1,67+1,36)*2+1,36</t>
  </si>
  <si>
    <t>104:(1,67+0,8)*2+0,8</t>
  </si>
  <si>
    <t>105:(2,3+2,26)*2+1,2*2</t>
  </si>
  <si>
    <t>106:(3,95+2,49)*2+2,49*2+1,2*2</t>
  </si>
  <si>
    <t>107:(1,1+2,26)*2+1,1</t>
  </si>
  <si>
    <t>781415016R00</t>
  </si>
  <si>
    <t xml:space="preserve">Montáž obkladů stěn, porovin.,tmel, nad 20x25 cm </t>
  </si>
  <si>
    <t>781419706R00</t>
  </si>
  <si>
    <t xml:space="preserve">Příplatek za spárovací vodotěsnou hmotu - plošně </t>
  </si>
  <si>
    <t>59760102.A</t>
  </si>
  <si>
    <t>Lišta rohová plastová na obklad ukončovací 8 mm</t>
  </si>
  <si>
    <t>89,23*1,1</t>
  </si>
  <si>
    <t>597813613</t>
  </si>
  <si>
    <t>998781202R00</t>
  </si>
  <si>
    <t xml:space="preserve">Přesun hmot pro obklady keramické, výšky do 12 m </t>
  </si>
  <si>
    <t>783</t>
  </si>
  <si>
    <t>Nátěry</t>
  </si>
  <si>
    <t>783225100R00</t>
  </si>
  <si>
    <t xml:space="preserve">Nátěr syntetický kovových konstrukcí 2x + 1x email </t>
  </si>
  <si>
    <t>nové zárubně:</t>
  </si>
  <si>
    <t>700/1970mm - 1ks:4,7*0,2</t>
  </si>
  <si>
    <t>800/1970mm - 6ks:4,8*0,2*6</t>
  </si>
  <si>
    <t>784</t>
  </si>
  <si>
    <t>Malby</t>
  </si>
  <si>
    <t>784191101R00</t>
  </si>
  <si>
    <t xml:space="preserve">Penetrace podkladu univerzální 1x </t>
  </si>
  <si>
    <t>stropy:</t>
  </si>
  <si>
    <t>stěny:</t>
  </si>
  <si>
    <t>102:(4+2,93)*2*1,22</t>
  </si>
  <si>
    <t>105:(2,3+2,26)*2*1,22</t>
  </si>
  <si>
    <t>106:(3,95+2,49)*2*1,22</t>
  </si>
  <si>
    <t>784195112R00</t>
  </si>
  <si>
    <t xml:space="preserve">Malba tekutá nestíratelná, bílá, 2 x </t>
  </si>
  <si>
    <t>M21</t>
  </si>
  <si>
    <t>Elektromontáže</t>
  </si>
  <si>
    <t>RM21-01</t>
  </si>
  <si>
    <t xml:space="preserve">Elektroinstalace - dle samostatného rozpočtu </t>
  </si>
  <si>
    <t>M24</t>
  </si>
  <si>
    <t>Montáže vzduchotechnických zařízení</t>
  </si>
  <si>
    <t>RM24-01</t>
  </si>
  <si>
    <t xml:space="preserve">VZT - dle samostatného rozpočtu </t>
  </si>
  <si>
    <t>D96</t>
  </si>
  <si>
    <t>Přesuny suti a vybouraných hmot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</si>
  <si>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</si>
  <si>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</si>
  <si>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</si>
  <si>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</si>
  <si>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979082111R00</t>
  </si>
  <si>
    <t xml:space="preserve">Vnitrostaveništní doprava suti do 10 m </t>
  </si>
  <si>
    <t>979082121R00</t>
  </si>
  <si>
    <t xml:space="preserve">Příplatek k vnitrost. dopravě suti za dalších 5 m </t>
  </si>
  <si>
    <t>979093111R00</t>
  </si>
  <si>
    <t xml:space="preserve">Uložení suti na skládku bez zhutnění </t>
  </si>
  <si>
    <t>979990001R00</t>
  </si>
  <si>
    <t xml:space="preserve">Poplatek za skládku stavební suti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</si>
  <si>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</si>
  <si>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</si>
  <si>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</si>
  <si>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</si>
  <si>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</si>
  <si>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</si>
  <si>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</si>
  <si>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</si>
  <si>
    <t>Město Kroměříž</t>
  </si>
  <si>
    <t>Ing. Jan Zona</t>
  </si>
  <si>
    <t xml:space="preserve">Montáž podlah keram.,režné hladké, tmel, 30x30 cm </t>
  </si>
  <si>
    <t>Dlažba keramická 300x300x9 mm</t>
  </si>
  <si>
    <t>63.1</t>
  </si>
  <si>
    <t>Obkládačka 20x40  tyrkysová, žlutá lesk</t>
  </si>
  <si>
    <t>Obkládačka 20x40  bílá lesk</t>
  </si>
  <si>
    <t>Obládačka 20x40 dekor</t>
  </si>
  <si>
    <t>Obkládačka 20x40 béžový mat, slonová kost</t>
  </si>
  <si>
    <t>Obládačka 20x40 dekor slonová kost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</si>
</sst>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6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  <font>
      <b/>
      <sz val="8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51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6" fontId="19" fillId="0" borderId="0" xfId="1" applyNumberFormat="1" applyFont="1" applyAlignment="1">
      <alignment wrapText="1"/>
    </xf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49" fontId="20" fillId="3" borderId="34" xfId="1" applyNumberFormat="1" applyFont="1" applyFill="1" applyBorder="1" applyAlignment="1">
      <alignment horizontal="left" wrapText="1"/>
    </xf>
    <xf numFmtId="49" fontId="21" fillId="0" borderId="13" xfId="0" applyNumberFormat="1" applyFont="1" applyBorder="1" applyAlignment="1">
      <alignment horizontal="left" wrapText="1"/>
    </xf>
    <xf numFmtId="4" fontId="20" fillId="3" borderId="56" xfId="1" applyNumberFormat="1" applyFont="1" applyFill="1" applyBorder="1" applyAlignment="1">
      <alignment horizontal="right" wrapText="1"/>
    </xf>
    <xf numFmtId="0" fontId="5" fillId="0" borderId="59" xfId="1" applyFont="1" applyBorder="1" applyAlignment="1">
      <alignment horizontal="center"/>
    </xf>
    <xf numFmtId="49" fontId="5" fillId="0" borderId="59" xfId="1" applyNumberFormat="1" applyFont="1" applyBorder="1" applyAlignment="1">
      <alignment horizontal="right"/>
    </xf>
    <xf numFmtId="4" fontId="25" fillId="0" borderId="59" xfId="1" applyNumberFormat="1" applyFont="1" applyBorder="1" applyAlignment="1">
      <alignment horizontal="right"/>
    </xf>
    <xf numFmtId="4" fontId="25" fillId="0" borderId="59" xfId="1" applyNumberFormat="1" applyFont="1" applyBorder="1"/>
    <xf numFmtId="49" fontId="17" fillId="3" borderId="63" xfId="1" applyNumberFormat="1" applyFont="1" applyFill="1" applyBorder="1" applyAlignment="1">
      <alignment horizontal="left" wrapText="1"/>
    </xf>
    <xf numFmtId="4" fontId="17" fillId="3" borderId="59" xfId="1" applyNumberFormat="1" applyFont="1" applyFill="1" applyBorder="1" applyAlignment="1">
      <alignment horizontal="right" wrapText="1"/>
    </xf>
    <xf numFmtId="49" fontId="17" fillId="0" borderId="59" xfId="0" applyNumberFormat="1" applyFont="1" applyBorder="1" applyAlignment="1">
      <alignment horizontal="center" wrapText="1"/>
    </xf>
    <xf numFmtId="2" fontId="25" fillId="3" borderId="63" xfId="1" applyNumberFormat="1" applyFont="1" applyFill="1" applyBorder="1" applyAlignment="1">
      <alignment horizontal="right" wrapText="1"/>
    </xf>
    <xf numFmtId="4" fontId="25" fillId="0" borderId="40" xfId="0" applyNumberFormat="1" applyFont="1" applyBorder="1" applyAlignment="1">
      <alignment horizontal="right"/>
    </xf>
    <xf numFmtId="0" fontId="17" fillId="0" borderId="56" xfId="1" applyFont="1" applyBorder="1" applyAlignment="1">
      <alignment horizontal="center" vertical="top"/>
    </xf>
    <xf numFmtId="0" fontId="17" fillId="0" borderId="15" xfId="1" applyFont="1" applyBorder="1" applyAlignment="1">
      <alignment vertical="top" wrapText="1"/>
    </xf>
    <xf numFmtId="4" fontId="17" fillId="0" borderId="10" xfId="1" applyNumberFormat="1" applyFont="1" applyBorder="1" applyAlignment="1">
      <alignment horizontal="right"/>
    </xf>
    <xf numFmtId="49" fontId="17" fillId="0" borderId="10" xfId="1" applyNumberFormat="1" applyFont="1" applyBorder="1" applyAlignment="1">
      <alignment horizontal="left" vertical="top"/>
    </xf>
    <xf numFmtId="49" fontId="17" fillId="0" borderId="10" xfId="1" applyNumberFormat="1" applyFont="1" applyBorder="1" applyAlignment="1">
      <alignment horizontal="center" shrinkToFit="1"/>
    </xf>
    <xf numFmtId="4" fontId="25" fillId="0" borderId="15" xfId="1" applyNumberFormat="1" applyFont="1" applyBorder="1" applyAlignment="1">
      <alignment horizontal="right"/>
    </xf>
    <xf numFmtId="4" fontId="25" fillId="0" borderId="10" xfId="1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75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01</v>
      </c>
      <c r="D2" s="5" t="str">
        <f>Rekapitulace!G2</f>
        <v>Oprava sociálního zařízení</v>
      </c>
      <c r="E2" s="6"/>
      <c r="F2" s="7" t="s">
        <v>1</v>
      </c>
      <c r="G2" s="8"/>
    </row>
    <row r="3" spans="1:57" ht="3" hidden="1" customHeight="1" x14ac:dyDescent="0.2">
      <c r="A3" s="9"/>
      <c r="B3" s="10"/>
      <c r="C3" s="11"/>
      <c r="D3" s="11"/>
      <c r="E3" s="12"/>
      <c r="F3" s="13"/>
      <c r="G3" s="14"/>
    </row>
    <row r="4" spans="1:57" ht="12" customHeight="1" x14ac:dyDescent="0.2">
      <c r="A4" s="15" t="s">
        <v>2</v>
      </c>
      <c r="B4" s="10"/>
      <c r="C4" s="11" t="s">
        <v>3</v>
      </c>
      <c r="D4" s="11"/>
      <c r="E4" s="12"/>
      <c r="F4" s="13" t="s">
        <v>4</v>
      </c>
      <c r="G4" s="16"/>
    </row>
    <row r="5" spans="1:57" ht="12.95" customHeight="1" x14ac:dyDescent="0.2">
      <c r="A5" s="17" t="s">
        <v>79</v>
      </c>
      <c r="B5" s="18"/>
      <c r="C5" s="19" t="s">
        <v>80</v>
      </c>
      <c r="D5" s="20"/>
      <c r="E5" s="18"/>
      <c r="F5" s="13" t="s">
        <v>6</v>
      </c>
      <c r="G5" s="14"/>
    </row>
    <row r="6" spans="1:57" ht="12.95" customHeight="1" x14ac:dyDescent="0.2">
      <c r="A6" s="15" t="s">
        <v>7</v>
      </c>
      <c r="B6" s="10"/>
      <c r="C6" s="11" t="s">
        <v>8</v>
      </c>
      <c r="D6" s="11"/>
      <c r="E6" s="12"/>
      <c r="F6" s="21" t="s">
        <v>9</v>
      </c>
      <c r="G6" s="22"/>
      <c r="O6" s="23"/>
    </row>
    <row r="7" spans="1:57" ht="12.95" customHeight="1" x14ac:dyDescent="0.2">
      <c r="A7" s="24" t="s">
        <v>77</v>
      </c>
      <c r="B7" s="25"/>
      <c r="C7" s="26" t="s">
        <v>78</v>
      </c>
      <c r="D7" s="27"/>
      <c r="E7" s="27"/>
      <c r="F7" s="28" t="s">
        <v>10</v>
      </c>
      <c r="G7" s="22">
        <f>IF(PocetMJ=0,,ROUND((F30+F32)/PocetMJ,1))</f>
        <v>0</v>
      </c>
    </row>
    <row r="8" spans="1:57" x14ac:dyDescent="0.2">
      <c r="A8" s="29" t="s">
        <v>11</v>
      </c>
      <c r="B8" s="13"/>
      <c r="C8" s="211" t="s">
        <v>461</v>
      </c>
      <c r="D8" s="211"/>
      <c r="E8" s="212"/>
      <c r="F8" s="30" t="s">
        <v>12</v>
      </c>
      <c r="G8" s="31"/>
      <c r="H8" s="32"/>
      <c r="I8" s="33"/>
    </row>
    <row r="9" spans="1:57" x14ac:dyDescent="0.2">
      <c r="A9" s="29" t="s">
        <v>13</v>
      </c>
      <c r="B9" s="13"/>
      <c r="C9" s="211" t="str">
        <f>Projektant</f>
        <v>Ing. Jan Zona</v>
      </c>
      <c r="D9" s="211"/>
      <c r="E9" s="212"/>
      <c r="F9" s="13"/>
      <c r="G9" s="34"/>
      <c r="H9" s="35"/>
    </row>
    <row r="10" spans="1:57" x14ac:dyDescent="0.2">
      <c r="A10" s="29" t="s">
        <v>14</v>
      </c>
      <c r="B10" s="13"/>
      <c r="C10" s="211" t="s">
        <v>460</v>
      </c>
      <c r="D10" s="211"/>
      <c r="E10" s="211"/>
      <c r="F10" s="36"/>
      <c r="G10" s="37"/>
      <c r="H10" s="38"/>
    </row>
    <row r="11" spans="1:57" ht="13.5" customHeight="1" x14ac:dyDescent="0.2">
      <c r="A11" s="29" t="s">
        <v>15</v>
      </c>
      <c r="B11" s="13"/>
      <c r="C11" s="211"/>
      <c r="D11" s="211"/>
      <c r="E11" s="211"/>
      <c r="F11" s="39" t="s">
        <v>16</v>
      </c>
      <c r="G11" s="40"/>
      <c r="H11" s="35"/>
      <c r="BA11" s="41"/>
      <c r="BB11" s="41"/>
      <c r="BC11" s="41"/>
      <c r="BD11" s="41"/>
      <c r="BE11" s="41"/>
    </row>
    <row r="12" spans="1:57" ht="12.75" customHeight="1" x14ac:dyDescent="0.2">
      <c r="A12" s="42" t="s">
        <v>17</v>
      </c>
      <c r="B12" s="10"/>
      <c r="C12" s="213"/>
      <c r="D12" s="213"/>
      <c r="E12" s="213"/>
      <c r="F12" s="43" t="s">
        <v>18</v>
      </c>
      <c r="G12" s="44"/>
      <c r="H12" s="35"/>
    </row>
    <row r="13" spans="1:57" ht="28.5" customHeight="1" thickBot="1" x14ac:dyDescent="0.25">
      <c r="A13" s="45" t="s">
        <v>19</v>
      </c>
      <c r="B13" s="46"/>
      <c r="C13" s="46"/>
      <c r="D13" s="46"/>
      <c r="E13" s="47"/>
      <c r="F13" s="47"/>
      <c r="G13" s="48"/>
      <c r="H13" s="35"/>
    </row>
    <row r="14" spans="1:57" ht="17.25" customHeight="1" thickBot="1" x14ac:dyDescent="0.25">
      <c r="A14" s="49" t="s">
        <v>20</v>
      </c>
      <c r="B14" s="50"/>
      <c r="C14" s="51"/>
      <c r="D14" s="52" t="s">
        <v>21</v>
      </c>
      <c r="E14" s="53"/>
      <c r="F14" s="53"/>
      <c r="G14" s="51"/>
    </row>
    <row r="15" spans="1:57" ht="15.95" customHeight="1" x14ac:dyDescent="0.2">
      <c r="A15" s="54"/>
      <c r="B15" s="55" t="s">
        <v>22</v>
      </c>
      <c r="C15" s="56">
        <f>HSV</f>
        <v>0</v>
      </c>
      <c r="D15" s="57" t="str">
        <f>Rekapitulace!A33</f>
        <v>Ztížené výrobní podmínky</v>
      </c>
      <c r="E15" s="58"/>
      <c r="F15" s="59"/>
      <c r="G15" s="56">
        <f>Rekapitulace!I33</f>
        <v>0</v>
      </c>
    </row>
    <row r="16" spans="1:57" ht="15.95" customHeight="1" x14ac:dyDescent="0.2">
      <c r="A16" s="54" t="s">
        <v>23</v>
      </c>
      <c r="B16" s="55" t="s">
        <v>24</v>
      </c>
      <c r="C16" s="56">
        <f>PSV</f>
        <v>24795</v>
      </c>
      <c r="D16" s="9" t="str">
        <f>Rekapitulace!A34</f>
        <v>Oborová přirážka</v>
      </c>
      <c r="E16" s="60"/>
      <c r="F16" s="61"/>
      <c r="G16" s="56">
        <f>Rekapitulace!I34</f>
        <v>0</v>
      </c>
    </row>
    <row r="17" spans="1:7" ht="15.95" customHeight="1" x14ac:dyDescent="0.2">
      <c r="A17" s="54" t="s">
        <v>25</v>
      </c>
      <c r="B17" s="55" t="s">
        <v>26</v>
      </c>
      <c r="C17" s="56">
        <f>Mont</f>
        <v>0</v>
      </c>
      <c r="D17" s="9" t="str">
        <f>Rekapitulace!A35</f>
        <v>Přesun stavebních kapacit</v>
      </c>
      <c r="E17" s="60"/>
      <c r="F17" s="61"/>
      <c r="G17" s="56">
        <f>Rekapitulace!I35</f>
        <v>0</v>
      </c>
    </row>
    <row r="18" spans="1:7" ht="15.95" customHeight="1" x14ac:dyDescent="0.2">
      <c r="A18" s="62" t="s">
        <v>27</v>
      </c>
      <c r="B18" s="63" t="s">
        <v>28</v>
      </c>
      <c r="C18" s="56">
        <f>Dodavka</f>
        <v>0</v>
      </c>
      <c r="D18" s="9" t="str">
        <f>Rekapitulace!A36</f>
        <v>Mimostaveništní doprava</v>
      </c>
      <c r="E18" s="60"/>
      <c r="F18" s="61"/>
      <c r="G18" s="56">
        <f>Rekapitulace!I36</f>
        <v>0</v>
      </c>
    </row>
    <row r="19" spans="1:7" ht="15.95" customHeight="1" x14ac:dyDescent="0.2">
      <c r="A19" s="64" t="s">
        <v>29</v>
      </c>
      <c r="B19" s="55"/>
      <c r="C19" s="56">
        <f>SUM(C15:C18)</f>
        <v>24795</v>
      </c>
      <c r="D19" s="9" t="str">
        <f>Rekapitulace!A37</f>
        <v>Zařízení staveniště</v>
      </c>
      <c r="E19" s="60"/>
      <c r="F19" s="61"/>
      <c r="G19" s="56">
        <f>Rekapitulace!I37</f>
        <v>0</v>
      </c>
    </row>
    <row r="20" spans="1:7" ht="15.95" customHeight="1" x14ac:dyDescent="0.2">
      <c r="A20" s="64"/>
      <c r="B20" s="55"/>
      <c r="C20" s="56"/>
      <c r="D20" s="9" t="str">
        <f>Rekapitulace!A38</f>
        <v>Provoz investora</v>
      </c>
      <c r="E20" s="60"/>
      <c r="F20" s="61"/>
      <c r="G20" s="56">
        <f>Rekapitulace!I38</f>
        <v>0</v>
      </c>
    </row>
    <row r="21" spans="1:7" ht="15.95" customHeight="1" x14ac:dyDescent="0.2">
      <c r="A21" s="64" t="s">
        <v>30</v>
      </c>
      <c r="B21" s="55"/>
      <c r="C21" s="56">
        <f>HZS</f>
        <v>0</v>
      </c>
      <c r="D21" s="9" t="str">
        <f>Rekapitulace!A39</f>
        <v>Kompletační činnost (IČD)</v>
      </c>
      <c r="E21" s="60"/>
      <c r="F21" s="61"/>
      <c r="G21" s="56">
        <f>Rekapitulace!I39</f>
        <v>0</v>
      </c>
    </row>
    <row r="22" spans="1:7" ht="15.95" customHeight="1" x14ac:dyDescent="0.2">
      <c r="A22" s="65" t="s">
        <v>31</v>
      </c>
      <c r="B22" s="66"/>
      <c r="C22" s="56">
        <f>C19+C21</f>
        <v>24795</v>
      </c>
      <c r="D22" s="9" t="s">
        <v>32</v>
      </c>
      <c r="E22" s="60"/>
      <c r="F22" s="61"/>
      <c r="G22" s="56">
        <f>G23-SUM(G15:G21)</f>
        <v>0</v>
      </c>
    </row>
    <row r="23" spans="1:7" ht="15.95" customHeight="1" thickBot="1" x14ac:dyDescent="0.25">
      <c r="A23" s="214" t="s">
        <v>33</v>
      </c>
      <c r="B23" s="215"/>
      <c r="C23" s="67">
        <f>C22+G23</f>
        <v>24795</v>
      </c>
      <c r="D23" s="68" t="s">
        <v>34</v>
      </c>
      <c r="E23" s="69"/>
      <c r="F23" s="70"/>
      <c r="G23" s="56">
        <f>VRN</f>
        <v>0</v>
      </c>
    </row>
    <row r="24" spans="1:7" x14ac:dyDescent="0.2">
      <c r="A24" s="71" t="s">
        <v>35</v>
      </c>
      <c r="B24" s="72"/>
      <c r="C24" s="73"/>
      <c r="D24" s="72" t="s">
        <v>36</v>
      </c>
      <c r="E24" s="72"/>
      <c r="F24" s="74" t="s">
        <v>37</v>
      </c>
      <c r="G24" s="75"/>
    </row>
    <row r="25" spans="1:7" x14ac:dyDescent="0.2">
      <c r="A25" s="65" t="s">
        <v>38</v>
      </c>
      <c r="B25" s="66"/>
      <c r="C25" s="76"/>
      <c r="D25" s="66" t="s">
        <v>38</v>
      </c>
      <c r="E25" s="77"/>
      <c r="F25" s="78" t="s">
        <v>38</v>
      </c>
      <c r="G25" s="79"/>
    </row>
    <row r="26" spans="1:7" ht="37.5" customHeight="1" x14ac:dyDescent="0.2">
      <c r="A26" s="65" t="s">
        <v>39</v>
      </c>
      <c r="B26" s="80"/>
      <c r="C26" s="76"/>
      <c r="D26" s="66" t="s">
        <v>39</v>
      </c>
      <c r="E26" s="77"/>
      <c r="F26" s="78" t="s">
        <v>39</v>
      </c>
      <c r="G26" s="79"/>
    </row>
    <row r="27" spans="1:7" x14ac:dyDescent="0.2">
      <c r="A27" s="65"/>
      <c r="B27" s="81"/>
      <c r="C27" s="76"/>
      <c r="D27" s="66"/>
      <c r="E27" s="77"/>
      <c r="F27" s="78"/>
      <c r="G27" s="79"/>
    </row>
    <row r="28" spans="1:7" x14ac:dyDescent="0.2">
      <c r="A28" s="65" t="s">
        <v>40</v>
      </c>
      <c r="B28" s="66"/>
      <c r="C28" s="76"/>
      <c r="D28" s="78" t="s">
        <v>41</v>
      </c>
      <c r="E28" s="76"/>
      <c r="F28" s="82" t="s">
        <v>41</v>
      </c>
      <c r="G28" s="79"/>
    </row>
    <row r="29" spans="1:7" ht="69" customHeight="1" x14ac:dyDescent="0.2">
      <c r="A29" s="65"/>
      <c r="B29" s="66"/>
      <c r="C29" s="83"/>
      <c r="D29" s="84"/>
      <c r="E29" s="83"/>
      <c r="F29" s="66"/>
      <c r="G29" s="79"/>
    </row>
    <row r="30" spans="1:7" x14ac:dyDescent="0.2">
      <c r="A30" s="85" t="s">
        <v>42</v>
      </c>
      <c r="B30" s="86"/>
      <c r="C30" s="87">
        <v>21</v>
      </c>
      <c r="D30" s="86" t="s">
        <v>43</v>
      </c>
      <c r="E30" s="88"/>
      <c r="F30" s="206">
        <f>C23-F32</f>
        <v>24795</v>
      </c>
      <c r="G30" s="207"/>
    </row>
    <row r="31" spans="1:7" x14ac:dyDescent="0.2">
      <c r="A31" s="85" t="s">
        <v>44</v>
      </c>
      <c r="B31" s="86"/>
      <c r="C31" s="87">
        <f>SazbaDPH1</f>
        <v>21</v>
      </c>
      <c r="D31" s="86" t="s">
        <v>45</v>
      </c>
      <c r="E31" s="88"/>
      <c r="F31" s="206">
        <f>ROUND(PRODUCT(F30,C31/100),0)</f>
        <v>5207</v>
      </c>
      <c r="G31" s="207"/>
    </row>
    <row r="32" spans="1:7" x14ac:dyDescent="0.2">
      <c r="A32" s="85" t="s">
        <v>42</v>
      </c>
      <c r="B32" s="86"/>
      <c r="C32" s="87">
        <v>0</v>
      </c>
      <c r="D32" s="86" t="s">
        <v>45</v>
      </c>
      <c r="E32" s="88"/>
      <c r="F32" s="206">
        <v>0</v>
      </c>
      <c r="G32" s="207"/>
    </row>
    <row r="33" spans="1:8" x14ac:dyDescent="0.2">
      <c r="A33" s="85" t="s">
        <v>44</v>
      </c>
      <c r="B33" s="89"/>
      <c r="C33" s="90">
        <f>SazbaDPH2</f>
        <v>0</v>
      </c>
      <c r="D33" s="86" t="s">
        <v>45</v>
      </c>
      <c r="E33" s="61"/>
      <c r="F33" s="206">
        <f>ROUND(PRODUCT(F32,C33/100),0)</f>
        <v>0</v>
      </c>
      <c r="G33" s="207"/>
    </row>
    <row r="34" spans="1:8" s="94" customFormat="1" ht="19.5" customHeight="1" thickBot="1" x14ac:dyDescent="0.3">
      <c r="A34" s="91" t="s">
        <v>46</v>
      </c>
      <c r="B34" s="92"/>
      <c r="C34" s="92"/>
      <c r="D34" s="92"/>
      <c r="E34" s="93"/>
      <c r="F34" s="208">
        <f>ROUND(SUM(F30:F33),0)</f>
        <v>30002</v>
      </c>
      <c r="G34" s="209"/>
    </row>
    <row r="36" spans="1:8" x14ac:dyDescent="0.2">
      <c r="A36" s="95" t="s">
        <v>47</v>
      </c>
      <c r="B36" s="95"/>
      <c r="C36" s="95"/>
      <c r="D36" s="95"/>
      <c r="E36" s="95"/>
      <c r="F36" s="95"/>
      <c r="G36" s="95"/>
      <c r="H36" t="s">
        <v>5</v>
      </c>
    </row>
    <row r="37" spans="1:8" ht="14.25" customHeight="1" x14ac:dyDescent="0.2">
      <c r="A37" s="95"/>
      <c r="B37" s="210"/>
      <c r="C37" s="210"/>
      <c r="D37" s="210"/>
      <c r="E37" s="210"/>
      <c r="F37" s="210"/>
      <c r="G37" s="210"/>
      <c r="H37" t="s">
        <v>5</v>
      </c>
    </row>
    <row r="38" spans="1:8" ht="12.75" customHeight="1" x14ac:dyDescent="0.2">
      <c r="A38" s="96"/>
      <c r="B38" s="210"/>
      <c r="C38" s="210"/>
      <c r="D38" s="210"/>
      <c r="E38" s="210"/>
      <c r="F38" s="210"/>
      <c r="G38" s="210"/>
      <c r="H38" t="s">
        <v>5</v>
      </c>
    </row>
    <row r="39" spans="1:8" x14ac:dyDescent="0.2">
      <c r="A39" s="96"/>
      <c r="B39" s="210"/>
      <c r="C39" s="210"/>
      <c r="D39" s="210"/>
      <c r="E39" s="210"/>
      <c r="F39" s="210"/>
      <c r="G39" s="210"/>
      <c r="H39" t="s">
        <v>5</v>
      </c>
    </row>
    <row r="40" spans="1:8" x14ac:dyDescent="0.2">
      <c r="A40" s="96"/>
      <c r="B40" s="210"/>
      <c r="C40" s="210"/>
      <c r="D40" s="210"/>
      <c r="E40" s="210"/>
      <c r="F40" s="210"/>
      <c r="G40" s="210"/>
      <c r="H40" t="s">
        <v>5</v>
      </c>
    </row>
    <row r="41" spans="1:8" x14ac:dyDescent="0.2">
      <c r="A41" s="96"/>
      <c r="B41" s="210"/>
      <c r="C41" s="210"/>
      <c r="D41" s="210"/>
      <c r="E41" s="210"/>
      <c r="F41" s="210"/>
      <c r="G41" s="210"/>
      <c r="H41" t="s">
        <v>5</v>
      </c>
    </row>
    <row r="42" spans="1:8" x14ac:dyDescent="0.2">
      <c r="A42" s="96"/>
      <c r="B42" s="210"/>
      <c r="C42" s="210"/>
      <c r="D42" s="210"/>
      <c r="E42" s="210"/>
      <c r="F42" s="210"/>
      <c r="G42" s="210"/>
      <c r="H42" t="s">
        <v>5</v>
      </c>
    </row>
    <row r="43" spans="1:8" x14ac:dyDescent="0.2">
      <c r="A43" s="96"/>
      <c r="B43" s="210"/>
      <c r="C43" s="210"/>
      <c r="D43" s="210"/>
      <c r="E43" s="210"/>
      <c r="F43" s="210"/>
      <c r="G43" s="210"/>
      <c r="H43" t="s">
        <v>5</v>
      </c>
    </row>
    <row r="44" spans="1:8" x14ac:dyDescent="0.2">
      <c r="A44" s="96"/>
      <c r="B44" s="210"/>
      <c r="C44" s="210"/>
      <c r="D44" s="210"/>
      <c r="E44" s="210"/>
      <c r="F44" s="210"/>
      <c r="G44" s="210"/>
      <c r="H44" t="s">
        <v>5</v>
      </c>
    </row>
    <row r="45" spans="1:8" ht="0.75" customHeight="1" x14ac:dyDescent="0.2">
      <c r="A45" s="96"/>
      <c r="B45" s="210"/>
      <c r="C45" s="210"/>
      <c r="D45" s="210"/>
      <c r="E45" s="210"/>
      <c r="F45" s="210"/>
      <c r="G45" s="210"/>
      <c r="H45" t="s">
        <v>5</v>
      </c>
    </row>
    <row r="46" spans="1:8" x14ac:dyDescent="0.2">
      <c r="B46" s="205"/>
      <c r="C46" s="205"/>
      <c r="D46" s="205"/>
      <c r="E46" s="205"/>
      <c r="F46" s="205"/>
      <c r="G46" s="205"/>
    </row>
    <row r="47" spans="1:8" x14ac:dyDescent="0.2">
      <c r="B47" s="205"/>
      <c r="C47" s="205"/>
      <c r="D47" s="205"/>
      <c r="E47" s="205"/>
      <c r="F47" s="205"/>
      <c r="G47" s="205"/>
    </row>
    <row r="48" spans="1:8" x14ac:dyDescent="0.2">
      <c r="B48" s="205"/>
      <c r="C48" s="205"/>
      <c r="D48" s="205"/>
      <c r="E48" s="205"/>
      <c r="F48" s="205"/>
      <c r="G48" s="205"/>
    </row>
    <row r="49" spans="2:7" x14ac:dyDescent="0.2">
      <c r="B49" s="205"/>
      <c r="C49" s="205"/>
      <c r="D49" s="205"/>
      <c r="E49" s="205"/>
      <c r="F49" s="205"/>
      <c r="G49" s="205"/>
    </row>
    <row r="50" spans="2:7" x14ac:dyDescent="0.2">
      <c r="B50" s="205"/>
      <c r="C50" s="205"/>
      <c r="D50" s="205"/>
      <c r="E50" s="205"/>
      <c r="F50" s="205"/>
      <c r="G50" s="205"/>
    </row>
    <row r="51" spans="2:7" x14ac:dyDescent="0.2">
      <c r="B51" s="205"/>
      <c r="C51" s="205"/>
      <c r="D51" s="205"/>
      <c r="E51" s="205"/>
      <c r="F51" s="205"/>
      <c r="G51" s="205"/>
    </row>
    <row r="52" spans="2:7" x14ac:dyDescent="0.2">
      <c r="B52" s="205"/>
      <c r="C52" s="205"/>
      <c r="D52" s="205"/>
      <c r="E52" s="205"/>
      <c r="F52" s="205"/>
      <c r="G52" s="205"/>
    </row>
    <row r="53" spans="2:7" x14ac:dyDescent="0.2">
      <c r="B53" s="205"/>
      <c r="C53" s="205"/>
      <c r="D53" s="205"/>
      <c r="E53" s="205"/>
      <c r="F53" s="205"/>
      <c r="G53" s="205"/>
    </row>
    <row r="54" spans="2:7" x14ac:dyDescent="0.2">
      <c r="B54" s="205"/>
      <c r="C54" s="205"/>
      <c r="D54" s="205"/>
      <c r="E54" s="205"/>
      <c r="F54" s="205"/>
      <c r="G54" s="205"/>
    </row>
    <row r="55" spans="2:7" x14ac:dyDescent="0.2">
      <c r="B55" s="205"/>
      <c r="C55" s="205"/>
      <c r="D55" s="205"/>
      <c r="E55" s="205"/>
      <c r="F55" s="205"/>
      <c r="G55" s="20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92"/>
  <sheetViews>
    <sheetView workbookViewId="0">
      <selection activeCell="H41" sqref="H41:I41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16" t="s">
        <v>48</v>
      </c>
      <c r="B1" s="217"/>
      <c r="C1" s="97" t="str">
        <f>CONCATENATE(cislostavby," ",nazevstavby)</f>
        <v>ZO16/08 Oprava sociálního zařízení ZŠ Švabinského</v>
      </c>
      <c r="D1" s="98"/>
      <c r="E1" s="99"/>
      <c r="F1" s="98"/>
      <c r="G1" s="100" t="s">
        <v>49</v>
      </c>
      <c r="H1" s="101" t="s">
        <v>79</v>
      </c>
      <c r="I1" s="102"/>
    </row>
    <row r="2" spans="1:9" ht="13.5" thickBot="1" x14ac:dyDescent="0.25">
      <c r="A2" s="218" t="s">
        <v>50</v>
      </c>
      <c r="B2" s="219"/>
      <c r="C2" s="103" t="str">
        <f>CONCATENATE(cisloobjektu," ",nazevobjektu)</f>
        <v>01 ZŠ Švabinského</v>
      </c>
      <c r="D2" s="104"/>
      <c r="E2" s="105"/>
      <c r="F2" s="104"/>
      <c r="G2" s="220" t="s">
        <v>81</v>
      </c>
      <c r="H2" s="221"/>
      <c r="I2" s="222"/>
    </row>
    <row r="3" spans="1:9" ht="13.5" thickTop="1" x14ac:dyDescent="0.2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 x14ac:dyDescent="0.25">
      <c r="A4" s="106" t="s">
        <v>51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 x14ac:dyDescent="0.25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 x14ac:dyDescent="0.25">
      <c r="A6" s="109"/>
      <c r="B6" s="110" t="s">
        <v>52</v>
      </c>
      <c r="C6" s="110"/>
      <c r="D6" s="111"/>
      <c r="E6" s="112" t="s">
        <v>53</v>
      </c>
      <c r="F6" s="113" t="s">
        <v>54</v>
      </c>
      <c r="G6" s="113" t="s">
        <v>55</v>
      </c>
      <c r="H6" s="113" t="s">
        <v>56</v>
      </c>
      <c r="I6" s="114" t="s">
        <v>30</v>
      </c>
    </row>
    <row r="7" spans="1:9" s="35" customFormat="1" x14ac:dyDescent="0.2">
      <c r="A7" s="200" t="str">
        <f>Položky!B7</f>
        <v>34</v>
      </c>
      <c r="B7" s="115" t="str">
        <f>Položky!C7</f>
        <v>Stěny a příčky</v>
      </c>
      <c r="C7" s="66"/>
      <c r="D7" s="116"/>
      <c r="E7" s="201">
        <f>Položky!BA23</f>
        <v>0</v>
      </c>
      <c r="F7" s="202">
        <f>Položky!BB23</f>
        <v>0</v>
      </c>
      <c r="G7" s="202">
        <f>Položky!BC23</f>
        <v>0</v>
      </c>
      <c r="H7" s="202">
        <f>Položky!BD23</f>
        <v>0</v>
      </c>
      <c r="I7" s="203">
        <f>Položky!BE23</f>
        <v>0</v>
      </c>
    </row>
    <row r="8" spans="1:9" s="35" customFormat="1" x14ac:dyDescent="0.2">
      <c r="A8" s="200" t="str">
        <f>Položky!B24</f>
        <v>61</v>
      </c>
      <c r="B8" s="115" t="str">
        <f>Položky!C24</f>
        <v>Upravy povrchů vnitřní</v>
      </c>
      <c r="C8" s="66"/>
      <c r="D8" s="116"/>
      <c r="E8" s="201">
        <f>Položky!BA90</f>
        <v>0</v>
      </c>
      <c r="F8" s="202">
        <f>Položky!BB90</f>
        <v>0</v>
      </c>
      <c r="G8" s="202">
        <f>Položky!BC90</f>
        <v>0</v>
      </c>
      <c r="H8" s="202">
        <f>Položky!BD90</f>
        <v>0</v>
      </c>
      <c r="I8" s="203">
        <f>Položky!BE90</f>
        <v>0</v>
      </c>
    </row>
    <row r="9" spans="1:9" s="35" customFormat="1" x14ac:dyDescent="0.2">
      <c r="A9" s="200" t="str">
        <f>Položky!B91</f>
        <v>63</v>
      </c>
      <c r="B9" s="115" t="str">
        <f>Položky!C91</f>
        <v>Podlahy a podlahové konstrukce</v>
      </c>
      <c r="C9" s="66"/>
      <c r="D9" s="116"/>
      <c r="E9" s="201">
        <f>Položky!BA100</f>
        <v>0</v>
      </c>
      <c r="F9" s="202">
        <f>Položky!BB100</f>
        <v>0</v>
      </c>
      <c r="G9" s="202">
        <f>Položky!BC100</f>
        <v>0</v>
      </c>
      <c r="H9" s="202">
        <f>Položky!BD100</f>
        <v>0</v>
      </c>
      <c r="I9" s="203">
        <f>Položky!BE100</f>
        <v>0</v>
      </c>
    </row>
    <row r="10" spans="1:9" s="35" customFormat="1" x14ac:dyDescent="0.2">
      <c r="A10" s="200" t="str">
        <f>Položky!B101</f>
        <v>64</v>
      </c>
      <c r="B10" s="115" t="str">
        <f>Položky!C101</f>
        <v>Výplně otvorů</v>
      </c>
      <c r="C10" s="66"/>
      <c r="D10" s="116"/>
      <c r="E10" s="201">
        <f>Položky!BA118</f>
        <v>0</v>
      </c>
      <c r="F10" s="202">
        <f>Položky!BB118</f>
        <v>0</v>
      </c>
      <c r="G10" s="202">
        <f>Položky!BC118</f>
        <v>0</v>
      </c>
      <c r="H10" s="202">
        <f>Položky!BD118</f>
        <v>0</v>
      </c>
      <c r="I10" s="203">
        <f>Položky!BE118</f>
        <v>0</v>
      </c>
    </row>
    <row r="11" spans="1:9" s="35" customFormat="1" x14ac:dyDescent="0.2">
      <c r="A11" s="200" t="str">
        <f>Položky!B119</f>
        <v>94</v>
      </c>
      <c r="B11" s="115" t="str">
        <f>Položky!C119</f>
        <v>Lešení a stavební výtahy</v>
      </c>
      <c r="C11" s="66"/>
      <c r="D11" s="116"/>
      <c r="E11" s="201">
        <f>Položky!BA122</f>
        <v>0</v>
      </c>
      <c r="F11" s="202">
        <f>Položky!BB122</f>
        <v>0</v>
      </c>
      <c r="G11" s="202">
        <f>Položky!BC122</f>
        <v>0</v>
      </c>
      <c r="H11" s="202">
        <f>Položky!BD122</f>
        <v>0</v>
      </c>
      <c r="I11" s="203">
        <f>Položky!BE122</f>
        <v>0</v>
      </c>
    </row>
    <row r="12" spans="1:9" s="35" customFormat="1" x14ac:dyDescent="0.2">
      <c r="A12" s="200" t="str">
        <f>Položky!B123</f>
        <v>95</v>
      </c>
      <c r="B12" s="115" t="str">
        <f>Položky!C123</f>
        <v>Dokončovací konstrukce na pozemních stavbách</v>
      </c>
      <c r="C12" s="66"/>
      <c r="D12" s="116"/>
      <c r="E12" s="201">
        <f>Položky!BA126</f>
        <v>0</v>
      </c>
      <c r="F12" s="202">
        <f>Položky!BB126</f>
        <v>0</v>
      </c>
      <c r="G12" s="202">
        <f>Položky!BC126</f>
        <v>0</v>
      </c>
      <c r="H12" s="202">
        <f>Položky!BD126</f>
        <v>0</v>
      </c>
      <c r="I12" s="203">
        <f>Položky!BE126</f>
        <v>0</v>
      </c>
    </row>
    <row r="13" spans="1:9" s="35" customFormat="1" x14ac:dyDescent="0.2">
      <c r="A13" s="200" t="str">
        <f>Položky!B127</f>
        <v>96</v>
      </c>
      <c r="B13" s="115" t="str">
        <f>Položky!C127</f>
        <v>Bourání konstrukcí</v>
      </c>
      <c r="C13" s="66"/>
      <c r="D13" s="116"/>
      <c r="E13" s="201">
        <f>Položky!BA187</f>
        <v>0</v>
      </c>
      <c r="F13" s="202">
        <f>Položky!BB187</f>
        <v>0</v>
      </c>
      <c r="G13" s="202">
        <f>Položky!BC187</f>
        <v>0</v>
      </c>
      <c r="H13" s="202">
        <f>Položky!BD187</f>
        <v>0</v>
      </c>
      <c r="I13" s="203">
        <f>Položky!BE187</f>
        <v>0</v>
      </c>
    </row>
    <row r="14" spans="1:9" s="35" customFormat="1" x14ac:dyDescent="0.2">
      <c r="A14" s="200" t="str">
        <f>Položky!B188</f>
        <v>99</v>
      </c>
      <c r="B14" s="115" t="str">
        <f>Položky!C188</f>
        <v>Staveništní přesun hmot</v>
      </c>
      <c r="C14" s="66"/>
      <c r="D14" s="116"/>
      <c r="E14" s="201">
        <f>Položky!BA190</f>
        <v>0</v>
      </c>
      <c r="F14" s="202">
        <f>Položky!BB190</f>
        <v>0</v>
      </c>
      <c r="G14" s="202">
        <f>Položky!BC190</f>
        <v>0</v>
      </c>
      <c r="H14" s="202">
        <f>Položky!BD190</f>
        <v>0</v>
      </c>
      <c r="I14" s="203">
        <f>Položky!BE190</f>
        <v>0</v>
      </c>
    </row>
    <row r="15" spans="1:9" s="35" customFormat="1" x14ac:dyDescent="0.2">
      <c r="A15" s="200" t="str">
        <f>Položky!B191</f>
        <v>711</v>
      </c>
      <c r="B15" s="115" t="str">
        <f>Položky!C191</f>
        <v>Izolace proti vodě</v>
      </c>
      <c r="C15" s="66"/>
      <c r="D15" s="116"/>
      <c r="E15" s="201">
        <f>Položky!BA211</f>
        <v>0</v>
      </c>
      <c r="F15" s="202">
        <f>Položky!BB211</f>
        <v>0</v>
      </c>
      <c r="G15" s="202">
        <f>Položky!BC211</f>
        <v>0</v>
      </c>
      <c r="H15" s="202">
        <f>Položky!BD211</f>
        <v>0</v>
      </c>
      <c r="I15" s="203">
        <f>Položky!BE211</f>
        <v>0</v>
      </c>
    </row>
    <row r="16" spans="1:9" s="35" customFormat="1" x14ac:dyDescent="0.2">
      <c r="A16" s="200" t="str">
        <f>Položky!B212</f>
        <v>720</v>
      </c>
      <c r="B16" s="115" t="str">
        <f>Položky!C212</f>
        <v>Zdravotechnická instalace</v>
      </c>
      <c r="C16" s="66"/>
      <c r="D16" s="116"/>
      <c r="E16" s="201">
        <f>Položky!BA214</f>
        <v>0</v>
      </c>
      <c r="F16" s="202">
        <f>Položky!BB214</f>
        <v>0</v>
      </c>
      <c r="G16" s="202">
        <f>Položky!BC214</f>
        <v>0</v>
      </c>
      <c r="H16" s="202">
        <f>Položky!BD214</f>
        <v>0</v>
      </c>
      <c r="I16" s="203">
        <f>Položky!BE214</f>
        <v>0</v>
      </c>
    </row>
    <row r="17" spans="1:57" s="35" customFormat="1" x14ac:dyDescent="0.2">
      <c r="A17" s="200" t="str">
        <f>Položky!B215</f>
        <v>730</v>
      </c>
      <c r="B17" s="115" t="str">
        <f>Položky!C215</f>
        <v>Ústřední vytápění</v>
      </c>
      <c r="C17" s="66"/>
      <c r="D17" s="116"/>
      <c r="E17" s="201">
        <f>Položky!BA217</f>
        <v>0</v>
      </c>
      <c r="F17" s="202">
        <f>Položky!BB217</f>
        <v>0</v>
      </c>
      <c r="G17" s="202">
        <f>Položky!BC217</f>
        <v>0</v>
      </c>
      <c r="H17" s="202">
        <f>Položky!BD217</f>
        <v>0</v>
      </c>
      <c r="I17" s="203">
        <f>Položky!BE217</f>
        <v>0</v>
      </c>
    </row>
    <row r="18" spans="1:57" s="35" customFormat="1" x14ac:dyDescent="0.2">
      <c r="A18" s="200" t="str">
        <f>Položky!B218</f>
        <v>766</v>
      </c>
      <c r="B18" s="115" t="str">
        <f>Položky!C218</f>
        <v>Konstrukce truhlářské</v>
      </c>
      <c r="C18" s="66"/>
      <c r="D18" s="116"/>
      <c r="E18" s="201">
        <f>Položky!BA239</f>
        <v>0</v>
      </c>
      <c r="F18" s="202">
        <f>Položky!BB239</f>
        <v>0</v>
      </c>
      <c r="G18" s="202">
        <f>Položky!BC239</f>
        <v>0</v>
      </c>
      <c r="H18" s="202">
        <f>Položky!BD239</f>
        <v>0</v>
      </c>
      <c r="I18" s="203">
        <f>Položky!BE239</f>
        <v>0</v>
      </c>
    </row>
    <row r="19" spans="1:57" s="35" customFormat="1" x14ac:dyDescent="0.2">
      <c r="A19" s="200" t="str">
        <f>Položky!B240</f>
        <v>767</v>
      </c>
      <c r="B19" s="115" t="str">
        <f>Položky!C240</f>
        <v>Konstrukce zámečnické</v>
      </c>
      <c r="C19" s="66"/>
      <c r="D19" s="116"/>
      <c r="E19" s="201">
        <f>Položky!BA257</f>
        <v>0</v>
      </c>
      <c r="F19" s="202">
        <f>Položky!BB257</f>
        <v>0</v>
      </c>
      <c r="G19" s="202">
        <f>Položky!BC257</f>
        <v>0</v>
      </c>
      <c r="H19" s="202">
        <f>Položky!BD257</f>
        <v>0</v>
      </c>
      <c r="I19" s="203">
        <f>Položky!BE257</f>
        <v>0</v>
      </c>
    </row>
    <row r="20" spans="1:57" s="35" customFormat="1" x14ac:dyDescent="0.2">
      <c r="A20" s="200" t="str">
        <f>Položky!B258</f>
        <v>771</v>
      </c>
      <c r="B20" s="115" t="str">
        <f>Položky!C258</f>
        <v>Podlahy z dlaždic a obklady</v>
      </c>
      <c r="C20" s="66"/>
      <c r="D20" s="116"/>
      <c r="E20" s="201">
        <f>Položky!BA295</f>
        <v>0</v>
      </c>
      <c r="F20" s="202">
        <f>Položky!BB295</f>
        <v>11529</v>
      </c>
      <c r="G20" s="202">
        <f>Položky!BC295</f>
        <v>0</v>
      </c>
      <c r="H20" s="202">
        <f>Položky!BD295</f>
        <v>0</v>
      </c>
      <c r="I20" s="203">
        <f>Položky!BE295</f>
        <v>0</v>
      </c>
    </row>
    <row r="21" spans="1:57" s="35" customFormat="1" x14ac:dyDescent="0.2">
      <c r="A21" s="200" t="str">
        <f>Položky!B296</f>
        <v>777</v>
      </c>
      <c r="B21" s="115" t="str">
        <f>Položky!C296</f>
        <v>Podlahy ze syntetických hmot</v>
      </c>
      <c r="C21" s="66"/>
      <c r="D21" s="116"/>
      <c r="E21" s="201">
        <f>Položky!BA306</f>
        <v>0</v>
      </c>
      <c r="F21" s="202">
        <f>Položky!BB306</f>
        <v>0</v>
      </c>
      <c r="G21" s="202">
        <f>Položky!BC306</f>
        <v>0</v>
      </c>
      <c r="H21" s="202">
        <f>Položky!BD306</f>
        <v>0</v>
      </c>
      <c r="I21" s="203">
        <f>Položky!BE306</f>
        <v>0</v>
      </c>
    </row>
    <row r="22" spans="1:57" s="35" customFormat="1" x14ac:dyDescent="0.2">
      <c r="A22" s="200" t="str">
        <f>Položky!B307</f>
        <v>781</v>
      </c>
      <c r="B22" s="115" t="str">
        <f>Položky!C307</f>
        <v>Obklady keramické</v>
      </c>
      <c r="C22" s="66"/>
      <c r="D22" s="116"/>
      <c r="E22" s="201">
        <f>Položky!BA340</f>
        <v>0</v>
      </c>
      <c r="F22" s="202">
        <f>Položky!BB340</f>
        <v>13266.000000000002</v>
      </c>
      <c r="G22" s="202">
        <f>Položky!BC340</f>
        <v>0</v>
      </c>
      <c r="H22" s="202">
        <f>Položky!BD340</f>
        <v>0</v>
      </c>
      <c r="I22" s="203">
        <f>Položky!BE340</f>
        <v>0</v>
      </c>
    </row>
    <row r="23" spans="1:57" s="35" customFormat="1" x14ac:dyDescent="0.2">
      <c r="A23" s="200" t="str">
        <f>Položky!B341</f>
        <v>783</v>
      </c>
      <c r="B23" s="115" t="str">
        <f>Položky!C341</f>
        <v>Nátěry</v>
      </c>
      <c r="C23" s="66"/>
      <c r="D23" s="116"/>
      <c r="E23" s="201">
        <f>Položky!BA346</f>
        <v>0</v>
      </c>
      <c r="F23" s="202">
        <f>Položky!BB346</f>
        <v>0</v>
      </c>
      <c r="G23" s="202">
        <f>Položky!BC346</f>
        <v>0</v>
      </c>
      <c r="H23" s="202">
        <f>Položky!BD346</f>
        <v>0</v>
      </c>
      <c r="I23" s="203">
        <f>Položky!BE346</f>
        <v>0</v>
      </c>
    </row>
    <row r="24" spans="1:57" s="35" customFormat="1" x14ac:dyDescent="0.2">
      <c r="A24" s="200" t="str">
        <f>Položky!B347</f>
        <v>784</v>
      </c>
      <c r="B24" s="115" t="str">
        <f>Položky!C347</f>
        <v>Malby</v>
      </c>
      <c r="C24" s="66"/>
      <c r="D24" s="116"/>
      <c r="E24" s="201">
        <f>Položky!BA382</f>
        <v>0</v>
      </c>
      <c r="F24" s="202">
        <f>Položky!BB382</f>
        <v>0</v>
      </c>
      <c r="G24" s="202">
        <f>Položky!BC382</f>
        <v>0</v>
      </c>
      <c r="H24" s="202">
        <f>Položky!BD382</f>
        <v>0</v>
      </c>
      <c r="I24" s="203">
        <f>Položky!BE382</f>
        <v>0</v>
      </c>
    </row>
    <row r="25" spans="1:57" s="35" customFormat="1" x14ac:dyDescent="0.2">
      <c r="A25" s="200" t="str">
        <f>Položky!B383</f>
        <v>M21</v>
      </c>
      <c r="B25" s="115" t="str">
        <f>Položky!C383</f>
        <v>Elektromontáže</v>
      </c>
      <c r="C25" s="66"/>
      <c r="D25" s="116"/>
      <c r="E25" s="201">
        <f>Položky!BA385</f>
        <v>0</v>
      </c>
      <c r="F25" s="202">
        <f>Položky!BB385</f>
        <v>0</v>
      </c>
      <c r="G25" s="202">
        <f>Položky!BC385</f>
        <v>0</v>
      </c>
      <c r="H25" s="202">
        <f>Položky!BD385</f>
        <v>0</v>
      </c>
      <c r="I25" s="203">
        <f>Položky!BE385</f>
        <v>0</v>
      </c>
    </row>
    <row r="26" spans="1:57" s="35" customFormat="1" x14ac:dyDescent="0.2">
      <c r="A26" s="200" t="str">
        <f>Položky!B386</f>
        <v>M24</v>
      </c>
      <c r="B26" s="115" t="str">
        <f>Položky!C386</f>
        <v>Montáže vzduchotechnických zařízení</v>
      </c>
      <c r="C26" s="66"/>
      <c r="D26" s="116"/>
      <c r="E26" s="201">
        <f>Položky!BA388</f>
        <v>0</v>
      </c>
      <c r="F26" s="202">
        <f>Položky!BB388</f>
        <v>0</v>
      </c>
      <c r="G26" s="202">
        <f>Položky!BC388</f>
        <v>0</v>
      </c>
      <c r="H26" s="202">
        <f>Položky!BD388</f>
        <v>0</v>
      </c>
      <c r="I26" s="203">
        <f>Položky!BE388</f>
        <v>0</v>
      </c>
    </row>
    <row r="27" spans="1:57" s="35" customFormat="1" ht="13.5" thickBot="1" x14ac:dyDescent="0.25">
      <c r="A27" s="200" t="str">
        <f>Položky!B389</f>
        <v>D96</v>
      </c>
      <c r="B27" s="115" t="str">
        <f>Položky!C389</f>
        <v>Přesuny suti a vybouraných hmot</v>
      </c>
      <c r="C27" s="66"/>
      <c r="D27" s="116"/>
      <c r="E27" s="201">
        <f>Položky!BA396</f>
        <v>0</v>
      </c>
      <c r="F27" s="202">
        <f>Položky!BB396</f>
        <v>0</v>
      </c>
      <c r="G27" s="202">
        <f>Položky!BC396</f>
        <v>0</v>
      </c>
      <c r="H27" s="202">
        <f>Položky!BD396</f>
        <v>0</v>
      </c>
      <c r="I27" s="203">
        <f>Položky!BE396</f>
        <v>0</v>
      </c>
    </row>
    <row r="28" spans="1:57" s="123" customFormat="1" ht="13.5" thickBot="1" x14ac:dyDescent="0.25">
      <c r="A28" s="117"/>
      <c r="B28" s="118" t="s">
        <v>57</v>
      </c>
      <c r="C28" s="118"/>
      <c r="D28" s="119"/>
      <c r="E28" s="120">
        <f>SUM(E7:E27)</f>
        <v>0</v>
      </c>
      <c r="F28" s="121">
        <f>SUM(F7:F27)</f>
        <v>24795</v>
      </c>
      <c r="G28" s="121">
        <f>SUM(G7:G27)</f>
        <v>0</v>
      </c>
      <c r="H28" s="121">
        <f>SUM(H7:H27)</f>
        <v>0</v>
      </c>
      <c r="I28" s="122">
        <f>SUM(I7:I27)</f>
        <v>0</v>
      </c>
    </row>
    <row r="29" spans="1:57" x14ac:dyDescent="0.2">
      <c r="A29" s="66"/>
      <c r="B29" s="66"/>
      <c r="C29" s="66"/>
      <c r="D29" s="66"/>
      <c r="E29" s="66"/>
      <c r="F29" s="66"/>
      <c r="G29" s="66"/>
      <c r="H29" s="66"/>
      <c r="I29" s="66"/>
    </row>
    <row r="30" spans="1:57" ht="19.5" customHeight="1" x14ac:dyDescent="0.25">
      <c r="A30" s="107" t="s">
        <v>58</v>
      </c>
      <c r="B30" s="107"/>
      <c r="C30" s="107"/>
      <c r="D30" s="107"/>
      <c r="E30" s="107"/>
      <c r="F30" s="107"/>
      <c r="G30" s="124"/>
      <c r="H30" s="107"/>
      <c r="I30" s="107"/>
      <c r="BA30" s="41"/>
      <c r="BB30" s="41"/>
      <c r="BC30" s="41"/>
      <c r="BD30" s="41"/>
      <c r="BE30" s="41"/>
    </row>
    <row r="31" spans="1:57" ht="13.5" thickBot="1" x14ac:dyDescent="0.25">
      <c r="A31" s="77"/>
      <c r="B31" s="77"/>
      <c r="C31" s="77"/>
      <c r="D31" s="77"/>
      <c r="E31" s="77"/>
      <c r="F31" s="77"/>
      <c r="G31" s="77"/>
      <c r="H31" s="77"/>
      <c r="I31" s="77"/>
    </row>
    <row r="32" spans="1:57" x14ac:dyDescent="0.2">
      <c r="A32" s="71" t="s">
        <v>59</v>
      </c>
      <c r="B32" s="72"/>
      <c r="C32" s="72"/>
      <c r="D32" s="125"/>
      <c r="E32" s="126" t="s">
        <v>60</v>
      </c>
      <c r="F32" s="127" t="s">
        <v>61</v>
      </c>
      <c r="G32" s="128" t="s">
        <v>62</v>
      </c>
      <c r="H32" s="129"/>
      <c r="I32" s="130" t="s">
        <v>60</v>
      </c>
    </row>
    <row r="33" spans="1:53" x14ac:dyDescent="0.2">
      <c r="A33" s="64" t="s">
        <v>452</v>
      </c>
      <c r="B33" s="55"/>
      <c r="C33" s="55"/>
      <c r="D33" s="131"/>
      <c r="E33" s="132"/>
      <c r="F33" s="133"/>
      <c r="G33" s="134">
        <f t="shared" ref="G33:G40" si="0">CHOOSE(BA33+1,HSV+PSV,HSV+PSV+Mont,HSV+PSV+Dodavka+Mont,HSV,PSV,Mont,Dodavka,Mont+Dodavka,0)</f>
        <v>24795</v>
      </c>
      <c r="H33" s="135"/>
      <c r="I33" s="136">
        <f t="shared" ref="I33:I40" si="1">E33+F33*G33/100</f>
        <v>0</v>
      </c>
      <c r="BA33">
        <v>2</v>
      </c>
    </row>
    <row r="34" spans="1:53" x14ac:dyDescent="0.2">
      <c r="A34" s="64" t="s">
        <v>453</v>
      </c>
      <c r="B34" s="55"/>
      <c r="C34" s="55"/>
      <c r="D34" s="131"/>
      <c r="E34" s="132"/>
      <c r="F34" s="133"/>
      <c r="G34" s="134">
        <f t="shared" si="0"/>
        <v>24795</v>
      </c>
      <c r="H34" s="135"/>
      <c r="I34" s="136">
        <f t="shared" si="1"/>
        <v>0</v>
      </c>
      <c r="BA34">
        <v>2</v>
      </c>
    </row>
    <row r="35" spans="1:53" x14ac:dyDescent="0.2">
      <c r="A35" s="64" t="s">
        <v>454</v>
      </c>
      <c r="B35" s="55"/>
      <c r="C35" s="55"/>
      <c r="D35" s="131"/>
      <c r="E35" s="132"/>
      <c r="F35" s="133"/>
      <c r="G35" s="134">
        <f t="shared" si="0"/>
        <v>24795</v>
      </c>
      <c r="H35" s="135"/>
      <c r="I35" s="136">
        <f t="shared" si="1"/>
        <v>0</v>
      </c>
      <c r="BA35">
        <v>2</v>
      </c>
    </row>
    <row r="36" spans="1:53" x14ac:dyDescent="0.2">
      <c r="A36" s="64" t="s">
        <v>455</v>
      </c>
      <c r="B36" s="55"/>
      <c r="C36" s="55"/>
      <c r="D36" s="131"/>
      <c r="E36" s="132"/>
      <c r="F36" s="133"/>
      <c r="G36" s="134">
        <f t="shared" si="0"/>
        <v>24795</v>
      </c>
      <c r="H36" s="135"/>
      <c r="I36" s="136">
        <f t="shared" si="1"/>
        <v>0</v>
      </c>
      <c r="BA36">
        <v>2</v>
      </c>
    </row>
    <row r="37" spans="1:53" x14ac:dyDescent="0.2">
      <c r="A37" s="64" t="s">
        <v>456</v>
      </c>
      <c r="B37" s="55"/>
      <c r="C37" s="55"/>
      <c r="D37" s="131"/>
      <c r="E37" s="132"/>
      <c r="F37" s="133"/>
      <c r="G37" s="134">
        <f t="shared" si="0"/>
        <v>24795</v>
      </c>
      <c r="H37" s="135"/>
      <c r="I37" s="136">
        <f t="shared" si="1"/>
        <v>0</v>
      </c>
      <c r="BA37">
        <v>2</v>
      </c>
    </row>
    <row r="38" spans="1:53" x14ac:dyDescent="0.2">
      <c r="A38" s="64" t="s">
        <v>457</v>
      </c>
      <c r="B38" s="55"/>
      <c r="C38" s="55"/>
      <c r="D38" s="131"/>
      <c r="E38" s="132"/>
      <c r="F38" s="133"/>
      <c r="G38" s="134">
        <f t="shared" si="0"/>
        <v>24795</v>
      </c>
      <c r="H38" s="135"/>
      <c r="I38" s="136">
        <f t="shared" si="1"/>
        <v>0</v>
      </c>
      <c r="BA38">
        <v>2</v>
      </c>
    </row>
    <row r="39" spans="1:53" x14ac:dyDescent="0.2">
      <c r="A39" s="64" t="s">
        <v>458</v>
      </c>
      <c r="B39" s="55"/>
      <c r="C39" s="55"/>
      <c r="D39" s="131"/>
      <c r="E39" s="132"/>
      <c r="F39" s="133"/>
      <c r="G39" s="134">
        <f t="shared" si="0"/>
        <v>24795</v>
      </c>
      <c r="H39" s="135"/>
      <c r="I39" s="136">
        <f t="shared" si="1"/>
        <v>0</v>
      </c>
      <c r="BA39">
        <v>2</v>
      </c>
    </row>
    <row r="40" spans="1:53" x14ac:dyDescent="0.2">
      <c r="A40" s="64" t="s">
        <v>459</v>
      </c>
      <c r="B40" s="55"/>
      <c r="C40" s="55"/>
      <c r="D40" s="131"/>
      <c r="E40" s="132"/>
      <c r="F40" s="133"/>
      <c r="G40" s="134">
        <f t="shared" si="0"/>
        <v>24795</v>
      </c>
      <c r="H40" s="135"/>
      <c r="I40" s="136">
        <f t="shared" si="1"/>
        <v>0</v>
      </c>
      <c r="BA40">
        <v>2</v>
      </c>
    </row>
    <row r="41" spans="1:53" ht="13.5" thickBot="1" x14ac:dyDescent="0.25">
      <c r="A41" s="137"/>
      <c r="B41" s="138" t="s">
        <v>63</v>
      </c>
      <c r="C41" s="139"/>
      <c r="D41" s="140"/>
      <c r="E41" s="141"/>
      <c r="F41" s="142"/>
      <c r="G41" s="142"/>
      <c r="H41" s="223">
        <f>SUM(I33:I40)</f>
        <v>0</v>
      </c>
      <c r="I41" s="224"/>
    </row>
    <row r="43" spans="1:53" x14ac:dyDescent="0.2">
      <c r="B43" s="123"/>
      <c r="F43" s="143"/>
      <c r="G43" s="144"/>
      <c r="H43" s="144"/>
      <c r="I43" s="145"/>
    </row>
    <row r="44" spans="1:53" x14ac:dyDescent="0.2">
      <c r="F44" s="143"/>
      <c r="G44" s="144"/>
      <c r="H44" s="144"/>
      <c r="I44" s="145"/>
    </row>
    <row r="45" spans="1:53" x14ac:dyDescent="0.2">
      <c r="F45" s="143"/>
      <c r="G45" s="144"/>
      <c r="H45" s="144"/>
      <c r="I45" s="145"/>
    </row>
    <row r="46" spans="1:53" x14ac:dyDescent="0.2">
      <c r="F46" s="143"/>
      <c r="G46" s="144"/>
      <c r="H46" s="144"/>
      <c r="I46" s="145"/>
    </row>
    <row r="47" spans="1:53" x14ac:dyDescent="0.2">
      <c r="F47" s="143"/>
      <c r="G47" s="144"/>
      <c r="H47" s="144"/>
      <c r="I47" s="145"/>
    </row>
    <row r="48" spans="1:53" x14ac:dyDescent="0.2">
      <c r="F48" s="143"/>
      <c r="G48" s="144"/>
      <c r="H48" s="144"/>
      <c r="I48" s="145"/>
    </row>
    <row r="49" spans="6:9" x14ac:dyDescent="0.2">
      <c r="F49" s="143"/>
      <c r="G49" s="144"/>
      <c r="H49" s="144"/>
      <c r="I49" s="145"/>
    </row>
    <row r="50" spans="6:9" x14ac:dyDescent="0.2">
      <c r="F50" s="143"/>
      <c r="G50" s="144"/>
      <c r="H50" s="144"/>
      <c r="I50" s="145"/>
    </row>
    <row r="51" spans="6:9" x14ac:dyDescent="0.2">
      <c r="F51" s="143"/>
      <c r="G51" s="144"/>
      <c r="H51" s="144"/>
      <c r="I51" s="145"/>
    </row>
    <row r="52" spans="6:9" x14ac:dyDescent="0.2">
      <c r="F52" s="143"/>
      <c r="G52" s="144"/>
      <c r="H52" s="144"/>
      <c r="I52" s="145"/>
    </row>
    <row r="53" spans="6:9" x14ac:dyDescent="0.2">
      <c r="F53" s="143"/>
      <c r="G53" s="144"/>
      <c r="H53" s="144"/>
      <c r="I53" s="145"/>
    </row>
    <row r="54" spans="6:9" x14ac:dyDescent="0.2">
      <c r="F54" s="143"/>
      <c r="G54" s="144"/>
      <c r="H54" s="144"/>
      <c r="I54" s="145"/>
    </row>
    <row r="55" spans="6:9" x14ac:dyDescent="0.2">
      <c r="F55" s="143"/>
      <c r="G55" s="144"/>
      <c r="H55" s="144"/>
      <c r="I55" s="145"/>
    </row>
    <row r="56" spans="6:9" x14ac:dyDescent="0.2">
      <c r="F56" s="143"/>
      <c r="G56" s="144"/>
      <c r="H56" s="144"/>
      <c r="I56" s="145"/>
    </row>
    <row r="57" spans="6:9" x14ac:dyDescent="0.2">
      <c r="F57" s="143"/>
      <c r="G57" s="144"/>
      <c r="H57" s="144"/>
      <c r="I57" s="145"/>
    </row>
    <row r="58" spans="6:9" x14ac:dyDescent="0.2">
      <c r="F58" s="143"/>
      <c r="G58" s="144"/>
      <c r="H58" s="144"/>
      <c r="I58" s="145"/>
    </row>
    <row r="59" spans="6:9" x14ac:dyDescent="0.2">
      <c r="F59" s="143"/>
      <c r="G59" s="144"/>
      <c r="H59" s="144"/>
      <c r="I59" s="145"/>
    </row>
    <row r="60" spans="6:9" x14ac:dyDescent="0.2">
      <c r="F60" s="143"/>
      <c r="G60" s="144"/>
      <c r="H60" s="144"/>
      <c r="I60" s="145"/>
    </row>
    <row r="61" spans="6:9" x14ac:dyDescent="0.2">
      <c r="F61" s="143"/>
      <c r="G61" s="144"/>
      <c r="H61" s="144"/>
      <c r="I61" s="145"/>
    </row>
    <row r="62" spans="6:9" x14ac:dyDescent="0.2">
      <c r="F62" s="143"/>
      <c r="G62" s="144"/>
      <c r="H62" s="144"/>
      <c r="I62" s="145"/>
    </row>
    <row r="63" spans="6:9" x14ac:dyDescent="0.2">
      <c r="F63" s="143"/>
      <c r="G63" s="144"/>
      <c r="H63" s="144"/>
      <c r="I63" s="145"/>
    </row>
    <row r="64" spans="6:9" x14ac:dyDescent="0.2">
      <c r="F64" s="143"/>
      <c r="G64" s="144"/>
      <c r="H64" s="144"/>
      <c r="I64" s="145"/>
    </row>
    <row r="65" spans="6:9" x14ac:dyDescent="0.2">
      <c r="F65" s="143"/>
      <c r="G65" s="144"/>
      <c r="H65" s="144"/>
      <c r="I65" s="145"/>
    </row>
    <row r="66" spans="6:9" x14ac:dyDescent="0.2">
      <c r="F66" s="143"/>
      <c r="G66" s="144"/>
      <c r="H66" s="144"/>
      <c r="I66" s="145"/>
    </row>
    <row r="67" spans="6:9" x14ac:dyDescent="0.2">
      <c r="F67" s="143"/>
      <c r="G67" s="144"/>
      <c r="H67" s="144"/>
      <c r="I67" s="145"/>
    </row>
    <row r="68" spans="6:9" x14ac:dyDescent="0.2">
      <c r="F68" s="143"/>
      <c r="G68" s="144"/>
      <c r="H68" s="144"/>
      <c r="I68" s="145"/>
    </row>
    <row r="69" spans="6:9" x14ac:dyDescent="0.2">
      <c r="F69" s="143"/>
      <c r="G69" s="144"/>
      <c r="H69" s="144"/>
      <c r="I69" s="145"/>
    </row>
    <row r="70" spans="6:9" x14ac:dyDescent="0.2">
      <c r="F70" s="143"/>
      <c r="G70" s="144"/>
      <c r="H70" s="144"/>
      <c r="I70" s="145"/>
    </row>
    <row r="71" spans="6:9" x14ac:dyDescent="0.2">
      <c r="F71" s="143"/>
      <c r="G71" s="144"/>
      <c r="H71" s="144"/>
      <c r="I71" s="145"/>
    </row>
    <row r="72" spans="6:9" x14ac:dyDescent="0.2">
      <c r="F72" s="143"/>
      <c r="G72" s="144"/>
      <c r="H72" s="144"/>
      <c r="I72" s="145"/>
    </row>
    <row r="73" spans="6:9" x14ac:dyDescent="0.2">
      <c r="F73" s="143"/>
      <c r="G73" s="144"/>
      <c r="H73" s="144"/>
      <c r="I73" s="145"/>
    </row>
    <row r="74" spans="6:9" x14ac:dyDescent="0.2">
      <c r="F74" s="143"/>
      <c r="G74" s="144"/>
      <c r="H74" s="144"/>
      <c r="I74" s="145"/>
    </row>
    <row r="75" spans="6:9" x14ac:dyDescent="0.2">
      <c r="F75" s="143"/>
      <c r="G75" s="144"/>
      <c r="H75" s="144"/>
      <c r="I75" s="145"/>
    </row>
    <row r="76" spans="6:9" x14ac:dyDescent="0.2">
      <c r="F76" s="143"/>
      <c r="G76" s="144"/>
      <c r="H76" s="144"/>
      <c r="I76" s="145"/>
    </row>
    <row r="77" spans="6:9" x14ac:dyDescent="0.2">
      <c r="F77" s="143"/>
      <c r="G77" s="144"/>
      <c r="H77" s="144"/>
      <c r="I77" s="145"/>
    </row>
    <row r="78" spans="6:9" x14ac:dyDescent="0.2">
      <c r="F78" s="143"/>
      <c r="G78" s="144"/>
      <c r="H78" s="144"/>
      <c r="I78" s="145"/>
    </row>
    <row r="79" spans="6:9" x14ac:dyDescent="0.2">
      <c r="F79" s="143"/>
      <c r="G79" s="144"/>
      <c r="H79" s="144"/>
      <c r="I79" s="145"/>
    </row>
    <row r="80" spans="6:9" x14ac:dyDescent="0.2">
      <c r="F80" s="143"/>
      <c r="G80" s="144"/>
      <c r="H80" s="144"/>
      <c r="I80" s="145"/>
    </row>
    <row r="81" spans="6:9" x14ac:dyDescent="0.2">
      <c r="F81" s="143"/>
      <c r="G81" s="144"/>
      <c r="H81" s="144"/>
      <c r="I81" s="145"/>
    </row>
    <row r="82" spans="6:9" x14ac:dyDescent="0.2">
      <c r="F82" s="143"/>
      <c r="G82" s="144"/>
      <c r="H82" s="144"/>
      <c r="I82" s="145"/>
    </row>
    <row r="83" spans="6:9" x14ac:dyDescent="0.2">
      <c r="F83" s="143"/>
      <c r="G83" s="144"/>
      <c r="H83" s="144"/>
      <c r="I83" s="145"/>
    </row>
    <row r="84" spans="6:9" x14ac:dyDescent="0.2">
      <c r="F84" s="143"/>
      <c r="G84" s="144"/>
      <c r="H84" s="144"/>
      <c r="I84" s="145"/>
    </row>
    <row r="85" spans="6:9" x14ac:dyDescent="0.2">
      <c r="F85" s="143"/>
      <c r="G85" s="144"/>
      <c r="H85" s="144"/>
      <c r="I85" s="145"/>
    </row>
    <row r="86" spans="6:9" x14ac:dyDescent="0.2">
      <c r="F86" s="143"/>
      <c r="G86" s="144"/>
      <c r="H86" s="144"/>
      <c r="I86" s="145"/>
    </row>
    <row r="87" spans="6:9" x14ac:dyDescent="0.2">
      <c r="F87" s="143"/>
      <c r="G87" s="144"/>
      <c r="H87" s="144"/>
      <c r="I87" s="145"/>
    </row>
    <row r="88" spans="6:9" x14ac:dyDescent="0.2">
      <c r="F88" s="143"/>
      <c r="G88" s="144"/>
      <c r="H88" s="144"/>
      <c r="I88" s="145"/>
    </row>
    <row r="89" spans="6:9" x14ac:dyDescent="0.2">
      <c r="F89" s="143"/>
      <c r="G89" s="144"/>
      <c r="H89" s="144"/>
      <c r="I89" s="145"/>
    </row>
    <row r="90" spans="6:9" x14ac:dyDescent="0.2">
      <c r="F90" s="143"/>
      <c r="G90" s="144"/>
      <c r="H90" s="144"/>
      <c r="I90" s="145"/>
    </row>
    <row r="91" spans="6:9" x14ac:dyDescent="0.2">
      <c r="F91" s="143"/>
      <c r="G91" s="144"/>
      <c r="H91" s="144"/>
      <c r="I91" s="145"/>
    </row>
    <row r="92" spans="6:9" x14ac:dyDescent="0.2">
      <c r="F92" s="143"/>
      <c r="G92" s="144"/>
      <c r="H92" s="144"/>
      <c r="I92" s="145"/>
    </row>
  </sheetData>
  <mergeCells count="4">
    <mergeCell ref="A1:B1"/>
    <mergeCell ref="A2:B2"/>
    <mergeCell ref="G2:I2"/>
    <mergeCell ref="H41:I4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469"/>
  <sheetViews>
    <sheetView showGridLines="0" showZeros="0" tabSelected="1" topLeftCell="A308" zoomScale="120" zoomScaleNormal="120" workbookViewId="0">
      <selection activeCell="J306" sqref="J306"/>
    </sheetView>
  </sheetViews>
  <sheetFormatPr defaultRowHeight="12.75" x14ac:dyDescent="0.2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 x14ac:dyDescent="0.25">
      <c r="A1" s="227" t="s">
        <v>76</v>
      </c>
      <c r="B1" s="227"/>
      <c r="C1" s="227"/>
      <c r="D1" s="227"/>
      <c r="E1" s="227"/>
      <c r="F1" s="227"/>
      <c r="G1" s="227"/>
    </row>
    <row r="2" spans="1:104" ht="14.25" customHeight="1" thickBot="1" x14ac:dyDescent="0.25">
      <c r="A2" s="147"/>
      <c r="B2" s="148"/>
      <c r="C2" s="149"/>
      <c r="D2" s="149"/>
      <c r="E2" s="150"/>
      <c r="F2" s="149"/>
      <c r="G2" s="149"/>
    </row>
    <row r="3" spans="1:104" ht="13.5" thickTop="1" x14ac:dyDescent="0.2">
      <c r="A3" s="216" t="s">
        <v>48</v>
      </c>
      <c r="B3" s="217"/>
      <c r="C3" s="97" t="str">
        <f>CONCATENATE(cislostavby," ",nazevstavby)</f>
        <v>ZO16/08 Oprava sociálního zařízení ZŠ Švabinského</v>
      </c>
      <c r="D3" s="151"/>
      <c r="E3" s="152" t="s">
        <v>64</v>
      </c>
      <c r="F3" s="153" t="str">
        <f>Rekapitulace!H1</f>
        <v>01</v>
      </c>
      <c r="G3" s="154"/>
    </row>
    <row r="4" spans="1:104" ht="13.5" thickBot="1" x14ac:dyDescent="0.25">
      <c r="A4" s="228" t="s">
        <v>50</v>
      </c>
      <c r="B4" s="219"/>
      <c r="C4" s="103" t="str">
        <f>CONCATENATE(cisloobjektu," ",nazevobjektu)</f>
        <v>01 ZŠ Švabinského</v>
      </c>
      <c r="D4" s="155"/>
      <c r="E4" s="229" t="str">
        <f>Rekapitulace!G2</f>
        <v>Oprava sociálního zařízení</v>
      </c>
      <c r="F4" s="230"/>
      <c r="G4" s="231"/>
    </row>
    <row r="5" spans="1:104" ht="13.5" thickTop="1" x14ac:dyDescent="0.2">
      <c r="A5" s="156"/>
      <c r="B5" s="147"/>
      <c r="C5" s="147"/>
      <c r="D5" s="147"/>
      <c r="E5" s="157"/>
      <c r="F5" s="147"/>
      <c r="G5" s="158"/>
    </row>
    <row r="6" spans="1:104" x14ac:dyDescent="0.2">
      <c r="A6" s="159" t="s">
        <v>65</v>
      </c>
      <c r="B6" s="160" t="s">
        <v>66</v>
      </c>
      <c r="C6" s="160" t="s">
        <v>67</v>
      </c>
      <c r="D6" s="160" t="s">
        <v>68</v>
      </c>
      <c r="E6" s="161" t="s">
        <v>69</v>
      </c>
      <c r="F6" s="160" t="s">
        <v>70</v>
      </c>
      <c r="G6" s="162" t="s">
        <v>71</v>
      </c>
    </row>
    <row r="7" spans="1:104" x14ac:dyDescent="0.2">
      <c r="A7" s="163" t="s">
        <v>72</v>
      </c>
      <c r="B7" s="164" t="s">
        <v>82</v>
      </c>
      <c r="C7" s="165" t="s">
        <v>83</v>
      </c>
      <c r="D7" s="166"/>
      <c r="E7" s="167"/>
      <c r="F7" s="167"/>
      <c r="G7" s="168"/>
      <c r="H7" s="169"/>
      <c r="I7" s="169"/>
      <c r="O7" s="170">
        <v>1</v>
      </c>
    </row>
    <row r="8" spans="1:104" x14ac:dyDescent="0.2">
      <c r="A8" s="171">
        <v>1</v>
      </c>
      <c r="B8" s="172" t="s">
        <v>84</v>
      </c>
      <c r="C8" s="173" t="s">
        <v>85</v>
      </c>
      <c r="D8" s="174" t="s">
        <v>86</v>
      </c>
      <c r="E8" s="175">
        <v>6.1292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0</v>
      </c>
      <c r="AC8" s="146">
        <v>0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0</v>
      </c>
      <c r="CZ8" s="146">
        <v>7.0599999999999996E-2</v>
      </c>
    </row>
    <row r="9" spans="1:104" x14ac:dyDescent="0.2">
      <c r="A9" s="178"/>
      <c r="B9" s="180"/>
      <c r="C9" s="225" t="s">
        <v>87</v>
      </c>
      <c r="D9" s="226"/>
      <c r="E9" s="181">
        <v>6.1292</v>
      </c>
      <c r="F9" s="182"/>
      <c r="G9" s="183"/>
      <c r="M9" s="179" t="s">
        <v>87</v>
      </c>
      <c r="O9" s="170"/>
    </row>
    <row r="10" spans="1:104" x14ac:dyDescent="0.2">
      <c r="A10" s="171">
        <v>2</v>
      </c>
      <c r="B10" s="172" t="s">
        <v>88</v>
      </c>
      <c r="C10" s="173" t="s">
        <v>89</v>
      </c>
      <c r="D10" s="174" t="s">
        <v>86</v>
      </c>
      <c r="E10" s="175">
        <v>20.123999999999999</v>
      </c>
      <c r="F10" s="175">
        <v>0</v>
      </c>
      <c r="G10" s="176">
        <f>E10*F10</f>
        <v>0</v>
      </c>
      <c r="O10" s="170">
        <v>2</v>
      </c>
      <c r="AA10" s="146">
        <v>1</v>
      </c>
      <c r="AB10" s="146">
        <v>1</v>
      </c>
      <c r="AC10" s="146">
        <v>1</v>
      </c>
      <c r="AZ10" s="146">
        <v>1</v>
      </c>
      <c r="BA10" s="146">
        <f>IF(AZ10=1,G10,0)</f>
        <v>0</v>
      </c>
      <c r="BB10" s="146">
        <f>IF(AZ10=2,G10,0)</f>
        <v>0</v>
      </c>
      <c r="BC10" s="146">
        <f>IF(AZ10=3,G10,0)</f>
        <v>0</v>
      </c>
      <c r="BD10" s="146">
        <f>IF(AZ10=4,G10,0)</f>
        <v>0</v>
      </c>
      <c r="BE10" s="146">
        <f>IF(AZ10=5,G10,0)</f>
        <v>0</v>
      </c>
      <c r="CA10" s="177">
        <v>1</v>
      </c>
      <c r="CB10" s="177">
        <v>1</v>
      </c>
      <c r="CZ10" s="146">
        <v>0.1055</v>
      </c>
    </row>
    <row r="11" spans="1:104" x14ac:dyDescent="0.2">
      <c r="A11" s="178"/>
      <c r="B11" s="180"/>
      <c r="C11" s="225" t="s">
        <v>90</v>
      </c>
      <c r="D11" s="226"/>
      <c r="E11" s="181">
        <v>2.3660000000000001</v>
      </c>
      <c r="F11" s="182"/>
      <c r="G11" s="183"/>
      <c r="M11" s="179" t="s">
        <v>90</v>
      </c>
      <c r="O11" s="170"/>
    </row>
    <row r="12" spans="1:104" x14ac:dyDescent="0.2">
      <c r="A12" s="178"/>
      <c r="B12" s="180"/>
      <c r="C12" s="225" t="s">
        <v>91</v>
      </c>
      <c r="D12" s="226"/>
      <c r="E12" s="181">
        <v>7.0460000000000003</v>
      </c>
      <c r="F12" s="182"/>
      <c r="G12" s="183"/>
      <c r="M12" s="179" t="s">
        <v>91</v>
      </c>
      <c r="O12" s="170"/>
    </row>
    <row r="13" spans="1:104" x14ac:dyDescent="0.2">
      <c r="A13" s="178"/>
      <c r="B13" s="180"/>
      <c r="C13" s="225" t="s">
        <v>92</v>
      </c>
      <c r="D13" s="226"/>
      <c r="E13" s="181">
        <v>1.768</v>
      </c>
      <c r="F13" s="182"/>
      <c r="G13" s="183"/>
      <c r="M13" s="179" t="s">
        <v>92</v>
      </c>
      <c r="O13" s="170"/>
    </row>
    <row r="14" spans="1:104" x14ac:dyDescent="0.2">
      <c r="A14" s="178"/>
      <c r="B14" s="180"/>
      <c r="C14" s="225" t="s">
        <v>93</v>
      </c>
      <c r="D14" s="226"/>
      <c r="E14" s="181">
        <v>1.04</v>
      </c>
      <c r="F14" s="182"/>
      <c r="G14" s="183"/>
      <c r="M14" s="179" t="s">
        <v>93</v>
      </c>
      <c r="O14" s="170"/>
    </row>
    <row r="15" spans="1:104" x14ac:dyDescent="0.2">
      <c r="A15" s="178"/>
      <c r="B15" s="180"/>
      <c r="C15" s="225" t="s">
        <v>94</v>
      </c>
      <c r="D15" s="226"/>
      <c r="E15" s="181">
        <v>6.4740000000000002</v>
      </c>
      <c r="F15" s="182"/>
      <c r="G15" s="183"/>
      <c r="M15" s="179" t="s">
        <v>94</v>
      </c>
      <c r="O15" s="170"/>
    </row>
    <row r="16" spans="1:104" x14ac:dyDescent="0.2">
      <c r="A16" s="178"/>
      <c r="B16" s="180"/>
      <c r="C16" s="225" t="s">
        <v>95</v>
      </c>
      <c r="D16" s="226"/>
      <c r="E16" s="181">
        <v>1.43</v>
      </c>
      <c r="F16" s="182"/>
      <c r="G16" s="183"/>
      <c r="M16" s="179" t="s">
        <v>95</v>
      </c>
      <c r="O16" s="170"/>
    </row>
    <row r="17" spans="1:104" x14ac:dyDescent="0.2">
      <c r="A17" s="171">
        <v>3</v>
      </c>
      <c r="B17" s="172" t="s">
        <v>96</v>
      </c>
      <c r="C17" s="173" t="s">
        <v>97</v>
      </c>
      <c r="D17" s="174" t="s">
        <v>98</v>
      </c>
      <c r="E17" s="175">
        <v>0.65</v>
      </c>
      <c r="F17" s="175">
        <v>0</v>
      </c>
      <c r="G17" s="176">
        <f>E17*F17</f>
        <v>0</v>
      </c>
      <c r="O17" s="170">
        <v>2</v>
      </c>
      <c r="AA17" s="146">
        <v>1</v>
      </c>
      <c r="AB17" s="146">
        <v>1</v>
      </c>
      <c r="AC17" s="146">
        <v>1</v>
      </c>
      <c r="AZ17" s="146">
        <v>1</v>
      </c>
      <c r="BA17" s="146">
        <f>IF(AZ17=1,G17,0)</f>
        <v>0</v>
      </c>
      <c r="BB17" s="146">
        <f>IF(AZ17=2,G17,0)</f>
        <v>0</v>
      </c>
      <c r="BC17" s="146">
        <f>IF(AZ17=3,G17,0)</f>
        <v>0</v>
      </c>
      <c r="BD17" s="146">
        <f>IF(AZ17=4,G17,0)</f>
        <v>0</v>
      </c>
      <c r="BE17" s="146">
        <f>IF(AZ17=5,G17,0)</f>
        <v>0</v>
      </c>
      <c r="CA17" s="177">
        <v>1</v>
      </c>
      <c r="CB17" s="177">
        <v>1</v>
      </c>
      <c r="CZ17" s="146">
        <v>1.7160000000000002E-2</v>
      </c>
    </row>
    <row r="18" spans="1:104" x14ac:dyDescent="0.2">
      <c r="A18" s="178"/>
      <c r="B18" s="180"/>
      <c r="C18" s="225" t="s">
        <v>99</v>
      </c>
      <c r="D18" s="226"/>
      <c r="E18" s="181">
        <v>0.65</v>
      </c>
      <c r="F18" s="182"/>
      <c r="G18" s="183"/>
      <c r="M18" s="179" t="s">
        <v>99</v>
      </c>
      <c r="O18" s="170"/>
    </row>
    <row r="19" spans="1:104" x14ac:dyDescent="0.2">
      <c r="A19" s="171">
        <v>4</v>
      </c>
      <c r="B19" s="172" t="s">
        <v>100</v>
      </c>
      <c r="C19" s="173" t="s">
        <v>101</v>
      </c>
      <c r="D19" s="174" t="s">
        <v>98</v>
      </c>
      <c r="E19" s="175">
        <v>3.42</v>
      </c>
      <c r="F19" s="175">
        <v>0</v>
      </c>
      <c r="G19" s="176">
        <f>E19*F19</f>
        <v>0</v>
      </c>
      <c r="O19" s="170">
        <v>2</v>
      </c>
      <c r="AA19" s="146">
        <v>1</v>
      </c>
      <c r="AB19" s="146">
        <v>1</v>
      </c>
      <c r="AC19" s="146">
        <v>1</v>
      </c>
      <c r="AZ19" s="146">
        <v>1</v>
      </c>
      <c r="BA19" s="146">
        <f>IF(AZ19=1,G19,0)</f>
        <v>0</v>
      </c>
      <c r="BB19" s="146">
        <f>IF(AZ19=2,G19,0)</f>
        <v>0</v>
      </c>
      <c r="BC19" s="146">
        <f>IF(AZ19=3,G19,0)</f>
        <v>0</v>
      </c>
      <c r="BD19" s="146">
        <f>IF(AZ19=4,G19,0)</f>
        <v>0</v>
      </c>
      <c r="BE19" s="146">
        <f>IF(AZ19=5,G19,0)</f>
        <v>0</v>
      </c>
      <c r="CA19" s="177">
        <v>1</v>
      </c>
      <c r="CB19" s="177">
        <v>1</v>
      </c>
      <c r="CZ19" s="146">
        <v>1.0200000000000001E-3</v>
      </c>
    </row>
    <row r="20" spans="1:104" x14ac:dyDescent="0.2">
      <c r="A20" s="178"/>
      <c r="B20" s="180"/>
      <c r="C20" s="225" t="s">
        <v>102</v>
      </c>
      <c r="D20" s="226"/>
      <c r="E20" s="181">
        <v>3.42</v>
      </c>
      <c r="F20" s="182"/>
      <c r="G20" s="183"/>
      <c r="M20" s="179" t="s">
        <v>102</v>
      </c>
      <c r="O20" s="170"/>
    </row>
    <row r="21" spans="1:104" x14ac:dyDescent="0.2">
      <c r="A21" s="171">
        <v>5</v>
      </c>
      <c r="B21" s="172" t="s">
        <v>103</v>
      </c>
      <c r="C21" s="173" t="s">
        <v>104</v>
      </c>
      <c r="D21" s="174" t="s">
        <v>98</v>
      </c>
      <c r="E21" s="175">
        <v>3.42</v>
      </c>
      <c r="F21" s="175">
        <v>0</v>
      </c>
      <c r="G21" s="176">
        <f>E21*F21</f>
        <v>0</v>
      </c>
      <c r="O21" s="170">
        <v>2</v>
      </c>
      <c r="AA21" s="146">
        <v>1</v>
      </c>
      <c r="AB21" s="146">
        <v>1</v>
      </c>
      <c r="AC21" s="146">
        <v>1</v>
      </c>
      <c r="AZ21" s="146">
        <v>1</v>
      </c>
      <c r="BA21" s="146">
        <f>IF(AZ21=1,G21,0)</f>
        <v>0</v>
      </c>
      <c r="BB21" s="146">
        <f>IF(AZ21=2,G21,0)</f>
        <v>0</v>
      </c>
      <c r="BC21" s="146">
        <f>IF(AZ21=3,G21,0)</f>
        <v>0</v>
      </c>
      <c r="BD21" s="146">
        <f>IF(AZ21=4,G21,0)</f>
        <v>0</v>
      </c>
      <c r="BE21" s="146">
        <f>IF(AZ21=5,G21,0)</f>
        <v>0</v>
      </c>
      <c r="CA21" s="177">
        <v>1</v>
      </c>
      <c r="CB21" s="177">
        <v>1</v>
      </c>
      <c r="CZ21" s="146">
        <v>1.0200000000000001E-3</v>
      </c>
    </row>
    <row r="22" spans="1:104" x14ac:dyDescent="0.2">
      <c r="A22" s="178"/>
      <c r="B22" s="180"/>
      <c r="C22" s="225" t="s">
        <v>102</v>
      </c>
      <c r="D22" s="226"/>
      <c r="E22" s="181">
        <v>3.42</v>
      </c>
      <c r="F22" s="182"/>
      <c r="G22" s="183"/>
      <c r="M22" s="179" t="s">
        <v>102</v>
      </c>
      <c r="O22" s="170"/>
    </row>
    <row r="23" spans="1:104" x14ac:dyDescent="0.2">
      <c r="A23" s="184"/>
      <c r="B23" s="185" t="s">
        <v>74</v>
      </c>
      <c r="C23" s="186" t="str">
        <f>CONCATENATE(B7," ",C7)</f>
        <v>34 Stěny a příčky</v>
      </c>
      <c r="D23" s="187"/>
      <c r="E23" s="188"/>
      <c r="F23" s="189"/>
      <c r="G23" s="190">
        <f>SUM(G7:G22)</f>
        <v>0</v>
      </c>
      <c r="O23" s="170">
        <v>4</v>
      </c>
      <c r="BA23" s="191">
        <f>SUM(BA7:BA22)</f>
        <v>0</v>
      </c>
      <c r="BB23" s="191">
        <f>SUM(BB7:BB22)</f>
        <v>0</v>
      </c>
      <c r="BC23" s="191">
        <f>SUM(BC7:BC22)</f>
        <v>0</v>
      </c>
      <c r="BD23" s="191">
        <f>SUM(BD7:BD22)</f>
        <v>0</v>
      </c>
      <c r="BE23" s="191">
        <f>SUM(BE7:BE22)</f>
        <v>0</v>
      </c>
    </row>
    <row r="24" spans="1:104" x14ac:dyDescent="0.2">
      <c r="A24" s="163" t="s">
        <v>72</v>
      </c>
      <c r="B24" s="164" t="s">
        <v>105</v>
      </c>
      <c r="C24" s="165" t="s">
        <v>106</v>
      </c>
      <c r="D24" s="166"/>
      <c r="E24" s="167"/>
      <c r="F24" s="167"/>
      <c r="G24" s="168"/>
      <c r="H24" s="169"/>
      <c r="I24" s="169"/>
      <c r="O24" s="170">
        <v>1</v>
      </c>
    </row>
    <row r="25" spans="1:104" x14ac:dyDescent="0.2">
      <c r="A25" s="171">
        <v>6</v>
      </c>
      <c r="B25" s="172" t="s">
        <v>107</v>
      </c>
      <c r="C25" s="173" t="s">
        <v>108</v>
      </c>
      <c r="D25" s="174" t="s">
        <v>86</v>
      </c>
      <c r="E25" s="175">
        <v>90.801500000000004</v>
      </c>
      <c r="F25" s="175">
        <v>0</v>
      </c>
      <c r="G25" s="176">
        <f>E25*F25</f>
        <v>0</v>
      </c>
      <c r="O25" s="170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1</v>
      </c>
      <c r="CZ25" s="146">
        <v>4.0000000000000003E-5</v>
      </c>
    </row>
    <row r="26" spans="1:104" x14ac:dyDescent="0.2">
      <c r="A26" s="178"/>
      <c r="B26" s="180"/>
      <c r="C26" s="225" t="s">
        <v>109</v>
      </c>
      <c r="D26" s="226"/>
      <c r="E26" s="181">
        <v>27.927499999999998</v>
      </c>
      <c r="F26" s="182"/>
      <c r="G26" s="183"/>
      <c r="M26" s="179" t="s">
        <v>109</v>
      </c>
      <c r="O26" s="170"/>
    </row>
    <row r="27" spans="1:104" x14ac:dyDescent="0.2">
      <c r="A27" s="178"/>
      <c r="B27" s="180"/>
      <c r="C27" s="225" t="s">
        <v>110</v>
      </c>
      <c r="D27" s="226"/>
      <c r="E27" s="181">
        <v>62.874000000000002</v>
      </c>
      <c r="F27" s="182"/>
      <c r="G27" s="183"/>
      <c r="M27" s="179" t="s">
        <v>110</v>
      </c>
      <c r="O27" s="170"/>
    </row>
    <row r="28" spans="1:104" x14ac:dyDescent="0.2">
      <c r="A28" s="171">
        <v>7</v>
      </c>
      <c r="B28" s="172" t="s">
        <v>111</v>
      </c>
      <c r="C28" s="173" t="s">
        <v>112</v>
      </c>
      <c r="D28" s="174" t="s">
        <v>86</v>
      </c>
      <c r="E28" s="175">
        <v>37.046900000000001</v>
      </c>
      <c r="F28" s="175">
        <v>0</v>
      </c>
      <c r="G28" s="176">
        <f>E28*F28</f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5.1229999999999998E-2</v>
      </c>
    </row>
    <row r="29" spans="1:104" x14ac:dyDescent="0.2">
      <c r="A29" s="178"/>
      <c r="B29" s="180"/>
      <c r="C29" s="225" t="s">
        <v>113</v>
      </c>
      <c r="D29" s="226"/>
      <c r="E29" s="181">
        <v>4.7809999999999997</v>
      </c>
      <c r="F29" s="182"/>
      <c r="G29" s="183"/>
      <c r="M29" s="179" t="s">
        <v>113</v>
      </c>
      <c r="O29" s="170"/>
    </row>
    <row r="30" spans="1:104" x14ac:dyDescent="0.2">
      <c r="A30" s="178"/>
      <c r="B30" s="180"/>
      <c r="C30" s="225" t="s">
        <v>114</v>
      </c>
      <c r="D30" s="226"/>
      <c r="E30" s="181">
        <v>11.139200000000001</v>
      </c>
      <c r="F30" s="182"/>
      <c r="G30" s="183"/>
      <c r="M30" s="179" t="s">
        <v>114</v>
      </c>
      <c r="O30" s="170"/>
    </row>
    <row r="31" spans="1:104" x14ac:dyDescent="0.2">
      <c r="A31" s="178"/>
      <c r="B31" s="180"/>
      <c r="C31" s="225" t="s">
        <v>115</v>
      </c>
      <c r="D31" s="226"/>
      <c r="E31" s="181">
        <v>2.2711999999999999</v>
      </c>
      <c r="F31" s="182"/>
      <c r="G31" s="183"/>
      <c r="M31" s="179" t="s">
        <v>115</v>
      </c>
      <c r="O31" s="170"/>
    </row>
    <row r="32" spans="1:104" x14ac:dyDescent="0.2">
      <c r="A32" s="178"/>
      <c r="B32" s="180"/>
      <c r="C32" s="225" t="s">
        <v>116</v>
      </c>
      <c r="D32" s="226"/>
      <c r="E32" s="181">
        <v>1.3360000000000001</v>
      </c>
      <c r="F32" s="182"/>
      <c r="G32" s="183"/>
      <c r="M32" s="179" t="s">
        <v>116</v>
      </c>
      <c r="O32" s="170"/>
    </row>
    <row r="33" spans="1:104" x14ac:dyDescent="0.2">
      <c r="A33" s="178"/>
      <c r="B33" s="180"/>
      <c r="C33" s="225" t="s">
        <v>117</v>
      </c>
      <c r="D33" s="226"/>
      <c r="E33" s="181">
        <v>5.1980000000000004</v>
      </c>
      <c r="F33" s="182"/>
      <c r="G33" s="183"/>
      <c r="M33" s="179" t="s">
        <v>117</v>
      </c>
      <c r="O33" s="170"/>
    </row>
    <row r="34" spans="1:104" x14ac:dyDescent="0.2">
      <c r="A34" s="178"/>
      <c r="B34" s="180"/>
      <c r="C34" s="225" t="s">
        <v>118</v>
      </c>
      <c r="D34" s="226"/>
      <c r="E34" s="181">
        <v>9.8354999999999997</v>
      </c>
      <c r="F34" s="182"/>
      <c r="G34" s="183"/>
      <c r="M34" s="179" t="s">
        <v>118</v>
      </c>
      <c r="O34" s="170"/>
    </row>
    <row r="35" spans="1:104" x14ac:dyDescent="0.2">
      <c r="A35" s="178"/>
      <c r="B35" s="180"/>
      <c r="C35" s="225" t="s">
        <v>119</v>
      </c>
      <c r="D35" s="226"/>
      <c r="E35" s="181">
        <v>2.4860000000000002</v>
      </c>
      <c r="F35" s="182"/>
      <c r="G35" s="183"/>
      <c r="M35" s="179" t="s">
        <v>119</v>
      </c>
      <c r="O35" s="170"/>
    </row>
    <row r="36" spans="1:104" ht="22.5" x14ac:dyDescent="0.2">
      <c r="A36" s="171">
        <v>8</v>
      </c>
      <c r="B36" s="172" t="s">
        <v>120</v>
      </c>
      <c r="C36" s="173" t="s">
        <v>121</v>
      </c>
      <c r="D36" s="174" t="s">
        <v>86</v>
      </c>
      <c r="E36" s="175">
        <v>37.046900000000001</v>
      </c>
      <c r="F36" s="175">
        <v>0</v>
      </c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4.1099999999999999E-3</v>
      </c>
    </row>
    <row r="37" spans="1:104" x14ac:dyDescent="0.2">
      <c r="A37" s="178"/>
      <c r="B37" s="180"/>
      <c r="C37" s="225" t="s">
        <v>122</v>
      </c>
      <c r="D37" s="226"/>
      <c r="E37" s="181">
        <v>0</v>
      </c>
      <c r="F37" s="182"/>
      <c r="G37" s="183"/>
      <c r="M37" s="179" t="s">
        <v>122</v>
      </c>
      <c r="O37" s="170"/>
    </row>
    <row r="38" spans="1:104" x14ac:dyDescent="0.2">
      <c r="A38" s="178"/>
      <c r="B38" s="180"/>
      <c r="C38" s="225" t="s">
        <v>113</v>
      </c>
      <c r="D38" s="226"/>
      <c r="E38" s="181">
        <v>4.7809999999999997</v>
      </c>
      <c r="F38" s="182"/>
      <c r="G38" s="183"/>
      <c r="M38" s="179" t="s">
        <v>113</v>
      </c>
      <c r="O38" s="170"/>
    </row>
    <row r="39" spans="1:104" x14ac:dyDescent="0.2">
      <c r="A39" s="178"/>
      <c r="B39" s="180"/>
      <c r="C39" s="225" t="s">
        <v>114</v>
      </c>
      <c r="D39" s="226"/>
      <c r="E39" s="181">
        <v>11.139200000000001</v>
      </c>
      <c r="F39" s="182"/>
      <c r="G39" s="183"/>
      <c r="M39" s="179" t="s">
        <v>114</v>
      </c>
      <c r="O39" s="170"/>
    </row>
    <row r="40" spans="1:104" x14ac:dyDescent="0.2">
      <c r="A40" s="178"/>
      <c r="B40" s="180"/>
      <c r="C40" s="225" t="s">
        <v>115</v>
      </c>
      <c r="D40" s="226"/>
      <c r="E40" s="181">
        <v>2.2711999999999999</v>
      </c>
      <c r="F40" s="182"/>
      <c r="G40" s="183"/>
      <c r="M40" s="179" t="s">
        <v>115</v>
      </c>
      <c r="O40" s="170"/>
    </row>
    <row r="41" spans="1:104" x14ac:dyDescent="0.2">
      <c r="A41" s="178"/>
      <c r="B41" s="180"/>
      <c r="C41" s="225" t="s">
        <v>116</v>
      </c>
      <c r="D41" s="226"/>
      <c r="E41" s="181">
        <v>1.3360000000000001</v>
      </c>
      <c r="F41" s="182"/>
      <c r="G41" s="183"/>
      <c r="M41" s="179" t="s">
        <v>116</v>
      </c>
      <c r="O41" s="170"/>
    </row>
    <row r="42" spans="1:104" x14ac:dyDescent="0.2">
      <c r="A42" s="178"/>
      <c r="B42" s="180"/>
      <c r="C42" s="225" t="s">
        <v>117</v>
      </c>
      <c r="D42" s="226"/>
      <c r="E42" s="181">
        <v>5.1980000000000004</v>
      </c>
      <c r="F42" s="182"/>
      <c r="G42" s="183"/>
      <c r="M42" s="179" t="s">
        <v>117</v>
      </c>
      <c r="O42" s="170"/>
    </row>
    <row r="43" spans="1:104" x14ac:dyDescent="0.2">
      <c r="A43" s="178"/>
      <c r="B43" s="180"/>
      <c r="C43" s="225" t="s">
        <v>118</v>
      </c>
      <c r="D43" s="226"/>
      <c r="E43" s="181">
        <v>9.8354999999999997</v>
      </c>
      <c r="F43" s="182"/>
      <c r="G43" s="183"/>
      <c r="M43" s="179" t="s">
        <v>118</v>
      </c>
      <c r="O43" s="170"/>
    </row>
    <row r="44" spans="1:104" x14ac:dyDescent="0.2">
      <c r="A44" s="178"/>
      <c r="B44" s="180"/>
      <c r="C44" s="225" t="s">
        <v>119</v>
      </c>
      <c r="D44" s="226"/>
      <c r="E44" s="181">
        <v>2.4860000000000002</v>
      </c>
      <c r="F44" s="182"/>
      <c r="G44" s="183"/>
      <c r="M44" s="179" t="s">
        <v>119</v>
      </c>
      <c r="O44" s="170"/>
    </row>
    <row r="45" spans="1:104" x14ac:dyDescent="0.2">
      <c r="A45" s="171">
        <v>9</v>
      </c>
      <c r="B45" s="172" t="s">
        <v>123</v>
      </c>
      <c r="C45" s="173" t="s">
        <v>124</v>
      </c>
      <c r="D45" s="174" t="s">
        <v>125</v>
      </c>
      <c r="E45" s="175">
        <v>3</v>
      </c>
      <c r="F45" s="175">
        <v>0</v>
      </c>
      <c r="G45" s="176">
        <f>E45*F45</f>
        <v>0</v>
      </c>
      <c r="O45" s="170">
        <v>2</v>
      </c>
      <c r="AA45" s="146">
        <v>1</v>
      </c>
      <c r="AB45" s="146">
        <v>1</v>
      </c>
      <c r="AC45" s="146">
        <v>1</v>
      </c>
      <c r="AZ45" s="146">
        <v>1</v>
      </c>
      <c r="BA45" s="146">
        <f>IF(AZ45=1,G45,0)</f>
        <v>0</v>
      </c>
      <c r="BB45" s="146">
        <f>IF(AZ45=2,G45,0)</f>
        <v>0</v>
      </c>
      <c r="BC45" s="146">
        <f>IF(AZ45=3,G45,0)</f>
        <v>0</v>
      </c>
      <c r="BD45" s="146">
        <f>IF(AZ45=4,G45,0)</f>
        <v>0</v>
      </c>
      <c r="BE45" s="146">
        <f>IF(AZ45=5,G45,0)</f>
        <v>0</v>
      </c>
      <c r="CA45" s="177">
        <v>1</v>
      </c>
      <c r="CB45" s="177">
        <v>1</v>
      </c>
      <c r="CZ45" s="146">
        <v>4.5429999999999998E-2</v>
      </c>
    </row>
    <row r="46" spans="1:104" x14ac:dyDescent="0.2">
      <c r="A46" s="178"/>
      <c r="B46" s="180"/>
      <c r="C46" s="225" t="s">
        <v>126</v>
      </c>
      <c r="D46" s="226"/>
      <c r="E46" s="181">
        <v>0</v>
      </c>
      <c r="F46" s="182"/>
      <c r="G46" s="183"/>
      <c r="M46" s="179" t="s">
        <v>126</v>
      </c>
      <c r="O46" s="170"/>
    </row>
    <row r="47" spans="1:104" x14ac:dyDescent="0.2">
      <c r="A47" s="178"/>
      <c r="B47" s="180"/>
      <c r="C47" s="225" t="s">
        <v>127</v>
      </c>
      <c r="D47" s="226"/>
      <c r="E47" s="181">
        <v>1</v>
      </c>
      <c r="F47" s="182"/>
      <c r="G47" s="183"/>
      <c r="M47" s="204">
        <v>4.209027777777778</v>
      </c>
      <c r="O47" s="170"/>
    </row>
    <row r="48" spans="1:104" x14ac:dyDescent="0.2">
      <c r="A48" s="178"/>
      <c r="B48" s="180"/>
      <c r="C48" s="225" t="s">
        <v>128</v>
      </c>
      <c r="D48" s="226"/>
      <c r="E48" s="181">
        <v>1</v>
      </c>
      <c r="F48" s="182"/>
      <c r="G48" s="183"/>
      <c r="M48" s="204">
        <v>4.2923611111111111</v>
      </c>
      <c r="O48" s="170"/>
    </row>
    <row r="49" spans="1:104" x14ac:dyDescent="0.2">
      <c r="A49" s="178"/>
      <c r="B49" s="180"/>
      <c r="C49" s="225" t="s">
        <v>129</v>
      </c>
      <c r="D49" s="226"/>
      <c r="E49" s="181">
        <v>1</v>
      </c>
      <c r="F49" s="182"/>
      <c r="G49" s="183"/>
      <c r="M49" s="204">
        <v>4.3756944444444441</v>
      </c>
      <c r="O49" s="170"/>
    </row>
    <row r="50" spans="1:104" x14ac:dyDescent="0.2">
      <c r="A50" s="171">
        <v>10</v>
      </c>
      <c r="B50" s="172" t="s">
        <v>130</v>
      </c>
      <c r="C50" s="173" t="s">
        <v>131</v>
      </c>
      <c r="D50" s="174" t="s">
        <v>98</v>
      </c>
      <c r="E50" s="175">
        <v>14.7</v>
      </c>
      <c r="F50" s="175">
        <v>0</v>
      </c>
      <c r="G50" s="176">
        <f>E50*F50</f>
        <v>0</v>
      </c>
      <c r="O50" s="170">
        <v>2</v>
      </c>
      <c r="AA50" s="146">
        <v>1</v>
      </c>
      <c r="AB50" s="146">
        <v>1</v>
      </c>
      <c r="AC50" s="146">
        <v>1</v>
      </c>
      <c r="AZ50" s="146">
        <v>1</v>
      </c>
      <c r="BA50" s="146">
        <f>IF(AZ50=1,G50,0)</f>
        <v>0</v>
      </c>
      <c r="BB50" s="146">
        <f>IF(AZ50=2,G50,0)</f>
        <v>0</v>
      </c>
      <c r="BC50" s="146">
        <f>IF(AZ50=3,G50,0)</f>
        <v>0</v>
      </c>
      <c r="BD50" s="146">
        <f>IF(AZ50=4,G50,0)</f>
        <v>0</v>
      </c>
      <c r="BE50" s="146">
        <f>IF(AZ50=5,G50,0)</f>
        <v>0</v>
      </c>
      <c r="CA50" s="177">
        <v>1</v>
      </c>
      <c r="CB50" s="177">
        <v>1</v>
      </c>
      <c r="CZ50" s="146">
        <v>4.3099999999999996E-3</v>
      </c>
    </row>
    <row r="51" spans="1:104" x14ac:dyDescent="0.2">
      <c r="A51" s="178"/>
      <c r="B51" s="180"/>
      <c r="C51" s="225" t="s">
        <v>126</v>
      </c>
      <c r="D51" s="226"/>
      <c r="E51" s="181">
        <v>0</v>
      </c>
      <c r="F51" s="182"/>
      <c r="G51" s="183"/>
      <c r="M51" s="179" t="s">
        <v>126</v>
      </c>
      <c r="O51" s="170"/>
    </row>
    <row r="52" spans="1:104" x14ac:dyDescent="0.2">
      <c r="A52" s="178"/>
      <c r="B52" s="180"/>
      <c r="C52" s="225" t="s">
        <v>132</v>
      </c>
      <c r="D52" s="226"/>
      <c r="E52" s="181">
        <v>4.9000000000000004</v>
      </c>
      <c r="F52" s="182"/>
      <c r="G52" s="183"/>
      <c r="M52" s="179" t="s">
        <v>132</v>
      </c>
      <c r="O52" s="170"/>
    </row>
    <row r="53" spans="1:104" x14ac:dyDescent="0.2">
      <c r="A53" s="178"/>
      <c r="B53" s="180"/>
      <c r="C53" s="225" t="s">
        <v>133</v>
      </c>
      <c r="D53" s="226"/>
      <c r="E53" s="181">
        <v>4.9000000000000004</v>
      </c>
      <c r="F53" s="182"/>
      <c r="G53" s="183"/>
      <c r="M53" s="179" t="s">
        <v>133</v>
      </c>
      <c r="O53" s="170"/>
    </row>
    <row r="54" spans="1:104" x14ac:dyDescent="0.2">
      <c r="A54" s="178"/>
      <c r="B54" s="180"/>
      <c r="C54" s="225" t="s">
        <v>134</v>
      </c>
      <c r="D54" s="226"/>
      <c r="E54" s="181">
        <v>4.9000000000000004</v>
      </c>
      <c r="F54" s="182"/>
      <c r="G54" s="183"/>
      <c r="M54" s="179" t="s">
        <v>134</v>
      </c>
      <c r="O54" s="170"/>
    </row>
    <row r="55" spans="1:104" x14ac:dyDescent="0.2">
      <c r="A55" s="171">
        <v>11</v>
      </c>
      <c r="B55" s="172" t="s">
        <v>135</v>
      </c>
      <c r="C55" s="173" t="s">
        <v>136</v>
      </c>
      <c r="D55" s="174" t="s">
        <v>86</v>
      </c>
      <c r="E55" s="175">
        <v>76.595100000000002</v>
      </c>
      <c r="F55" s="175">
        <v>0</v>
      </c>
      <c r="G55" s="176">
        <f>E55*F55</f>
        <v>0</v>
      </c>
      <c r="O55" s="170">
        <v>2</v>
      </c>
      <c r="AA55" s="146">
        <v>1</v>
      </c>
      <c r="AB55" s="146">
        <v>1</v>
      </c>
      <c r="AC55" s="146">
        <v>1</v>
      </c>
      <c r="AZ55" s="146">
        <v>1</v>
      </c>
      <c r="BA55" s="146">
        <f>IF(AZ55=1,G55,0)</f>
        <v>0</v>
      </c>
      <c r="BB55" s="146">
        <f>IF(AZ55=2,G55,0)</f>
        <v>0</v>
      </c>
      <c r="BC55" s="146">
        <f>IF(AZ55=3,G55,0)</f>
        <v>0</v>
      </c>
      <c r="BD55" s="146">
        <f>IF(AZ55=4,G55,0)</f>
        <v>0</v>
      </c>
      <c r="BE55" s="146">
        <f>IF(AZ55=5,G55,0)</f>
        <v>0</v>
      </c>
      <c r="CA55" s="177">
        <v>1</v>
      </c>
      <c r="CB55" s="177">
        <v>1</v>
      </c>
      <c r="CZ55" s="146">
        <v>4.7660000000000001E-2</v>
      </c>
    </row>
    <row r="56" spans="1:104" x14ac:dyDescent="0.2">
      <c r="A56" s="178"/>
      <c r="B56" s="180"/>
      <c r="C56" s="225" t="s">
        <v>137</v>
      </c>
      <c r="D56" s="226"/>
      <c r="E56" s="181">
        <v>0</v>
      </c>
      <c r="F56" s="182"/>
      <c r="G56" s="183"/>
      <c r="M56" s="179" t="s">
        <v>137</v>
      </c>
      <c r="O56" s="170"/>
    </row>
    <row r="57" spans="1:104" x14ac:dyDescent="0.2">
      <c r="A57" s="178"/>
      <c r="B57" s="180"/>
      <c r="C57" s="225" t="s">
        <v>138</v>
      </c>
      <c r="D57" s="226"/>
      <c r="E57" s="181">
        <v>10.98</v>
      </c>
      <c r="F57" s="182"/>
      <c r="G57" s="183"/>
      <c r="M57" s="179" t="s">
        <v>138</v>
      </c>
      <c r="O57" s="170"/>
    </row>
    <row r="58" spans="1:104" x14ac:dyDescent="0.2">
      <c r="A58" s="178"/>
      <c r="B58" s="180"/>
      <c r="C58" s="225" t="s">
        <v>139</v>
      </c>
      <c r="D58" s="226"/>
      <c r="E58" s="181">
        <v>16.991700000000002</v>
      </c>
      <c r="F58" s="182"/>
      <c r="G58" s="183"/>
      <c r="M58" s="179" t="s">
        <v>139</v>
      </c>
      <c r="O58" s="170"/>
    </row>
    <row r="59" spans="1:104" x14ac:dyDescent="0.2">
      <c r="A59" s="178"/>
      <c r="B59" s="180"/>
      <c r="C59" s="225" t="s">
        <v>140</v>
      </c>
      <c r="D59" s="226"/>
      <c r="E59" s="181">
        <v>7.3932000000000002</v>
      </c>
      <c r="F59" s="182"/>
      <c r="G59" s="183"/>
      <c r="M59" s="179" t="s">
        <v>140</v>
      </c>
      <c r="O59" s="170"/>
    </row>
    <row r="60" spans="1:104" x14ac:dyDescent="0.2">
      <c r="A60" s="178"/>
      <c r="B60" s="180"/>
      <c r="C60" s="225" t="s">
        <v>141</v>
      </c>
      <c r="D60" s="226"/>
      <c r="E60" s="181">
        <v>6.0267999999999997</v>
      </c>
      <c r="F60" s="182"/>
      <c r="G60" s="183"/>
      <c r="M60" s="179" t="s">
        <v>141</v>
      </c>
      <c r="O60" s="170"/>
    </row>
    <row r="61" spans="1:104" x14ac:dyDescent="0.2">
      <c r="A61" s="178"/>
      <c r="B61" s="180"/>
      <c r="C61" s="225" t="s">
        <v>142</v>
      </c>
      <c r="D61" s="226"/>
      <c r="E61" s="181">
        <v>11.2089</v>
      </c>
      <c r="F61" s="182"/>
      <c r="G61" s="183"/>
      <c r="M61" s="179" t="s">
        <v>142</v>
      </c>
      <c r="O61" s="170"/>
    </row>
    <row r="62" spans="1:104" x14ac:dyDescent="0.2">
      <c r="A62" s="178"/>
      <c r="B62" s="180"/>
      <c r="C62" s="225" t="s">
        <v>143</v>
      </c>
      <c r="D62" s="226"/>
      <c r="E62" s="181">
        <v>15.796099999999999</v>
      </c>
      <c r="F62" s="182"/>
      <c r="G62" s="183"/>
      <c r="M62" s="179" t="s">
        <v>143</v>
      </c>
      <c r="O62" s="170"/>
    </row>
    <row r="63" spans="1:104" x14ac:dyDescent="0.2">
      <c r="A63" s="178"/>
      <c r="B63" s="180"/>
      <c r="C63" s="225" t="s">
        <v>144</v>
      </c>
      <c r="D63" s="226"/>
      <c r="E63" s="181">
        <v>8.1983999999999995</v>
      </c>
      <c r="F63" s="182"/>
      <c r="G63" s="183"/>
      <c r="M63" s="179" t="s">
        <v>144</v>
      </c>
      <c r="O63" s="170"/>
    </row>
    <row r="64" spans="1:104" x14ac:dyDescent="0.2">
      <c r="A64" s="171">
        <v>12</v>
      </c>
      <c r="B64" s="172" t="s">
        <v>145</v>
      </c>
      <c r="C64" s="173" t="s">
        <v>146</v>
      </c>
      <c r="D64" s="174" t="s">
        <v>86</v>
      </c>
      <c r="E64" s="175">
        <v>113.03</v>
      </c>
      <c r="F64" s="175">
        <v>0</v>
      </c>
      <c r="G64" s="176">
        <f>E64*F64</f>
        <v>0</v>
      </c>
      <c r="O64" s="170">
        <v>2</v>
      </c>
      <c r="AA64" s="146">
        <v>1</v>
      </c>
      <c r="AB64" s="146">
        <v>1</v>
      </c>
      <c r="AC64" s="146">
        <v>1</v>
      </c>
      <c r="AZ64" s="146">
        <v>1</v>
      </c>
      <c r="BA64" s="146">
        <f>IF(AZ64=1,G64,0)</f>
        <v>0</v>
      </c>
      <c r="BB64" s="146">
        <f>IF(AZ64=2,G64,0)</f>
        <v>0</v>
      </c>
      <c r="BC64" s="146">
        <f>IF(AZ64=3,G64,0)</f>
        <v>0</v>
      </c>
      <c r="BD64" s="146">
        <f>IF(AZ64=4,G64,0)</f>
        <v>0</v>
      </c>
      <c r="BE64" s="146">
        <f>IF(AZ64=5,G64,0)</f>
        <v>0</v>
      </c>
      <c r="CA64" s="177">
        <v>1</v>
      </c>
      <c r="CB64" s="177">
        <v>1</v>
      </c>
      <c r="CZ64" s="146">
        <v>4.5580000000000002E-2</v>
      </c>
    </row>
    <row r="65" spans="1:104" x14ac:dyDescent="0.2">
      <c r="A65" s="178"/>
      <c r="B65" s="180"/>
      <c r="C65" s="225" t="s">
        <v>147</v>
      </c>
      <c r="D65" s="226"/>
      <c r="E65" s="181">
        <v>0</v>
      </c>
      <c r="F65" s="182"/>
      <c r="G65" s="183"/>
      <c r="M65" s="179" t="s">
        <v>147</v>
      </c>
      <c r="O65" s="170"/>
    </row>
    <row r="66" spans="1:104" x14ac:dyDescent="0.2">
      <c r="A66" s="178"/>
      <c r="B66" s="180"/>
      <c r="C66" s="225" t="s">
        <v>148</v>
      </c>
      <c r="D66" s="226"/>
      <c r="E66" s="181">
        <v>15.3</v>
      </c>
      <c r="F66" s="182"/>
      <c r="G66" s="183"/>
      <c r="M66" s="179" t="s">
        <v>148</v>
      </c>
      <c r="O66" s="170"/>
    </row>
    <row r="67" spans="1:104" x14ac:dyDescent="0.2">
      <c r="A67" s="178"/>
      <c r="B67" s="180"/>
      <c r="C67" s="225" t="s">
        <v>149</v>
      </c>
      <c r="D67" s="226"/>
      <c r="E67" s="181">
        <v>27.69</v>
      </c>
      <c r="F67" s="182"/>
      <c r="G67" s="183"/>
      <c r="M67" s="179" t="s">
        <v>149</v>
      </c>
      <c r="O67" s="170"/>
    </row>
    <row r="68" spans="1:104" x14ac:dyDescent="0.2">
      <c r="A68" s="178"/>
      <c r="B68" s="180"/>
      <c r="C68" s="225" t="s">
        <v>150</v>
      </c>
      <c r="D68" s="226"/>
      <c r="E68" s="181">
        <v>9.5259999999999998</v>
      </c>
      <c r="F68" s="182"/>
      <c r="G68" s="183"/>
      <c r="M68" s="179" t="s">
        <v>150</v>
      </c>
      <c r="O68" s="170"/>
    </row>
    <row r="69" spans="1:104" x14ac:dyDescent="0.2">
      <c r="A69" s="178"/>
      <c r="B69" s="180"/>
      <c r="C69" s="225" t="s">
        <v>151</v>
      </c>
      <c r="D69" s="226"/>
      <c r="E69" s="181">
        <v>8.9740000000000002</v>
      </c>
      <c r="F69" s="182"/>
      <c r="G69" s="183"/>
      <c r="M69" s="179" t="s">
        <v>151</v>
      </c>
      <c r="O69" s="170"/>
    </row>
    <row r="70" spans="1:104" x14ac:dyDescent="0.2">
      <c r="A70" s="178"/>
      <c r="B70" s="180"/>
      <c r="C70" s="225" t="s">
        <v>152</v>
      </c>
      <c r="D70" s="226"/>
      <c r="E70" s="181">
        <v>13.596</v>
      </c>
      <c r="F70" s="182"/>
      <c r="G70" s="183"/>
      <c r="M70" s="179" t="s">
        <v>152</v>
      </c>
      <c r="O70" s="170"/>
    </row>
    <row r="71" spans="1:104" x14ac:dyDescent="0.2">
      <c r="A71" s="178"/>
      <c r="B71" s="180"/>
      <c r="C71" s="225" t="s">
        <v>153</v>
      </c>
      <c r="D71" s="226"/>
      <c r="E71" s="181">
        <v>25.632000000000001</v>
      </c>
      <c r="F71" s="182"/>
      <c r="G71" s="183"/>
      <c r="M71" s="179" t="s">
        <v>153</v>
      </c>
      <c r="O71" s="170"/>
    </row>
    <row r="72" spans="1:104" x14ac:dyDescent="0.2">
      <c r="A72" s="178"/>
      <c r="B72" s="180"/>
      <c r="C72" s="225" t="s">
        <v>154</v>
      </c>
      <c r="D72" s="226"/>
      <c r="E72" s="181">
        <v>12.311999999999999</v>
      </c>
      <c r="F72" s="182"/>
      <c r="G72" s="183"/>
      <c r="M72" s="179" t="s">
        <v>154</v>
      </c>
      <c r="O72" s="170"/>
    </row>
    <row r="73" spans="1:104" x14ac:dyDescent="0.2">
      <c r="A73" s="171">
        <v>13</v>
      </c>
      <c r="B73" s="172" t="s">
        <v>155</v>
      </c>
      <c r="C73" s="173" t="s">
        <v>156</v>
      </c>
      <c r="D73" s="174" t="s">
        <v>98</v>
      </c>
      <c r="E73" s="175">
        <v>41.91</v>
      </c>
      <c r="F73" s="175">
        <v>0</v>
      </c>
      <c r="G73" s="176">
        <f>E73*F73</f>
        <v>0</v>
      </c>
      <c r="O73" s="170">
        <v>2</v>
      </c>
      <c r="AA73" s="146">
        <v>1</v>
      </c>
      <c r="AB73" s="146">
        <v>1</v>
      </c>
      <c r="AC73" s="146">
        <v>1</v>
      </c>
      <c r="AZ73" s="146">
        <v>1</v>
      </c>
      <c r="BA73" s="146">
        <f>IF(AZ73=1,G73,0)</f>
        <v>0</v>
      </c>
      <c r="BB73" s="146">
        <f>IF(AZ73=2,G73,0)</f>
        <v>0</v>
      </c>
      <c r="BC73" s="146">
        <f>IF(AZ73=3,G73,0)</f>
        <v>0</v>
      </c>
      <c r="BD73" s="146">
        <f>IF(AZ73=4,G73,0)</f>
        <v>0</v>
      </c>
      <c r="BE73" s="146">
        <f>IF(AZ73=5,G73,0)</f>
        <v>0</v>
      </c>
      <c r="CA73" s="177">
        <v>1</v>
      </c>
      <c r="CB73" s="177">
        <v>1</v>
      </c>
      <c r="CZ73" s="146">
        <v>4.6000000000000001E-4</v>
      </c>
    </row>
    <row r="74" spans="1:104" x14ac:dyDescent="0.2">
      <c r="A74" s="178"/>
      <c r="B74" s="180"/>
      <c r="C74" s="225" t="s">
        <v>157</v>
      </c>
      <c r="D74" s="226"/>
      <c r="E74" s="181">
        <v>4.91</v>
      </c>
      <c r="F74" s="182"/>
      <c r="G74" s="183"/>
      <c r="M74" s="179" t="s">
        <v>157</v>
      </c>
      <c r="O74" s="170"/>
    </row>
    <row r="75" spans="1:104" x14ac:dyDescent="0.2">
      <c r="A75" s="178"/>
      <c r="B75" s="180"/>
      <c r="C75" s="225" t="s">
        <v>158</v>
      </c>
      <c r="D75" s="226"/>
      <c r="E75" s="181">
        <v>15.77</v>
      </c>
      <c r="F75" s="182"/>
      <c r="G75" s="183"/>
      <c r="M75" s="179" t="s">
        <v>158</v>
      </c>
      <c r="O75" s="170"/>
    </row>
    <row r="76" spans="1:104" x14ac:dyDescent="0.2">
      <c r="A76" s="178"/>
      <c r="B76" s="180"/>
      <c r="C76" s="225" t="s">
        <v>159</v>
      </c>
      <c r="D76" s="226"/>
      <c r="E76" s="181">
        <v>1.36</v>
      </c>
      <c r="F76" s="182"/>
      <c r="G76" s="183"/>
      <c r="M76" s="179" t="s">
        <v>159</v>
      </c>
      <c r="O76" s="170"/>
    </row>
    <row r="77" spans="1:104" x14ac:dyDescent="0.2">
      <c r="A77" s="178"/>
      <c r="B77" s="180"/>
      <c r="C77" s="225" t="s">
        <v>160</v>
      </c>
      <c r="D77" s="226"/>
      <c r="E77" s="181">
        <v>0.8</v>
      </c>
      <c r="F77" s="182"/>
      <c r="G77" s="183"/>
      <c r="M77" s="179" t="s">
        <v>160</v>
      </c>
      <c r="O77" s="170"/>
    </row>
    <row r="78" spans="1:104" x14ac:dyDescent="0.2">
      <c r="A78" s="178"/>
      <c r="B78" s="180"/>
      <c r="C78" s="225" t="s">
        <v>161</v>
      </c>
      <c r="D78" s="226"/>
      <c r="E78" s="181">
        <v>5.96</v>
      </c>
      <c r="F78" s="182"/>
      <c r="G78" s="183"/>
      <c r="M78" s="179" t="s">
        <v>161</v>
      </c>
      <c r="O78" s="170"/>
    </row>
    <row r="79" spans="1:104" x14ac:dyDescent="0.2">
      <c r="A79" s="178"/>
      <c r="B79" s="180"/>
      <c r="C79" s="225" t="s">
        <v>162</v>
      </c>
      <c r="D79" s="226"/>
      <c r="E79" s="181">
        <v>12.01</v>
      </c>
      <c r="F79" s="182"/>
      <c r="G79" s="183"/>
      <c r="M79" s="179" t="s">
        <v>162</v>
      </c>
      <c r="O79" s="170"/>
    </row>
    <row r="80" spans="1:104" x14ac:dyDescent="0.2">
      <c r="A80" s="178"/>
      <c r="B80" s="180"/>
      <c r="C80" s="225" t="s">
        <v>163</v>
      </c>
      <c r="D80" s="226"/>
      <c r="E80" s="181">
        <v>1.1000000000000001</v>
      </c>
      <c r="F80" s="182"/>
      <c r="G80" s="183"/>
      <c r="M80" s="179" t="s">
        <v>163</v>
      </c>
      <c r="O80" s="170"/>
    </row>
    <row r="81" spans="1:104" ht="22.5" x14ac:dyDescent="0.2">
      <c r="A81" s="171">
        <v>14</v>
      </c>
      <c r="B81" s="172" t="s">
        <v>164</v>
      </c>
      <c r="C81" s="173" t="s">
        <v>165</v>
      </c>
      <c r="D81" s="174" t="s">
        <v>86</v>
      </c>
      <c r="E81" s="175">
        <v>76.595100000000002</v>
      </c>
      <c r="F81" s="175">
        <v>0</v>
      </c>
      <c r="G81" s="176">
        <f>E81*F81</f>
        <v>0</v>
      </c>
      <c r="O81" s="170">
        <v>2</v>
      </c>
      <c r="AA81" s="146">
        <v>1</v>
      </c>
      <c r="AB81" s="146">
        <v>1</v>
      </c>
      <c r="AC81" s="146">
        <v>1</v>
      </c>
      <c r="AZ81" s="146">
        <v>1</v>
      </c>
      <c r="BA81" s="146">
        <f>IF(AZ81=1,G81,0)</f>
        <v>0</v>
      </c>
      <c r="BB81" s="146">
        <f>IF(AZ81=2,G81,0)</f>
        <v>0</v>
      </c>
      <c r="BC81" s="146">
        <f>IF(AZ81=3,G81,0)</f>
        <v>0</v>
      </c>
      <c r="BD81" s="146">
        <f>IF(AZ81=4,G81,0)</f>
        <v>0</v>
      </c>
      <c r="BE81" s="146">
        <f>IF(AZ81=5,G81,0)</f>
        <v>0</v>
      </c>
      <c r="CA81" s="177">
        <v>1</v>
      </c>
      <c r="CB81" s="177">
        <v>1</v>
      </c>
      <c r="CZ81" s="146">
        <v>3.6700000000000001E-3</v>
      </c>
    </row>
    <row r="82" spans="1:104" x14ac:dyDescent="0.2">
      <c r="A82" s="178"/>
      <c r="B82" s="180"/>
      <c r="C82" s="225" t="s">
        <v>122</v>
      </c>
      <c r="D82" s="226"/>
      <c r="E82" s="181">
        <v>0</v>
      </c>
      <c r="F82" s="182"/>
      <c r="G82" s="183"/>
      <c r="M82" s="179" t="s">
        <v>122</v>
      </c>
      <c r="O82" s="170"/>
    </row>
    <row r="83" spans="1:104" x14ac:dyDescent="0.2">
      <c r="A83" s="178"/>
      <c r="B83" s="180"/>
      <c r="C83" s="225" t="s">
        <v>138</v>
      </c>
      <c r="D83" s="226"/>
      <c r="E83" s="181">
        <v>10.98</v>
      </c>
      <c r="F83" s="182"/>
      <c r="G83" s="183"/>
      <c r="M83" s="179" t="s">
        <v>138</v>
      </c>
      <c r="O83" s="170"/>
    </row>
    <row r="84" spans="1:104" x14ac:dyDescent="0.2">
      <c r="A84" s="178"/>
      <c r="B84" s="180"/>
      <c r="C84" s="225" t="s">
        <v>139</v>
      </c>
      <c r="D84" s="226"/>
      <c r="E84" s="181">
        <v>16.991700000000002</v>
      </c>
      <c r="F84" s="182"/>
      <c r="G84" s="183"/>
      <c r="M84" s="179" t="s">
        <v>139</v>
      </c>
      <c r="O84" s="170"/>
    </row>
    <row r="85" spans="1:104" x14ac:dyDescent="0.2">
      <c r="A85" s="178"/>
      <c r="B85" s="180"/>
      <c r="C85" s="225" t="s">
        <v>140</v>
      </c>
      <c r="D85" s="226"/>
      <c r="E85" s="181">
        <v>7.3932000000000002</v>
      </c>
      <c r="F85" s="182"/>
      <c r="G85" s="183"/>
      <c r="M85" s="179" t="s">
        <v>140</v>
      </c>
      <c r="O85" s="170"/>
    </row>
    <row r="86" spans="1:104" x14ac:dyDescent="0.2">
      <c r="A86" s="178"/>
      <c r="B86" s="180"/>
      <c r="C86" s="225" t="s">
        <v>141</v>
      </c>
      <c r="D86" s="226"/>
      <c r="E86" s="181">
        <v>6.0267999999999997</v>
      </c>
      <c r="F86" s="182"/>
      <c r="G86" s="183"/>
      <c r="M86" s="179" t="s">
        <v>141</v>
      </c>
      <c r="O86" s="170"/>
    </row>
    <row r="87" spans="1:104" x14ac:dyDescent="0.2">
      <c r="A87" s="178"/>
      <c r="B87" s="180"/>
      <c r="C87" s="225" t="s">
        <v>142</v>
      </c>
      <c r="D87" s="226"/>
      <c r="E87" s="181">
        <v>11.2089</v>
      </c>
      <c r="F87" s="182"/>
      <c r="G87" s="183"/>
      <c r="M87" s="179" t="s">
        <v>142</v>
      </c>
      <c r="O87" s="170"/>
    </row>
    <row r="88" spans="1:104" x14ac:dyDescent="0.2">
      <c r="A88" s="178"/>
      <c r="B88" s="180"/>
      <c r="C88" s="225" t="s">
        <v>143</v>
      </c>
      <c r="D88" s="226"/>
      <c r="E88" s="181">
        <v>15.796099999999999</v>
      </c>
      <c r="F88" s="182"/>
      <c r="G88" s="183"/>
      <c r="M88" s="179" t="s">
        <v>143</v>
      </c>
      <c r="O88" s="170"/>
    </row>
    <row r="89" spans="1:104" x14ac:dyDescent="0.2">
      <c r="A89" s="178"/>
      <c r="B89" s="180"/>
      <c r="C89" s="225" t="s">
        <v>144</v>
      </c>
      <c r="D89" s="226"/>
      <c r="E89" s="181">
        <v>8.1983999999999995</v>
      </c>
      <c r="F89" s="182"/>
      <c r="G89" s="183"/>
      <c r="M89" s="179" t="s">
        <v>144</v>
      </c>
      <c r="O89" s="170"/>
    </row>
    <row r="90" spans="1:104" x14ac:dyDescent="0.2">
      <c r="A90" s="184"/>
      <c r="B90" s="185" t="s">
        <v>74</v>
      </c>
      <c r="C90" s="186" t="str">
        <f>CONCATENATE(B24," ",C24)</f>
        <v>61 Upravy povrchů vnitřní</v>
      </c>
      <c r="D90" s="187"/>
      <c r="E90" s="188"/>
      <c r="F90" s="189"/>
      <c r="G90" s="190">
        <f>SUM(G24:G89)</f>
        <v>0</v>
      </c>
      <c r="O90" s="170">
        <v>4</v>
      </c>
      <c r="BA90" s="191">
        <f>SUM(BA24:BA89)</f>
        <v>0</v>
      </c>
      <c r="BB90" s="191">
        <f>SUM(BB24:BB89)</f>
        <v>0</v>
      </c>
      <c r="BC90" s="191">
        <f>SUM(BC24:BC89)</f>
        <v>0</v>
      </c>
      <c r="BD90" s="191">
        <f>SUM(BD24:BD89)</f>
        <v>0</v>
      </c>
      <c r="BE90" s="191">
        <f>SUM(BE24:BE89)</f>
        <v>0</v>
      </c>
    </row>
    <row r="91" spans="1:104" x14ac:dyDescent="0.2">
      <c r="A91" s="163" t="s">
        <v>72</v>
      </c>
      <c r="B91" s="164" t="s">
        <v>166</v>
      </c>
      <c r="C91" s="165" t="s">
        <v>167</v>
      </c>
      <c r="D91" s="166"/>
      <c r="E91" s="167"/>
      <c r="F91" s="167"/>
      <c r="G91" s="168"/>
      <c r="H91" s="169"/>
      <c r="I91" s="169"/>
      <c r="O91" s="170">
        <v>1</v>
      </c>
    </row>
    <row r="92" spans="1:104" x14ac:dyDescent="0.2">
      <c r="A92" s="171">
        <v>15</v>
      </c>
      <c r="B92" s="172" t="s">
        <v>168</v>
      </c>
      <c r="C92" s="173" t="s">
        <v>169</v>
      </c>
      <c r="D92" s="174" t="s">
        <v>170</v>
      </c>
      <c r="E92" s="175">
        <v>2.6741999999999999</v>
      </c>
      <c r="F92" s="175">
        <v>0</v>
      </c>
      <c r="G92" s="176">
        <f>E92*F92</f>
        <v>0</v>
      </c>
      <c r="O92" s="170">
        <v>2</v>
      </c>
      <c r="AA92" s="146">
        <v>1</v>
      </c>
      <c r="AB92" s="146">
        <v>1</v>
      </c>
      <c r="AC92" s="146">
        <v>1</v>
      </c>
      <c r="AZ92" s="146">
        <v>1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7">
        <v>1</v>
      </c>
      <c r="CB92" s="177">
        <v>1</v>
      </c>
      <c r="CZ92" s="146">
        <v>2.5249999999999999</v>
      </c>
    </row>
    <row r="93" spans="1:104" x14ac:dyDescent="0.2">
      <c r="A93" s="178"/>
      <c r="B93" s="180"/>
      <c r="C93" s="225" t="s">
        <v>171</v>
      </c>
      <c r="D93" s="226"/>
      <c r="E93" s="181">
        <v>0.34670000000000001</v>
      </c>
      <c r="F93" s="182"/>
      <c r="G93" s="183"/>
      <c r="M93" s="179" t="s">
        <v>171</v>
      </c>
      <c r="O93" s="170"/>
    </row>
    <row r="94" spans="1:104" ht="22.5" x14ac:dyDescent="0.2">
      <c r="A94" s="178"/>
      <c r="B94" s="180"/>
      <c r="C94" s="225" t="s">
        <v>172</v>
      </c>
      <c r="D94" s="226"/>
      <c r="E94" s="181">
        <v>0.79690000000000005</v>
      </c>
      <c r="F94" s="182"/>
      <c r="G94" s="183"/>
      <c r="M94" s="179" t="s">
        <v>172</v>
      </c>
      <c r="O94" s="170"/>
    </row>
    <row r="95" spans="1:104" x14ac:dyDescent="0.2">
      <c r="A95" s="178"/>
      <c r="B95" s="180"/>
      <c r="C95" s="225" t="s">
        <v>173</v>
      </c>
      <c r="D95" s="226"/>
      <c r="E95" s="181">
        <v>0.1542</v>
      </c>
      <c r="F95" s="182"/>
      <c r="G95" s="183"/>
      <c r="M95" s="179" t="s">
        <v>173</v>
      </c>
      <c r="O95" s="170"/>
    </row>
    <row r="96" spans="1:104" x14ac:dyDescent="0.2">
      <c r="A96" s="178"/>
      <c r="B96" s="180"/>
      <c r="C96" s="225" t="s">
        <v>174</v>
      </c>
      <c r="D96" s="226"/>
      <c r="E96" s="181">
        <v>9.64E-2</v>
      </c>
      <c r="F96" s="182"/>
      <c r="G96" s="183"/>
      <c r="M96" s="179" t="s">
        <v>174</v>
      </c>
      <c r="O96" s="170"/>
    </row>
    <row r="97" spans="1:104" x14ac:dyDescent="0.2">
      <c r="A97" s="178"/>
      <c r="B97" s="180"/>
      <c r="C97" s="225" t="s">
        <v>175</v>
      </c>
      <c r="D97" s="226"/>
      <c r="E97" s="181">
        <v>0.39579999999999999</v>
      </c>
      <c r="F97" s="182"/>
      <c r="G97" s="183"/>
      <c r="M97" s="179" t="s">
        <v>175</v>
      </c>
      <c r="O97" s="170"/>
    </row>
    <row r="98" spans="1:104" x14ac:dyDescent="0.2">
      <c r="A98" s="178"/>
      <c r="B98" s="180"/>
      <c r="C98" s="225" t="s">
        <v>176</v>
      </c>
      <c r="D98" s="226"/>
      <c r="E98" s="181">
        <v>0.70409999999999995</v>
      </c>
      <c r="F98" s="182"/>
      <c r="G98" s="183"/>
      <c r="M98" s="179" t="s">
        <v>176</v>
      </c>
      <c r="O98" s="170"/>
    </row>
    <row r="99" spans="1:104" x14ac:dyDescent="0.2">
      <c r="A99" s="178"/>
      <c r="B99" s="180"/>
      <c r="C99" s="225" t="s">
        <v>177</v>
      </c>
      <c r="D99" s="226"/>
      <c r="E99" s="181">
        <v>0.18010000000000001</v>
      </c>
      <c r="F99" s="182"/>
      <c r="G99" s="183"/>
      <c r="M99" s="179" t="s">
        <v>177</v>
      </c>
      <c r="O99" s="170"/>
    </row>
    <row r="100" spans="1:104" x14ac:dyDescent="0.2">
      <c r="A100" s="184"/>
      <c r="B100" s="185" t="s">
        <v>74</v>
      </c>
      <c r="C100" s="186" t="str">
        <f>CONCATENATE(B91," ",C91)</f>
        <v>63 Podlahy a podlahové konstrukce</v>
      </c>
      <c r="D100" s="187"/>
      <c r="E100" s="188"/>
      <c r="F100" s="189"/>
      <c r="G100" s="190">
        <f>SUM(G91:G99)</f>
        <v>0</v>
      </c>
      <c r="O100" s="170">
        <v>4</v>
      </c>
      <c r="BA100" s="191">
        <f>SUM(BA91:BA99)</f>
        <v>0</v>
      </c>
      <c r="BB100" s="191">
        <f>SUM(BB91:BB99)</f>
        <v>0</v>
      </c>
      <c r="BC100" s="191">
        <f>SUM(BC91:BC99)</f>
        <v>0</v>
      </c>
      <c r="BD100" s="191">
        <f>SUM(BD91:BD99)</f>
        <v>0</v>
      </c>
      <c r="BE100" s="191">
        <f>SUM(BE91:BE99)</f>
        <v>0</v>
      </c>
    </row>
    <row r="101" spans="1:104" x14ac:dyDescent="0.2">
      <c r="A101" s="163" t="s">
        <v>72</v>
      </c>
      <c r="B101" s="164" t="s">
        <v>178</v>
      </c>
      <c r="C101" s="165" t="s">
        <v>179</v>
      </c>
      <c r="D101" s="166"/>
      <c r="E101" s="167"/>
      <c r="F101" s="167"/>
      <c r="G101" s="168"/>
      <c r="H101" s="169"/>
      <c r="I101" s="169"/>
      <c r="O101" s="170">
        <v>1</v>
      </c>
    </row>
    <row r="102" spans="1:104" x14ac:dyDescent="0.2">
      <c r="A102" s="171">
        <v>16</v>
      </c>
      <c r="B102" s="172" t="s">
        <v>180</v>
      </c>
      <c r="C102" s="173" t="s">
        <v>181</v>
      </c>
      <c r="D102" s="174" t="s">
        <v>125</v>
      </c>
      <c r="E102" s="175">
        <v>1</v>
      </c>
      <c r="F102" s="175">
        <v>0</v>
      </c>
      <c r="G102" s="176">
        <f>E102*F102</f>
        <v>0</v>
      </c>
      <c r="O102" s="170">
        <v>2</v>
      </c>
      <c r="AA102" s="146">
        <v>1</v>
      </c>
      <c r="AB102" s="146">
        <v>1</v>
      </c>
      <c r="AC102" s="146">
        <v>1</v>
      </c>
      <c r="AZ102" s="146">
        <v>1</v>
      </c>
      <c r="BA102" s="146">
        <f>IF(AZ102=1,G102,0)</f>
        <v>0</v>
      </c>
      <c r="BB102" s="146">
        <f>IF(AZ102=2,G102,0)</f>
        <v>0</v>
      </c>
      <c r="BC102" s="146">
        <f>IF(AZ102=3,G102,0)</f>
        <v>0</v>
      </c>
      <c r="BD102" s="146">
        <f>IF(AZ102=4,G102,0)</f>
        <v>0</v>
      </c>
      <c r="BE102" s="146">
        <f>IF(AZ102=5,G102,0)</f>
        <v>0</v>
      </c>
      <c r="CA102" s="177">
        <v>1</v>
      </c>
      <c r="CB102" s="177">
        <v>1</v>
      </c>
      <c r="CZ102" s="146">
        <v>1.8970000000000001E-2</v>
      </c>
    </row>
    <row r="103" spans="1:104" x14ac:dyDescent="0.2">
      <c r="A103" s="178"/>
      <c r="B103" s="180"/>
      <c r="C103" s="225" t="s">
        <v>182</v>
      </c>
      <c r="D103" s="226"/>
      <c r="E103" s="181">
        <v>1</v>
      </c>
      <c r="F103" s="182"/>
      <c r="G103" s="183"/>
      <c r="M103" s="179" t="s">
        <v>182</v>
      </c>
      <c r="O103" s="170"/>
    </row>
    <row r="104" spans="1:104" x14ac:dyDescent="0.2">
      <c r="A104" s="171">
        <v>17</v>
      </c>
      <c r="B104" s="172" t="s">
        <v>183</v>
      </c>
      <c r="C104" s="173" t="s">
        <v>184</v>
      </c>
      <c r="D104" s="174" t="s">
        <v>125</v>
      </c>
      <c r="E104" s="175">
        <v>6</v>
      </c>
      <c r="F104" s="175">
        <v>0</v>
      </c>
      <c r="G104" s="176">
        <f>E104*F104</f>
        <v>0</v>
      </c>
      <c r="O104" s="170">
        <v>2</v>
      </c>
      <c r="AA104" s="146">
        <v>1</v>
      </c>
      <c r="AB104" s="146">
        <v>1</v>
      </c>
      <c r="AC104" s="146">
        <v>1</v>
      </c>
      <c r="AZ104" s="146">
        <v>1</v>
      </c>
      <c r="BA104" s="146">
        <f>IF(AZ104=1,G104,0)</f>
        <v>0</v>
      </c>
      <c r="BB104" s="146">
        <f>IF(AZ104=2,G104,0)</f>
        <v>0</v>
      </c>
      <c r="BC104" s="146">
        <f>IF(AZ104=3,G104,0)</f>
        <v>0</v>
      </c>
      <c r="BD104" s="146">
        <f>IF(AZ104=4,G104,0)</f>
        <v>0</v>
      </c>
      <c r="BE104" s="146">
        <f>IF(AZ104=5,G104,0)</f>
        <v>0</v>
      </c>
      <c r="CA104" s="177">
        <v>1</v>
      </c>
      <c r="CB104" s="177">
        <v>1</v>
      </c>
      <c r="CZ104" s="146">
        <v>5.4010000000000002E-2</v>
      </c>
    </row>
    <row r="105" spans="1:104" x14ac:dyDescent="0.2">
      <c r="A105" s="178"/>
      <c r="B105" s="180"/>
      <c r="C105" s="225" t="s">
        <v>185</v>
      </c>
      <c r="D105" s="226"/>
      <c r="E105" s="181">
        <v>1</v>
      </c>
      <c r="F105" s="182"/>
      <c r="G105" s="183"/>
      <c r="M105" s="179" t="s">
        <v>185</v>
      </c>
      <c r="O105" s="170"/>
    </row>
    <row r="106" spans="1:104" x14ac:dyDescent="0.2">
      <c r="A106" s="178"/>
      <c r="B106" s="180"/>
      <c r="C106" s="225" t="s">
        <v>186</v>
      </c>
      <c r="D106" s="226"/>
      <c r="E106" s="181">
        <v>5</v>
      </c>
      <c r="F106" s="182"/>
      <c r="G106" s="183"/>
      <c r="M106" s="179" t="s">
        <v>186</v>
      </c>
      <c r="O106" s="170"/>
    </row>
    <row r="107" spans="1:104" ht="22.5" x14ac:dyDescent="0.2">
      <c r="A107" s="171">
        <v>18</v>
      </c>
      <c r="B107" s="172" t="s">
        <v>187</v>
      </c>
      <c r="C107" s="173" t="s">
        <v>188</v>
      </c>
      <c r="D107" s="174" t="s">
        <v>98</v>
      </c>
      <c r="E107" s="175">
        <v>1.5</v>
      </c>
      <c r="F107" s="175">
        <v>0</v>
      </c>
      <c r="G107" s="176">
        <f>E107*F107</f>
        <v>0</v>
      </c>
      <c r="O107" s="170">
        <v>2</v>
      </c>
      <c r="AA107" s="146">
        <v>1</v>
      </c>
      <c r="AB107" s="146">
        <v>1</v>
      </c>
      <c r="AC107" s="146">
        <v>1</v>
      </c>
      <c r="AZ107" s="146">
        <v>1</v>
      </c>
      <c r="BA107" s="146">
        <f>IF(AZ107=1,G107,0)</f>
        <v>0</v>
      </c>
      <c r="BB107" s="146">
        <f>IF(AZ107=2,G107,0)</f>
        <v>0</v>
      </c>
      <c r="BC107" s="146">
        <f>IF(AZ107=3,G107,0)</f>
        <v>0</v>
      </c>
      <c r="BD107" s="146">
        <f>IF(AZ107=4,G107,0)</f>
        <v>0</v>
      </c>
      <c r="BE107" s="146">
        <f>IF(AZ107=5,G107,0)</f>
        <v>0</v>
      </c>
      <c r="CA107" s="177">
        <v>1</v>
      </c>
      <c r="CB107" s="177">
        <v>1</v>
      </c>
      <c r="CZ107" s="146">
        <v>5.5100000000000001E-3</v>
      </c>
    </row>
    <row r="108" spans="1:104" x14ac:dyDescent="0.2">
      <c r="A108" s="178"/>
      <c r="B108" s="180"/>
      <c r="C108" s="225" t="s">
        <v>189</v>
      </c>
      <c r="D108" s="226"/>
      <c r="E108" s="181">
        <v>1.5</v>
      </c>
      <c r="F108" s="182"/>
      <c r="G108" s="183"/>
      <c r="M108" s="179" t="s">
        <v>189</v>
      </c>
      <c r="O108" s="170"/>
    </row>
    <row r="109" spans="1:104" x14ac:dyDescent="0.2">
      <c r="A109" s="171">
        <v>19</v>
      </c>
      <c r="B109" s="172" t="s">
        <v>190</v>
      </c>
      <c r="C109" s="173" t="s">
        <v>191</v>
      </c>
      <c r="D109" s="174" t="s">
        <v>125</v>
      </c>
      <c r="E109" s="175">
        <v>1</v>
      </c>
      <c r="F109" s="175">
        <v>0</v>
      </c>
      <c r="G109" s="176">
        <f>E109*F109</f>
        <v>0</v>
      </c>
      <c r="O109" s="170">
        <v>2</v>
      </c>
      <c r="AA109" s="146">
        <v>3</v>
      </c>
      <c r="AB109" s="146">
        <v>1</v>
      </c>
      <c r="AC109" s="146">
        <v>55330317</v>
      </c>
      <c r="AZ109" s="146">
        <v>1</v>
      </c>
      <c r="BA109" s="146">
        <f>IF(AZ109=1,G109,0)</f>
        <v>0</v>
      </c>
      <c r="BB109" s="146">
        <f>IF(AZ109=2,G109,0)</f>
        <v>0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A109" s="177">
        <v>3</v>
      </c>
      <c r="CB109" s="177">
        <v>1</v>
      </c>
      <c r="CZ109" s="146">
        <v>1.158E-2</v>
      </c>
    </row>
    <row r="110" spans="1:104" x14ac:dyDescent="0.2">
      <c r="A110" s="178"/>
      <c r="B110" s="180"/>
      <c r="C110" s="225" t="s">
        <v>192</v>
      </c>
      <c r="D110" s="226"/>
      <c r="E110" s="181">
        <v>1</v>
      </c>
      <c r="F110" s="182"/>
      <c r="G110" s="183"/>
      <c r="M110" s="204">
        <v>4.334027777777778</v>
      </c>
      <c r="O110" s="170"/>
    </row>
    <row r="111" spans="1:104" x14ac:dyDescent="0.2">
      <c r="A111" s="171">
        <v>20</v>
      </c>
      <c r="B111" s="172" t="s">
        <v>193</v>
      </c>
      <c r="C111" s="173" t="s">
        <v>194</v>
      </c>
      <c r="D111" s="174" t="s">
        <v>125</v>
      </c>
      <c r="E111" s="175">
        <v>3</v>
      </c>
      <c r="F111" s="175">
        <v>0</v>
      </c>
      <c r="G111" s="176">
        <f>E111*F111</f>
        <v>0</v>
      </c>
      <c r="O111" s="170">
        <v>2</v>
      </c>
      <c r="AA111" s="146">
        <v>3</v>
      </c>
      <c r="AB111" s="146">
        <v>1</v>
      </c>
      <c r="AC111" s="146">
        <v>55330319</v>
      </c>
      <c r="AZ111" s="146">
        <v>1</v>
      </c>
      <c r="BA111" s="146">
        <f>IF(AZ111=1,G111,0)</f>
        <v>0</v>
      </c>
      <c r="BB111" s="146">
        <f>IF(AZ111=2,G111,0)</f>
        <v>0</v>
      </c>
      <c r="BC111" s="146">
        <f>IF(AZ111=3,G111,0)</f>
        <v>0</v>
      </c>
      <c r="BD111" s="146">
        <f>IF(AZ111=4,G111,0)</f>
        <v>0</v>
      </c>
      <c r="BE111" s="146">
        <f>IF(AZ111=5,G111,0)</f>
        <v>0</v>
      </c>
      <c r="CA111" s="177">
        <v>3</v>
      </c>
      <c r="CB111" s="177">
        <v>1</v>
      </c>
      <c r="CZ111" s="146">
        <v>1.1860000000000001E-2</v>
      </c>
    </row>
    <row r="112" spans="1:104" x14ac:dyDescent="0.2">
      <c r="A112" s="178"/>
      <c r="B112" s="180"/>
      <c r="C112" s="225" t="s">
        <v>127</v>
      </c>
      <c r="D112" s="226"/>
      <c r="E112" s="181">
        <v>1</v>
      </c>
      <c r="F112" s="182"/>
      <c r="G112" s="183"/>
      <c r="M112" s="204">
        <v>4.209027777777778</v>
      </c>
      <c r="O112" s="170"/>
    </row>
    <row r="113" spans="1:104" x14ac:dyDescent="0.2">
      <c r="A113" s="178"/>
      <c r="B113" s="180"/>
      <c r="C113" s="225" t="s">
        <v>128</v>
      </c>
      <c r="D113" s="226"/>
      <c r="E113" s="181">
        <v>1</v>
      </c>
      <c r="F113" s="182"/>
      <c r="G113" s="183"/>
      <c r="M113" s="204">
        <v>4.2923611111111111</v>
      </c>
      <c r="O113" s="170"/>
    </row>
    <row r="114" spans="1:104" x14ac:dyDescent="0.2">
      <c r="A114" s="178"/>
      <c r="B114" s="180"/>
      <c r="C114" s="225" t="s">
        <v>129</v>
      </c>
      <c r="D114" s="226"/>
      <c r="E114" s="181">
        <v>1</v>
      </c>
      <c r="F114" s="182"/>
      <c r="G114" s="183"/>
      <c r="M114" s="204">
        <v>4.3756944444444441</v>
      </c>
      <c r="O114" s="170"/>
    </row>
    <row r="115" spans="1:104" x14ac:dyDescent="0.2">
      <c r="A115" s="171">
        <v>21</v>
      </c>
      <c r="B115" s="172" t="s">
        <v>195</v>
      </c>
      <c r="C115" s="173" t="s">
        <v>196</v>
      </c>
      <c r="D115" s="174" t="s">
        <v>125</v>
      </c>
      <c r="E115" s="175">
        <v>3</v>
      </c>
      <c r="F115" s="175">
        <v>0</v>
      </c>
      <c r="G115" s="176">
        <f>E115*F115</f>
        <v>0</v>
      </c>
      <c r="O115" s="170">
        <v>2</v>
      </c>
      <c r="AA115" s="146">
        <v>3</v>
      </c>
      <c r="AB115" s="146">
        <v>1</v>
      </c>
      <c r="AC115" s="146">
        <v>55330320</v>
      </c>
      <c r="AZ115" s="146">
        <v>1</v>
      </c>
      <c r="BA115" s="146">
        <f>IF(AZ115=1,G115,0)</f>
        <v>0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A115" s="177">
        <v>3</v>
      </c>
      <c r="CB115" s="177">
        <v>1</v>
      </c>
      <c r="CZ115" s="146">
        <v>1.1860000000000001E-2</v>
      </c>
    </row>
    <row r="116" spans="1:104" x14ac:dyDescent="0.2">
      <c r="A116" s="178"/>
      <c r="B116" s="180"/>
      <c r="C116" s="225" t="s">
        <v>127</v>
      </c>
      <c r="D116" s="226"/>
      <c r="E116" s="181">
        <v>1</v>
      </c>
      <c r="F116" s="182"/>
      <c r="G116" s="183"/>
      <c r="M116" s="204">
        <v>4.209027777777778</v>
      </c>
      <c r="O116" s="170"/>
    </row>
    <row r="117" spans="1:104" x14ac:dyDescent="0.2">
      <c r="A117" s="178"/>
      <c r="B117" s="180"/>
      <c r="C117" s="225" t="s">
        <v>197</v>
      </c>
      <c r="D117" s="226"/>
      <c r="E117" s="181">
        <v>2</v>
      </c>
      <c r="F117" s="182"/>
      <c r="G117" s="183"/>
      <c r="M117" s="204">
        <v>4.3763888888888891</v>
      </c>
      <c r="O117" s="170"/>
    </row>
    <row r="118" spans="1:104" x14ac:dyDescent="0.2">
      <c r="A118" s="184"/>
      <c r="B118" s="185" t="s">
        <v>74</v>
      </c>
      <c r="C118" s="186" t="str">
        <f>CONCATENATE(B101," ",C101)</f>
        <v>64 Výplně otvorů</v>
      </c>
      <c r="D118" s="187"/>
      <c r="E118" s="188"/>
      <c r="F118" s="189"/>
      <c r="G118" s="190">
        <f>SUM(G101:G117)</f>
        <v>0</v>
      </c>
      <c r="O118" s="170">
        <v>4</v>
      </c>
      <c r="BA118" s="191">
        <f>SUM(BA101:BA117)</f>
        <v>0</v>
      </c>
      <c r="BB118" s="191">
        <f>SUM(BB101:BB117)</f>
        <v>0</v>
      </c>
      <c r="BC118" s="191">
        <f>SUM(BC101:BC117)</f>
        <v>0</v>
      </c>
      <c r="BD118" s="191">
        <f>SUM(BD101:BD117)</f>
        <v>0</v>
      </c>
      <c r="BE118" s="191">
        <f>SUM(BE101:BE117)</f>
        <v>0</v>
      </c>
    </row>
    <row r="119" spans="1:104" x14ac:dyDescent="0.2">
      <c r="A119" s="163" t="s">
        <v>72</v>
      </c>
      <c r="B119" s="164" t="s">
        <v>198</v>
      </c>
      <c r="C119" s="165" t="s">
        <v>199</v>
      </c>
      <c r="D119" s="166"/>
      <c r="E119" s="167"/>
      <c r="F119" s="167"/>
      <c r="G119" s="168"/>
      <c r="H119" s="169"/>
      <c r="I119" s="169"/>
      <c r="O119" s="170">
        <v>1</v>
      </c>
    </row>
    <row r="120" spans="1:104" x14ac:dyDescent="0.2">
      <c r="A120" s="171">
        <v>22</v>
      </c>
      <c r="B120" s="172" t="s">
        <v>200</v>
      </c>
      <c r="C120" s="173" t="s">
        <v>201</v>
      </c>
      <c r="D120" s="174" t="s">
        <v>86</v>
      </c>
      <c r="E120" s="175">
        <v>3.96</v>
      </c>
      <c r="F120" s="175">
        <v>0</v>
      </c>
      <c r="G120" s="176">
        <f>E120*F120</f>
        <v>0</v>
      </c>
      <c r="O120" s="170">
        <v>2</v>
      </c>
      <c r="AA120" s="146">
        <v>1</v>
      </c>
      <c r="AB120" s="146">
        <v>1</v>
      </c>
      <c r="AC120" s="146">
        <v>1</v>
      </c>
      <c r="AZ120" s="146">
        <v>1</v>
      </c>
      <c r="BA120" s="146">
        <f>IF(AZ120=1,G120,0)</f>
        <v>0</v>
      </c>
      <c r="BB120" s="146">
        <f>IF(AZ120=2,G120,0)</f>
        <v>0</v>
      </c>
      <c r="BC120" s="146">
        <f>IF(AZ120=3,G120,0)</f>
        <v>0</v>
      </c>
      <c r="BD120" s="146">
        <f>IF(AZ120=4,G120,0)</f>
        <v>0</v>
      </c>
      <c r="BE120" s="146">
        <f>IF(AZ120=5,G120,0)</f>
        <v>0</v>
      </c>
      <c r="CA120" s="177">
        <v>1</v>
      </c>
      <c r="CB120" s="177">
        <v>1</v>
      </c>
      <c r="CZ120" s="146">
        <v>1.58E-3</v>
      </c>
    </row>
    <row r="121" spans="1:104" x14ac:dyDescent="0.2">
      <c r="A121" s="178"/>
      <c r="B121" s="180"/>
      <c r="C121" s="225" t="s">
        <v>202</v>
      </c>
      <c r="D121" s="226"/>
      <c r="E121" s="181">
        <v>3.96</v>
      </c>
      <c r="F121" s="182"/>
      <c r="G121" s="183"/>
      <c r="M121" s="179" t="s">
        <v>202</v>
      </c>
      <c r="O121" s="170"/>
    </row>
    <row r="122" spans="1:104" x14ac:dyDescent="0.2">
      <c r="A122" s="184"/>
      <c r="B122" s="185" t="s">
        <v>74</v>
      </c>
      <c r="C122" s="186" t="str">
        <f>CONCATENATE(B119," ",C119)</f>
        <v>94 Lešení a stavební výtahy</v>
      </c>
      <c r="D122" s="187"/>
      <c r="E122" s="188"/>
      <c r="F122" s="189"/>
      <c r="G122" s="190">
        <f>SUM(G119:G121)</f>
        <v>0</v>
      </c>
      <c r="O122" s="170">
        <v>4</v>
      </c>
      <c r="BA122" s="191">
        <f>SUM(BA119:BA121)</f>
        <v>0</v>
      </c>
      <c r="BB122" s="191">
        <f>SUM(BB119:BB121)</f>
        <v>0</v>
      </c>
      <c r="BC122" s="191">
        <f>SUM(BC119:BC121)</f>
        <v>0</v>
      </c>
      <c r="BD122" s="191">
        <f>SUM(BD119:BD121)</f>
        <v>0</v>
      </c>
      <c r="BE122" s="191">
        <f>SUM(BE119:BE121)</f>
        <v>0</v>
      </c>
    </row>
    <row r="123" spans="1:104" x14ac:dyDescent="0.2">
      <c r="A123" s="163" t="s">
        <v>72</v>
      </c>
      <c r="B123" s="164" t="s">
        <v>203</v>
      </c>
      <c r="C123" s="165" t="s">
        <v>204</v>
      </c>
      <c r="D123" s="166"/>
      <c r="E123" s="167"/>
      <c r="F123" s="167"/>
      <c r="G123" s="168"/>
      <c r="H123" s="169"/>
      <c r="I123" s="169"/>
      <c r="O123" s="170">
        <v>1</v>
      </c>
    </row>
    <row r="124" spans="1:104" x14ac:dyDescent="0.2">
      <c r="A124" s="171">
        <v>23</v>
      </c>
      <c r="B124" s="172" t="s">
        <v>205</v>
      </c>
      <c r="C124" s="173" t="s">
        <v>206</v>
      </c>
      <c r="D124" s="174" t="s">
        <v>86</v>
      </c>
      <c r="E124" s="175">
        <v>32.979999999999997</v>
      </c>
      <c r="F124" s="175">
        <v>0</v>
      </c>
      <c r="G124" s="176">
        <f>E124*F124</f>
        <v>0</v>
      </c>
      <c r="O124" s="170">
        <v>2</v>
      </c>
      <c r="AA124" s="146">
        <v>1</v>
      </c>
      <c r="AB124" s="146">
        <v>1</v>
      </c>
      <c r="AC124" s="146">
        <v>1</v>
      </c>
      <c r="AZ124" s="146">
        <v>1</v>
      </c>
      <c r="BA124" s="146">
        <f>IF(AZ124=1,G124,0)</f>
        <v>0</v>
      </c>
      <c r="BB124" s="146">
        <f>IF(AZ124=2,G124,0)</f>
        <v>0</v>
      </c>
      <c r="BC124" s="146">
        <f>IF(AZ124=3,G124,0)</f>
        <v>0</v>
      </c>
      <c r="BD124" s="146">
        <f>IF(AZ124=4,G124,0)</f>
        <v>0</v>
      </c>
      <c r="BE124" s="146">
        <f>IF(AZ124=5,G124,0)</f>
        <v>0</v>
      </c>
      <c r="CA124" s="177">
        <v>1</v>
      </c>
      <c r="CB124" s="177">
        <v>1</v>
      </c>
      <c r="CZ124" s="146">
        <v>4.0000000000000003E-5</v>
      </c>
    </row>
    <row r="125" spans="1:104" x14ac:dyDescent="0.2">
      <c r="A125" s="178"/>
      <c r="B125" s="180"/>
      <c r="C125" s="225" t="s">
        <v>207</v>
      </c>
      <c r="D125" s="226"/>
      <c r="E125" s="181">
        <v>32.979999999999997</v>
      </c>
      <c r="F125" s="182"/>
      <c r="G125" s="183"/>
      <c r="M125" s="179" t="s">
        <v>207</v>
      </c>
      <c r="O125" s="170"/>
    </row>
    <row r="126" spans="1:104" x14ac:dyDescent="0.2">
      <c r="A126" s="184"/>
      <c r="B126" s="185" t="s">
        <v>74</v>
      </c>
      <c r="C126" s="186" t="str">
        <f>CONCATENATE(B123," ",C123)</f>
        <v>95 Dokončovací konstrukce na pozemních stavbách</v>
      </c>
      <c r="D126" s="187"/>
      <c r="E126" s="188"/>
      <c r="F126" s="189"/>
      <c r="G126" s="190">
        <f>SUM(G123:G125)</f>
        <v>0</v>
      </c>
      <c r="O126" s="170">
        <v>4</v>
      </c>
      <c r="BA126" s="191">
        <f>SUM(BA123:BA125)</f>
        <v>0</v>
      </c>
      <c r="BB126" s="191">
        <f>SUM(BB123:BB125)</f>
        <v>0</v>
      </c>
      <c r="BC126" s="191">
        <f>SUM(BC123:BC125)</f>
        <v>0</v>
      </c>
      <c r="BD126" s="191">
        <f>SUM(BD123:BD125)</f>
        <v>0</v>
      </c>
      <c r="BE126" s="191">
        <f>SUM(BE123:BE125)</f>
        <v>0</v>
      </c>
    </row>
    <row r="127" spans="1:104" x14ac:dyDescent="0.2">
      <c r="A127" s="163" t="s">
        <v>72</v>
      </c>
      <c r="B127" s="164" t="s">
        <v>208</v>
      </c>
      <c r="C127" s="165" t="s">
        <v>209</v>
      </c>
      <c r="D127" s="166"/>
      <c r="E127" s="167"/>
      <c r="F127" s="167"/>
      <c r="G127" s="168"/>
      <c r="H127" s="169"/>
      <c r="I127" s="169"/>
      <c r="O127" s="170">
        <v>1</v>
      </c>
    </row>
    <row r="128" spans="1:104" x14ac:dyDescent="0.2">
      <c r="A128" s="171">
        <v>24</v>
      </c>
      <c r="B128" s="172" t="s">
        <v>210</v>
      </c>
      <c r="C128" s="173" t="s">
        <v>211</v>
      </c>
      <c r="D128" s="174" t="s">
        <v>86</v>
      </c>
      <c r="E128" s="175">
        <v>36.476799999999997</v>
      </c>
      <c r="F128" s="175">
        <v>0</v>
      </c>
      <c r="G128" s="176">
        <f>E128*F128</f>
        <v>0</v>
      </c>
      <c r="O128" s="170">
        <v>2</v>
      </c>
      <c r="AA128" s="146">
        <v>1</v>
      </c>
      <c r="AB128" s="146">
        <v>1</v>
      </c>
      <c r="AC128" s="146">
        <v>1</v>
      </c>
      <c r="AZ128" s="146">
        <v>1</v>
      </c>
      <c r="BA128" s="146">
        <f>IF(AZ128=1,G128,0)</f>
        <v>0</v>
      </c>
      <c r="BB128" s="146">
        <f>IF(AZ128=2,G128,0)</f>
        <v>0</v>
      </c>
      <c r="BC128" s="146">
        <f>IF(AZ128=3,G128,0)</f>
        <v>0</v>
      </c>
      <c r="BD128" s="146">
        <f>IF(AZ128=4,G128,0)</f>
        <v>0</v>
      </c>
      <c r="BE128" s="146">
        <f>IF(AZ128=5,G128,0)</f>
        <v>0</v>
      </c>
      <c r="CA128" s="177">
        <v>1</v>
      </c>
      <c r="CB128" s="177">
        <v>1</v>
      </c>
      <c r="CZ128" s="146">
        <v>6.7000000000000002E-4</v>
      </c>
    </row>
    <row r="129" spans="1:104" x14ac:dyDescent="0.2">
      <c r="A129" s="178"/>
      <c r="B129" s="180"/>
      <c r="C129" s="225" t="s">
        <v>212</v>
      </c>
      <c r="D129" s="226"/>
      <c r="E129" s="181">
        <v>12.1036</v>
      </c>
      <c r="F129" s="182"/>
      <c r="G129" s="183"/>
      <c r="M129" s="179" t="s">
        <v>212</v>
      </c>
      <c r="O129" s="170"/>
    </row>
    <row r="130" spans="1:104" x14ac:dyDescent="0.2">
      <c r="A130" s="178"/>
      <c r="B130" s="180"/>
      <c r="C130" s="225" t="s">
        <v>213</v>
      </c>
      <c r="D130" s="226"/>
      <c r="E130" s="181">
        <v>24.373200000000001</v>
      </c>
      <c r="F130" s="182"/>
      <c r="G130" s="183"/>
      <c r="M130" s="179" t="s">
        <v>213</v>
      </c>
      <c r="O130" s="170"/>
    </row>
    <row r="131" spans="1:104" x14ac:dyDescent="0.2">
      <c r="A131" s="171">
        <v>25</v>
      </c>
      <c r="B131" s="172" t="s">
        <v>214</v>
      </c>
      <c r="C131" s="173" t="s">
        <v>215</v>
      </c>
      <c r="D131" s="174" t="s">
        <v>170</v>
      </c>
      <c r="E131" s="175">
        <v>3.7654000000000001</v>
      </c>
      <c r="F131" s="175">
        <v>0</v>
      </c>
      <c r="G131" s="176">
        <f>E131*F131</f>
        <v>0</v>
      </c>
      <c r="O131" s="170">
        <v>2</v>
      </c>
      <c r="AA131" s="146">
        <v>1</v>
      </c>
      <c r="AB131" s="146">
        <v>1</v>
      </c>
      <c r="AC131" s="146">
        <v>1</v>
      </c>
      <c r="AZ131" s="146">
        <v>1</v>
      </c>
      <c r="BA131" s="146">
        <f>IF(AZ131=1,G131,0)</f>
        <v>0</v>
      </c>
      <c r="BB131" s="146">
        <f>IF(AZ131=2,G131,0)</f>
        <v>0</v>
      </c>
      <c r="BC131" s="146">
        <f>IF(AZ131=3,G131,0)</f>
        <v>0</v>
      </c>
      <c r="BD131" s="146">
        <f>IF(AZ131=4,G131,0)</f>
        <v>0</v>
      </c>
      <c r="BE131" s="146">
        <f>IF(AZ131=5,G131,0)</f>
        <v>0</v>
      </c>
      <c r="CA131" s="177">
        <v>1</v>
      </c>
      <c r="CB131" s="177">
        <v>1</v>
      </c>
      <c r="CZ131" s="146">
        <v>0</v>
      </c>
    </row>
    <row r="132" spans="1:104" x14ac:dyDescent="0.2">
      <c r="A132" s="178"/>
      <c r="B132" s="180"/>
      <c r="C132" s="225" t="s">
        <v>216</v>
      </c>
      <c r="D132" s="226"/>
      <c r="E132" s="181">
        <v>0.48609999999999998</v>
      </c>
      <c r="F132" s="182"/>
      <c r="G132" s="183"/>
      <c r="M132" s="179" t="s">
        <v>216</v>
      </c>
      <c r="O132" s="170"/>
    </row>
    <row r="133" spans="1:104" x14ac:dyDescent="0.2">
      <c r="A133" s="178"/>
      <c r="B133" s="180"/>
      <c r="C133" s="225" t="s">
        <v>217</v>
      </c>
      <c r="D133" s="226"/>
      <c r="E133" s="181">
        <v>1.1218999999999999</v>
      </c>
      <c r="F133" s="182"/>
      <c r="G133" s="183"/>
      <c r="M133" s="179" t="s">
        <v>217</v>
      </c>
      <c r="O133" s="170"/>
    </row>
    <row r="134" spans="1:104" x14ac:dyDescent="0.2">
      <c r="A134" s="178"/>
      <c r="B134" s="180"/>
      <c r="C134" s="225" t="s">
        <v>218</v>
      </c>
      <c r="D134" s="226"/>
      <c r="E134" s="181">
        <v>0.2351</v>
      </c>
      <c r="F134" s="182"/>
      <c r="G134" s="183"/>
      <c r="M134" s="179" t="s">
        <v>218</v>
      </c>
      <c r="O134" s="170"/>
    </row>
    <row r="135" spans="1:104" x14ac:dyDescent="0.2">
      <c r="A135" s="178"/>
      <c r="B135" s="180"/>
      <c r="C135" s="225" t="s">
        <v>219</v>
      </c>
      <c r="D135" s="226"/>
      <c r="E135" s="181">
        <v>0.1416</v>
      </c>
      <c r="F135" s="182"/>
      <c r="G135" s="183"/>
      <c r="M135" s="179" t="s">
        <v>219</v>
      </c>
      <c r="O135" s="170"/>
    </row>
    <row r="136" spans="1:104" x14ac:dyDescent="0.2">
      <c r="A136" s="178"/>
      <c r="B136" s="180"/>
      <c r="C136" s="225" t="s">
        <v>220</v>
      </c>
      <c r="D136" s="226"/>
      <c r="E136" s="181">
        <v>0.79900000000000004</v>
      </c>
      <c r="F136" s="182"/>
      <c r="G136" s="183"/>
      <c r="M136" s="179" t="s">
        <v>220</v>
      </c>
      <c r="O136" s="170"/>
    </row>
    <row r="137" spans="1:104" x14ac:dyDescent="0.2">
      <c r="A137" s="178"/>
      <c r="B137" s="180"/>
      <c r="C137" s="225" t="s">
        <v>221</v>
      </c>
      <c r="D137" s="226"/>
      <c r="E137" s="181">
        <v>0.98170000000000002</v>
      </c>
      <c r="F137" s="182"/>
      <c r="G137" s="183"/>
      <c r="M137" s="179" t="s">
        <v>221</v>
      </c>
      <c r="O137" s="170"/>
    </row>
    <row r="138" spans="1:104" x14ac:dyDescent="0.2">
      <c r="A138" s="171">
        <v>26</v>
      </c>
      <c r="B138" s="172" t="s">
        <v>222</v>
      </c>
      <c r="C138" s="173" t="s">
        <v>223</v>
      </c>
      <c r="D138" s="174" t="s">
        <v>86</v>
      </c>
      <c r="E138" s="175">
        <v>37.174100000000003</v>
      </c>
      <c r="F138" s="175">
        <v>0</v>
      </c>
      <c r="G138" s="176">
        <f>E138*F138</f>
        <v>0</v>
      </c>
      <c r="O138" s="170">
        <v>2</v>
      </c>
      <c r="AA138" s="146">
        <v>1</v>
      </c>
      <c r="AB138" s="146">
        <v>1</v>
      </c>
      <c r="AC138" s="146">
        <v>1</v>
      </c>
      <c r="AZ138" s="146">
        <v>1</v>
      </c>
      <c r="BA138" s="146">
        <f>IF(AZ138=1,G138,0)</f>
        <v>0</v>
      </c>
      <c r="BB138" s="146">
        <f>IF(AZ138=2,G138,0)</f>
        <v>0</v>
      </c>
      <c r="BC138" s="146">
        <f>IF(AZ138=3,G138,0)</f>
        <v>0</v>
      </c>
      <c r="BD138" s="146">
        <f>IF(AZ138=4,G138,0)</f>
        <v>0</v>
      </c>
      <c r="BE138" s="146">
        <f>IF(AZ138=5,G138,0)</f>
        <v>0</v>
      </c>
      <c r="CA138" s="177">
        <v>1</v>
      </c>
      <c r="CB138" s="177">
        <v>1</v>
      </c>
      <c r="CZ138" s="146">
        <v>0</v>
      </c>
    </row>
    <row r="139" spans="1:104" x14ac:dyDescent="0.2">
      <c r="A139" s="178"/>
      <c r="B139" s="180"/>
      <c r="C139" s="225" t="s">
        <v>224</v>
      </c>
      <c r="D139" s="226"/>
      <c r="E139" s="181">
        <v>4.7809999999999997</v>
      </c>
      <c r="F139" s="182"/>
      <c r="G139" s="183"/>
      <c r="M139" s="179" t="s">
        <v>224</v>
      </c>
      <c r="O139" s="170"/>
    </row>
    <row r="140" spans="1:104" x14ac:dyDescent="0.2">
      <c r="A140" s="178"/>
      <c r="B140" s="180"/>
      <c r="C140" s="225" t="s">
        <v>225</v>
      </c>
      <c r="D140" s="226"/>
      <c r="E140" s="181">
        <v>11.139200000000001</v>
      </c>
      <c r="F140" s="182"/>
      <c r="G140" s="183"/>
      <c r="M140" s="179" t="s">
        <v>225</v>
      </c>
      <c r="O140" s="170"/>
    </row>
    <row r="141" spans="1:104" x14ac:dyDescent="0.2">
      <c r="A141" s="178"/>
      <c r="B141" s="180"/>
      <c r="C141" s="225" t="s">
        <v>115</v>
      </c>
      <c r="D141" s="226"/>
      <c r="E141" s="181">
        <v>2.2711999999999999</v>
      </c>
      <c r="F141" s="182"/>
      <c r="G141" s="183"/>
      <c r="M141" s="179" t="s">
        <v>115</v>
      </c>
      <c r="O141" s="170"/>
    </row>
    <row r="142" spans="1:104" x14ac:dyDescent="0.2">
      <c r="A142" s="178"/>
      <c r="B142" s="180"/>
      <c r="C142" s="225" t="s">
        <v>116</v>
      </c>
      <c r="D142" s="226"/>
      <c r="E142" s="181">
        <v>1.3360000000000001</v>
      </c>
      <c r="F142" s="182"/>
      <c r="G142" s="183"/>
      <c r="M142" s="179" t="s">
        <v>116</v>
      </c>
      <c r="O142" s="170"/>
    </row>
    <row r="143" spans="1:104" x14ac:dyDescent="0.2">
      <c r="A143" s="178"/>
      <c r="B143" s="180"/>
      <c r="C143" s="225" t="s">
        <v>226</v>
      </c>
      <c r="D143" s="226"/>
      <c r="E143" s="181">
        <v>7.91</v>
      </c>
      <c r="F143" s="182"/>
      <c r="G143" s="183"/>
      <c r="M143" s="179" t="s">
        <v>226</v>
      </c>
      <c r="O143" s="170"/>
    </row>
    <row r="144" spans="1:104" x14ac:dyDescent="0.2">
      <c r="A144" s="178"/>
      <c r="B144" s="180"/>
      <c r="C144" s="225" t="s">
        <v>227</v>
      </c>
      <c r="D144" s="226"/>
      <c r="E144" s="181">
        <v>9.7368000000000006</v>
      </c>
      <c r="F144" s="182"/>
      <c r="G144" s="183"/>
      <c r="M144" s="179" t="s">
        <v>227</v>
      </c>
      <c r="O144" s="170"/>
    </row>
    <row r="145" spans="1:104" x14ac:dyDescent="0.2">
      <c r="A145" s="171">
        <v>27</v>
      </c>
      <c r="B145" s="172" t="s">
        <v>228</v>
      </c>
      <c r="C145" s="173" t="s">
        <v>229</v>
      </c>
      <c r="D145" s="174" t="s">
        <v>86</v>
      </c>
      <c r="E145" s="175">
        <v>0.85599999999999998</v>
      </c>
      <c r="F145" s="175">
        <v>0</v>
      </c>
      <c r="G145" s="176">
        <f>E145*F145</f>
        <v>0</v>
      </c>
      <c r="O145" s="170">
        <v>2</v>
      </c>
      <c r="AA145" s="146">
        <v>1</v>
      </c>
      <c r="AB145" s="146">
        <v>1</v>
      </c>
      <c r="AC145" s="146">
        <v>1</v>
      </c>
      <c r="AZ145" s="146">
        <v>1</v>
      </c>
      <c r="BA145" s="146">
        <f>IF(AZ145=1,G145,0)</f>
        <v>0</v>
      </c>
      <c r="BB145" s="146">
        <f>IF(AZ145=2,G145,0)</f>
        <v>0</v>
      </c>
      <c r="BC145" s="146">
        <f>IF(AZ145=3,G145,0)</f>
        <v>0</v>
      </c>
      <c r="BD145" s="146">
        <f>IF(AZ145=4,G145,0)</f>
        <v>0</v>
      </c>
      <c r="BE145" s="146">
        <f>IF(AZ145=5,G145,0)</f>
        <v>0</v>
      </c>
      <c r="CA145" s="177">
        <v>1</v>
      </c>
      <c r="CB145" s="177">
        <v>1</v>
      </c>
      <c r="CZ145" s="146">
        <v>0</v>
      </c>
    </row>
    <row r="146" spans="1:104" x14ac:dyDescent="0.2">
      <c r="A146" s="178"/>
      <c r="B146" s="180"/>
      <c r="C146" s="225" t="s">
        <v>230</v>
      </c>
      <c r="D146" s="226"/>
      <c r="E146" s="181">
        <v>0.85599999999999998</v>
      </c>
      <c r="F146" s="182"/>
      <c r="G146" s="183"/>
      <c r="M146" s="179" t="s">
        <v>230</v>
      </c>
      <c r="O146" s="170"/>
    </row>
    <row r="147" spans="1:104" x14ac:dyDescent="0.2">
      <c r="A147" s="171">
        <v>28</v>
      </c>
      <c r="B147" s="172" t="s">
        <v>231</v>
      </c>
      <c r="C147" s="173" t="s">
        <v>232</v>
      </c>
      <c r="D147" s="174" t="s">
        <v>86</v>
      </c>
      <c r="E147" s="175">
        <v>1.5622</v>
      </c>
      <c r="F147" s="175">
        <v>0</v>
      </c>
      <c r="G147" s="176">
        <f>E147*F147</f>
        <v>0</v>
      </c>
      <c r="O147" s="170">
        <v>2</v>
      </c>
      <c r="AA147" s="146">
        <v>1</v>
      </c>
      <c r="AB147" s="146">
        <v>1</v>
      </c>
      <c r="AC147" s="146">
        <v>1</v>
      </c>
      <c r="AZ147" s="146">
        <v>1</v>
      </c>
      <c r="BA147" s="146">
        <f>IF(AZ147=1,G147,0)</f>
        <v>0</v>
      </c>
      <c r="BB147" s="146">
        <f>IF(AZ147=2,G147,0)</f>
        <v>0</v>
      </c>
      <c r="BC147" s="146">
        <f>IF(AZ147=3,G147,0)</f>
        <v>0</v>
      </c>
      <c r="BD147" s="146">
        <f>IF(AZ147=4,G147,0)</f>
        <v>0</v>
      </c>
      <c r="BE147" s="146">
        <f>IF(AZ147=5,G147,0)</f>
        <v>0</v>
      </c>
      <c r="CA147" s="177">
        <v>1</v>
      </c>
      <c r="CB147" s="177">
        <v>1</v>
      </c>
      <c r="CZ147" s="146">
        <v>3.4000000000000002E-4</v>
      </c>
    </row>
    <row r="148" spans="1:104" x14ac:dyDescent="0.2">
      <c r="A148" s="178"/>
      <c r="B148" s="180"/>
      <c r="C148" s="225" t="s">
        <v>233</v>
      </c>
      <c r="D148" s="226"/>
      <c r="E148" s="181">
        <v>1.5622</v>
      </c>
      <c r="F148" s="182"/>
      <c r="G148" s="183"/>
      <c r="M148" s="179" t="s">
        <v>233</v>
      </c>
      <c r="O148" s="170"/>
    </row>
    <row r="149" spans="1:104" x14ac:dyDescent="0.2">
      <c r="A149" s="171">
        <v>29</v>
      </c>
      <c r="B149" s="172" t="s">
        <v>234</v>
      </c>
      <c r="C149" s="173" t="s">
        <v>235</v>
      </c>
      <c r="D149" s="174" t="s">
        <v>125</v>
      </c>
      <c r="E149" s="175">
        <v>15</v>
      </c>
      <c r="F149" s="175">
        <v>0</v>
      </c>
      <c r="G149" s="176">
        <f>E149*F149</f>
        <v>0</v>
      </c>
      <c r="O149" s="170">
        <v>2</v>
      </c>
      <c r="AA149" s="146">
        <v>1</v>
      </c>
      <c r="AB149" s="146">
        <v>1</v>
      </c>
      <c r="AC149" s="146">
        <v>1</v>
      </c>
      <c r="AZ149" s="146">
        <v>1</v>
      </c>
      <c r="BA149" s="146">
        <f>IF(AZ149=1,G149,0)</f>
        <v>0</v>
      </c>
      <c r="BB149" s="146">
        <f>IF(AZ149=2,G149,0)</f>
        <v>0</v>
      </c>
      <c r="BC149" s="146">
        <f>IF(AZ149=3,G149,0)</f>
        <v>0</v>
      </c>
      <c r="BD149" s="146">
        <f>IF(AZ149=4,G149,0)</f>
        <v>0</v>
      </c>
      <c r="BE149" s="146">
        <f>IF(AZ149=5,G149,0)</f>
        <v>0</v>
      </c>
      <c r="CA149" s="177">
        <v>1</v>
      </c>
      <c r="CB149" s="177">
        <v>1</v>
      </c>
      <c r="CZ149" s="146">
        <v>0</v>
      </c>
    </row>
    <row r="150" spans="1:104" x14ac:dyDescent="0.2">
      <c r="A150" s="178"/>
      <c r="B150" s="180"/>
      <c r="C150" s="225" t="s">
        <v>236</v>
      </c>
      <c r="D150" s="226"/>
      <c r="E150" s="181">
        <v>0</v>
      </c>
      <c r="F150" s="182"/>
      <c r="G150" s="183"/>
      <c r="M150" s="179" t="s">
        <v>236</v>
      </c>
      <c r="O150" s="170"/>
    </row>
    <row r="151" spans="1:104" x14ac:dyDescent="0.2">
      <c r="A151" s="178"/>
      <c r="B151" s="180"/>
      <c r="C151" s="225" t="s">
        <v>186</v>
      </c>
      <c r="D151" s="226"/>
      <c r="E151" s="181">
        <v>5</v>
      </c>
      <c r="F151" s="182"/>
      <c r="G151" s="183"/>
      <c r="M151" s="179" t="s">
        <v>186</v>
      </c>
      <c r="O151" s="170"/>
    </row>
    <row r="152" spans="1:104" x14ac:dyDescent="0.2">
      <c r="A152" s="178"/>
      <c r="B152" s="180"/>
      <c r="C152" s="225" t="s">
        <v>237</v>
      </c>
      <c r="D152" s="226"/>
      <c r="E152" s="181">
        <v>10</v>
      </c>
      <c r="F152" s="182"/>
      <c r="G152" s="183"/>
      <c r="M152" s="179" t="s">
        <v>237</v>
      </c>
      <c r="O152" s="170"/>
    </row>
    <row r="153" spans="1:104" x14ac:dyDescent="0.2">
      <c r="A153" s="171">
        <v>30</v>
      </c>
      <c r="B153" s="172" t="s">
        <v>238</v>
      </c>
      <c r="C153" s="173" t="s">
        <v>239</v>
      </c>
      <c r="D153" s="174" t="s">
        <v>86</v>
      </c>
      <c r="E153" s="175">
        <v>20</v>
      </c>
      <c r="F153" s="175">
        <v>0</v>
      </c>
      <c r="G153" s="176">
        <f>E153*F153</f>
        <v>0</v>
      </c>
      <c r="O153" s="170">
        <v>2</v>
      </c>
      <c r="AA153" s="146">
        <v>1</v>
      </c>
      <c r="AB153" s="146">
        <v>1</v>
      </c>
      <c r="AC153" s="146">
        <v>1</v>
      </c>
      <c r="AZ153" s="146">
        <v>1</v>
      </c>
      <c r="BA153" s="146">
        <f>IF(AZ153=1,G153,0)</f>
        <v>0</v>
      </c>
      <c r="BB153" s="146">
        <f>IF(AZ153=2,G153,0)</f>
        <v>0</v>
      </c>
      <c r="BC153" s="146">
        <f>IF(AZ153=3,G153,0)</f>
        <v>0</v>
      </c>
      <c r="BD153" s="146">
        <f>IF(AZ153=4,G153,0)</f>
        <v>0</v>
      </c>
      <c r="BE153" s="146">
        <f>IF(AZ153=5,G153,0)</f>
        <v>0</v>
      </c>
      <c r="CA153" s="177">
        <v>1</v>
      </c>
      <c r="CB153" s="177">
        <v>1</v>
      </c>
      <c r="CZ153" s="146">
        <v>1.17E-3</v>
      </c>
    </row>
    <row r="154" spans="1:104" x14ac:dyDescent="0.2">
      <c r="A154" s="178"/>
      <c r="B154" s="180"/>
      <c r="C154" s="225" t="s">
        <v>236</v>
      </c>
      <c r="D154" s="226"/>
      <c r="E154" s="181">
        <v>0</v>
      </c>
      <c r="F154" s="182"/>
      <c r="G154" s="183"/>
      <c r="M154" s="179" t="s">
        <v>236</v>
      </c>
      <c r="O154" s="170"/>
    </row>
    <row r="155" spans="1:104" x14ac:dyDescent="0.2">
      <c r="A155" s="178"/>
      <c r="B155" s="180"/>
      <c r="C155" s="225" t="s">
        <v>240</v>
      </c>
      <c r="D155" s="226"/>
      <c r="E155" s="181">
        <v>8</v>
      </c>
      <c r="F155" s="182"/>
      <c r="G155" s="183"/>
      <c r="M155" s="179" t="s">
        <v>240</v>
      </c>
      <c r="O155" s="170"/>
    </row>
    <row r="156" spans="1:104" x14ac:dyDescent="0.2">
      <c r="A156" s="178"/>
      <c r="B156" s="180"/>
      <c r="C156" s="225" t="s">
        <v>241</v>
      </c>
      <c r="D156" s="226"/>
      <c r="E156" s="181">
        <v>12</v>
      </c>
      <c r="F156" s="182"/>
      <c r="G156" s="183"/>
      <c r="M156" s="179" t="s">
        <v>241</v>
      </c>
      <c r="O156" s="170"/>
    </row>
    <row r="157" spans="1:104" x14ac:dyDescent="0.2">
      <c r="A157" s="171">
        <v>31</v>
      </c>
      <c r="B157" s="172" t="s">
        <v>242</v>
      </c>
      <c r="C157" s="173" t="s">
        <v>243</v>
      </c>
      <c r="D157" s="174" t="s">
        <v>125</v>
      </c>
      <c r="E157" s="175">
        <v>2</v>
      </c>
      <c r="F157" s="175">
        <v>0</v>
      </c>
      <c r="G157" s="176">
        <f>E157*F157</f>
        <v>0</v>
      </c>
      <c r="O157" s="170">
        <v>2</v>
      </c>
      <c r="AA157" s="146">
        <v>1</v>
      </c>
      <c r="AB157" s="146">
        <v>1</v>
      </c>
      <c r="AC157" s="146">
        <v>1</v>
      </c>
      <c r="AZ157" s="146">
        <v>1</v>
      </c>
      <c r="BA157" s="146">
        <f>IF(AZ157=1,G157,0)</f>
        <v>0</v>
      </c>
      <c r="BB157" s="146">
        <f>IF(AZ157=2,G157,0)</f>
        <v>0</v>
      </c>
      <c r="BC157" s="146">
        <f>IF(AZ157=3,G157,0)</f>
        <v>0</v>
      </c>
      <c r="BD157" s="146">
        <f>IF(AZ157=4,G157,0)</f>
        <v>0</v>
      </c>
      <c r="BE157" s="146">
        <f>IF(AZ157=5,G157,0)</f>
        <v>0</v>
      </c>
      <c r="CA157" s="177">
        <v>1</v>
      </c>
      <c r="CB157" s="177">
        <v>1</v>
      </c>
      <c r="CZ157" s="146">
        <v>6.7000000000000002E-4</v>
      </c>
    </row>
    <row r="158" spans="1:104" x14ac:dyDescent="0.2">
      <c r="A158" s="178"/>
      <c r="B158" s="180"/>
      <c r="C158" s="225" t="s">
        <v>244</v>
      </c>
      <c r="D158" s="226"/>
      <c r="E158" s="181">
        <v>2</v>
      </c>
      <c r="F158" s="182"/>
      <c r="G158" s="183"/>
      <c r="M158" s="179" t="s">
        <v>244</v>
      </c>
      <c r="O158" s="170"/>
    </row>
    <row r="159" spans="1:104" x14ac:dyDescent="0.2">
      <c r="A159" s="171">
        <v>32</v>
      </c>
      <c r="B159" s="172" t="s">
        <v>245</v>
      </c>
      <c r="C159" s="173" t="s">
        <v>246</v>
      </c>
      <c r="D159" s="174" t="s">
        <v>170</v>
      </c>
      <c r="E159" s="175">
        <v>0.31240000000000001</v>
      </c>
      <c r="F159" s="175">
        <v>0</v>
      </c>
      <c r="G159" s="176">
        <f>E159*F159</f>
        <v>0</v>
      </c>
      <c r="O159" s="170">
        <v>2</v>
      </c>
      <c r="AA159" s="146">
        <v>1</v>
      </c>
      <c r="AB159" s="146">
        <v>1</v>
      </c>
      <c r="AC159" s="146">
        <v>1</v>
      </c>
      <c r="AZ159" s="146">
        <v>1</v>
      </c>
      <c r="BA159" s="146">
        <f>IF(AZ159=1,G159,0)</f>
        <v>0</v>
      </c>
      <c r="BB159" s="146">
        <f>IF(AZ159=2,G159,0)</f>
        <v>0</v>
      </c>
      <c r="BC159" s="146">
        <f>IF(AZ159=3,G159,0)</f>
        <v>0</v>
      </c>
      <c r="BD159" s="146">
        <f>IF(AZ159=4,G159,0)</f>
        <v>0</v>
      </c>
      <c r="BE159" s="146">
        <f>IF(AZ159=5,G159,0)</f>
        <v>0</v>
      </c>
      <c r="CA159" s="177">
        <v>1</v>
      </c>
      <c r="CB159" s="177">
        <v>1</v>
      </c>
      <c r="CZ159" s="146">
        <v>1.39E-3</v>
      </c>
    </row>
    <row r="160" spans="1:104" x14ac:dyDescent="0.2">
      <c r="A160" s="178"/>
      <c r="B160" s="180"/>
      <c r="C160" s="225" t="s">
        <v>247</v>
      </c>
      <c r="D160" s="226"/>
      <c r="E160" s="181">
        <v>0.31240000000000001</v>
      </c>
      <c r="F160" s="182"/>
      <c r="G160" s="183"/>
      <c r="M160" s="179" t="s">
        <v>247</v>
      </c>
      <c r="O160" s="170"/>
    </row>
    <row r="161" spans="1:104" x14ac:dyDescent="0.2">
      <c r="A161" s="171">
        <v>33</v>
      </c>
      <c r="B161" s="172" t="s">
        <v>248</v>
      </c>
      <c r="C161" s="173" t="s">
        <v>249</v>
      </c>
      <c r="D161" s="174" t="s">
        <v>86</v>
      </c>
      <c r="E161" s="175">
        <v>35.977899999999998</v>
      </c>
      <c r="F161" s="175">
        <v>0</v>
      </c>
      <c r="G161" s="176">
        <f>E161*F161</f>
        <v>0</v>
      </c>
      <c r="O161" s="170">
        <v>2</v>
      </c>
      <c r="AA161" s="146">
        <v>1</v>
      </c>
      <c r="AB161" s="146">
        <v>1</v>
      </c>
      <c r="AC161" s="146">
        <v>1</v>
      </c>
      <c r="AZ161" s="146">
        <v>1</v>
      </c>
      <c r="BA161" s="146">
        <f>IF(AZ161=1,G161,0)</f>
        <v>0</v>
      </c>
      <c r="BB161" s="146">
        <f>IF(AZ161=2,G161,0)</f>
        <v>0</v>
      </c>
      <c r="BC161" s="146">
        <f>IF(AZ161=3,G161,0)</f>
        <v>0</v>
      </c>
      <c r="BD161" s="146">
        <f>IF(AZ161=4,G161,0)</f>
        <v>0</v>
      </c>
      <c r="BE161" s="146">
        <f>IF(AZ161=5,G161,0)</f>
        <v>0</v>
      </c>
      <c r="CA161" s="177">
        <v>1</v>
      </c>
      <c r="CB161" s="177">
        <v>1</v>
      </c>
      <c r="CZ161" s="146">
        <v>0</v>
      </c>
    </row>
    <row r="162" spans="1:104" x14ac:dyDescent="0.2">
      <c r="A162" s="178"/>
      <c r="B162" s="180"/>
      <c r="C162" s="225" t="s">
        <v>224</v>
      </c>
      <c r="D162" s="226"/>
      <c r="E162" s="181">
        <v>4.7809999999999997</v>
      </c>
      <c r="F162" s="182"/>
      <c r="G162" s="183"/>
      <c r="M162" s="179" t="s">
        <v>224</v>
      </c>
      <c r="O162" s="170"/>
    </row>
    <row r="163" spans="1:104" x14ac:dyDescent="0.2">
      <c r="A163" s="178"/>
      <c r="B163" s="180"/>
      <c r="C163" s="225" t="s">
        <v>250</v>
      </c>
      <c r="D163" s="226"/>
      <c r="E163" s="181">
        <v>10.722200000000001</v>
      </c>
      <c r="F163" s="182"/>
      <c r="G163" s="183"/>
      <c r="M163" s="179" t="s">
        <v>250</v>
      </c>
      <c r="O163" s="170"/>
    </row>
    <row r="164" spans="1:104" x14ac:dyDescent="0.2">
      <c r="A164" s="178"/>
      <c r="B164" s="180"/>
      <c r="C164" s="225" t="s">
        <v>115</v>
      </c>
      <c r="D164" s="226"/>
      <c r="E164" s="181">
        <v>2.2711999999999999</v>
      </c>
      <c r="F164" s="182"/>
      <c r="G164" s="183"/>
      <c r="M164" s="179" t="s">
        <v>115</v>
      </c>
      <c r="O164" s="170"/>
    </row>
    <row r="165" spans="1:104" x14ac:dyDescent="0.2">
      <c r="A165" s="178"/>
      <c r="B165" s="180"/>
      <c r="C165" s="225" t="s">
        <v>116</v>
      </c>
      <c r="D165" s="226"/>
      <c r="E165" s="181">
        <v>1.3360000000000001</v>
      </c>
      <c r="F165" s="182"/>
      <c r="G165" s="183"/>
      <c r="M165" s="179" t="s">
        <v>116</v>
      </c>
      <c r="O165" s="170"/>
    </row>
    <row r="166" spans="1:104" x14ac:dyDescent="0.2">
      <c r="A166" s="178"/>
      <c r="B166" s="180"/>
      <c r="C166" s="225" t="s">
        <v>226</v>
      </c>
      <c r="D166" s="226"/>
      <c r="E166" s="181">
        <v>7.91</v>
      </c>
      <c r="F166" s="182"/>
      <c r="G166" s="183"/>
      <c r="M166" s="179" t="s">
        <v>226</v>
      </c>
      <c r="O166" s="170"/>
    </row>
    <row r="167" spans="1:104" x14ac:dyDescent="0.2">
      <c r="A167" s="178"/>
      <c r="B167" s="180"/>
      <c r="C167" s="225" t="s">
        <v>251</v>
      </c>
      <c r="D167" s="226"/>
      <c r="E167" s="181">
        <v>8.9574999999999996</v>
      </c>
      <c r="F167" s="182"/>
      <c r="G167" s="183"/>
      <c r="M167" s="179" t="s">
        <v>251</v>
      </c>
      <c r="O167" s="170"/>
    </row>
    <row r="168" spans="1:104" x14ac:dyDescent="0.2">
      <c r="A168" s="171">
        <v>34</v>
      </c>
      <c r="B168" s="172" t="s">
        <v>252</v>
      </c>
      <c r="C168" s="173" t="s">
        <v>253</v>
      </c>
      <c r="D168" s="174" t="s">
        <v>86</v>
      </c>
      <c r="E168" s="175">
        <v>126.0492</v>
      </c>
      <c r="F168" s="175">
        <v>0</v>
      </c>
      <c r="G168" s="176">
        <f>E168*F168</f>
        <v>0</v>
      </c>
      <c r="O168" s="170">
        <v>2</v>
      </c>
      <c r="AA168" s="146">
        <v>1</v>
      </c>
      <c r="AB168" s="146">
        <v>1</v>
      </c>
      <c r="AC168" s="146">
        <v>1</v>
      </c>
      <c r="AZ168" s="146">
        <v>1</v>
      </c>
      <c r="BA168" s="146">
        <f>IF(AZ168=1,G168,0)</f>
        <v>0</v>
      </c>
      <c r="BB168" s="146">
        <f>IF(AZ168=2,G168,0)</f>
        <v>0</v>
      </c>
      <c r="BC168" s="146">
        <f>IF(AZ168=3,G168,0)</f>
        <v>0</v>
      </c>
      <c r="BD168" s="146">
        <f>IF(AZ168=4,G168,0)</f>
        <v>0</v>
      </c>
      <c r="BE168" s="146">
        <f>IF(AZ168=5,G168,0)</f>
        <v>0</v>
      </c>
      <c r="CA168" s="177">
        <v>1</v>
      </c>
      <c r="CB168" s="177">
        <v>1</v>
      </c>
      <c r="CZ168" s="146">
        <v>0</v>
      </c>
    </row>
    <row r="169" spans="1:104" x14ac:dyDescent="0.2">
      <c r="A169" s="178"/>
      <c r="B169" s="180"/>
      <c r="C169" s="225" t="s">
        <v>254</v>
      </c>
      <c r="D169" s="226"/>
      <c r="E169" s="181">
        <v>0</v>
      </c>
      <c r="F169" s="182"/>
      <c r="G169" s="183"/>
      <c r="M169" s="179" t="s">
        <v>254</v>
      </c>
      <c r="O169" s="170"/>
    </row>
    <row r="170" spans="1:104" x14ac:dyDescent="0.2">
      <c r="A170" s="178"/>
      <c r="B170" s="180"/>
      <c r="C170" s="225" t="s">
        <v>255</v>
      </c>
      <c r="D170" s="226"/>
      <c r="E170" s="181">
        <v>16.2</v>
      </c>
      <c r="F170" s="182"/>
      <c r="G170" s="183"/>
      <c r="M170" s="179" t="s">
        <v>255</v>
      </c>
      <c r="O170" s="170"/>
    </row>
    <row r="171" spans="1:104" ht="22.5" x14ac:dyDescent="0.2">
      <c r="A171" s="178"/>
      <c r="B171" s="180"/>
      <c r="C171" s="225" t="s">
        <v>256</v>
      </c>
      <c r="D171" s="226"/>
      <c r="E171" s="181">
        <v>20.1114</v>
      </c>
      <c r="F171" s="182"/>
      <c r="G171" s="183"/>
      <c r="M171" s="179" t="s">
        <v>256</v>
      </c>
      <c r="O171" s="170"/>
    </row>
    <row r="172" spans="1:104" x14ac:dyDescent="0.2">
      <c r="A172" s="178"/>
      <c r="B172" s="180"/>
      <c r="C172" s="225" t="s">
        <v>257</v>
      </c>
      <c r="D172" s="226"/>
      <c r="E172" s="181">
        <v>20.628</v>
      </c>
      <c r="F172" s="182"/>
      <c r="G172" s="183"/>
      <c r="M172" s="179" t="s">
        <v>257</v>
      </c>
      <c r="O172" s="170"/>
    </row>
    <row r="173" spans="1:104" x14ac:dyDescent="0.2">
      <c r="A173" s="178"/>
      <c r="B173" s="180"/>
      <c r="C173" s="225" t="s">
        <v>258</v>
      </c>
      <c r="D173" s="226"/>
      <c r="E173" s="181">
        <v>10.6752</v>
      </c>
      <c r="F173" s="182"/>
      <c r="G173" s="183"/>
      <c r="M173" s="179" t="s">
        <v>258</v>
      </c>
      <c r="O173" s="170"/>
    </row>
    <row r="174" spans="1:104" x14ac:dyDescent="0.2">
      <c r="A174" s="178"/>
      <c r="B174" s="180"/>
      <c r="C174" s="225" t="s">
        <v>259</v>
      </c>
      <c r="D174" s="226"/>
      <c r="E174" s="181">
        <v>9.0648</v>
      </c>
      <c r="F174" s="182"/>
      <c r="G174" s="183"/>
      <c r="M174" s="179" t="s">
        <v>259</v>
      </c>
      <c r="O174" s="170"/>
    </row>
    <row r="175" spans="1:104" x14ac:dyDescent="0.2">
      <c r="A175" s="178"/>
      <c r="B175" s="180"/>
      <c r="C175" s="225" t="s">
        <v>260</v>
      </c>
      <c r="D175" s="226"/>
      <c r="E175" s="181">
        <v>21.038399999999999</v>
      </c>
      <c r="F175" s="182"/>
      <c r="G175" s="183"/>
      <c r="M175" s="179" t="s">
        <v>260</v>
      </c>
      <c r="O175" s="170"/>
    </row>
    <row r="176" spans="1:104" x14ac:dyDescent="0.2">
      <c r="A176" s="178"/>
      <c r="B176" s="180"/>
      <c r="C176" s="225" t="s">
        <v>261</v>
      </c>
      <c r="D176" s="226"/>
      <c r="E176" s="181">
        <v>11.6928</v>
      </c>
      <c r="F176" s="182"/>
      <c r="G176" s="183"/>
      <c r="M176" s="179" t="s">
        <v>261</v>
      </c>
      <c r="O176" s="170"/>
    </row>
    <row r="177" spans="1:104" x14ac:dyDescent="0.2">
      <c r="A177" s="178"/>
      <c r="B177" s="180"/>
      <c r="C177" s="225" t="s">
        <v>262</v>
      </c>
      <c r="D177" s="226"/>
      <c r="E177" s="181">
        <v>22.233599999999999</v>
      </c>
      <c r="F177" s="182"/>
      <c r="G177" s="183"/>
      <c r="M177" s="179" t="s">
        <v>262</v>
      </c>
      <c r="O177" s="170"/>
    </row>
    <row r="178" spans="1:104" x14ac:dyDescent="0.2">
      <c r="A178" s="178"/>
      <c r="B178" s="180"/>
      <c r="C178" s="225" t="s">
        <v>263</v>
      </c>
      <c r="D178" s="226"/>
      <c r="E178" s="181">
        <v>-5.5949999999999998</v>
      </c>
      <c r="F178" s="182"/>
      <c r="G178" s="183"/>
      <c r="M178" s="179" t="s">
        <v>263</v>
      </c>
      <c r="O178" s="170"/>
    </row>
    <row r="179" spans="1:104" x14ac:dyDescent="0.2">
      <c r="A179" s="171">
        <v>35</v>
      </c>
      <c r="B179" s="172" t="s">
        <v>264</v>
      </c>
      <c r="C179" s="173" t="s">
        <v>265</v>
      </c>
      <c r="D179" s="174" t="s">
        <v>86</v>
      </c>
      <c r="E179" s="175">
        <v>90.358199999999997</v>
      </c>
      <c r="F179" s="175">
        <v>0</v>
      </c>
      <c r="G179" s="176">
        <f>E179*F179</f>
        <v>0</v>
      </c>
      <c r="O179" s="170">
        <v>2</v>
      </c>
      <c r="AA179" s="146">
        <v>1</v>
      </c>
      <c r="AB179" s="146">
        <v>1</v>
      </c>
      <c r="AC179" s="146">
        <v>1</v>
      </c>
      <c r="AZ179" s="146">
        <v>1</v>
      </c>
      <c r="BA179" s="146">
        <f>IF(AZ179=1,G179,0)</f>
        <v>0</v>
      </c>
      <c r="BB179" s="146">
        <f>IF(AZ179=2,G179,0)</f>
        <v>0</v>
      </c>
      <c r="BC179" s="146">
        <f>IF(AZ179=3,G179,0)</f>
        <v>0</v>
      </c>
      <c r="BD179" s="146">
        <f>IF(AZ179=4,G179,0)</f>
        <v>0</v>
      </c>
      <c r="BE179" s="146">
        <f>IF(AZ179=5,G179,0)</f>
        <v>0</v>
      </c>
      <c r="CA179" s="177">
        <v>1</v>
      </c>
      <c r="CB179" s="177">
        <v>1</v>
      </c>
      <c r="CZ179" s="146">
        <v>0</v>
      </c>
    </row>
    <row r="180" spans="1:104" x14ac:dyDescent="0.2">
      <c r="A180" s="178"/>
      <c r="B180" s="180"/>
      <c r="C180" s="225" t="s">
        <v>266</v>
      </c>
      <c r="D180" s="226"/>
      <c r="E180" s="181">
        <v>10.08</v>
      </c>
      <c r="F180" s="182"/>
      <c r="G180" s="183"/>
      <c r="M180" s="179" t="s">
        <v>266</v>
      </c>
      <c r="O180" s="170"/>
    </row>
    <row r="181" spans="1:104" ht="22.5" x14ac:dyDescent="0.2">
      <c r="A181" s="178"/>
      <c r="B181" s="180"/>
      <c r="C181" s="225" t="s">
        <v>267</v>
      </c>
      <c r="D181" s="226"/>
      <c r="E181" s="181">
        <v>24.4941</v>
      </c>
      <c r="F181" s="182"/>
      <c r="G181" s="183"/>
      <c r="M181" s="179" t="s">
        <v>267</v>
      </c>
      <c r="O181" s="170"/>
    </row>
    <row r="182" spans="1:104" x14ac:dyDescent="0.2">
      <c r="A182" s="178"/>
      <c r="B182" s="180"/>
      <c r="C182" s="225" t="s">
        <v>268</v>
      </c>
      <c r="D182" s="226"/>
      <c r="E182" s="181">
        <v>6.2439999999999998</v>
      </c>
      <c r="F182" s="182"/>
      <c r="G182" s="183"/>
      <c r="M182" s="179" t="s">
        <v>268</v>
      </c>
      <c r="O182" s="170"/>
    </row>
    <row r="183" spans="1:104" x14ac:dyDescent="0.2">
      <c r="A183" s="178"/>
      <c r="B183" s="180"/>
      <c r="C183" s="225" t="s">
        <v>269</v>
      </c>
      <c r="D183" s="226"/>
      <c r="E183" s="181">
        <v>5.9359999999999999</v>
      </c>
      <c r="F183" s="182"/>
      <c r="G183" s="183"/>
      <c r="M183" s="179" t="s">
        <v>269</v>
      </c>
      <c r="O183" s="170"/>
    </row>
    <row r="184" spans="1:104" x14ac:dyDescent="0.2">
      <c r="A184" s="178"/>
      <c r="B184" s="180"/>
      <c r="C184" s="225" t="s">
        <v>270</v>
      </c>
      <c r="D184" s="226"/>
      <c r="E184" s="181">
        <v>13.608000000000001</v>
      </c>
      <c r="F184" s="182"/>
      <c r="G184" s="183"/>
      <c r="M184" s="179" t="s">
        <v>270</v>
      </c>
      <c r="O184" s="170"/>
    </row>
    <row r="185" spans="1:104" ht="22.5" x14ac:dyDescent="0.2">
      <c r="A185" s="178"/>
      <c r="B185" s="180"/>
      <c r="C185" s="225" t="s">
        <v>271</v>
      </c>
      <c r="D185" s="226"/>
      <c r="E185" s="181">
        <v>43.33</v>
      </c>
      <c r="F185" s="182"/>
      <c r="G185" s="183"/>
      <c r="M185" s="179" t="s">
        <v>271</v>
      </c>
      <c r="O185" s="170"/>
    </row>
    <row r="186" spans="1:104" x14ac:dyDescent="0.2">
      <c r="A186" s="178"/>
      <c r="B186" s="180"/>
      <c r="C186" s="225" t="s">
        <v>272</v>
      </c>
      <c r="D186" s="226"/>
      <c r="E186" s="181">
        <v>-13.3339</v>
      </c>
      <c r="F186" s="182"/>
      <c r="G186" s="183"/>
      <c r="M186" s="179" t="s">
        <v>272</v>
      </c>
      <c r="O186" s="170"/>
    </row>
    <row r="187" spans="1:104" x14ac:dyDescent="0.2">
      <c r="A187" s="184"/>
      <c r="B187" s="185" t="s">
        <v>74</v>
      </c>
      <c r="C187" s="186" t="str">
        <f>CONCATENATE(B127," ",C127)</f>
        <v>96 Bourání konstrukcí</v>
      </c>
      <c r="D187" s="187"/>
      <c r="E187" s="188"/>
      <c r="F187" s="189"/>
      <c r="G187" s="190">
        <f>SUM(G127:G186)</f>
        <v>0</v>
      </c>
      <c r="O187" s="170">
        <v>4</v>
      </c>
      <c r="BA187" s="191">
        <f>SUM(BA127:BA186)</f>
        <v>0</v>
      </c>
      <c r="BB187" s="191">
        <f>SUM(BB127:BB186)</f>
        <v>0</v>
      </c>
      <c r="BC187" s="191">
        <f>SUM(BC127:BC186)</f>
        <v>0</v>
      </c>
      <c r="BD187" s="191">
        <f>SUM(BD127:BD186)</f>
        <v>0</v>
      </c>
      <c r="BE187" s="191">
        <f>SUM(BE127:BE186)</f>
        <v>0</v>
      </c>
    </row>
    <row r="188" spans="1:104" x14ac:dyDescent="0.2">
      <c r="A188" s="163" t="s">
        <v>72</v>
      </c>
      <c r="B188" s="164" t="s">
        <v>273</v>
      </c>
      <c r="C188" s="165" t="s">
        <v>274</v>
      </c>
      <c r="D188" s="166"/>
      <c r="E188" s="167"/>
      <c r="F188" s="167"/>
      <c r="G188" s="168"/>
      <c r="H188" s="169"/>
      <c r="I188" s="169"/>
      <c r="O188" s="170">
        <v>1</v>
      </c>
    </row>
    <row r="189" spans="1:104" x14ac:dyDescent="0.2">
      <c r="A189" s="171">
        <v>36</v>
      </c>
      <c r="B189" s="172" t="s">
        <v>275</v>
      </c>
      <c r="C189" s="173" t="s">
        <v>276</v>
      </c>
      <c r="D189" s="174" t="s">
        <v>277</v>
      </c>
      <c r="E189" s="175">
        <v>21.174312148999999</v>
      </c>
      <c r="F189" s="175">
        <v>0</v>
      </c>
      <c r="G189" s="176">
        <f>E189*F189</f>
        <v>0</v>
      </c>
      <c r="O189" s="170">
        <v>2</v>
      </c>
      <c r="AA189" s="146">
        <v>7</v>
      </c>
      <c r="AB189" s="146">
        <v>1</v>
      </c>
      <c r="AC189" s="146">
        <v>2</v>
      </c>
      <c r="AZ189" s="146">
        <v>1</v>
      </c>
      <c r="BA189" s="146">
        <f>IF(AZ189=1,G189,0)</f>
        <v>0</v>
      </c>
      <c r="BB189" s="146">
        <f>IF(AZ189=2,G189,0)</f>
        <v>0</v>
      </c>
      <c r="BC189" s="146">
        <f>IF(AZ189=3,G189,0)</f>
        <v>0</v>
      </c>
      <c r="BD189" s="146">
        <f>IF(AZ189=4,G189,0)</f>
        <v>0</v>
      </c>
      <c r="BE189" s="146">
        <f>IF(AZ189=5,G189,0)</f>
        <v>0</v>
      </c>
      <c r="CA189" s="177">
        <v>7</v>
      </c>
      <c r="CB189" s="177">
        <v>1</v>
      </c>
      <c r="CZ189" s="146">
        <v>0</v>
      </c>
    </row>
    <row r="190" spans="1:104" x14ac:dyDescent="0.2">
      <c r="A190" s="184"/>
      <c r="B190" s="185" t="s">
        <v>74</v>
      </c>
      <c r="C190" s="186" t="str">
        <f>CONCATENATE(B188," ",C188)</f>
        <v>99 Staveništní přesun hmot</v>
      </c>
      <c r="D190" s="187"/>
      <c r="E190" s="188"/>
      <c r="F190" s="189"/>
      <c r="G190" s="190">
        <f>SUM(G188:G189)</f>
        <v>0</v>
      </c>
      <c r="O190" s="170">
        <v>4</v>
      </c>
      <c r="BA190" s="191">
        <f>SUM(BA188:BA189)</f>
        <v>0</v>
      </c>
      <c r="BB190" s="191">
        <f>SUM(BB188:BB189)</f>
        <v>0</v>
      </c>
      <c r="BC190" s="191">
        <f>SUM(BC188:BC189)</f>
        <v>0</v>
      </c>
      <c r="BD190" s="191">
        <f>SUM(BD188:BD189)</f>
        <v>0</v>
      </c>
      <c r="BE190" s="191">
        <f>SUM(BE188:BE189)</f>
        <v>0</v>
      </c>
    </row>
    <row r="191" spans="1:104" x14ac:dyDescent="0.2">
      <c r="A191" s="163" t="s">
        <v>72</v>
      </c>
      <c r="B191" s="164" t="s">
        <v>278</v>
      </c>
      <c r="C191" s="165" t="s">
        <v>279</v>
      </c>
      <c r="D191" s="166"/>
      <c r="E191" s="167"/>
      <c r="F191" s="167"/>
      <c r="G191" s="168"/>
      <c r="H191" s="169"/>
      <c r="I191" s="169"/>
      <c r="O191" s="170">
        <v>1</v>
      </c>
    </row>
    <row r="192" spans="1:104" ht="22.5" x14ac:dyDescent="0.2">
      <c r="A192" s="171">
        <v>37</v>
      </c>
      <c r="B192" s="172" t="s">
        <v>280</v>
      </c>
      <c r="C192" s="173" t="s">
        <v>281</v>
      </c>
      <c r="D192" s="174" t="s">
        <v>86</v>
      </c>
      <c r="E192" s="175">
        <v>47.421900000000001</v>
      </c>
      <c r="F192" s="175">
        <v>0</v>
      </c>
      <c r="G192" s="176">
        <f>E192*F192</f>
        <v>0</v>
      </c>
      <c r="O192" s="170">
        <v>2</v>
      </c>
      <c r="AA192" s="146">
        <v>1</v>
      </c>
      <c r="AB192" s="146">
        <v>7</v>
      </c>
      <c r="AC192" s="146">
        <v>7</v>
      </c>
      <c r="AZ192" s="146">
        <v>2</v>
      </c>
      <c r="BA192" s="146">
        <f>IF(AZ192=1,G192,0)</f>
        <v>0</v>
      </c>
      <c r="BB192" s="146">
        <f>IF(AZ192=2,G192,0)</f>
        <v>0</v>
      </c>
      <c r="BC192" s="146">
        <f>IF(AZ192=3,G192,0)</f>
        <v>0</v>
      </c>
      <c r="BD192" s="146">
        <f>IF(AZ192=4,G192,0)</f>
        <v>0</v>
      </c>
      <c r="BE192" s="146">
        <f>IF(AZ192=5,G192,0)</f>
        <v>0</v>
      </c>
      <c r="CA192" s="177">
        <v>1</v>
      </c>
      <c r="CB192" s="177">
        <v>7</v>
      </c>
      <c r="CZ192" s="146">
        <v>3.3999999999999998E-3</v>
      </c>
    </row>
    <row r="193" spans="1:104" x14ac:dyDescent="0.2">
      <c r="A193" s="178"/>
      <c r="B193" s="180"/>
      <c r="C193" s="225" t="s">
        <v>282</v>
      </c>
      <c r="D193" s="226"/>
      <c r="E193" s="181">
        <v>0</v>
      </c>
      <c r="F193" s="182"/>
      <c r="G193" s="183"/>
      <c r="M193" s="179" t="s">
        <v>282</v>
      </c>
      <c r="O193" s="170"/>
    </row>
    <row r="194" spans="1:104" x14ac:dyDescent="0.2">
      <c r="A194" s="178"/>
      <c r="B194" s="180"/>
      <c r="C194" s="225" t="s">
        <v>283</v>
      </c>
      <c r="D194" s="226"/>
      <c r="E194" s="181">
        <v>6.2110000000000003</v>
      </c>
      <c r="F194" s="182"/>
      <c r="G194" s="183"/>
      <c r="M194" s="179" t="s">
        <v>283</v>
      </c>
      <c r="O194" s="170"/>
    </row>
    <row r="195" spans="1:104" x14ac:dyDescent="0.2">
      <c r="A195" s="178"/>
      <c r="B195" s="180"/>
      <c r="C195" s="225" t="s">
        <v>284</v>
      </c>
      <c r="D195" s="226"/>
      <c r="E195" s="181">
        <v>13.517200000000001</v>
      </c>
      <c r="F195" s="182"/>
      <c r="G195" s="183"/>
      <c r="M195" s="179" t="s">
        <v>284</v>
      </c>
      <c r="O195" s="170"/>
    </row>
    <row r="196" spans="1:104" x14ac:dyDescent="0.2">
      <c r="A196" s="178"/>
      <c r="B196" s="180"/>
      <c r="C196" s="225" t="s">
        <v>285</v>
      </c>
      <c r="D196" s="226"/>
      <c r="E196" s="181">
        <v>3.2602000000000002</v>
      </c>
      <c r="F196" s="182"/>
      <c r="G196" s="183"/>
      <c r="M196" s="179" t="s">
        <v>285</v>
      </c>
      <c r="O196" s="170"/>
    </row>
    <row r="197" spans="1:104" x14ac:dyDescent="0.2">
      <c r="A197" s="178"/>
      <c r="B197" s="180"/>
      <c r="C197" s="225" t="s">
        <v>286</v>
      </c>
      <c r="D197" s="226"/>
      <c r="E197" s="181">
        <v>2.1469999999999998</v>
      </c>
      <c r="F197" s="182"/>
      <c r="G197" s="183"/>
      <c r="M197" s="179" t="s">
        <v>286</v>
      </c>
      <c r="O197" s="170"/>
    </row>
    <row r="198" spans="1:104" x14ac:dyDescent="0.2">
      <c r="A198" s="178"/>
      <c r="B198" s="180"/>
      <c r="C198" s="225" t="s">
        <v>287</v>
      </c>
      <c r="D198" s="226"/>
      <c r="E198" s="181">
        <v>6.6459999999999999</v>
      </c>
      <c r="F198" s="182"/>
      <c r="G198" s="183"/>
      <c r="M198" s="179" t="s">
        <v>287</v>
      </c>
      <c r="O198" s="170"/>
    </row>
    <row r="199" spans="1:104" x14ac:dyDescent="0.2">
      <c r="A199" s="178"/>
      <c r="B199" s="180"/>
      <c r="C199" s="225" t="s">
        <v>288</v>
      </c>
      <c r="D199" s="226"/>
      <c r="E199" s="181">
        <v>12.0665</v>
      </c>
      <c r="F199" s="182"/>
      <c r="G199" s="183"/>
      <c r="M199" s="179" t="s">
        <v>288</v>
      </c>
      <c r="O199" s="170"/>
    </row>
    <row r="200" spans="1:104" x14ac:dyDescent="0.2">
      <c r="A200" s="178"/>
      <c r="B200" s="180"/>
      <c r="C200" s="225" t="s">
        <v>289</v>
      </c>
      <c r="D200" s="226"/>
      <c r="E200" s="181">
        <v>3.5739999999999998</v>
      </c>
      <c r="F200" s="182"/>
      <c r="G200" s="183"/>
      <c r="M200" s="179" t="s">
        <v>289</v>
      </c>
      <c r="O200" s="170"/>
    </row>
    <row r="201" spans="1:104" x14ac:dyDescent="0.2">
      <c r="A201" s="171">
        <v>38</v>
      </c>
      <c r="B201" s="172" t="s">
        <v>290</v>
      </c>
      <c r="C201" s="173" t="s">
        <v>291</v>
      </c>
      <c r="D201" s="174" t="s">
        <v>98</v>
      </c>
      <c r="E201" s="175">
        <v>62.58</v>
      </c>
      <c r="F201" s="175">
        <v>0</v>
      </c>
      <c r="G201" s="176">
        <f>E201*F201</f>
        <v>0</v>
      </c>
      <c r="O201" s="170">
        <v>2</v>
      </c>
      <c r="AA201" s="146">
        <v>1</v>
      </c>
      <c r="AB201" s="146">
        <v>7</v>
      </c>
      <c r="AC201" s="146">
        <v>7</v>
      </c>
      <c r="AZ201" s="146">
        <v>2</v>
      </c>
      <c r="BA201" s="146">
        <f>IF(AZ201=1,G201,0)</f>
        <v>0</v>
      </c>
      <c r="BB201" s="146">
        <f>IF(AZ201=2,G201,0)</f>
        <v>0</v>
      </c>
      <c r="BC201" s="146">
        <f>IF(AZ201=3,G201,0)</f>
        <v>0</v>
      </c>
      <c r="BD201" s="146">
        <f>IF(AZ201=4,G201,0)</f>
        <v>0</v>
      </c>
      <c r="BE201" s="146">
        <f>IF(AZ201=5,G201,0)</f>
        <v>0</v>
      </c>
      <c r="CA201" s="177">
        <v>1</v>
      </c>
      <c r="CB201" s="177">
        <v>7</v>
      </c>
      <c r="CZ201" s="146">
        <v>2.9E-4</v>
      </c>
    </row>
    <row r="202" spans="1:104" x14ac:dyDescent="0.2">
      <c r="A202" s="178"/>
      <c r="B202" s="180"/>
      <c r="C202" s="225" t="s">
        <v>292</v>
      </c>
      <c r="D202" s="226"/>
      <c r="E202" s="181">
        <v>0</v>
      </c>
      <c r="F202" s="182"/>
      <c r="G202" s="183"/>
      <c r="M202" s="179" t="s">
        <v>292</v>
      </c>
      <c r="O202" s="170"/>
    </row>
    <row r="203" spans="1:104" x14ac:dyDescent="0.2">
      <c r="A203" s="178"/>
      <c r="B203" s="180"/>
      <c r="C203" s="225" t="s">
        <v>293</v>
      </c>
      <c r="D203" s="226"/>
      <c r="E203" s="181">
        <v>9</v>
      </c>
      <c r="F203" s="182"/>
      <c r="G203" s="183"/>
      <c r="M203" s="179" t="s">
        <v>293</v>
      </c>
      <c r="O203" s="170"/>
    </row>
    <row r="204" spans="1:104" x14ac:dyDescent="0.2">
      <c r="A204" s="178"/>
      <c r="B204" s="180"/>
      <c r="C204" s="225" t="s">
        <v>294</v>
      </c>
      <c r="D204" s="226"/>
      <c r="E204" s="181">
        <v>13.86</v>
      </c>
      <c r="F204" s="182"/>
      <c r="G204" s="183"/>
      <c r="M204" s="179" t="s">
        <v>294</v>
      </c>
      <c r="O204" s="170"/>
    </row>
    <row r="205" spans="1:104" x14ac:dyDescent="0.2">
      <c r="A205" s="178"/>
      <c r="B205" s="180"/>
      <c r="C205" s="225" t="s">
        <v>295</v>
      </c>
      <c r="D205" s="226"/>
      <c r="E205" s="181">
        <v>6.06</v>
      </c>
      <c r="F205" s="182"/>
      <c r="G205" s="183"/>
      <c r="M205" s="179" t="s">
        <v>295</v>
      </c>
      <c r="O205" s="170"/>
    </row>
    <row r="206" spans="1:104" x14ac:dyDescent="0.2">
      <c r="A206" s="178"/>
      <c r="B206" s="180"/>
      <c r="C206" s="225" t="s">
        <v>296</v>
      </c>
      <c r="D206" s="226"/>
      <c r="E206" s="181">
        <v>4.9400000000000004</v>
      </c>
      <c r="F206" s="182"/>
      <c r="G206" s="183"/>
      <c r="M206" s="179" t="s">
        <v>296</v>
      </c>
      <c r="O206" s="170"/>
    </row>
    <row r="207" spans="1:104" x14ac:dyDescent="0.2">
      <c r="A207" s="178"/>
      <c r="B207" s="180"/>
      <c r="C207" s="225" t="s">
        <v>297</v>
      </c>
      <c r="D207" s="226"/>
      <c r="E207" s="181">
        <v>9.1199999999999992</v>
      </c>
      <c r="F207" s="182"/>
      <c r="G207" s="183"/>
      <c r="M207" s="179" t="s">
        <v>297</v>
      </c>
      <c r="O207" s="170"/>
    </row>
    <row r="208" spans="1:104" x14ac:dyDescent="0.2">
      <c r="A208" s="178"/>
      <c r="B208" s="180"/>
      <c r="C208" s="225" t="s">
        <v>298</v>
      </c>
      <c r="D208" s="226"/>
      <c r="E208" s="181">
        <v>12.88</v>
      </c>
      <c r="F208" s="182"/>
      <c r="G208" s="183"/>
      <c r="M208" s="179" t="s">
        <v>298</v>
      </c>
      <c r="O208" s="170"/>
    </row>
    <row r="209" spans="1:104" x14ac:dyDescent="0.2">
      <c r="A209" s="178"/>
      <c r="B209" s="180"/>
      <c r="C209" s="225" t="s">
        <v>299</v>
      </c>
      <c r="D209" s="226"/>
      <c r="E209" s="181">
        <v>6.72</v>
      </c>
      <c r="F209" s="182"/>
      <c r="G209" s="183"/>
      <c r="M209" s="179" t="s">
        <v>299</v>
      </c>
      <c r="O209" s="170"/>
    </row>
    <row r="210" spans="1:104" x14ac:dyDescent="0.2">
      <c r="A210" s="171">
        <v>39</v>
      </c>
      <c r="B210" s="172" t="s">
        <v>300</v>
      </c>
      <c r="C210" s="173" t="s">
        <v>301</v>
      </c>
      <c r="D210" s="174" t="s">
        <v>61</v>
      </c>
      <c r="E210" s="175"/>
      <c r="F210" s="175">
        <v>0</v>
      </c>
      <c r="G210" s="176">
        <f>E210*F210</f>
        <v>0</v>
      </c>
      <c r="O210" s="170">
        <v>2</v>
      </c>
      <c r="AA210" s="146">
        <v>7</v>
      </c>
      <c r="AB210" s="146">
        <v>1002</v>
      </c>
      <c r="AC210" s="146">
        <v>5</v>
      </c>
      <c r="AZ210" s="146">
        <v>2</v>
      </c>
      <c r="BA210" s="146">
        <f>IF(AZ210=1,G210,0)</f>
        <v>0</v>
      </c>
      <c r="BB210" s="146">
        <f>IF(AZ210=2,G210,0)</f>
        <v>0</v>
      </c>
      <c r="BC210" s="146">
        <f>IF(AZ210=3,G210,0)</f>
        <v>0</v>
      </c>
      <c r="BD210" s="146">
        <f>IF(AZ210=4,G210,0)</f>
        <v>0</v>
      </c>
      <c r="BE210" s="146">
        <f>IF(AZ210=5,G210,0)</f>
        <v>0</v>
      </c>
      <c r="CA210" s="177">
        <v>7</v>
      </c>
      <c r="CB210" s="177">
        <v>1002</v>
      </c>
      <c r="CZ210" s="146">
        <v>0</v>
      </c>
    </row>
    <row r="211" spans="1:104" x14ac:dyDescent="0.2">
      <c r="A211" s="184"/>
      <c r="B211" s="185" t="s">
        <v>74</v>
      </c>
      <c r="C211" s="186" t="str">
        <f>CONCATENATE(B191," ",C191)</f>
        <v>711 Izolace proti vodě</v>
      </c>
      <c r="D211" s="187"/>
      <c r="E211" s="188"/>
      <c r="F211" s="189"/>
      <c r="G211" s="190">
        <f>SUM(G191:G210)</f>
        <v>0</v>
      </c>
      <c r="O211" s="170">
        <v>4</v>
      </c>
      <c r="BA211" s="191">
        <f>SUM(BA191:BA210)</f>
        <v>0</v>
      </c>
      <c r="BB211" s="191">
        <f>SUM(BB191:BB210)</f>
        <v>0</v>
      </c>
      <c r="BC211" s="191">
        <f>SUM(BC191:BC210)</f>
        <v>0</v>
      </c>
      <c r="BD211" s="191">
        <f>SUM(BD191:BD210)</f>
        <v>0</v>
      </c>
      <c r="BE211" s="191">
        <f>SUM(BE191:BE210)</f>
        <v>0</v>
      </c>
    </row>
    <row r="212" spans="1:104" x14ac:dyDescent="0.2">
      <c r="A212" s="163" t="s">
        <v>72</v>
      </c>
      <c r="B212" s="164" t="s">
        <v>302</v>
      </c>
      <c r="C212" s="165" t="s">
        <v>303</v>
      </c>
      <c r="D212" s="166"/>
      <c r="E212" s="167"/>
      <c r="F212" s="167"/>
      <c r="G212" s="168"/>
      <c r="H212" s="169"/>
      <c r="I212" s="169"/>
      <c r="O212" s="170">
        <v>1</v>
      </c>
    </row>
    <row r="213" spans="1:104" x14ac:dyDescent="0.2">
      <c r="A213" s="171">
        <v>40</v>
      </c>
      <c r="B213" s="172" t="s">
        <v>304</v>
      </c>
      <c r="C213" s="173" t="s">
        <v>305</v>
      </c>
      <c r="D213" s="174" t="s">
        <v>306</v>
      </c>
      <c r="E213" s="175">
        <v>1</v>
      </c>
      <c r="F213" s="175">
        <v>0</v>
      </c>
      <c r="G213" s="176">
        <f>E213*F213</f>
        <v>0</v>
      </c>
      <c r="O213" s="170">
        <v>2</v>
      </c>
      <c r="AA213" s="146">
        <v>12</v>
      </c>
      <c r="AB213" s="146">
        <v>0</v>
      </c>
      <c r="AC213" s="146">
        <v>1</v>
      </c>
      <c r="AZ213" s="146">
        <v>2</v>
      </c>
      <c r="BA213" s="146">
        <f>IF(AZ213=1,G213,0)</f>
        <v>0</v>
      </c>
      <c r="BB213" s="146">
        <f>IF(AZ213=2,G213,0)</f>
        <v>0</v>
      </c>
      <c r="BC213" s="146">
        <f>IF(AZ213=3,G213,0)</f>
        <v>0</v>
      </c>
      <c r="BD213" s="146">
        <f>IF(AZ213=4,G213,0)</f>
        <v>0</v>
      </c>
      <c r="BE213" s="146">
        <f>IF(AZ213=5,G213,0)</f>
        <v>0</v>
      </c>
      <c r="CA213" s="177">
        <v>12</v>
      </c>
      <c r="CB213" s="177">
        <v>0</v>
      </c>
      <c r="CZ213" s="146">
        <v>0</v>
      </c>
    </row>
    <row r="214" spans="1:104" x14ac:dyDescent="0.2">
      <c r="A214" s="184"/>
      <c r="B214" s="185" t="s">
        <v>74</v>
      </c>
      <c r="C214" s="186" t="str">
        <f>CONCATENATE(B212," ",C212)</f>
        <v>720 Zdravotechnická instalace</v>
      </c>
      <c r="D214" s="187"/>
      <c r="E214" s="188"/>
      <c r="F214" s="189"/>
      <c r="G214" s="190">
        <f>SUM(G212:G213)</f>
        <v>0</v>
      </c>
      <c r="O214" s="170">
        <v>4</v>
      </c>
      <c r="BA214" s="191">
        <f>SUM(BA212:BA213)</f>
        <v>0</v>
      </c>
      <c r="BB214" s="191">
        <f>SUM(BB212:BB213)</f>
        <v>0</v>
      </c>
      <c r="BC214" s="191">
        <f>SUM(BC212:BC213)</f>
        <v>0</v>
      </c>
      <c r="BD214" s="191">
        <f>SUM(BD212:BD213)</f>
        <v>0</v>
      </c>
      <c r="BE214" s="191">
        <f>SUM(BE212:BE213)</f>
        <v>0</v>
      </c>
    </row>
    <row r="215" spans="1:104" x14ac:dyDescent="0.2">
      <c r="A215" s="163" t="s">
        <v>72</v>
      </c>
      <c r="B215" s="164" t="s">
        <v>307</v>
      </c>
      <c r="C215" s="165" t="s">
        <v>308</v>
      </c>
      <c r="D215" s="166"/>
      <c r="E215" s="167"/>
      <c r="F215" s="167"/>
      <c r="G215" s="168"/>
      <c r="H215" s="169"/>
      <c r="I215" s="169"/>
      <c r="O215" s="170">
        <v>1</v>
      </c>
    </row>
    <row r="216" spans="1:104" x14ac:dyDescent="0.2">
      <c r="A216" s="171">
        <v>41</v>
      </c>
      <c r="B216" s="172" t="s">
        <v>309</v>
      </c>
      <c r="C216" s="173" t="s">
        <v>310</v>
      </c>
      <c r="D216" s="174" t="s">
        <v>306</v>
      </c>
      <c r="E216" s="175">
        <v>1</v>
      </c>
      <c r="F216" s="175">
        <v>0</v>
      </c>
      <c r="G216" s="176">
        <f>E216*F216</f>
        <v>0</v>
      </c>
      <c r="O216" s="170">
        <v>2</v>
      </c>
      <c r="AA216" s="146">
        <v>12</v>
      </c>
      <c r="AB216" s="146">
        <v>0</v>
      </c>
      <c r="AC216" s="146">
        <v>86</v>
      </c>
      <c r="AZ216" s="146">
        <v>2</v>
      </c>
      <c r="BA216" s="146">
        <f>IF(AZ216=1,G216,0)</f>
        <v>0</v>
      </c>
      <c r="BB216" s="146">
        <f>IF(AZ216=2,G216,0)</f>
        <v>0</v>
      </c>
      <c r="BC216" s="146">
        <f>IF(AZ216=3,G216,0)</f>
        <v>0</v>
      </c>
      <c r="BD216" s="146">
        <f>IF(AZ216=4,G216,0)</f>
        <v>0</v>
      </c>
      <c r="BE216" s="146">
        <f>IF(AZ216=5,G216,0)</f>
        <v>0</v>
      </c>
      <c r="CA216" s="177">
        <v>12</v>
      </c>
      <c r="CB216" s="177">
        <v>0</v>
      </c>
      <c r="CZ216" s="146">
        <v>0</v>
      </c>
    </row>
    <row r="217" spans="1:104" x14ac:dyDescent="0.2">
      <c r="A217" s="184"/>
      <c r="B217" s="185" t="s">
        <v>74</v>
      </c>
      <c r="C217" s="186" t="str">
        <f>CONCATENATE(B215," ",C215)</f>
        <v>730 Ústřední vytápění</v>
      </c>
      <c r="D217" s="187"/>
      <c r="E217" s="188"/>
      <c r="F217" s="189"/>
      <c r="G217" s="190">
        <f>SUM(G215:G216)</f>
        <v>0</v>
      </c>
      <c r="O217" s="170">
        <v>4</v>
      </c>
      <c r="BA217" s="191">
        <f>SUM(BA215:BA216)</f>
        <v>0</v>
      </c>
      <c r="BB217" s="191">
        <f>SUM(BB215:BB216)</f>
        <v>0</v>
      </c>
      <c r="BC217" s="191">
        <f>SUM(BC215:BC216)</f>
        <v>0</v>
      </c>
      <c r="BD217" s="191">
        <f>SUM(BD215:BD216)</f>
        <v>0</v>
      </c>
      <c r="BE217" s="191">
        <f>SUM(BE215:BE216)</f>
        <v>0</v>
      </c>
    </row>
    <row r="218" spans="1:104" x14ac:dyDescent="0.2">
      <c r="A218" s="163" t="s">
        <v>72</v>
      </c>
      <c r="B218" s="164" t="s">
        <v>311</v>
      </c>
      <c r="C218" s="165" t="s">
        <v>312</v>
      </c>
      <c r="D218" s="166"/>
      <c r="E218" s="167"/>
      <c r="F218" s="167"/>
      <c r="G218" s="168"/>
      <c r="H218" s="169"/>
      <c r="I218" s="169"/>
      <c r="O218" s="170">
        <v>1</v>
      </c>
    </row>
    <row r="219" spans="1:104" x14ac:dyDescent="0.2">
      <c r="A219" s="171">
        <v>42</v>
      </c>
      <c r="B219" s="172" t="s">
        <v>313</v>
      </c>
      <c r="C219" s="173" t="s">
        <v>314</v>
      </c>
      <c r="D219" s="174" t="s">
        <v>125</v>
      </c>
      <c r="E219" s="175">
        <v>7</v>
      </c>
      <c r="F219" s="175">
        <v>0</v>
      </c>
      <c r="G219" s="176">
        <f>E219*F219</f>
        <v>0</v>
      </c>
      <c r="O219" s="170">
        <v>2</v>
      </c>
      <c r="AA219" s="146">
        <v>1</v>
      </c>
      <c r="AB219" s="146">
        <v>7</v>
      </c>
      <c r="AC219" s="146">
        <v>7</v>
      </c>
      <c r="AZ219" s="146">
        <v>2</v>
      </c>
      <c r="BA219" s="146">
        <f>IF(AZ219=1,G219,0)</f>
        <v>0</v>
      </c>
      <c r="BB219" s="146">
        <f>IF(AZ219=2,G219,0)</f>
        <v>0</v>
      </c>
      <c r="BC219" s="146">
        <f>IF(AZ219=3,G219,0)</f>
        <v>0</v>
      </c>
      <c r="BD219" s="146">
        <f>IF(AZ219=4,G219,0)</f>
        <v>0</v>
      </c>
      <c r="BE219" s="146">
        <f>IF(AZ219=5,G219,0)</f>
        <v>0</v>
      </c>
      <c r="CA219" s="177">
        <v>1</v>
      </c>
      <c r="CB219" s="177">
        <v>7</v>
      </c>
      <c r="CZ219" s="146">
        <v>0</v>
      </c>
    </row>
    <row r="220" spans="1:104" x14ac:dyDescent="0.2">
      <c r="A220" s="178"/>
      <c r="B220" s="180"/>
      <c r="C220" s="225" t="s">
        <v>185</v>
      </c>
      <c r="D220" s="226"/>
      <c r="E220" s="181">
        <v>1</v>
      </c>
      <c r="F220" s="182"/>
      <c r="G220" s="183"/>
      <c r="M220" s="179" t="s">
        <v>185</v>
      </c>
      <c r="O220" s="170"/>
    </row>
    <row r="221" spans="1:104" x14ac:dyDescent="0.2">
      <c r="A221" s="178"/>
      <c r="B221" s="180"/>
      <c r="C221" s="225" t="s">
        <v>315</v>
      </c>
      <c r="D221" s="226"/>
      <c r="E221" s="181">
        <v>6</v>
      </c>
      <c r="F221" s="182"/>
      <c r="G221" s="183"/>
      <c r="M221" s="179" t="s">
        <v>315</v>
      </c>
      <c r="O221" s="170"/>
    </row>
    <row r="222" spans="1:104" x14ac:dyDescent="0.2">
      <c r="A222" s="171">
        <v>43</v>
      </c>
      <c r="B222" s="172" t="s">
        <v>316</v>
      </c>
      <c r="C222" s="173" t="s">
        <v>317</v>
      </c>
      <c r="D222" s="174" t="s">
        <v>125</v>
      </c>
      <c r="E222" s="175">
        <v>7</v>
      </c>
      <c r="F222" s="175">
        <v>0</v>
      </c>
      <c r="G222" s="176">
        <f>E222*F222</f>
        <v>0</v>
      </c>
      <c r="O222" s="170">
        <v>2</v>
      </c>
      <c r="AA222" s="146">
        <v>1</v>
      </c>
      <c r="AB222" s="146">
        <v>7</v>
      </c>
      <c r="AC222" s="146">
        <v>7</v>
      </c>
      <c r="AZ222" s="146">
        <v>2</v>
      </c>
      <c r="BA222" s="146">
        <f>IF(AZ222=1,G222,0)</f>
        <v>0</v>
      </c>
      <c r="BB222" s="146">
        <f>IF(AZ222=2,G222,0)</f>
        <v>0</v>
      </c>
      <c r="BC222" s="146">
        <f>IF(AZ222=3,G222,0)</f>
        <v>0</v>
      </c>
      <c r="BD222" s="146">
        <f>IF(AZ222=4,G222,0)</f>
        <v>0</v>
      </c>
      <c r="BE222" s="146">
        <f>IF(AZ222=5,G222,0)</f>
        <v>0</v>
      </c>
      <c r="CA222" s="177">
        <v>1</v>
      </c>
      <c r="CB222" s="177">
        <v>7</v>
      </c>
      <c r="CZ222" s="146">
        <v>0</v>
      </c>
    </row>
    <row r="223" spans="1:104" x14ac:dyDescent="0.2">
      <c r="A223" s="178"/>
      <c r="B223" s="180"/>
      <c r="C223" s="225" t="s">
        <v>185</v>
      </c>
      <c r="D223" s="226"/>
      <c r="E223" s="181">
        <v>1</v>
      </c>
      <c r="F223" s="182"/>
      <c r="G223" s="183"/>
      <c r="M223" s="179" t="s">
        <v>185</v>
      </c>
      <c r="O223" s="170"/>
    </row>
    <row r="224" spans="1:104" x14ac:dyDescent="0.2">
      <c r="A224" s="178"/>
      <c r="B224" s="180"/>
      <c r="C224" s="225" t="s">
        <v>315</v>
      </c>
      <c r="D224" s="226"/>
      <c r="E224" s="181">
        <v>6</v>
      </c>
      <c r="F224" s="182"/>
      <c r="G224" s="183"/>
      <c r="M224" s="179" t="s">
        <v>315</v>
      </c>
      <c r="O224" s="170"/>
    </row>
    <row r="225" spans="1:104" x14ac:dyDescent="0.2">
      <c r="A225" s="171">
        <v>44</v>
      </c>
      <c r="B225" s="172" t="s">
        <v>318</v>
      </c>
      <c r="C225" s="173" t="s">
        <v>319</v>
      </c>
      <c r="D225" s="174" t="s">
        <v>125</v>
      </c>
      <c r="E225" s="175">
        <v>2</v>
      </c>
      <c r="F225" s="175">
        <v>0</v>
      </c>
      <c r="G225" s="176">
        <f>E225*F225</f>
        <v>0</v>
      </c>
      <c r="O225" s="170">
        <v>2</v>
      </c>
      <c r="AA225" s="146">
        <v>1</v>
      </c>
      <c r="AB225" s="146">
        <v>7</v>
      </c>
      <c r="AC225" s="146">
        <v>7</v>
      </c>
      <c r="AZ225" s="146">
        <v>2</v>
      </c>
      <c r="BA225" s="146">
        <f>IF(AZ225=1,G225,0)</f>
        <v>0</v>
      </c>
      <c r="BB225" s="146">
        <f>IF(AZ225=2,G225,0)</f>
        <v>0</v>
      </c>
      <c r="BC225" s="146">
        <f>IF(AZ225=3,G225,0)</f>
        <v>0</v>
      </c>
      <c r="BD225" s="146">
        <f>IF(AZ225=4,G225,0)</f>
        <v>0</v>
      </c>
      <c r="BE225" s="146">
        <f>IF(AZ225=5,G225,0)</f>
        <v>0</v>
      </c>
      <c r="CA225" s="177">
        <v>1</v>
      </c>
      <c r="CB225" s="177">
        <v>7</v>
      </c>
      <c r="CZ225" s="146">
        <v>0</v>
      </c>
    </row>
    <row r="226" spans="1:104" x14ac:dyDescent="0.2">
      <c r="A226" s="171">
        <v>45</v>
      </c>
      <c r="B226" s="172" t="s">
        <v>320</v>
      </c>
      <c r="C226" s="173" t="s">
        <v>321</v>
      </c>
      <c r="D226" s="174" t="s">
        <v>125</v>
      </c>
      <c r="E226" s="175">
        <v>7</v>
      </c>
      <c r="F226" s="175">
        <v>0</v>
      </c>
      <c r="G226" s="176">
        <f>E226*F226</f>
        <v>0</v>
      </c>
      <c r="O226" s="170">
        <v>2</v>
      </c>
      <c r="AA226" s="146">
        <v>1</v>
      </c>
      <c r="AB226" s="146">
        <v>7</v>
      </c>
      <c r="AC226" s="146">
        <v>7</v>
      </c>
      <c r="AZ226" s="146">
        <v>2</v>
      </c>
      <c r="BA226" s="146">
        <f>IF(AZ226=1,G226,0)</f>
        <v>0</v>
      </c>
      <c r="BB226" s="146">
        <f>IF(AZ226=2,G226,0)</f>
        <v>0</v>
      </c>
      <c r="BC226" s="146">
        <f>IF(AZ226=3,G226,0)</f>
        <v>0</v>
      </c>
      <c r="BD226" s="146">
        <f>IF(AZ226=4,G226,0)</f>
        <v>0</v>
      </c>
      <c r="BE226" s="146">
        <f>IF(AZ226=5,G226,0)</f>
        <v>0</v>
      </c>
      <c r="CA226" s="177">
        <v>1</v>
      </c>
      <c r="CB226" s="177">
        <v>7</v>
      </c>
      <c r="CZ226" s="146">
        <v>0</v>
      </c>
    </row>
    <row r="227" spans="1:104" x14ac:dyDescent="0.2">
      <c r="A227" s="178"/>
      <c r="B227" s="180"/>
      <c r="C227" s="225" t="s">
        <v>185</v>
      </c>
      <c r="D227" s="226"/>
      <c r="E227" s="181">
        <v>1</v>
      </c>
      <c r="F227" s="182"/>
      <c r="G227" s="183"/>
      <c r="M227" s="179" t="s">
        <v>185</v>
      </c>
      <c r="O227" s="170"/>
    </row>
    <row r="228" spans="1:104" x14ac:dyDescent="0.2">
      <c r="A228" s="178"/>
      <c r="B228" s="180"/>
      <c r="C228" s="225" t="s">
        <v>315</v>
      </c>
      <c r="D228" s="226"/>
      <c r="E228" s="181">
        <v>6</v>
      </c>
      <c r="F228" s="182"/>
      <c r="G228" s="183"/>
      <c r="M228" s="179" t="s">
        <v>315</v>
      </c>
      <c r="O228" s="170"/>
    </row>
    <row r="229" spans="1:104" ht="22.5" x14ac:dyDescent="0.2">
      <c r="A229" s="171">
        <v>46</v>
      </c>
      <c r="B229" s="172" t="s">
        <v>322</v>
      </c>
      <c r="C229" s="173" t="s">
        <v>323</v>
      </c>
      <c r="D229" s="174" t="s">
        <v>73</v>
      </c>
      <c r="E229" s="175">
        <v>6</v>
      </c>
      <c r="F229" s="175">
        <v>0</v>
      </c>
      <c r="G229" s="176">
        <f>E229*F229</f>
        <v>0</v>
      </c>
      <c r="O229" s="170">
        <v>2</v>
      </c>
      <c r="AA229" s="146">
        <v>12</v>
      </c>
      <c r="AB229" s="146">
        <v>0</v>
      </c>
      <c r="AC229" s="146">
        <v>84</v>
      </c>
      <c r="AZ229" s="146">
        <v>2</v>
      </c>
      <c r="BA229" s="146">
        <f>IF(AZ229=1,G229,0)</f>
        <v>0</v>
      </c>
      <c r="BB229" s="146">
        <f>IF(AZ229=2,G229,0)</f>
        <v>0</v>
      </c>
      <c r="BC229" s="146">
        <f>IF(AZ229=3,G229,0)</f>
        <v>0</v>
      </c>
      <c r="BD229" s="146">
        <f>IF(AZ229=4,G229,0)</f>
        <v>0</v>
      </c>
      <c r="BE229" s="146">
        <f>IF(AZ229=5,G229,0)</f>
        <v>0</v>
      </c>
      <c r="CA229" s="177">
        <v>12</v>
      </c>
      <c r="CB229" s="177">
        <v>0</v>
      </c>
      <c r="CZ229" s="146">
        <v>0</v>
      </c>
    </row>
    <row r="230" spans="1:104" x14ac:dyDescent="0.2">
      <c r="A230" s="171">
        <v>47</v>
      </c>
      <c r="B230" s="172" t="s">
        <v>324</v>
      </c>
      <c r="C230" s="173" t="s">
        <v>325</v>
      </c>
      <c r="D230" s="174" t="s">
        <v>125</v>
      </c>
      <c r="E230" s="175">
        <v>7</v>
      </c>
      <c r="F230" s="175">
        <v>0</v>
      </c>
      <c r="G230" s="176">
        <f>E230*F230</f>
        <v>0</v>
      </c>
      <c r="O230" s="170">
        <v>2</v>
      </c>
      <c r="AA230" s="146">
        <v>3</v>
      </c>
      <c r="AB230" s="146">
        <v>7</v>
      </c>
      <c r="AC230" s="146">
        <v>54914582</v>
      </c>
      <c r="AZ230" s="146">
        <v>2</v>
      </c>
      <c r="BA230" s="146">
        <f>IF(AZ230=1,G230,0)</f>
        <v>0</v>
      </c>
      <c r="BB230" s="146">
        <f>IF(AZ230=2,G230,0)</f>
        <v>0</v>
      </c>
      <c r="BC230" s="146">
        <f>IF(AZ230=3,G230,0)</f>
        <v>0</v>
      </c>
      <c r="BD230" s="146">
        <f>IF(AZ230=4,G230,0)</f>
        <v>0</v>
      </c>
      <c r="BE230" s="146">
        <f>IF(AZ230=5,G230,0)</f>
        <v>0</v>
      </c>
      <c r="CA230" s="177">
        <v>3</v>
      </c>
      <c r="CB230" s="177">
        <v>7</v>
      </c>
      <c r="CZ230" s="146">
        <v>7.5000000000000002E-4</v>
      </c>
    </row>
    <row r="231" spans="1:104" x14ac:dyDescent="0.2">
      <c r="A231" s="178"/>
      <c r="B231" s="180"/>
      <c r="C231" s="225" t="s">
        <v>185</v>
      </c>
      <c r="D231" s="226"/>
      <c r="E231" s="181">
        <v>1</v>
      </c>
      <c r="F231" s="182"/>
      <c r="G231" s="183"/>
      <c r="M231" s="179" t="s">
        <v>185</v>
      </c>
      <c r="O231" s="170"/>
    </row>
    <row r="232" spans="1:104" x14ac:dyDescent="0.2">
      <c r="A232" s="178"/>
      <c r="B232" s="180"/>
      <c r="C232" s="225" t="s">
        <v>315</v>
      </c>
      <c r="D232" s="226"/>
      <c r="E232" s="181">
        <v>6</v>
      </c>
      <c r="F232" s="182"/>
      <c r="G232" s="183"/>
      <c r="M232" s="179" t="s">
        <v>315</v>
      </c>
      <c r="O232" s="170"/>
    </row>
    <row r="233" spans="1:104" x14ac:dyDescent="0.2">
      <c r="A233" s="171">
        <v>48</v>
      </c>
      <c r="B233" s="172" t="s">
        <v>326</v>
      </c>
      <c r="C233" s="173" t="s">
        <v>327</v>
      </c>
      <c r="D233" s="174" t="s">
        <v>125</v>
      </c>
      <c r="E233" s="175">
        <v>2</v>
      </c>
      <c r="F233" s="175">
        <v>0</v>
      </c>
      <c r="G233" s="176">
        <f>E233*F233</f>
        <v>0</v>
      </c>
      <c r="O233" s="170">
        <v>2</v>
      </c>
      <c r="AA233" s="146">
        <v>3</v>
      </c>
      <c r="AB233" s="146">
        <v>7</v>
      </c>
      <c r="AC233" s="146">
        <v>54917020</v>
      </c>
      <c r="AZ233" s="146">
        <v>2</v>
      </c>
      <c r="BA233" s="146">
        <f>IF(AZ233=1,G233,0)</f>
        <v>0</v>
      </c>
      <c r="BB233" s="146">
        <f>IF(AZ233=2,G233,0)</f>
        <v>0</v>
      </c>
      <c r="BC233" s="146">
        <f>IF(AZ233=3,G233,0)</f>
        <v>0</v>
      </c>
      <c r="BD233" s="146">
        <f>IF(AZ233=4,G233,0)</f>
        <v>0</v>
      </c>
      <c r="BE233" s="146">
        <f>IF(AZ233=5,G233,0)</f>
        <v>0</v>
      </c>
      <c r="CA233" s="177">
        <v>3</v>
      </c>
      <c r="CB233" s="177">
        <v>7</v>
      </c>
      <c r="CZ233" s="146">
        <v>3.9500000000000004E-3</v>
      </c>
    </row>
    <row r="234" spans="1:104" x14ac:dyDescent="0.2">
      <c r="A234" s="171">
        <v>49</v>
      </c>
      <c r="B234" s="172" t="s">
        <v>328</v>
      </c>
      <c r="C234" s="173" t="s">
        <v>329</v>
      </c>
      <c r="D234" s="174" t="s">
        <v>125</v>
      </c>
      <c r="E234" s="175">
        <v>1</v>
      </c>
      <c r="F234" s="175">
        <v>0</v>
      </c>
      <c r="G234" s="176">
        <f>E234*F234</f>
        <v>0</v>
      </c>
      <c r="O234" s="170">
        <v>2</v>
      </c>
      <c r="AA234" s="146">
        <v>3</v>
      </c>
      <c r="AB234" s="146">
        <v>7</v>
      </c>
      <c r="AC234" s="146">
        <v>61165002</v>
      </c>
      <c r="AZ234" s="146">
        <v>2</v>
      </c>
      <c r="BA234" s="146">
        <f>IF(AZ234=1,G234,0)</f>
        <v>0</v>
      </c>
      <c r="BB234" s="146">
        <f>IF(AZ234=2,G234,0)</f>
        <v>0</v>
      </c>
      <c r="BC234" s="146">
        <f>IF(AZ234=3,G234,0)</f>
        <v>0</v>
      </c>
      <c r="BD234" s="146">
        <f>IF(AZ234=4,G234,0)</f>
        <v>0</v>
      </c>
      <c r="BE234" s="146">
        <f>IF(AZ234=5,G234,0)</f>
        <v>0</v>
      </c>
      <c r="CA234" s="177">
        <v>3</v>
      </c>
      <c r="CB234" s="177">
        <v>7</v>
      </c>
      <c r="CZ234" s="146">
        <v>1.7000000000000001E-2</v>
      </c>
    </row>
    <row r="235" spans="1:104" x14ac:dyDescent="0.2">
      <c r="A235" s="178"/>
      <c r="B235" s="180"/>
      <c r="C235" s="225" t="s">
        <v>185</v>
      </c>
      <c r="D235" s="226"/>
      <c r="E235" s="181">
        <v>1</v>
      </c>
      <c r="F235" s="182"/>
      <c r="G235" s="183"/>
      <c r="M235" s="179" t="s">
        <v>185</v>
      </c>
      <c r="O235" s="170"/>
    </row>
    <row r="236" spans="1:104" x14ac:dyDescent="0.2">
      <c r="A236" s="171">
        <v>50</v>
      </c>
      <c r="B236" s="172" t="s">
        <v>330</v>
      </c>
      <c r="C236" s="173" t="s">
        <v>331</v>
      </c>
      <c r="D236" s="174" t="s">
        <v>125</v>
      </c>
      <c r="E236" s="175">
        <v>6</v>
      </c>
      <c r="F236" s="175">
        <v>0</v>
      </c>
      <c r="G236" s="176">
        <f>E236*F236</f>
        <v>0</v>
      </c>
      <c r="O236" s="170">
        <v>2</v>
      </c>
      <c r="AA236" s="146">
        <v>3</v>
      </c>
      <c r="AB236" s="146">
        <v>7</v>
      </c>
      <c r="AC236" s="146">
        <v>61165003</v>
      </c>
      <c r="AZ236" s="146">
        <v>2</v>
      </c>
      <c r="BA236" s="146">
        <f>IF(AZ236=1,G236,0)</f>
        <v>0</v>
      </c>
      <c r="BB236" s="146">
        <f>IF(AZ236=2,G236,0)</f>
        <v>0</v>
      </c>
      <c r="BC236" s="146">
        <f>IF(AZ236=3,G236,0)</f>
        <v>0</v>
      </c>
      <c r="BD236" s="146">
        <f>IF(AZ236=4,G236,0)</f>
        <v>0</v>
      </c>
      <c r="BE236" s="146">
        <f>IF(AZ236=5,G236,0)</f>
        <v>0</v>
      </c>
      <c r="CA236" s="177">
        <v>3</v>
      </c>
      <c r="CB236" s="177">
        <v>7</v>
      </c>
      <c r="CZ236" s="146">
        <v>1.9E-2</v>
      </c>
    </row>
    <row r="237" spans="1:104" x14ac:dyDescent="0.2">
      <c r="A237" s="178"/>
      <c r="B237" s="180"/>
      <c r="C237" s="225" t="s">
        <v>315</v>
      </c>
      <c r="D237" s="226"/>
      <c r="E237" s="181">
        <v>6</v>
      </c>
      <c r="F237" s="182"/>
      <c r="G237" s="183"/>
      <c r="M237" s="179" t="s">
        <v>315</v>
      </c>
      <c r="O237" s="170"/>
    </row>
    <row r="238" spans="1:104" x14ac:dyDescent="0.2">
      <c r="A238" s="171">
        <v>51</v>
      </c>
      <c r="B238" s="172" t="s">
        <v>332</v>
      </c>
      <c r="C238" s="173" t="s">
        <v>333</v>
      </c>
      <c r="D238" s="174" t="s">
        <v>61</v>
      </c>
      <c r="E238" s="175"/>
      <c r="F238" s="175">
        <v>0</v>
      </c>
      <c r="G238" s="176">
        <f>E238*F238</f>
        <v>0</v>
      </c>
      <c r="O238" s="170">
        <v>2</v>
      </c>
      <c r="AA238" s="146">
        <v>7</v>
      </c>
      <c r="AB238" s="146">
        <v>1002</v>
      </c>
      <c r="AC238" s="146">
        <v>5</v>
      </c>
      <c r="AZ238" s="146">
        <v>2</v>
      </c>
      <c r="BA238" s="146">
        <f>IF(AZ238=1,G238,0)</f>
        <v>0</v>
      </c>
      <c r="BB238" s="146">
        <f>IF(AZ238=2,G238,0)</f>
        <v>0</v>
      </c>
      <c r="BC238" s="146">
        <f>IF(AZ238=3,G238,0)</f>
        <v>0</v>
      </c>
      <c r="BD238" s="146">
        <f>IF(AZ238=4,G238,0)</f>
        <v>0</v>
      </c>
      <c r="BE238" s="146">
        <f>IF(AZ238=5,G238,0)</f>
        <v>0</v>
      </c>
      <c r="CA238" s="177">
        <v>7</v>
      </c>
      <c r="CB238" s="177">
        <v>1002</v>
      </c>
      <c r="CZ238" s="146">
        <v>0</v>
      </c>
    </row>
    <row r="239" spans="1:104" x14ac:dyDescent="0.2">
      <c r="A239" s="184"/>
      <c r="B239" s="185" t="s">
        <v>74</v>
      </c>
      <c r="C239" s="186" t="str">
        <f>CONCATENATE(B218," ",C218)</f>
        <v>766 Konstrukce truhlářské</v>
      </c>
      <c r="D239" s="187"/>
      <c r="E239" s="188"/>
      <c r="F239" s="189"/>
      <c r="G239" s="190">
        <f>SUM(G218:G238)</f>
        <v>0</v>
      </c>
      <c r="O239" s="170">
        <v>4</v>
      </c>
      <c r="BA239" s="191">
        <f>SUM(BA218:BA238)</f>
        <v>0</v>
      </c>
      <c r="BB239" s="191">
        <f>SUM(BB218:BB238)</f>
        <v>0</v>
      </c>
      <c r="BC239" s="191">
        <f>SUM(BC218:BC238)</f>
        <v>0</v>
      </c>
      <c r="BD239" s="191">
        <f>SUM(BD218:BD238)</f>
        <v>0</v>
      </c>
      <c r="BE239" s="191">
        <f>SUM(BE218:BE238)</f>
        <v>0</v>
      </c>
    </row>
    <row r="240" spans="1:104" x14ac:dyDescent="0.2">
      <c r="A240" s="163" t="s">
        <v>72</v>
      </c>
      <c r="B240" s="164" t="s">
        <v>334</v>
      </c>
      <c r="C240" s="165" t="s">
        <v>335</v>
      </c>
      <c r="D240" s="166"/>
      <c r="E240" s="167"/>
      <c r="F240" s="167"/>
      <c r="G240" s="168"/>
      <c r="H240" s="169"/>
      <c r="I240" s="169"/>
      <c r="O240" s="170">
        <v>1</v>
      </c>
    </row>
    <row r="241" spans="1:104" ht="22.5" x14ac:dyDescent="0.2">
      <c r="A241" s="171">
        <v>52</v>
      </c>
      <c r="B241" s="172" t="s">
        <v>336</v>
      </c>
      <c r="C241" s="173" t="s">
        <v>337</v>
      </c>
      <c r="D241" s="174" t="s">
        <v>306</v>
      </c>
      <c r="E241" s="175">
        <v>1</v>
      </c>
      <c r="F241" s="175">
        <v>0</v>
      </c>
      <c r="G241" s="176">
        <f>E241*F241</f>
        <v>0</v>
      </c>
      <c r="O241" s="170">
        <v>2</v>
      </c>
      <c r="AA241" s="146">
        <v>12</v>
      </c>
      <c r="AB241" s="146">
        <v>0</v>
      </c>
      <c r="AC241" s="146">
        <v>75</v>
      </c>
      <c r="AZ241" s="146">
        <v>2</v>
      </c>
      <c r="BA241" s="146">
        <f>IF(AZ241=1,G241,0)</f>
        <v>0</v>
      </c>
      <c r="BB241" s="146">
        <f>IF(AZ241=2,G241,0)</f>
        <v>0</v>
      </c>
      <c r="BC241" s="146">
        <f>IF(AZ241=3,G241,0)</f>
        <v>0</v>
      </c>
      <c r="BD241" s="146">
        <f>IF(AZ241=4,G241,0)</f>
        <v>0</v>
      </c>
      <c r="BE241" s="146">
        <f>IF(AZ241=5,G241,0)</f>
        <v>0</v>
      </c>
      <c r="CA241" s="177">
        <v>12</v>
      </c>
      <c r="CB241" s="177">
        <v>0</v>
      </c>
      <c r="CZ241" s="146">
        <v>0</v>
      </c>
    </row>
    <row r="242" spans="1:104" x14ac:dyDescent="0.2">
      <c r="A242" s="178"/>
      <c r="B242" s="180"/>
      <c r="C242" s="225" t="s">
        <v>338</v>
      </c>
      <c r="D242" s="226"/>
      <c r="E242" s="181">
        <v>1</v>
      </c>
      <c r="F242" s="182"/>
      <c r="G242" s="183"/>
      <c r="M242" s="204">
        <v>4.4173611111111111</v>
      </c>
      <c r="O242" s="170"/>
    </row>
    <row r="243" spans="1:104" ht="22.5" x14ac:dyDescent="0.2">
      <c r="A243" s="171">
        <v>53</v>
      </c>
      <c r="B243" s="172" t="s">
        <v>339</v>
      </c>
      <c r="C243" s="173" t="s">
        <v>340</v>
      </c>
      <c r="D243" s="174" t="s">
        <v>306</v>
      </c>
      <c r="E243" s="175">
        <v>1</v>
      </c>
      <c r="F243" s="175">
        <v>0</v>
      </c>
      <c r="G243" s="176">
        <f>E243*F243</f>
        <v>0</v>
      </c>
      <c r="O243" s="170">
        <v>2</v>
      </c>
      <c r="AA243" s="146">
        <v>12</v>
      </c>
      <c r="AB243" s="146">
        <v>0</v>
      </c>
      <c r="AC243" s="146">
        <v>2</v>
      </c>
      <c r="AZ243" s="146">
        <v>2</v>
      </c>
      <c r="BA243" s="146">
        <f>IF(AZ243=1,G243,0)</f>
        <v>0</v>
      </c>
      <c r="BB243" s="146">
        <f>IF(AZ243=2,G243,0)</f>
        <v>0</v>
      </c>
      <c r="BC243" s="146">
        <f>IF(AZ243=3,G243,0)</f>
        <v>0</v>
      </c>
      <c r="BD243" s="146">
        <f>IF(AZ243=4,G243,0)</f>
        <v>0</v>
      </c>
      <c r="BE243" s="146">
        <f>IF(AZ243=5,G243,0)</f>
        <v>0</v>
      </c>
      <c r="CA243" s="177">
        <v>12</v>
      </c>
      <c r="CB243" s="177">
        <v>0</v>
      </c>
      <c r="CZ243" s="146">
        <v>0</v>
      </c>
    </row>
    <row r="244" spans="1:104" x14ac:dyDescent="0.2">
      <c r="A244" s="178"/>
      <c r="B244" s="180"/>
      <c r="C244" s="225" t="s">
        <v>338</v>
      </c>
      <c r="D244" s="226"/>
      <c r="E244" s="181">
        <v>1</v>
      </c>
      <c r="F244" s="182"/>
      <c r="G244" s="183"/>
      <c r="M244" s="204">
        <v>4.4173611111111111</v>
      </c>
      <c r="O244" s="170"/>
    </row>
    <row r="245" spans="1:104" ht="22.5" x14ac:dyDescent="0.2">
      <c r="A245" s="171">
        <v>54</v>
      </c>
      <c r="B245" s="172" t="s">
        <v>341</v>
      </c>
      <c r="C245" s="173" t="s">
        <v>342</v>
      </c>
      <c r="D245" s="174" t="s">
        <v>306</v>
      </c>
      <c r="E245" s="175">
        <v>1</v>
      </c>
      <c r="F245" s="175">
        <v>0</v>
      </c>
      <c r="G245" s="176">
        <f>E245*F245</f>
        <v>0</v>
      </c>
      <c r="O245" s="170">
        <v>2</v>
      </c>
      <c r="AA245" s="146">
        <v>12</v>
      </c>
      <c r="AB245" s="146">
        <v>0</v>
      </c>
      <c r="AC245" s="146">
        <v>76</v>
      </c>
      <c r="AZ245" s="146">
        <v>2</v>
      </c>
      <c r="BA245" s="146">
        <f>IF(AZ245=1,G245,0)</f>
        <v>0</v>
      </c>
      <c r="BB245" s="146">
        <f>IF(AZ245=2,G245,0)</f>
        <v>0</v>
      </c>
      <c r="BC245" s="146">
        <f>IF(AZ245=3,G245,0)</f>
        <v>0</v>
      </c>
      <c r="BD245" s="146">
        <f>IF(AZ245=4,G245,0)</f>
        <v>0</v>
      </c>
      <c r="BE245" s="146">
        <f>IF(AZ245=5,G245,0)</f>
        <v>0</v>
      </c>
      <c r="CA245" s="177">
        <v>12</v>
      </c>
      <c r="CB245" s="177">
        <v>0</v>
      </c>
      <c r="CZ245" s="146">
        <v>0</v>
      </c>
    </row>
    <row r="246" spans="1:104" x14ac:dyDescent="0.2">
      <c r="A246" s="178"/>
      <c r="B246" s="180"/>
      <c r="C246" s="225" t="s">
        <v>343</v>
      </c>
      <c r="D246" s="226"/>
      <c r="E246" s="181">
        <v>1</v>
      </c>
      <c r="F246" s="182"/>
      <c r="G246" s="183"/>
      <c r="M246" s="204">
        <v>4.2506944444444441</v>
      </c>
      <c r="O246" s="170"/>
    </row>
    <row r="247" spans="1:104" ht="22.5" x14ac:dyDescent="0.2">
      <c r="A247" s="171">
        <v>55</v>
      </c>
      <c r="B247" s="172" t="s">
        <v>344</v>
      </c>
      <c r="C247" s="173" t="s">
        <v>345</v>
      </c>
      <c r="D247" s="174" t="s">
        <v>73</v>
      </c>
      <c r="E247" s="175">
        <v>2</v>
      </c>
      <c r="F247" s="175">
        <v>0</v>
      </c>
      <c r="G247" s="176">
        <f>E247*F247</f>
        <v>0</v>
      </c>
      <c r="O247" s="170">
        <v>2</v>
      </c>
      <c r="AA247" s="146">
        <v>12</v>
      </c>
      <c r="AB247" s="146">
        <v>0</v>
      </c>
      <c r="AC247" s="146">
        <v>79</v>
      </c>
      <c r="AZ247" s="146">
        <v>2</v>
      </c>
      <c r="BA247" s="146">
        <f>IF(AZ247=1,G247,0)</f>
        <v>0</v>
      </c>
      <c r="BB247" s="146">
        <f>IF(AZ247=2,G247,0)</f>
        <v>0</v>
      </c>
      <c r="BC247" s="146">
        <f>IF(AZ247=3,G247,0)</f>
        <v>0</v>
      </c>
      <c r="BD247" s="146">
        <f>IF(AZ247=4,G247,0)</f>
        <v>0</v>
      </c>
      <c r="BE247" s="146">
        <f>IF(AZ247=5,G247,0)</f>
        <v>0</v>
      </c>
      <c r="CA247" s="177">
        <v>12</v>
      </c>
      <c r="CB247" s="177">
        <v>0</v>
      </c>
      <c r="CZ247" s="146">
        <v>0</v>
      </c>
    </row>
    <row r="248" spans="1:104" x14ac:dyDescent="0.2">
      <c r="A248" s="178"/>
      <c r="B248" s="180"/>
      <c r="C248" s="225" t="s">
        <v>343</v>
      </c>
      <c r="D248" s="226"/>
      <c r="E248" s="181">
        <v>1</v>
      </c>
      <c r="F248" s="182"/>
      <c r="G248" s="183"/>
      <c r="M248" s="204">
        <v>4.2506944444444441</v>
      </c>
      <c r="O248" s="170"/>
    </row>
    <row r="249" spans="1:104" x14ac:dyDescent="0.2">
      <c r="A249" s="178"/>
      <c r="B249" s="180"/>
      <c r="C249" s="225" t="s">
        <v>338</v>
      </c>
      <c r="D249" s="226"/>
      <c r="E249" s="181">
        <v>1</v>
      </c>
      <c r="F249" s="182"/>
      <c r="G249" s="183"/>
      <c r="M249" s="204">
        <v>4.4173611111111111</v>
      </c>
      <c r="O249" s="170"/>
    </row>
    <row r="250" spans="1:104" ht="22.5" x14ac:dyDescent="0.2">
      <c r="A250" s="171">
        <v>56</v>
      </c>
      <c r="B250" s="172" t="s">
        <v>346</v>
      </c>
      <c r="C250" s="173" t="s">
        <v>347</v>
      </c>
      <c r="D250" s="174" t="s">
        <v>73</v>
      </c>
      <c r="E250" s="175">
        <v>2</v>
      </c>
      <c r="F250" s="175">
        <v>0</v>
      </c>
      <c r="G250" s="176">
        <f>E250*F250</f>
        <v>0</v>
      </c>
      <c r="O250" s="170">
        <v>2</v>
      </c>
      <c r="AA250" s="146">
        <v>12</v>
      </c>
      <c r="AB250" s="146">
        <v>0</v>
      </c>
      <c r="AC250" s="146">
        <v>78</v>
      </c>
      <c r="AZ250" s="146">
        <v>2</v>
      </c>
      <c r="BA250" s="146">
        <f>IF(AZ250=1,G250,0)</f>
        <v>0</v>
      </c>
      <c r="BB250" s="146">
        <f>IF(AZ250=2,G250,0)</f>
        <v>0</v>
      </c>
      <c r="BC250" s="146">
        <f>IF(AZ250=3,G250,0)</f>
        <v>0</v>
      </c>
      <c r="BD250" s="146">
        <f>IF(AZ250=4,G250,0)</f>
        <v>0</v>
      </c>
      <c r="BE250" s="146">
        <f>IF(AZ250=5,G250,0)</f>
        <v>0</v>
      </c>
      <c r="CA250" s="177">
        <v>12</v>
      </c>
      <c r="CB250" s="177">
        <v>0</v>
      </c>
      <c r="CZ250" s="146">
        <v>0</v>
      </c>
    </row>
    <row r="251" spans="1:104" x14ac:dyDescent="0.2">
      <c r="A251" s="178"/>
      <c r="B251" s="180"/>
      <c r="C251" s="225" t="s">
        <v>127</v>
      </c>
      <c r="D251" s="226"/>
      <c r="E251" s="181">
        <v>1</v>
      </c>
      <c r="F251" s="182"/>
      <c r="G251" s="183"/>
      <c r="M251" s="204">
        <v>4.209027777777778</v>
      </c>
      <c r="O251" s="170"/>
    </row>
    <row r="252" spans="1:104" x14ac:dyDescent="0.2">
      <c r="A252" s="178"/>
      <c r="B252" s="180"/>
      <c r="C252" s="225" t="s">
        <v>129</v>
      </c>
      <c r="D252" s="226"/>
      <c r="E252" s="181">
        <v>1</v>
      </c>
      <c r="F252" s="182"/>
      <c r="G252" s="183"/>
      <c r="M252" s="204">
        <v>4.3756944444444441</v>
      </c>
      <c r="O252" s="170"/>
    </row>
    <row r="253" spans="1:104" ht="22.5" x14ac:dyDescent="0.2">
      <c r="A253" s="171">
        <v>57</v>
      </c>
      <c r="B253" s="172" t="s">
        <v>348</v>
      </c>
      <c r="C253" s="173" t="s">
        <v>349</v>
      </c>
      <c r="D253" s="174" t="s">
        <v>125</v>
      </c>
      <c r="E253" s="175">
        <v>1</v>
      </c>
      <c r="F253" s="175">
        <v>0</v>
      </c>
      <c r="G253" s="176">
        <f>E253*F253</f>
        <v>0</v>
      </c>
      <c r="O253" s="170">
        <v>2</v>
      </c>
      <c r="AA253" s="146">
        <v>12</v>
      </c>
      <c r="AB253" s="146">
        <v>0</v>
      </c>
      <c r="AC253" s="146">
        <v>80</v>
      </c>
      <c r="AZ253" s="146">
        <v>2</v>
      </c>
      <c r="BA253" s="146">
        <f>IF(AZ253=1,G253,0)</f>
        <v>0</v>
      </c>
      <c r="BB253" s="146">
        <f>IF(AZ253=2,G253,0)</f>
        <v>0</v>
      </c>
      <c r="BC253" s="146">
        <f>IF(AZ253=3,G253,0)</f>
        <v>0</v>
      </c>
      <c r="BD253" s="146">
        <f>IF(AZ253=4,G253,0)</f>
        <v>0</v>
      </c>
      <c r="BE253" s="146">
        <f>IF(AZ253=5,G253,0)</f>
        <v>0</v>
      </c>
      <c r="CA253" s="177">
        <v>12</v>
      </c>
      <c r="CB253" s="177">
        <v>0</v>
      </c>
      <c r="CZ253" s="146">
        <v>0</v>
      </c>
    </row>
    <row r="254" spans="1:104" x14ac:dyDescent="0.2">
      <c r="A254" s="171">
        <v>58</v>
      </c>
      <c r="B254" s="172" t="s">
        <v>350</v>
      </c>
      <c r="C254" s="173" t="s">
        <v>351</v>
      </c>
      <c r="D254" s="174" t="s">
        <v>125</v>
      </c>
      <c r="E254" s="175">
        <v>1</v>
      </c>
      <c r="F254" s="175">
        <v>0</v>
      </c>
      <c r="G254" s="176">
        <f>E254*F254</f>
        <v>0</v>
      </c>
      <c r="O254" s="170">
        <v>2</v>
      </c>
      <c r="AA254" s="146">
        <v>12</v>
      </c>
      <c r="AB254" s="146">
        <v>0</v>
      </c>
      <c r="AC254" s="146">
        <v>81</v>
      </c>
      <c r="AZ254" s="146">
        <v>2</v>
      </c>
      <c r="BA254" s="146">
        <f>IF(AZ254=1,G254,0)</f>
        <v>0</v>
      </c>
      <c r="BB254" s="146">
        <f>IF(AZ254=2,G254,0)</f>
        <v>0</v>
      </c>
      <c r="BC254" s="146">
        <f>IF(AZ254=3,G254,0)</f>
        <v>0</v>
      </c>
      <c r="BD254" s="146">
        <f>IF(AZ254=4,G254,0)</f>
        <v>0</v>
      </c>
      <c r="BE254" s="146">
        <f>IF(AZ254=5,G254,0)</f>
        <v>0</v>
      </c>
      <c r="CA254" s="177">
        <v>12</v>
      </c>
      <c r="CB254" s="177">
        <v>0</v>
      </c>
      <c r="CZ254" s="146">
        <v>0</v>
      </c>
    </row>
    <row r="255" spans="1:104" x14ac:dyDescent="0.2">
      <c r="A255" s="171">
        <v>59</v>
      </c>
      <c r="B255" s="172" t="s">
        <v>352</v>
      </c>
      <c r="C255" s="173" t="s">
        <v>353</v>
      </c>
      <c r="D255" s="174" t="s">
        <v>306</v>
      </c>
      <c r="E255" s="175">
        <v>4</v>
      </c>
      <c r="F255" s="175">
        <v>0</v>
      </c>
      <c r="G255" s="176">
        <f>E255*F255</f>
        <v>0</v>
      </c>
      <c r="O255" s="170">
        <v>2</v>
      </c>
      <c r="AA255" s="146">
        <v>12</v>
      </c>
      <c r="AB255" s="146">
        <v>0</v>
      </c>
      <c r="AC255" s="146">
        <v>77</v>
      </c>
      <c r="AZ255" s="146">
        <v>2</v>
      </c>
      <c r="BA255" s="146">
        <f>IF(AZ255=1,G255,0)</f>
        <v>0</v>
      </c>
      <c r="BB255" s="146">
        <f>IF(AZ255=2,G255,0)</f>
        <v>0</v>
      </c>
      <c r="BC255" s="146">
        <f>IF(AZ255=3,G255,0)</f>
        <v>0</v>
      </c>
      <c r="BD255" s="146">
        <f>IF(AZ255=4,G255,0)</f>
        <v>0</v>
      </c>
      <c r="BE255" s="146">
        <f>IF(AZ255=5,G255,0)</f>
        <v>0</v>
      </c>
      <c r="CA255" s="177">
        <v>12</v>
      </c>
      <c r="CB255" s="177">
        <v>0</v>
      </c>
      <c r="CZ255" s="146">
        <v>0</v>
      </c>
    </row>
    <row r="256" spans="1:104" x14ac:dyDescent="0.2">
      <c r="A256" s="178"/>
      <c r="B256" s="180"/>
      <c r="C256" s="225" t="s">
        <v>354</v>
      </c>
      <c r="D256" s="226"/>
      <c r="E256" s="181">
        <v>4</v>
      </c>
      <c r="F256" s="182"/>
      <c r="G256" s="183"/>
      <c r="M256" s="204">
        <v>4.2527777777777773</v>
      </c>
      <c r="O256" s="170"/>
    </row>
    <row r="257" spans="1:104" x14ac:dyDescent="0.2">
      <c r="A257" s="184"/>
      <c r="B257" s="185" t="s">
        <v>74</v>
      </c>
      <c r="C257" s="186" t="str">
        <f>CONCATENATE(B240," ",C240)</f>
        <v>767 Konstrukce zámečnické</v>
      </c>
      <c r="D257" s="187"/>
      <c r="E257" s="188"/>
      <c r="F257" s="189"/>
      <c r="G257" s="190">
        <f>SUM(G240:G256)</f>
        <v>0</v>
      </c>
      <c r="O257" s="170">
        <v>4</v>
      </c>
      <c r="BA257" s="191">
        <f>SUM(BA240:BA256)</f>
        <v>0</v>
      </c>
      <c r="BB257" s="191">
        <f>SUM(BB240:BB256)</f>
        <v>0</v>
      </c>
      <c r="BC257" s="191">
        <f>SUM(BC240:BC256)</f>
        <v>0</v>
      </c>
      <c r="BD257" s="191">
        <f>SUM(BD240:BD256)</f>
        <v>0</v>
      </c>
      <c r="BE257" s="191">
        <f>SUM(BE240:BE256)</f>
        <v>0</v>
      </c>
    </row>
    <row r="258" spans="1:104" x14ac:dyDescent="0.2">
      <c r="A258" s="163" t="s">
        <v>72</v>
      </c>
      <c r="B258" s="164" t="s">
        <v>355</v>
      </c>
      <c r="C258" s="165" t="s">
        <v>356</v>
      </c>
      <c r="D258" s="166"/>
      <c r="E258" s="167"/>
      <c r="F258" s="167"/>
      <c r="G258" s="168"/>
      <c r="H258" s="169"/>
      <c r="I258" s="169"/>
      <c r="O258" s="170">
        <v>1</v>
      </c>
    </row>
    <row r="259" spans="1:104" x14ac:dyDescent="0.2">
      <c r="A259" s="171">
        <v>60</v>
      </c>
      <c r="B259" s="172" t="s">
        <v>357</v>
      </c>
      <c r="C259" s="173" t="s">
        <v>462</v>
      </c>
      <c r="D259" s="174" t="s">
        <v>86</v>
      </c>
      <c r="E259" s="175">
        <v>35.655900000000003</v>
      </c>
      <c r="F259" s="175">
        <v>0</v>
      </c>
      <c r="G259" s="176">
        <f>E259*F259</f>
        <v>0</v>
      </c>
      <c r="O259" s="170">
        <v>2</v>
      </c>
      <c r="AA259" s="146">
        <v>1</v>
      </c>
      <c r="AB259" s="146">
        <v>7</v>
      </c>
      <c r="AC259" s="146">
        <v>7</v>
      </c>
      <c r="AZ259" s="146">
        <v>2</v>
      </c>
      <c r="BA259" s="146">
        <f>IF(AZ259=1,G259,0)</f>
        <v>0</v>
      </c>
      <c r="BB259" s="146">
        <f>IF(AZ259=2,G259,0)</f>
        <v>0</v>
      </c>
      <c r="BC259" s="146">
        <f>IF(AZ259=3,G259,0)</f>
        <v>0</v>
      </c>
      <c r="BD259" s="146">
        <f>IF(AZ259=4,G259,0)</f>
        <v>0</v>
      </c>
      <c r="BE259" s="146">
        <f>IF(AZ259=5,G259,0)</f>
        <v>0</v>
      </c>
      <c r="CA259" s="177">
        <v>1</v>
      </c>
      <c r="CB259" s="177">
        <v>7</v>
      </c>
      <c r="CZ259" s="146">
        <v>4.5500000000000002E-3</v>
      </c>
    </row>
    <row r="260" spans="1:104" x14ac:dyDescent="0.2">
      <c r="A260" s="178"/>
      <c r="B260" s="180"/>
      <c r="C260" s="225" t="s">
        <v>358</v>
      </c>
      <c r="D260" s="226"/>
      <c r="E260" s="181">
        <v>4.6224999999999996</v>
      </c>
      <c r="F260" s="182"/>
      <c r="G260" s="183"/>
      <c r="M260" s="179" t="s">
        <v>358</v>
      </c>
      <c r="O260" s="170"/>
    </row>
    <row r="261" spans="1:104" ht="22.5" x14ac:dyDescent="0.2">
      <c r="A261" s="178"/>
      <c r="B261" s="180"/>
      <c r="C261" s="225" t="s">
        <v>359</v>
      </c>
      <c r="D261" s="226"/>
      <c r="E261" s="181">
        <v>10.6252</v>
      </c>
      <c r="F261" s="182"/>
      <c r="G261" s="183"/>
      <c r="M261" s="179" t="s">
        <v>359</v>
      </c>
      <c r="O261" s="170"/>
    </row>
    <row r="262" spans="1:104" x14ac:dyDescent="0.2">
      <c r="A262" s="178"/>
      <c r="B262" s="180"/>
      <c r="C262" s="225" t="s">
        <v>360</v>
      </c>
      <c r="D262" s="226"/>
      <c r="E262" s="181">
        <v>2.0556999999999999</v>
      </c>
      <c r="F262" s="182"/>
      <c r="G262" s="183"/>
      <c r="M262" s="179" t="s">
        <v>360</v>
      </c>
      <c r="O262" s="170"/>
    </row>
    <row r="263" spans="1:104" x14ac:dyDescent="0.2">
      <c r="A263" s="178"/>
      <c r="B263" s="180"/>
      <c r="C263" s="225" t="s">
        <v>361</v>
      </c>
      <c r="D263" s="226"/>
      <c r="E263" s="181">
        <v>1.286</v>
      </c>
      <c r="F263" s="182"/>
      <c r="G263" s="183"/>
      <c r="M263" s="179" t="s">
        <v>361</v>
      </c>
      <c r="O263" s="170"/>
    </row>
    <row r="264" spans="1:104" x14ac:dyDescent="0.2">
      <c r="A264" s="178"/>
      <c r="B264" s="180"/>
      <c r="C264" s="225" t="s">
        <v>362</v>
      </c>
      <c r="D264" s="226"/>
      <c r="E264" s="181">
        <v>5.2779999999999996</v>
      </c>
      <c r="F264" s="182"/>
      <c r="G264" s="183"/>
      <c r="M264" s="179" t="s">
        <v>362</v>
      </c>
      <c r="O264" s="170"/>
    </row>
    <row r="265" spans="1:104" x14ac:dyDescent="0.2">
      <c r="A265" s="178"/>
      <c r="B265" s="180"/>
      <c r="C265" s="225" t="s">
        <v>363</v>
      </c>
      <c r="D265" s="226"/>
      <c r="E265" s="181">
        <v>9.3874999999999993</v>
      </c>
      <c r="F265" s="182"/>
      <c r="G265" s="183"/>
      <c r="M265" s="179" t="s">
        <v>363</v>
      </c>
      <c r="O265" s="170"/>
    </row>
    <row r="266" spans="1:104" x14ac:dyDescent="0.2">
      <c r="A266" s="178"/>
      <c r="B266" s="180"/>
      <c r="C266" s="225" t="s">
        <v>364</v>
      </c>
      <c r="D266" s="226"/>
      <c r="E266" s="181">
        <v>2.4009999999999998</v>
      </c>
      <c r="F266" s="182"/>
      <c r="G266" s="183"/>
      <c r="M266" s="179" t="s">
        <v>364</v>
      </c>
      <c r="O266" s="170"/>
    </row>
    <row r="267" spans="1:104" x14ac:dyDescent="0.2">
      <c r="A267" s="171">
        <v>61</v>
      </c>
      <c r="B267" s="172" t="s">
        <v>365</v>
      </c>
      <c r="C267" s="173" t="s">
        <v>366</v>
      </c>
      <c r="D267" s="174" t="s">
        <v>98</v>
      </c>
      <c r="E267" s="175">
        <v>60.18</v>
      </c>
      <c r="F267" s="175">
        <v>0</v>
      </c>
      <c r="G267" s="176">
        <f>E267*F267</f>
        <v>0</v>
      </c>
      <c r="O267" s="170">
        <v>2</v>
      </c>
      <c r="AA267" s="146">
        <v>1</v>
      </c>
      <c r="AB267" s="146">
        <v>7</v>
      </c>
      <c r="AC267" s="146">
        <v>7</v>
      </c>
      <c r="AZ267" s="146">
        <v>2</v>
      </c>
      <c r="BA267" s="146">
        <f>IF(AZ267=1,G267,0)</f>
        <v>0</v>
      </c>
      <c r="BB267" s="146">
        <f>IF(AZ267=2,G267,0)</f>
        <v>0</v>
      </c>
      <c r="BC267" s="146">
        <f>IF(AZ267=3,G267,0)</f>
        <v>0</v>
      </c>
      <c r="BD267" s="146">
        <f>IF(AZ267=4,G267,0)</f>
        <v>0</v>
      </c>
      <c r="BE267" s="146">
        <f>IF(AZ267=5,G267,0)</f>
        <v>0</v>
      </c>
      <c r="CA267" s="177">
        <v>1</v>
      </c>
      <c r="CB267" s="177">
        <v>7</v>
      </c>
      <c r="CZ267" s="146">
        <v>4.0000000000000003E-5</v>
      </c>
    </row>
    <row r="268" spans="1:104" x14ac:dyDescent="0.2">
      <c r="A268" s="178"/>
      <c r="B268" s="180"/>
      <c r="C268" s="225" t="s">
        <v>367</v>
      </c>
      <c r="D268" s="226"/>
      <c r="E268" s="181">
        <v>8.6999999999999993</v>
      </c>
      <c r="F268" s="182"/>
      <c r="G268" s="183"/>
      <c r="M268" s="179" t="s">
        <v>367</v>
      </c>
      <c r="O268" s="170"/>
    </row>
    <row r="269" spans="1:104" x14ac:dyDescent="0.2">
      <c r="A269" s="178"/>
      <c r="B269" s="180"/>
      <c r="C269" s="225" t="s">
        <v>368</v>
      </c>
      <c r="D269" s="226"/>
      <c r="E269" s="181">
        <v>13.26</v>
      </c>
      <c r="F269" s="182"/>
      <c r="G269" s="183"/>
      <c r="M269" s="179" t="s">
        <v>368</v>
      </c>
      <c r="O269" s="170"/>
    </row>
    <row r="270" spans="1:104" x14ac:dyDescent="0.2">
      <c r="A270" s="178"/>
      <c r="B270" s="180"/>
      <c r="C270" s="225" t="s">
        <v>369</v>
      </c>
      <c r="D270" s="226"/>
      <c r="E270" s="181">
        <v>5.76</v>
      </c>
      <c r="F270" s="182"/>
      <c r="G270" s="183"/>
      <c r="M270" s="179" t="s">
        <v>369</v>
      </c>
      <c r="O270" s="170"/>
    </row>
    <row r="271" spans="1:104" x14ac:dyDescent="0.2">
      <c r="A271" s="178"/>
      <c r="B271" s="180"/>
      <c r="C271" s="225" t="s">
        <v>370</v>
      </c>
      <c r="D271" s="226"/>
      <c r="E271" s="181">
        <v>4.6399999999999997</v>
      </c>
      <c r="F271" s="182"/>
      <c r="G271" s="183"/>
      <c r="M271" s="179" t="s">
        <v>370</v>
      </c>
      <c r="O271" s="170"/>
    </row>
    <row r="272" spans="1:104" x14ac:dyDescent="0.2">
      <c r="A272" s="178"/>
      <c r="B272" s="180"/>
      <c r="C272" s="225" t="s">
        <v>297</v>
      </c>
      <c r="D272" s="226"/>
      <c r="E272" s="181">
        <v>9.1199999999999992</v>
      </c>
      <c r="F272" s="182"/>
      <c r="G272" s="183"/>
      <c r="M272" s="179" t="s">
        <v>297</v>
      </c>
      <c r="O272" s="170"/>
    </row>
    <row r="273" spans="1:104" x14ac:dyDescent="0.2">
      <c r="A273" s="178"/>
      <c r="B273" s="180"/>
      <c r="C273" s="225" t="s">
        <v>371</v>
      </c>
      <c r="D273" s="226"/>
      <c r="E273" s="181">
        <v>12.28</v>
      </c>
      <c r="F273" s="182"/>
      <c r="G273" s="183"/>
      <c r="M273" s="179" t="s">
        <v>371</v>
      </c>
      <c r="O273" s="170"/>
    </row>
    <row r="274" spans="1:104" x14ac:dyDescent="0.2">
      <c r="A274" s="178"/>
      <c r="B274" s="180"/>
      <c r="C274" s="225" t="s">
        <v>372</v>
      </c>
      <c r="D274" s="226"/>
      <c r="E274" s="181">
        <v>6.42</v>
      </c>
      <c r="F274" s="182"/>
      <c r="G274" s="183"/>
      <c r="M274" s="179" t="s">
        <v>372</v>
      </c>
      <c r="O274" s="170"/>
    </row>
    <row r="275" spans="1:104" x14ac:dyDescent="0.2">
      <c r="A275" s="171">
        <v>62</v>
      </c>
      <c r="B275" s="172" t="s">
        <v>373</v>
      </c>
      <c r="C275" s="173" t="s">
        <v>374</v>
      </c>
      <c r="D275" s="174" t="s">
        <v>86</v>
      </c>
      <c r="E275" s="175">
        <v>35.655900000000003</v>
      </c>
      <c r="F275" s="175">
        <v>0</v>
      </c>
      <c r="G275" s="176">
        <f>E275*F275</f>
        <v>0</v>
      </c>
      <c r="O275" s="170">
        <v>2</v>
      </c>
      <c r="AA275" s="146">
        <v>1</v>
      </c>
      <c r="AB275" s="146">
        <v>7</v>
      </c>
      <c r="AC275" s="146">
        <v>7</v>
      </c>
      <c r="AZ275" s="146">
        <v>2</v>
      </c>
      <c r="BA275" s="146">
        <f>IF(AZ275=1,G275,0)</f>
        <v>0</v>
      </c>
      <c r="BB275" s="146">
        <f>IF(AZ275=2,G275,0)</f>
        <v>0</v>
      </c>
      <c r="BC275" s="146">
        <f>IF(AZ275=3,G275,0)</f>
        <v>0</v>
      </c>
      <c r="BD275" s="146">
        <f>IF(AZ275=4,G275,0)</f>
        <v>0</v>
      </c>
      <c r="BE275" s="146">
        <f>IF(AZ275=5,G275,0)</f>
        <v>0</v>
      </c>
      <c r="CA275" s="177">
        <v>1</v>
      </c>
      <c r="CB275" s="177">
        <v>7</v>
      </c>
      <c r="CZ275" s="146">
        <v>8.0000000000000004E-4</v>
      </c>
    </row>
    <row r="276" spans="1:104" x14ac:dyDescent="0.2">
      <c r="A276" s="178"/>
      <c r="B276" s="180"/>
      <c r="C276" s="225" t="s">
        <v>358</v>
      </c>
      <c r="D276" s="226"/>
      <c r="E276" s="181">
        <v>4.6224999999999996</v>
      </c>
      <c r="F276" s="182"/>
      <c r="G276" s="183"/>
      <c r="M276" s="179" t="s">
        <v>358</v>
      </c>
      <c r="O276" s="170"/>
    </row>
    <row r="277" spans="1:104" ht="22.5" x14ac:dyDescent="0.2">
      <c r="A277" s="178"/>
      <c r="B277" s="180"/>
      <c r="C277" s="225" t="s">
        <v>359</v>
      </c>
      <c r="D277" s="226"/>
      <c r="E277" s="181">
        <v>10.6252</v>
      </c>
      <c r="F277" s="182"/>
      <c r="G277" s="183"/>
      <c r="M277" s="179" t="s">
        <v>359</v>
      </c>
      <c r="O277" s="170"/>
    </row>
    <row r="278" spans="1:104" x14ac:dyDescent="0.2">
      <c r="A278" s="178"/>
      <c r="B278" s="180"/>
      <c r="C278" s="225" t="s">
        <v>360</v>
      </c>
      <c r="D278" s="226"/>
      <c r="E278" s="181">
        <v>2.0556999999999999</v>
      </c>
      <c r="F278" s="182"/>
      <c r="G278" s="183"/>
      <c r="M278" s="179" t="s">
        <v>360</v>
      </c>
      <c r="O278" s="170"/>
    </row>
    <row r="279" spans="1:104" x14ac:dyDescent="0.2">
      <c r="A279" s="178"/>
      <c r="B279" s="180"/>
      <c r="C279" s="225" t="s">
        <v>361</v>
      </c>
      <c r="D279" s="226"/>
      <c r="E279" s="181">
        <v>1.286</v>
      </c>
      <c r="F279" s="182"/>
      <c r="G279" s="183"/>
      <c r="M279" s="179" t="s">
        <v>361</v>
      </c>
      <c r="O279" s="170"/>
    </row>
    <row r="280" spans="1:104" x14ac:dyDescent="0.2">
      <c r="A280" s="178"/>
      <c r="B280" s="180"/>
      <c r="C280" s="225" t="s">
        <v>362</v>
      </c>
      <c r="D280" s="226"/>
      <c r="E280" s="181">
        <v>5.2779999999999996</v>
      </c>
      <c r="F280" s="182"/>
      <c r="G280" s="183"/>
      <c r="M280" s="179" t="s">
        <v>362</v>
      </c>
      <c r="O280" s="170"/>
    </row>
    <row r="281" spans="1:104" x14ac:dyDescent="0.2">
      <c r="A281" s="178"/>
      <c r="B281" s="180"/>
      <c r="C281" s="225" t="s">
        <v>363</v>
      </c>
      <c r="D281" s="226"/>
      <c r="E281" s="181">
        <v>9.3874999999999993</v>
      </c>
      <c r="F281" s="182"/>
      <c r="G281" s="183"/>
      <c r="M281" s="179" t="s">
        <v>363</v>
      </c>
      <c r="O281" s="170"/>
    </row>
    <row r="282" spans="1:104" x14ac:dyDescent="0.2">
      <c r="A282" s="178"/>
      <c r="B282" s="180"/>
      <c r="C282" s="225" t="s">
        <v>364</v>
      </c>
      <c r="D282" s="226"/>
      <c r="E282" s="181">
        <v>2.4009999999999998</v>
      </c>
      <c r="F282" s="182"/>
      <c r="G282" s="183"/>
      <c r="M282" s="179" t="s">
        <v>364</v>
      </c>
      <c r="O282" s="170"/>
    </row>
    <row r="283" spans="1:104" x14ac:dyDescent="0.2">
      <c r="A283" s="171">
        <v>63</v>
      </c>
      <c r="B283" s="172" t="s">
        <v>375</v>
      </c>
      <c r="C283" s="173" t="s">
        <v>463</v>
      </c>
      <c r="D283" s="174" t="s">
        <v>86</v>
      </c>
      <c r="E283" s="175">
        <v>37.799999999999997</v>
      </c>
      <c r="F283" s="237">
        <v>305</v>
      </c>
      <c r="G283" s="238">
        <f>E283*F283</f>
        <v>11529</v>
      </c>
      <c r="O283" s="170">
        <v>2</v>
      </c>
      <c r="AA283" s="146">
        <v>3</v>
      </c>
      <c r="AB283" s="146">
        <v>7</v>
      </c>
      <c r="AC283" s="146">
        <v>597642020</v>
      </c>
      <c r="AZ283" s="146">
        <v>2</v>
      </c>
      <c r="BA283" s="146">
        <f>IF(AZ283=1,G283,0)</f>
        <v>0</v>
      </c>
      <c r="BB283" s="146">
        <f>IF(AZ283=2,G283,0)</f>
        <v>11529</v>
      </c>
      <c r="BC283" s="146">
        <f>IF(AZ283=3,G283,0)</f>
        <v>0</v>
      </c>
      <c r="BD283" s="146">
        <f>IF(AZ283=4,G283,0)</f>
        <v>0</v>
      </c>
      <c r="BE283" s="146">
        <f>IF(AZ283=5,G283,0)</f>
        <v>0</v>
      </c>
      <c r="CA283" s="177">
        <v>3</v>
      </c>
      <c r="CB283" s="177">
        <v>7</v>
      </c>
      <c r="CZ283" s="146">
        <v>1.9199999999999998E-2</v>
      </c>
    </row>
    <row r="284" spans="1:104" x14ac:dyDescent="0.2">
      <c r="A284" s="178"/>
      <c r="B284" s="180"/>
      <c r="C284" s="225" t="s">
        <v>376</v>
      </c>
      <c r="D284" s="226"/>
      <c r="E284" s="181">
        <v>5.0848000000000004</v>
      </c>
      <c r="F284" s="182"/>
      <c r="G284" s="183"/>
      <c r="M284" s="179" t="s">
        <v>376</v>
      </c>
      <c r="O284" s="170"/>
    </row>
    <row r="285" spans="1:104" ht="22.5" x14ac:dyDescent="0.2">
      <c r="A285" s="178"/>
      <c r="B285" s="180"/>
      <c r="C285" s="225" t="s">
        <v>377</v>
      </c>
      <c r="D285" s="226"/>
      <c r="E285" s="181">
        <v>11.6877</v>
      </c>
      <c r="F285" s="182"/>
      <c r="G285" s="183"/>
      <c r="M285" s="179" t="s">
        <v>377</v>
      </c>
      <c r="O285" s="170"/>
    </row>
    <row r="286" spans="1:104" x14ac:dyDescent="0.2">
      <c r="A286" s="178"/>
      <c r="B286" s="180"/>
      <c r="C286" s="225"/>
      <c r="D286" s="226"/>
      <c r="E286" s="181"/>
      <c r="F286" s="182"/>
      <c r="G286" s="183"/>
      <c r="M286" s="179" t="s">
        <v>378</v>
      </c>
      <c r="O286" s="170"/>
    </row>
    <row r="287" spans="1:104" x14ac:dyDescent="0.2">
      <c r="A287" s="178"/>
      <c r="B287" s="180"/>
      <c r="C287" s="225"/>
      <c r="D287" s="226"/>
      <c r="E287" s="181"/>
      <c r="F287" s="182"/>
      <c r="G287" s="183"/>
      <c r="M287" s="179" t="s">
        <v>379</v>
      </c>
      <c r="O287" s="170"/>
    </row>
    <row r="288" spans="1:104" x14ac:dyDescent="0.2">
      <c r="A288" s="178"/>
      <c r="B288" s="180"/>
      <c r="C288" s="225" t="s">
        <v>380</v>
      </c>
      <c r="D288" s="226"/>
      <c r="E288" s="181">
        <v>5.8057999999999996</v>
      </c>
      <c r="F288" s="182"/>
      <c r="G288" s="183"/>
      <c r="M288" s="179" t="s">
        <v>380</v>
      </c>
      <c r="O288" s="170"/>
    </row>
    <row r="289" spans="1:104" x14ac:dyDescent="0.2">
      <c r="A289" s="178"/>
      <c r="B289" s="180"/>
      <c r="C289" s="225" t="s">
        <v>381</v>
      </c>
      <c r="D289" s="226"/>
      <c r="E289" s="181">
        <v>10.3263</v>
      </c>
      <c r="F289" s="182"/>
      <c r="G289" s="183"/>
      <c r="M289" s="179" t="s">
        <v>381</v>
      </c>
      <c r="O289" s="170"/>
    </row>
    <row r="290" spans="1:104" x14ac:dyDescent="0.2">
      <c r="A290" s="178"/>
      <c r="B290" s="180"/>
      <c r="C290" s="225" t="s">
        <v>382</v>
      </c>
      <c r="D290" s="226"/>
      <c r="E290" s="181">
        <v>2.6410999999999998</v>
      </c>
      <c r="F290" s="182"/>
      <c r="G290" s="183"/>
      <c r="M290" s="179" t="s">
        <v>382</v>
      </c>
      <c r="O290" s="170"/>
    </row>
    <row r="291" spans="1:104" x14ac:dyDescent="0.2">
      <c r="A291" s="235" t="s">
        <v>464</v>
      </c>
      <c r="B291" s="236" t="s">
        <v>375</v>
      </c>
      <c r="C291" s="239" t="s">
        <v>463</v>
      </c>
      <c r="D291" s="241" t="s">
        <v>86</v>
      </c>
      <c r="E291" s="240">
        <v>5.58</v>
      </c>
      <c r="F291" s="242">
        <v>400</v>
      </c>
      <c r="G291" s="243">
        <f>E291*F291</f>
        <v>2232</v>
      </c>
      <c r="M291" s="179"/>
      <c r="O291" s="170"/>
    </row>
    <row r="292" spans="1:104" x14ac:dyDescent="0.2">
      <c r="A292" s="178"/>
      <c r="B292" s="180"/>
      <c r="C292" s="232" t="s">
        <v>378</v>
      </c>
      <c r="D292" s="233"/>
      <c r="E292" s="234"/>
      <c r="F292" s="182"/>
      <c r="G292" s="183"/>
      <c r="M292" s="179"/>
      <c r="O292" s="170"/>
    </row>
    <row r="293" spans="1:104" x14ac:dyDescent="0.2">
      <c r="A293" s="178"/>
      <c r="B293" s="180"/>
      <c r="C293" s="232" t="s">
        <v>361</v>
      </c>
      <c r="D293" s="233"/>
      <c r="E293" s="234"/>
      <c r="F293" s="182"/>
      <c r="G293" s="183"/>
      <c r="M293" s="179"/>
      <c r="O293" s="170"/>
    </row>
    <row r="294" spans="1:104" x14ac:dyDescent="0.2">
      <c r="A294" s="171">
        <v>64</v>
      </c>
      <c r="B294" s="172" t="s">
        <v>383</v>
      </c>
      <c r="C294" s="173" t="s">
        <v>384</v>
      </c>
      <c r="D294" s="174" t="s">
        <v>61</v>
      </c>
      <c r="E294" s="175"/>
      <c r="F294" s="175">
        <v>0</v>
      </c>
      <c r="G294" s="176">
        <f>E294*F294</f>
        <v>0</v>
      </c>
      <c r="O294" s="170">
        <v>2</v>
      </c>
      <c r="AA294" s="146">
        <v>7</v>
      </c>
      <c r="AB294" s="146">
        <v>1002</v>
      </c>
      <c r="AC294" s="146">
        <v>5</v>
      </c>
      <c r="AZ294" s="146">
        <v>2</v>
      </c>
      <c r="BA294" s="146">
        <f>IF(AZ294=1,G294,0)</f>
        <v>0</v>
      </c>
      <c r="BB294" s="146">
        <f>IF(AZ294=2,G294,0)</f>
        <v>0</v>
      </c>
      <c r="BC294" s="146">
        <f>IF(AZ294=3,G294,0)</f>
        <v>0</v>
      </c>
      <c r="BD294" s="146">
        <f>IF(AZ294=4,G294,0)</f>
        <v>0</v>
      </c>
      <c r="BE294" s="146">
        <f>IF(AZ294=5,G294,0)</f>
        <v>0</v>
      </c>
      <c r="CA294" s="177">
        <v>7</v>
      </c>
      <c r="CB294" s="177">
        <v>1002</v>
      </c>
      <c r="CZ294" s="146">
        <v>0</v>
      </c>
    </row>
    <row r="295" spans="1:104" x14ac:dyDescent="0.2">
      <c r="A295" s="184"/>
      <c r="B295" s="185" t="s">
        <v>74</v>
      </c>
      <c r="C295" s="186" t="str">
        <f>CONCATENATE(B258," ",C258)</f>
        <v>771 Podlahy z dlaždic a obklady</v>
      </c>
      <c r="D295" s="187"/>
      <c r="E295" s="188"/>
      <c r="F295" s="189"/>
      <c r="G295" s="190">
        <f>SUM(G258:G294)</f>
        <v>13761</v>
      </c>
      <c r="O295" s="170">
        <v>4</v>
      </c>
      <c r="BA295" s="191">
        <f>SUM(BA258:BA294)</f>
        <v>0</v>
      </c>
      <c r="BB295" s="191">
        <f>SUM(BB258:BB294)</f>
        <v>11529</v>
      </c>
      <c r="BC295" s="191">
        <f>SUM(BC258:BC294)</f>
        <v>0</v>
      </c>
      <c r="BD295" s="191">
        <f>SUM(BD258:BD294)</f>
        <v>0</v>
      </c>
      <c r="BE295" s="191">
        <f>SUM(BE258:BE294)</f>
        <v>0</v>
      </c>
    </row>
    <row r="296" spans="1:104" x14ac:dyDescent="0.2">
      <c r="A296" s="163" t="s">
        <v>72</v>
      </c>
      <c r="B296" s="164" t="s">
        <v>385</v>
      </c>
      <c r="C296" s="165" t="s">
        <v>386</v>
      </c>
      <c r="D296" s="166"/>
      <c r="E296" s="167"/>
      <c r="F296" s="167"/>
      <c r="G296" s="168"/>
      <c r="H296" s="169"/>
      <c r="I296" s="169"/>
      <c r="O296" s="170">
        <v>1</v>
      </c>
    </row>
    <row r="297" spans="1:104" x14ac:dyDescent="0.2">
      <c r="A297" s="171">
        <v>65</v>
      </c>
      <c r="B297" s="172" t="s">
        <v>387</v>
      </c>
      <c r="C297" s="173" t="s">
        <v>388</v>
      </c>
      <c r="D297" s="174" t="s">
        <v>86</v>
      </c>
      <c r="E297" s="175">
        <v>35.655900000000003</v>
      </c>
      <c r="F297" s="175">
        <v>0</v>
      </c>
      <c r="G297" s="176">
        <f>E297*F297</f>
        <v>0</v>
      </c>
      <c r="O297" s="170">
        <v>2</v>
      </c>
      <c r="AA297" s="146">
        <v>1</v>
      </c>
      <c r="AB297" s="146">
        <v>7</v>
      </c>
      <c r="AC297" s="146">
        <v>7</v>
      </c>
      <c r="AZ297" s="146">
        <v>2</v>
      </c>
      <c r="BA297" s="146">
        <f>IF(AZ297=1,G297,0)</f>
        <v>0</v>
      </c>
      <c r="BB297" s="146">
        <f>IF(AZ297=2,G297,0)</f>
        <v>0</v>
      </c>
      <c r="BC297" s="146">
        <f>IF(AZ297=3,G297,0)</f>
        <v>0</v>
      </c>
      <c r="BD297" s="146">
        <f>IF(AZ297=4,G297,0)</f>
        <v>0</v>
      </c>
      <c r="BE297" s="146">
        <f>IF(AZ297=5,G297,0)</f>
        <v>0</v>
      </c>
      <c r="CA297" s="177">
        <v>1</v>
      </c>
      <c r="CB297" s="177">
        <v>7</v>
      </c>
      <c r="CZ297" s="146">
        <v>9.7099999999999999E-3</v>
      </c>
    </row>
    <row r="298" spans="1:104" x14ac:dyDescent="0.2">
      <c r="A298" s="178"/>
      <c r="B298" s="180"/>
      <c r="C298" s="225" t="s">
        <v>358</v>
      </c>
      <c r="D298" s="226"/>
      <c r="E298" s="181">
        <v>4.6224999999999996</v>
      </c>
      <c r="F298" s="182"/>
      <c r="G298" s="183"/>
      <c r="M298" s="179" t="s">
        <v>358</v>
      </c>
      <c r="O298" s="170"/>
    </row>
    <row r="299" spans="1:104" ht="22.5" x14ac:dyDescent="0.2">
      <c r="A299" s="178"/>
      <c r="B299" s="180"/>
      <c r="C299" s="225" t="s">
        <v>359</v>
      </c>
      <c r="D299" s="226"/>
      <c r="E299" s="181">
        <v>10.6252</v>
      </c>
      <c r="F299" s="182"/>
      <c r="G299" s="183"/>
      <c r="M299" s="179" t="s">
        <v>359</v>
      </c>
      <c r="O299" s="170"/>
    </row>
    <row r="300" spans="1:104" x14ac:dyDescent="0.2">
      <c r="A300" s="178"/>
      <c r="B300" s="180"/>
      <c r="C300" s="225" t="s">
        <v>360</v>
      </c>
      <c r="D300" s="226"/>
      <c r="E300" s="181">
        <v>2.0556999999999999</v>
      </c>
      <c r="F300" s="182"/>
      <c r="G300" s="183"/>
      <c r="M300" s="179" t="s">
        <v>360</v>
      </c>
      <c r="O300" s="170"/>
    </row>
    <row r="301" spans="1:104" x14ac:dyDescent="0.2">
      <c r="A301" s="178"/>
      <c r="B301" s="180"/>
      <c r="C301" s="225" t="s">
        <v>361</v>
      </c>
      <c r="D301" s="226"/>
      <c r="E301" s="181">
        <v>1.286</v>
      </c>
      <c r="F301" s="182"/>
      <c r="G301" s="183"/>
      <c r="M301" s="179" t="s">
        <v>361</v>
      </c>
      <c r="O301" s="170"/>
    </row>
    <row r="302" spans="1:104" x14ac:dyDescent="0.2">
      <c r="A302" s="178"/>
      <c r="B302" s="180"/>
      <c r="C302" s="225" t="s">
        <v>362</v>
      </c>
      <c r="D302" s="226"/>
      <c r="E302" s="181">
        <v>5.2779999999999996</v>
      </c>
      <c r="F302" s="182"/>
      <c r="G302" s="183"/>
      <c r="M302" s="179" t="s">
        <v>362</v>
      </c>
      <c r="O302" s="170"/>
    </row>
    <row r="303" spans="1:104" x14ac:dyDescent="0.2">
      <c r="A303" s="178"/>
      <c r="B303" s="180"/>
      <c r="C303" s="225" t="s">
        <v>363</v>
      </c>
      <c r="D303" s="226"/>
      <c r="E303" s="181">
        <v>9.3874999999999993</v>
      </c>
      <c r="F303" s="182"/>
      <c r="G303" s="183"/>
      <c r="M303" s="179" t="s">
        <v>363</v>
      </c>
      <c r="O303" s="170"/>
    </row>
    <row r="304" spans="1:104" x14ac:dyDescent="0.2">
      <c r="A304" s="178"/>
      <c r="B304" s="180"/>
      <c r="C304" s="225" t="s">
        <v>364</v>
      </c>
      <c r="D304" s="226"/>
      <c r="E304" s="181">
        <v>2.4009999999999998</v>
      </c>
      <c r="F304" s="182"/>
      <c r="G304" s="183"/>
      <c r="M304" s="179" t="s">
        <v>364</v>
      </c>
      <c r="O304" s="170"/>
    </row>
    <row r="305" spans="1:104" x14ac:dyDescent="0.2">
      <c r="A305" s="171">
        <v>66</v>
      </c>
      <c r="B305" s="172" t="s">
        <v>389</v>
      </c>
      <c r="C305" s="173" t="s">
        <v>390</v>
      </c>
      <c r="D305" s="174" t="s">
        <v>61</v>
      </c>
      <c r="E305" s="175"/>
      <c r="F305" s="175"/>
      <c r="G305" s="176">
        <f>E305*F305</f>
        <v>0</v>
      </c>
      <c r="O305" s="170">
        <v>2</v>
      </c>
      <c r="AA305" s="146">
        <v>7</v>
      </c>
      <c r="AB305" s="146">
        <v>1002</v>
      </c>
      <c r="AC305" s="146">
        <v>5</v>
      </c>
      <c r="AZ305" s="146">
        <v>2</v>
      </c>
      <c r="BA305" s="146">
        <f>IF(AZ305=1,G305,0)</f>
        <v>0</v>
      </c>
      <c r="BB305" s="146">
        <f>IF(AZ305=2,G305,0)</f>
        <v>0</v>
      </c>
      <c r="BC305" s="146">
        <f>IF(AZ305=3,G305,0)</f>
        <v>0</v>
      </c>
      <c r="BD305" s="146">
        <f>IF(AZ305=4,G305,0)</f>
        <v>0</v>
      </c>
      <c r="BE305" s="146">
        <f>IF(AZ305=5,G305,0)</f>
        <v>0</v>
      </c>
      <c r="CA305" s="177">
        <v>7</v>
      </c>
      <c r="CB305" s="177">
        <v>1002</v>
      </c>
      <c r="CZ305" s="146">
        <v>0</v>
      </c>
    </row>
    <row r="306" spans="1:104" x14ac:dyDescent="0.2">
      <c r="A306" s="184"/>
      <c r="B306" s="185" t="s">
        <v>74</v>
      </c>
      <c r="C306" s="186" t="str">
        <f>CONCATENATE(B296," ",C296)</f>
        <v>777 Podlahy ze syntetických hmot</v>
      </c>
      <c r="D306" s="187"/>
      <c r="E306" s="188"/>
      <c r="F306" s="189"/>
      <c r="G306" s="190">
        <f>SUM(G296:G305)</f>
        <v>0</v>
      </c>
      <c r="O306" s="170">
        <v>4</v>
      </c>
      <c r="BA306" s="191">
        <f>SUM(BA296:BA305)</f>
        <v>0</v>
      </c>
      <c r="BB306" s="191">
        <f>SUM(BB296:BB305)</f>
        <v>0</v>
      </c>
      <c r="BC306" s="191">
        <f>SUM(BC296:BC305)</f>
        <v>0</v>
      </c>
      <c r="BD306" s="191">
        <f>SUM(BD296:BD305)</f>
        <v>0</v>
      </c>
      <c r="BE306" s="191">
        <f>SUM(BE296:BE305)</f>
        <v>0</v>
      </c>
    </row>
    <row r="307" spans="1:104" x14ac:dyDescent="0.2">
      <c r="A307" s="163" t="s">
        <v>72</v>
      </c>
      <c r="B307" s="164" t="s">
        <v>391</v>
      </c>
      <c r="C307" s="165" t="s">
        <v>392</v>
      </c>
      <c r="D307" s="166"/>
      <c r="E307" s="167"/>
      <c r="F307" s="167"/>
      <c r="G307" s="168"/>
      <c r="H307" s="169"/>
      <c r="I307" s="169"/>
      <c r="O307" s="170">
        <v>1</v>
      </c>
    </row>
    <row r="308" spans="1:104" x14ac:dyDescent="0.2">
      <c r="A308" s="171">
        <v>67</v>
      </c>
      <c r="B308" s="172" t="s">
        <v>393</v>
      </c>
      <c r="C308" s="173" t="s">
        <v>394</v>
      </c>
      <c r="D308" s="174" t="s">
        <v>98</v>
      </c>
      <c r="E308" s="175">
        <v>89.23</v>
      </c>
      <c r="F308" s="175">
        <v>0</v>
      </c>
      <c r="G308" s="176">
        <f>E308*F308</f>
        <v>0</v>
      </c>
      <c r="O308" s="170">
        <v>2</v>
      </c>
      <c r="AA308" s="146">
        <v>1</v>
      </c>
      <c r="AB308" s="146">
        <v>7</v>
      </c>
      <c r="AC308" s="146">
        <v>7</v>
      </c>
      <c r="AZ308" s="146">
        <v>2</v>
      </c>
      <c r="BA308" s="146">
        <f>IF(AZ308=1,G308,0)</f>
        <v>0</v>
      </c>
      <c r="BB308" s="146">
        <f>IF(AZ308=2,G308,0)</f>
        <v>0</v>
      </c>
      <c r="BC308" s="146">
        <f>IF(AZ308=3,G308,0)</f>
        <v>0</v>
      </c>
      <c r="BD308" s="146">
        <f>IF(AZ308=4,G308,0)</f>
        <v>0</v>
      </c>
      <c r="BE308" s="146">
        <f>IF(AZ308=5,G308,0)</f>
        <v>0</v>
      </c>
      <c r="CA308" s="177">
        <v>1</v>
      </c>
      <c r="CB308" s="177">
        <v>7</v>
      </c>
      <c r="CZ308" s="146">
        <v>0</v>
      </c>
    </row>
    <row r="309" spans="1:104" x14ac:dyDescent="0.2">
      <c r="A309" s="178"/>
      <c r="B309" s="180"/>
      <c r="C309" s="225" t="s">
        <v>395</v>
      </c>
      <c r="D309" s="226"/>
      <c r="E309" s="181">
        <v>12.69</v>
      </c>
      <c r="F309" s="182"/>
      <c r="G309" s="183"/>
      <c r="M309" s="179" t="s">
        <v>395</v>
      </c>
      <c r="O309" s="170"/>
    </row>
    <row r="310" spans="1:104" x14ac:dyDescent="0.2">
      <c r="A310" s="178"/>
      <c r="B310" s="180"/>
      <c r="C310" s="225" t="s">
        <v>396</v>
      </c>
      <c r="D310" s="226"/>
      <c r="E310" s="181">
        <v>23.78</v>
      </c>
      <c r="F310" s="182"/>
      <c r="G310" s="183"/>
      <c r="M310" s="179" t="s">
        <v>396</v>
      </c>
      <c r="O310" s="170"/>
    </row>
    <row r="311" spans="1:104" x14ac:dyDescent="0.2">
      <c r="A311" s="178"/>
      <c r="B311" s="180"/>
      <c r="C311" s="225" t="s">
        <v>397</v>
      </c>
      <c r="D311" s="226"/>
      <c r="E311" s="181">
        <v>7.42</v>
      </c>
      <c r="F311" s="182"/>
      <c r="G311" s="183"/>
      <c r="M311" s="179" t="s">
        <v>397</v>
      </c>
      <c r="O311" s="170"/>
    </row>
    <row r="312" spans="1:104" x14ac:dyDescent="0.2">
      <c r="A312" s="178"/>
      <c r="B312" s="180"/>
      <c r="C312" s="225" t="s">
        <v>398</v>
      </c>
      <c r="D312" s="226"/>
      <c r="E312" s="181">
        <v>5.74</v>
      </c>
      <c r="F312" s="182"/>
      <c r="G312" s="183"/>
      <c r="M312" s="179" t="s">
        <v>398</v>
      </c>
      <c r="O312" s="170"/>
    </row>
    <row r="313" spans="1:104" x14ac:dyDescent="0.2">
      <c r="A313" s="178"/>
      <c r="B313" s="180"/>
      <c r="C313" s="225" t="s">
        <v>399</v>
      </c>
      <c r="D313" s="226"/>
      <c r="E313" s="181">
        <v>11.52</v>
      </c>
      <c r="F313" s="182"/>
      <c r="G313" s="183"/>
      <c r="M313" s="179" t="s">
        <v>399</v>
      </c>
      <c r="O313" s="170"/>
    </row>
    <row r="314" spans="1:104" x14ac:dyDescent="0.2">
      <c r="A314" s="178"/>
      <c r="B314" s="180"/>
      <c r="C314" s="225" t="s">
        <v>400</v>
      </c>
      <c r="D314" s="226"/>
      <c r="E314" s="181">
        <v>20.260000000000002</v>
      </c>
      <c r="F314" s="182"/>
      <c r="G314" s="183"/>
      <c r="M314" s="179" t="s">
        <v>400</v>
      </c>
      <c r="O314" s="170"/>
    </row>
    <row r="315" spans="1:104" x14ac:dyDescent="0.2">
      <c r="A315" s="178"/>
      <c r="B315" s="180"/>
      <c r="C315" s="225" t="s">
        <v>401</v>
      </c>
      <c r="D315" s="226"/>
      <c r="E315" s="181">
        <v>7.82</v>
      </c>
      <c r="F315" s="182"/>
      <c r="G315" s="183"/>
      <c r="M315" s="179" t="s">
        <v>401</v>
      </c>
      <c r="O315" s="170"/>
    </row>
    <row r="316" spans="1:104" x14ac:dyDescent="0.2">
      <c r="A316" s="171">
        <v>68</v>
      </c>
      <c r="B316" s="172" t="s">
        <v>402</v>
      </c>
      <c r="C316" s="173" t="s">
        <v>403</v>
      </c>
      <c r="D316" s="174" t="s">
        <v>86</v>
      </c>
      <c r="E316" s="175">
        <v>113.03</v>
      </c>
      <c r="F316" s="175">
        <v>0</v>
      </c>
      <c r="G316" s="176">
        <f>E316*F316</f>
        <v>0</v>
      </c>
      <c r="O316" s="170">
        <v>2</v>
      </c>
      <c r="AA316" s="146">
        <v>1</v>
      </c>
      <c r="AB316" s="146">
        <v>7</v>
      </c>
      <c r="AC316" s="146">
        <v>7</v>
      </c>
      <c r="AZ316" s="146">
        <v>2</v>
      </c>
      <c r="BA316" s="146">
        <f>IF(AZ316=1,G316,0)</f>
        <v>0</v>
      </c>
      <c r="BB316" s="146">
        <f>IF(AZ316=2,G316,0)</f>
        <v>0</v>
      </c>
      <c r="BC316" s="146">
        <f>IF(AZ316=3,G316,0)</f>
        <v>0</v>
      </c>
      <c r="BD316" s="146">
        <f>IF(AZ316=4,G316,0)</f>
        <v>0</v>
      </c>
      <c r="BE316" s="146">
        <f>IF(AZ316=5,G316,0)</f>
        <v>0</v>
      </c>
      <c r="CA316" s="177">
        <v>1</v>
      </c>
      <c r="CB316" s="177">
        <v>7</v>
      </c>
      <c r="CZ316" s="146">
        <v>4.45E-3</v>
      </c>
    </row>
    <row r="317" spans="1:104" x14ac:dyDescent="0.2">
      <c r="A317" s="178"/>
      <c r="B317" s="180"/>
      <c r="C317" s="225" t="s">
        <v>148</v>
      </c>
      <c r="D317" s="226"/>
      <c r="E317" s="181">
        <v>15.3</v>
      </c>
      <c r="F317" s="182"/>
      <c r="G317" s="183"/>
      <c r="M317" s="179" t="s">
        <v>148</v>
      </c>
      <c r="O317" s="170"/>
    </row>
    <row r="318" spans="1:104" x14ac:dyDescent="0.2">
      <c r="A318" s="178"/>
      <c r="B318" s="180"/>
      <c r="C318" s="225" t="s">
        <v>149</v>
      </c>
      <c r="D318" s="226"/>
      <c r="E318" s="181">
        <v>27.69</v>
      </c>
      <c r="F318" s="182"/>
      <c r="G318" s="183"/>
      <c r="M318" s="179" t="s">
        <v>149</v>
      </c>
      <c r="O318" s="170"/>
    </row>
    <row r="319" spans="1:104" x14ac:dyDescent="0.2">
      <c r="A319" s="178"/>
      <c r="B319" s="180"/>
      <c r="C319" s="225" t="s">
        <v>150</v>
      </c>
      <c r="D319" s="226"/>
      <c r="E319" s="181">
        <v>9.5259999999999998</v>
      </c>
      <c r="F319" s="182"/>
      <c r="G319" s="183"/>
      <c r="M319" s="179" t="s">
        <v>150</v>
      </c>
      <c r="O319" s="170"/>
    </row>
    <row r="320" spans="1:104" x14ac:dyDescent="0.2">
      <c r="A320" s="178"/>
      <c r="B320" s="180"/>
      <c r="C320" s="225" t="s">
        <v>151</v>
      </c>
      <c r="D320" s="226"/>
      <c r="E320" s="181">
        <v>8.9740000000000002</v>
      </c>
      <c r="F320" s="182"/>
      <c r="G320" s="183"/>
      <c r="M320" s="179" t="s">
        <v>151</v>
      </c>
      <c r="O320" s="170"/>
    </row>
    <row r="321" spans="1:104" x14ac:dyDescent="0.2">
      <c r="A321" s="178"/>
      <c r="B321" s="180"/>
      <c r="C321" s="225" t="s">
        <v>152</v>
      </c>
      <c r="D321" s="226"/>
      <c r="E321" s="181">
        <v>13.596</v>
      </c>
      <c r="F321" s="182"/>
      <c r="G321" s="183"/>
      <c r="M321" s="179" t="s">
        <v>152</v>
      </c>
      <c r="O321" s="170"/>
    </row>
    <row r="322" spans="1:104" x14ac:dyDescent="0.2">
      <c r="A322" s="178"/>
      <c r="B322" s="180"/>
      <c r="C322" s="225" t="s">
        <v>153</v>
      </c>
      <c r="D322" s="226"/>
      <c r="E322" s="181">
        <v>25.632000000000001</v>
      </c>
      <c r="F322" s="182"/>
      <c r="G322" s="183"/>
      <c r="M322" s="179" t="s">
        <v>153</v>
      </c>
      <c r="O322" s="170"/>
    </row>
    <row r="323" spans="1:104" x14ac:dyDescent="0.2">
      <c r="A323" s="178"/>
      <c r="B323" s="180"/>
      <c r="C323" s="225" t="s">
        <v>154</v>
      </c>
      <c r="D323" s="226"/>
      <c r="E323" s="181">
        <v>12.311999999999999</v>
      </c>
      <c r="F323" s="182"/>
      <c r="G323" s="183"/>
      <c r="M323" s="179" t="s">
        <v>154</v>
      </c>
      <c r="O323" s="170"/>
    </row>
    <row r="324" spans="1:104" x14ac:dyDescent="0.2">
      <c r="A324" s="171">
        <v>69</v>
      </c>
      <c r="B324" s="172" t="s">
        <v>404</v>
      </c>
      <c r="C324" s="173" t="s">
        <v>405</v>
      </c>
      <c r="D324" s="174" t="s">
        <v>86</v>
      </c>
      <c r="E324" s="175">
        <v>113.03</v>
      </c>
      <c r="F324" s="175">
        <v>0</v>
      </c>
      <c r="G324" s="176">
        <f>E324*F324</f>
        <v>0</v>
      </c>
      <c r="O324" s="170">
        <v>2</v>
      </c>
      <c r="AA324" s="146">
        <v>1</v>
      </c>
      <c r="AB324" s="146">
        <v>7</v>
      </c>
      <c r="AC324" s="146">
        <v>7</v>
      </c>
      <c r="AZ324" s="146">
        <v>2</v>
      </c>
      <c r="BA324" s="146">
        <f>IF(AZ324=1,G324,0)</f>
        <v>0</v>
      </c>
      <c r="BB324" s="146">
        <f>IF(AZ324=2,G324,0)</f>
        <v>0</v>
      </c>
      <c r="BC324" s="146">
        <f>IF(AZ324=3,G324,0)</f>
        <v>0</v>
      </c>
      <c r="BD324" s="146">
        <f>IF(AZ324=4,G324,0)</f>
        <v>0</v>
      </c>
      <c r="BE324" s="146">
        <f>IF(AZ324=5,G324,0)</f>
        <v>0</v>
      </c>
      <c r="CA324" s="177">
        <v>1</v>
      </c>
      <c r="CB324" s="177">
        <v>7</v>
      </c>
      <c r="CZ324" s="146">
        <v>1.1E-4</v>
      </c>
    </row>
    <row r="325" spans="1:104" x14ac:dyDescent="0.2">
      <c r="A325" s="178"/>
      <c r="B325" s="180"/>
      <c r="C325" s="225" t="s">
        <v>148</v>
      </c>
      <c r="D325" s="226"/>
      <c r="E325" s="181">
        <v>15.3</v>
      </c>
      <c r="F325" s="182"/>
      <c r="G325" s="183"/>
      <c r="M325" s="179" t="s">
        <v>148</v>
      </c>
      <c r="O325" s="170"/>
    </row>
    <row r="326" spans="1:104" x14ac:dyDescent="0.2">
      <c r="A326" s="178"/>
      <c r="B326" s="180"/>
      <c r="C326" s="225" t="s">
        <v>149</v>
      </c>
      <c r="D326" s="226"/>
      <c r="E326" s="181">
        <v>27.69</v>
      </c>
      <c r="F326" s="182"/>
      <c r="G326" s="183"/>
      <c r="M326" s="179" t="s">
        <v>149</v>
      </c>
      <c r="O326" s="170"/>
    </row>
    <row r="327" spans="1:104" x14ac:dyDescent="0.2">
      <c r="A327" s="178"/>
      <c r="B327" s="180"/>
      <c r="C327" s="225" t="s">
        <v>150</v>
      </c>
      <c r="D327" s="226"/>
      <c r="E327" s="181">
        <v>9.5259999999999998</v>
      </c>
      <c r="F327" s="182"/>
      <c r="G327" s="183"/>
      <c r="M327" s="179" t="s">
        <v>150</v>
      </c>
      <c r="O327" s="170"/>
    </row>
    <row r="328" spans="1:104" x14ac:dyDescent="0.2">
      <c r="A328" s="178"/>
      <c r="B328" s="180"/>
      <c r="C328" s="225" t="s">
        <v>151</v>
      </c>
      <c r="D328" s="226"/>
      <c r="E328" s="181">
        <v>8.9740000000000002</v>
      </c>
      <c r="F328" s="182"/>
      <c r="G328" s="183"/>
      <c r="M328" s="179" t="s">
        <v>151</v>
      </c>
      <c r="O328" s="170"/>
    </row>
    <row r="329" spans="1:104" x14ac:dyDescent="0.2">
      <c r="A329" s="178"/>
      <c r="B329" s="180"/>
      <c r="C329" s="225" t="s">
        <v>152</v>
      </c>
      <c r="D329" s="226"/>
      <c r="E329" s="181">
        <v>13.596</v>
      </c>
      <c r="F329" s="182"/>
      <c r="G329" s="183"/>
      <c r="M329" s="179" t="s">
        <v>152</v>
      </c>
      <c r="O329" s="170"/>
    </row>
    <row r="330" spans="1:104" x14ac:dyDescent="0.2">
      <c r="A330" s="178"/>
      <c r="B330" s="180"/>
      <c r="C330" s="225" t="s">
        <v>153</v>
      </c>
      <c r="D330" s="226"/>
      <c r="E330" s="181">
        <v>25.632000000000001</v>
      </c>
      <c r="F330" s="182"/>
      <c r="G330" s="183"/>
      <c r="M330" s="179" t="s">
        <v>153</v>
      </c>
      <c r="O330" s="170"/>
    </row>
    <row r="331" spans="1:104" x14ac:dyDescent="0.2">
      <c r="A331" s="178"/>
      <c r="B331" s="180"/>
      <c r="C331" s="225" t="s">
        <v>154</v>
      </c>
      <c r="D331" s="226"/>
      <c r="E331" s="181">
        <v>12.311999999999999</v>
      </c>
      <c r="F331" s="182"/>
      <c r="G331" s="183"/>
      <c r="M331" s="179" t="s">
        <v>154</v>
      </c>
      <c r="O331" s="170"/>
    </row>
    <row r="332" spans="1:104" x14ac:dyDescent="0.2">
      <c r="A332" s="171">
        <v>70</v>
      </c>
      <c r="B332" s="172" t="s">
        <v>406</v>
      </c>
      <c r="C332" s="173" t="s">
        <v>407</v>
      </c>
      <c r="D332" s="174" t="s">
        <v>98</v>
      </c>
      <c r="E332" s="175">
        <v>98.153000000000006</v>
      </c>
      <c r="F332" s="175">
        <v>0</v>
      </c>
      <c r="G332" s="176">
        <f>E332*F332</f>
        <v>0</v>
      </c>
      <c r="O332" s="170">
        <v>2</v>
      </c>
      <c r="AA332" s="146">
        <v>3</v>
      </c>
      <c r="AB332" s="146">
        <v>7</v>
      </c>
      <c r="AC332" s="146" t="s">
        <v>406</v>
      </c>
      <c r="AZ332" s="146">
        <v>2</v>
      </c>
      <c r="BA332" s="146">
        <f>IF(AZ332=1,G332,0)</f>
        <v>0</v>
      </c>
      <c r="BB332" s="146">
        <f>IF(AZ332=2,G332,0)</f>
        <v>0</v>
      </c>
      <c r="BC332" s="146">
        <f>IF(AZ332=3,G332,0)</f>
        <v>0</v>
      </c>
      <c r="BD332" s="146">
        <f>IF(AZ332=4,G332,0)</f>
        <v>0</v>
      </c>
      <c r="BE332" s="146">
        <f>IF(AZ332=5,G332,0)</f>
        <v>0</v>
      </c>
      <c r="CA332" s="177">
        <v>3</v>
      </c>
      <c r="CB332" s="177">
        <v>7</v>
      </c>
      <c r="CZ332" s="146">
        <v>2.2000000000000001E-4</v>
      </c>
    </row>
    <row r="333" spans="1:104" x14ac:dyDescent="0.2">
      <c r="A333" s="178"/>
      <c r="B333" s="180"/>
      <c r="C333" s="225" t="s">
        <v>408</v>
      </c>
      <c r="D333" s="226"/>
      <c r="E333" s="181">
        <v>98.153000000000006</v>
      </c>
      <c r="F333" s="182"/>
      <c r="G333" s="183"/>
      <c r="M333" s="179" t="s">
        <v>408</v>
      </c>
      <c r="O333" s="170"/>
    </row>
    <row r="334" spans="1:104" x14ac:dyDescent="0.2">
      <c r="A334" s="171">
        <v>71</v>
      </c>
      <c r="B334" s="172" t="s">
        <v>409</v>
      </c>
      <c r="C334" s="173" t="s">
        <v>465</v>
      </c>
      <c r="D334" s="174" t="s">
        <v>86</v>
      </c>
      <c r="E334" s="175">
        <v>40.200000000000003</v>
      </c>
      <c r="F334" s="237">
        <v>330</v>
      </c>
      <c r="G334" s="238">
        <f>E334*F334</f>
        <v>13266.000000000002</v>
      </c>
      <c r="O334" s="170">
        <v>2</v>
      </c>
      <c r="AA334" s="146">
        <v>3</v>
      </c>
      <c r="AB334" s="146">
        <v>7</v>
      </c>
      <c r="AC334" s="146">
        <v>597813613</v>
      </c>
      <c r="AZ334" s="146">
        <v>2</v>
      </c>
      <c r="BA334" s="146">
        <f>IF(AZ334=1,G334,0)</f>
        <v>0</v>
      </c>
      <c r="BB334" s="146">
        <f>IF(AZ334=2,G334,0)</f>
        <v>13266.000000000002</v>
      </c>
      <c r="BC334" s="146">
        <f>IF(AZ334=3,G334,0)</f>
        <v>0</v>
      </c>
      <c r="BD334" s="146">
        <f>IF(AZ334=4,G334,0)</f>
        <v>0</v>
      </c>
      <c r="BE334" s="146">
        <f>IF(AZ334=5,G334,0)</f>
        <v>0</v>
      </c>
      <c r="CA334" s="177">
        <v>3</v>
      </c>
      <c r="CB334" s="177">
        <v>7</v>
      </c>
      <c r="CZ334" s="146">
        <v>1.2200000000000001E-2</v>
      </c>
    </row>
    <row r="335" spans="1:104" x14ac:dyDescent="0.2">
      <c r="A335" s="244"/>
      <c r="B335" s="247"/>
      <c r="C335" s="245" t="s">
        <v>466</v>
      </c>
      <c r="D335" s="248" t="s">
        <v>86</v>
      </c>
      <c r="E335" s="246">
        <v>72.239999999999995</v>
      </c>
      <c r="F335" s="249">
        <v>250</v>
      </c>
      <c r="G335" s="250">
        <f>E335*F335</f>
        <v>18060</v>
      </c>
      <c r="O335" s="170"/>
      <c r="CA335" s="177"/>
      <c r="CB335" s="177"/>
    </row>
    <row r="336" spans="1:104" x14ac:dyDescent="0.2">
      <c r="A336" s="244"/>
      <c r="B336" s="247"/>
      <c r="C336" s="245" t="s">
        <v>467</v>
      </c>
      <c r="D336" s="248" t="s">
        <v>73</v>
      </c>
      <c r="E336" s="246">
        <v>38</v>
      </c>
      <c r="F336" s="249">
        <v>206</v>
      </c>
      <c r="G336" s="250">
        <f>E336*F336</f>
        <v>7828</v>
      </c>
      <c r="O336" s="170"/>
      <c r="CA336" s="177"/>
      <c r="CB336" s="177"/>
    </row>
    <row r="337" spans="1:104" x14ac:dyDescent="0.2">
      <c r="A337" s="244"/>
      <c r="B337" s="247"/>
      <c r="C337" s="245" t="s">
        <v>468</v>
      </c>
      <c r="D337" s="248" t="s">
        <v>86</v>
      </c>
      <c r="E337" s="246">
        <v>20.16</v>
      </c>
      <c r="F337" s="249">
        <v>260</v>
      </c>
      <c r="G337" s="250">
        <f>E337*F337</f>
        <v>5241.6000000000004</v>
      </c>
      <c r="O337" s="170"/>
      <c r="CA337" s="177"/>
      <c r="CB337" s="177"/>
    </row>
    <row r="338" spans="1:104" x14ac:dyDescent="0.2">
      <c r="A338" s="244"/>
      <c r="B338" s="247"/>
      <c r="C338" s="245" t="s">
        <v>469</v>
      </c>
      <c r="D338" s="248" t="s">
        <v>73</v>
      </c>
      <c r="E338" s="246">
        <v>28</v>
      </c>
      <c r="F338" s="249">
        <v>260</v>
      </c>
      <c r="G338" s="250">
        <f>E338*F338</f>
        <v>7280</v>
      </c>
      <c r="O338" s="170"/>
      <c r="CA338" s="177"/>
      <c r="CB338" s="177"/>
    </row>
    <row r="339" spans="1:104" x14ac:dyDescent="0.2">
      <c r="A339" s="171">
        <v>72</v>
      </c>
      <c r="B339" s="172" t="s">
        <v>410</v>
      </c>
      <c r="C339" s="173" t="s">
        <v>411</v>
      </c>
      <c r="D339" s="174" t="s">
        <v>61</v>
      </c>
      <c r="E339" s="175"/>
      <c r="F339" s="175">
        <v>0</v>
      </c>
      <c r="G339" s="176">
        <f>E339*F339</f>
        <v>0</v>
      </c>
      <c r="O339" s="170">
        <v>2</v>
      </c>
      <c r="AA339" s="146">
        <v>7</v>
      </c>
      <c r="AB339" s="146">
        <v>1002</v>
      </c>
      <c r="AC339" s="146">
        <v>5</v>
      </c>
      <c r="AZ339" s="146">
        <v>2</v>
      </c>
      <c r="BA339" s="146">
        <f>IF(AZ339=1,G339,0)</f>
        <v>0</v>
      </c>
      <c r="BB339" s="146">
        <f>IF(AZ339=2,G339,0)</f>
        <v>0</v>
      </c>
      <c r="BC339" s="146">
        <f>IF(AZ339=3,G339,0)</f>
        <v>0</v>
      </c>
      <c r="BD339" s="146">
        <f>IF(AZ339=4,G339,0)</f>
        <v>0</v>
      </c>
      <c r="BE339" s="146">
        <f>IF(AZ339=5,G339,0)</f>
        <v>0</v>
      </c>
      <c r="CA339" s="177">
        <v>7</v>
      </c>
      <c r="CB339" s="177">
        <v>1002</v>
      </c>
      <c r="CZ339" s="146">
        <v>0</v>
      </c>
    </row>
    <row r="340" spans="1:104" x14ac:dyDescent="0.2">
      <c r="A340" s="184"/>
      <c r="B340" s="185" t="s">
        <v>74</v>
      </c>
      <c r="C340" s="186" t="str">
        <f>CONCATENATE(B307," ",C307)</f>
        <v>781 Obklady keramické</v>
      </c>
      <c r="D340" s="187"/>
      <c r="E340" s="188"/>
      <c r="F340" s="189"/>
      <c r="G340" s="190">
        <f>SUM(G307:G339)</f>
        <v>51675.6</v>
      </c>
      <c r="O340" s="170">
        <v>4</v>
      </c>
      <c r="BA340" s="191">
        <f>SUM(BA307:BA339)</f>
        <v>0</v>
      </c>
      <c r="BB340" s="191">
        <f>SUM(BB307:BB339)</f>
        <v>13266.000000000002</v>
      </c>
      <c r="BC340" s="191">
        <f>SUM(BC307:BC339)</f>
        <v>0</v>
      </c>
      <c r="BD340" s="191">
        <f>SUM(BD307:BD339)</f>
        <v>0</v>
      </c>
      <c r="BE340" s="191">
        <f>SUM(BE307:BE339)</f>
        <v>0</v>
      </c>
    </row>
    <row r="341" spans="1:104" x14ac:dyDescent="0.2">
      <c r="A341" s="163" t="s">
        <v>72</v>
      </c>
      <c r="B341" s="164" t="s">
        <v>412</v>
      </c>
      <c r="C341" s="165" t="s">
        <v>413</v>
      </c>
      <c r="D341" s="166"/>
      <c r="E341" s="167"/>
      <c r="F341" s="167"/>
      <c r="G341" s="168"/>
      <c r="H341" s="169"/>
      <c r="I341" s="169"/>
      <c r="O341" s="170">
        <v>1</v>
      </c>
    </row>
    <row r="342" spans="1:104" x14ac:dyDescent="0.2">
      <c r="A342" s="171">
        <v>73</v>
      </c>
      <c r="B342" s="172" t="s">
        <v>414</v>
      </c>
      <c r="C342" s="173" t="s">
        <v>415</v>
      </c>
      <c r="D342" s="174" t="s">
        <v>86</v>
      </c>
      <c r="E342" s="175">
        <v>6.7</v>
      </c>
      <c r="F342" s="175">
        <v>0</v>
      </c>
      <c r="G342" s="176">
        <f>E342*F342</f>
        <v>0</v>
      </c>
      <c r="O342" s="170">
        <v>2</v>
      </c>
      <c r="AA342" s="146">
        <v>1</v>
      </c>
      <c r="AB342" s="146">
        <v>7</v>
      </c>
      <c r="AC342" s="146">
        <v>7</v>
      </c>
      <c r="AZ342" s="146">
        <v>2</v>
      </c>
      <c r="BA342" s="146">
        <f>IF(AZ342=1,G342,0)</f>
        <v>0</v>
      </c>
      <c r="BB342" s="146">
        <f>IF(AZ342=2,G342,0)</f>
        <v>0</v>
      </c>
      <c r="BC342" s="146">
        <f>IF(AZ342=3,G342,0)</f>
        <v>0</v>
      </c>
      <c r="BD342" s="146">
        <f>IF(AZ342=4,G342,0)</f>
        <v>0</v>
      </c>
      <c r="BE342" s="146">
        <f>IF(AZ342=5,G342,0)</f>
        <v>0</v>
      </c>
      <c r="CA342" s="177">
        <v>1</v>
      </c>
      <c r="CB342" s="177">
        <v>7</v>
      </c>
      <c r="CZ342" s="146">
        <v>3.1E-4</v>
      </c>
    </row>
    <row r="343" spans="1:104" x14ac:dyDescent="0.2">
      <c r="A343" s="178"/>
      <c r="B343" s="180"/>
      <c r="C343" s="225" t="s">
        <v>416</v>
      </c>
      <c r="D343" s="226"/>
      <c r="E343" s="181">
        <v>0</v>
      </c>
      <c r="F343" s="182"/>
      <c r="G343" s="183"/>
      <c r="M343" s="179" t="s">
        <v>416</v>
      </c>
      <c r="O343" s="170"/>
    </row>
    <row r="344" spans="1:104" x14ac:dyDescent="0.2">
      <c r="A344" s="178"/>
      <c r="B344" s="180"/>
      <c r="C344" s="225" t="s">
        <v>417</v>
      </c>
      <c r="D344" s="226"/>
      <c r="E344" s="181">
        <v>0.94</v>
      </c>
      <c r="F344" s="182"/>
      <c r="G344" s="183"/>
      <c r="M344" s="179" t="s">
        <v>417</v>
      </c>
      <c r="O344" s="170"/>
    </row>
    <row r="345" spans="1:104" x14ac:dyDescent="0.2">
      <c r="A345" s="178"/>
      <c r="B345" s="180"/>
      <c r="C345" s="225" t="s">
        <v>418</v>
      </c>
      <c r="D345" s="226"/>
      <c r="E345" s="181">
        <v>5.76</v>
      </c>
      <c r="F345" s="182"/>
      <c r="G345" s="183"/>
      <c r="M345" s="179" t="s">
        <v>418</v>
      </c>
      <c r="O345" s="170"/>
    </row>
    <row r="346" spans="1:104" x14ac:dyDescent="0.2">
      <c r="A346" s="184"/>
      <c r="B346" s="185" t="s">
        <v>74</v>
      </c>
      <c r="C346" s="186" t="str">
        <f>CONCATENATE(B341," ",C341)</f>
        <v>783 Nátěry</v>
      </c>
      <c r="D346" s="187"/>
      <c r="E346" s="188"/>
      <c r="F346" s="189"/>
      <c r="G346" s="190">
        <f>SUM(G341:G345)</f>
        <v>0</v>
      </c>
      <c r="O346" s="170">
        <v>4</v>
      </c>
      <c r="BA346" s="191">
        <f>SUM(BA341:BA345)</f>
        <v>0</v>
      </c>
      <c r="BB346" s="191">
        <f>SUM(BB341:BB345)</f>
        <v>0</v>
      </c>
      <c r="BC346" s="191">
        <f>SUM(BC341:BC345)</f>
        <v>0</v>
      </c>
      <c r="BD346" s="191">
        <f>SUM(BD341:BD345)</f>
        <v>0</v>
      </c>
      <c r="BE346" s="191">
        <f>SUM(BE341:BE345)</f>
        <v>0</v>
      </c>
    </row>
    <row r="347" spans="1:104" x14ac:dyDescent="0.2">
      <c r="A347" s="163" t="s">
        <v>72</v>
      </c>
      <c r="B347" s="164" t="s">
        <v>419</v>
      </c>
      <c r="C347" s="165" t="s">
        <v>420</v>
      </c>
      <c r="D347" s="166"/>
      <c r="E347" s="167"/>
      <c r="F347" s="167"/>
      <c r="G347" s="168"/>
      <c r="H347" s="169"/>
      <c r="I347" s="169"/>
      <c r="O347" s="170">
        <v>1</v>
      </c>
    </row>
    <row r="348" spans="1:104" x14ac:dyDescent="0.2">
      <c r="A348" s="171">
        <v>74</v>
      </c>
      <c r="B348" s="172" t="s">
        <v>421</v>
      </c>
      <c r="C348" s="173" t="s">
        <v>422</v>
      </c>
      <c r="D348" s="174" t="s">
        <v>86</v>
      </c>
      <c r="E348" s="175">
        <v>113.39449999999999</v>
      </c>
      <c r="F348" s="175">
        <v>0</v>
      </c>
      <c r="G348" s="176">
        <f>E348*F348</f>
        <v>0</v>
      </c>
      <c r="O348" s="170">
        <v>2</v>
      </c>
      <c r="AA348" s="146">
        <v>1</v>
      </c>
      <c r="AB348" s="146">
        <v>7</v>
      </c>
      <c r="AC348" s="146">
        <v>7</v>
      </c>
      <c r="AZ348" s="146">
        <v>2</v>
      </c>
      <c r="BA348" s="146">
        <f>IF(AZ348=1,G348,0)</f>
        <v>0</v>
      </c>
      <c r="BB348" s="146">
        <f>IF(AZ348=2,G348,0)</f>
        <v>0</v>
      </c>
      <c r="BC348" s="146">
        <f>IF(AZ348=3,G348,0)</f>
        <v>0</v>
      </c>
      <c r="BD348" s="146">
        <f>IF(AZ348=4,G348,0)</f>
        <v>0</v>
      </c>
      <c r="BE348" s="146">
        <f>IF(AZ348=5,G348,0)</f>
        <v>0</v>
      </c>
      <c r="CA348" s="177">
        <v>1</v>
      </c>
      <c r="CB348" s="177">
        <v>7</v>
      </c>
      <c r="CZ348" s="146">
        <v>6.9999999999999994E-5</v>
      </c>
    </row>
    <row r="349" spans="1:104" x14ac:dyDescent="0.2">
      <c r="A349" s="178"/>
      <c r="B349" s="180"/>
      <c r="C349" s="225" t="s">
        <v>423</v>
      </c>
      <c r="D349" s="226"/>
      <c r="E349" s="181">
        <v>0</v>
      </c>
      <c r="F349" s="182"/>
      <c r="G349" s="183"/>
      <c r="M349" s="179" t="s">
        <v>423</v>
      </c>
      <c r="O349" s="170"/>
    </row>
    <row r="350" spans="1:104" x14ac:dyDescent="0.2">
      <c r="A350" s="178"/>
      <c r="B350" s="180"/>
      <c r="C350" s="225" t="s">
        <v>113</v>
      </c>
      <c r="D350" s="226"/>
      <c r="E350" s="181">
        <v>4.7809999999999997</v>
      </c>
      <c r="F350" s="182"/>
      <c r="G350" s="183"/>
      <c r="M350" s="179" t="s">
        <v>113</v>
      </c>
      <c r="O350" s="170"/>
    </row>
    <row r="351" spans="1:104" x14ac:dyDescent="0.2">
      <c r="A351" s="178"/>
      <c r="B351" s="180"/>
      <c r="C351" s="225" t="s">
        <v>114</v>
      </c>
      <c r="D351" s="226"/>
      <c r="E351" s="181">
        <v>11.139200000000001</v>
      </c>
      <c r="F351" s="182"/>
      <c r="G351" s="183"/>
      <c r="M351" s="179" t="s">
        <v>114</v>
      </c>
      <c r="O351" s="170"/>
    </row>
    <row r="352" spans="1:104" x14ac:dyDescent="0.2">
      <c r="A352" s="178"/>
      <c r="B352" s="180"/>
      <c r="C352" s="225" t="s">
        <v>115</v>
      </c>
      <c r="D352" s="226"/>
      <c r="E352" s="181">
        <v>2.2711999999999999</v>
      </c>
      <c r="F352" s="182"/>
      <c r="G352" s="183"/>
      <c r="M352" s="179" t="s">
        <v>115</v>
      </c>
      <c r="O352" s="170"/>
    </row>
    <row r="353" spans="1:104" x14ac:dyDescent="0.2">
      <c r="A353" s="178"/>
      <c r="B353" s="180"/>
      <c r="C353" s="225" t="s">
        <v>116</v>
      </c>
      <c r="D353" s="226"/>
      <c r="E353" s="181">
        <v>1.3360000000000001</v>
      </c>
      <c r="F353" s="182"/>
      <c r="G353" s="183"/>
      <c r="M353" s="179" t="s">
        <v>116</v>
      </c>
      <c r="O353" s="170"/>
    </row>
    <row r="354" spans="1:104" x14ac:dyDescent="0.2">
      <c r="A354" s="178"/>
      <c r="B354" s="180"/>
      <c r="C354" s="225" t="s">
        <v>117</v>
      </c>
      <c r="D354" s="226"/>
      <c r="E354" s="181">
        <v>5.1980000000000004</v>
      </c>
      <c r="F354" s="182"/>
      <c r="G354" s="183"/>
      <c r="M354" s="179" t="s">
        <v>117</v>
      </c>
      <c r="O354" s="170"/>
    </row>
    <row r="355" spans="1:104" x14ac:dyDescent="0.2">
      <c r="A355" s="178"/>
      <c r="B355" s="180"/>
      <c r="C355" s="225" t="s">
        <v>118</v>
      </c>
      <c r="D355" s="226"/>
      <c r="E355" s="181">
        <v>9.8354999999999997</v>
      </c>
      <c r="F355" s="182"/>
      <c r="G355" s="183"/>
      <c r="M355" s="179" t="s">
        <v>118</v>
      </c>
      <c r="O355" s="170"/>
    </row>
    <row r="356" spans="1:104" x14ac:dyDescent="0.2">
      <c r="A356" s="178"/>
      <c r="B356" s="180"/>
      <c r="C356" s="225" t="s">
        <v>119</v>
      </c>
      <c r="D356" s="226"/>
      <c r="E356" s="181">
        <v>2.4860000000000002</v>
      </c>
      <c r="F356" s="182"/>
      <c r="G356" s="183"/>
      <c r="M356" s="179" t="s">
        <v>119</v>
      </c>
      <c r="O356" s="170"/>
    </row>
    <row r="357" spans="1:104" x14ac:dyDescent="0.2">
      <c r="A357" s="178"/>
      <c r="B357" s="180"/>
      <c r="C357" s="225" t="s">
        <v>424</v>
      </c>
      <c r="D357" s="226"/>
      <c r="E357" s="181">
        <v>0</v>
      </c>
      <c r="F357" s="182"/>
      <c r="G357" s="183"/>
      <c r="M357" s="179" t="s">
        <v>424</v>
      </c>
      <c r="O357" s="170"/>
    </row>
    <row r="358" spans="1:104" x14ac:dyDescent="0.2">
      <c r="A358" s="178"/>
      <c r="B358" s="180"/>
      <c r="C358" s="225" t="s">
        <v>138</v>
      </c>
      <c r="D358" s="226"/>
      <c r="E358" s="181">
        <v>10.98</v>
      </c>
      <c r="F358" s="182"/>
      <c r="G358" s="183"/>
      <c r="M358" s="179" t="s">
        <v>138</v>
      </c>
      <c r="O358" s="170"/>
    </row>
    <row r="359" spans="1:104" x14ac:dyDescent="0.2">
      <c r="A359" s="178"/>
      <c r="B359" s="180"/>
      <c r="C359" s="225" t="s">
        <v>425</v>
      </c>
      <c r="D359" s="226"/>
      <c r="E359" s="181">
        <v>16.909199999999998</v>
      </c>
      <c r="F359" s="182"/>
      <c r="G359" s="183"/>
      <c r="M359" s="179" t="s">
        <v>425</v>
      </c>
      <c r="O359" s="170"/>
    </row>
    <row r="360" spans="1:104" x14ac:dyDescent="0.2">
      <c r="A360" s="178"/>
      <c r="B360" s="180"/>
      <c r="C360" s="225" t="s">
        <v>140</v>
      </c>
      <c r="D360" s="226"/>
      <c r="E360" s="181">
        <v>7.3932000000000002</v>
      </c>
      <c r="F360" s="182"/>
      <c r="G360" s="183"/>
      <c r="M360" s="179" t="s">
        <v>140</v>
      </c>
      <c r="O360" s="170"/>
    </row>
    <row r="361" spans="1:104" x14ac:dyDescent="0.2">
      <c r="A361" s="178"/>
      <c r="B361" s="180"/>
      <c r="C361" s="225" t="s">
        <v>141</v>
      </c>
      <c r="D361" s="226"/>
      <c r="E361" s="181">
        <v>6.0267999999999997</v>
      </c>
      <c r="F361" s="182"/>
      <c r="G361" s="183"/>
      <c r="M361" s="179" t="s">
        <v>141</v>
      </c>
      <c r="O361" s="170"/>
    </row>
    <row r="362" spans="1:104" x14ac:dyDescent="0.2">
      <c r="A362" s="178"/>
      <c r="B362" s="180"/>
      <c r="C362" s="225" t="s">
        <v>426</v>
      </c>
      <c r="D362" s="226"/>
      <c r="E362" s="181">
        <v>11.1264</v>
      </c>
      <c r="F362" s="182"/>
      <c r="G362" s="183"/>
      <c r="M362" s="179" t="s">
        <v>426</v>
      </c>
      <c r="O362" s="170"/>
    </row>
    <row r="363" spans="1:104" x14ac:dyDescent="0.2">
      <c r="A363" s="178"/>
      <c r="B363" s="180"/>
      <c r="C363" s="225" t="s">
        <v>427</v>
      </c>
      <c r="D363" s="226"/>
      <c r="E363" s="181">
        <v>15.7136</v>
      </c>
      <c r="F363" s="182"/>
      <c r="G363" s="183"/>
      <c r="M363" s="179" t="s">
        <v>427</v>
      </c>
      <c r="O363" s="170"/>
    </row>
    <row r="364" spans="1:104" x14ac:dyDescent="0.2">
      <c r="A364" s="178"/>
      <c r="B364" s="180"/>
      <c r="C364" s="225" t="s">
        <v>144</v>
      </c>
      <c r="D364" s="226"/>
      <c r="E364" s="181">
        <v>8.1983999999999995</v>
      </c>
      <c r="F364" s="182"/>
      <c r="G364" s="183"/>
      <c r="M364" s="179" t="s">
        <v>144</v>
      </c>
      <c r="O364" s="170"/>
    </row>
    <row r="365" spans="1:104" x14ac:dyDescent="0.2">
      <c r="A365" s="171">
        <v>75</v>
      </c>
      <c r="B365" s="172" t="s">
        <v>428</v>
      </c>
      <c r="C365" s="173" t="s">
        <v>429</v>
      </c>
      <c r="D365" s="174" t="s">
        <v>86</v>
      </c>
      <c r="E365" s="175">
        <v>113.39449999999999</v>
      </c>
      <c r="F365" s="175">
        <v>0</v>
      </c>
      <c r="G365" s="176">
        <f>E365*F365</f>
        <v>0</v>
      </c>
      <c r="O365" s="170">
        <v>2</v>
      </c>
      <c r="AA365" s="146">
        <v>1</v>
      </c>
      <c r="AB365" s="146">
        <v>7</v>
      </c>
      <c r="AC365" s="146">
        <v>7</v>
      </c>
      <c r="AZ365" s="146">
        <v>2</v>
      </c>
      <c r="BA365" s="146">
        <f>IF(AZ365=1,G365,0)</f>
        <v>0</v>
      </c>
      <c r="BB365" s="146">
        <f>IF(AZ365=2,G365,0)</f>
        <v>0</v>
      </c>
      <c r="BC365" s="146">
        <f>IF(AZ365=3,G365,0)</f>
        <v>0</v>
      </c>
      <c r="BD365" s="146">
        <f>IF(AZ365=4,G365,0)</f>
        <v>0</v>
      </c>
      <c r="BE365" s="146">
        <f>IF(AZ365=5,G365,0)</f>
        <v>0</v>
      </c>
      <c r="CA365" s="177">
        <v>1</v>
      </c>
      <c r="CB365" s="177">
        <v>7</v>
      </c>
      <c r="CZ365" s="146">
        <v>1.3999999999999999E-4</v>
      </c>
    </row>
    <row r="366" spans="1:104" x14ac:dyDescent="0.2">
      <c r="A366" s="178"/>
      <c r="B366" s="180"/>
      <c r="C366" s="225" t="s">
        <v>423</v>
      </c>
      <c r="D366" s="226"/>
      <c r="E366" s="181">
        <v>0</v>
      </c>
      <c r="F366" s="182"/>
      <c r="G366" s="183"/>
      <c r="M366" s="179" t="s">
        <v>423</v>
      </c>
      <c r="O366" s="170"/>
    </row>
    <row r="367" spans="1:104" x14ac:dyDescent="0.2">
      <c r="A367" s="178"/>
      <c r="B367" s="180"/>
      <c r="C367" s="225" t="s">
        <v>113</v>
      </c>
      <c r="D367" s="226"/>
      <c r="E367" s="181">
        <v>4.7809999999999997</v>
      </c>
      <c r="F367" s="182"/>
      <c r="G367" s="183"/>
      <c r="M367" s="179" t="s">
        <v>113</v>
      </c>
      <c r="O367" s="170"/>
    </row>
    <row r="368" spans="1:104" x14ac:dyDescent="0.2">
      <c r="A368" s="178"/>
      <c r="B368" s="180"/>
      <c r="C368" s="225" t="s">
        <v>114</v>
      </c>
      <c r="D368" s="226"/>
      <c r="E368" s="181">
        <v>11.139200000000001</v>
      </c>
      <c r="F368" s="182"/>
      <c r="G368" s="183"/>
      <c r="M368" s="179" t="s">
        <v>114</v>
      </c>
      <c r="O368" s="170"/>
    </row>
    <row r="369" spans="1:104" x14ac:dyDescent="0.2">
      <c r="A369" s="178"/>
      <c r="B369" s="180"/>
      <c r="C369" s="225" t="s">
        <v>115</v>
      </c>
      <c r="D369" s="226"/>
      <c r="E369" s="181">
        <v>2.2711999999999999</v>
      </c>
      <c r="F369" s="182"/>
      <c r="G369" s="183"/>
      <c r="M369" s="179" t="s">
        <v>115</v>
      </c>
      <c r="O369" s="170"/>
    </row>
    <row r="370" spans="1:104" x14ac:dyDescent="0.2">
      <c r="A370" s="178"/>
      <c r="B370" s="180"/>
      <c r="C370" s="225" t="s">
        <v>116</v>
      </c>
      <c r="D370" s="226"/>
      <c r="E370" s="181">
        <v>1.3360000000000001</v>
      </c>
      <c r="F370" s="182"/>
      <c r="G370" s="183"/>
      <c r="M370" s="179" t="s">
        <v>116</v>
      </c>
      <c r="O370" s="170"/>
    </row>
    <row r="371" spans="1:104" x14ac:dyDescent="0.2">
      <c r="A371" s="178"/>
      <c r="B371" s="180"/>
      <c r="C371" s="225" t="s">
        <v>117</v>
      </c>
      <c r="D371" s="226"/>
      <c r="E371" s="181">
        <v>5.1980000000000004</v>
      </c>
      <c r="F371" s="182"/>
      <c r="G371" s="183"/>
      <c r="M371" s="179" t="s">
        <v>117</v>
      </c>
      <c r="O371" s="170"/>
    </row>
    <row r="372" spans="1:104" x14ac:dyDescent="0.2">
      <c r="A372" s="178"/>
      <c r="B372" s="180"/>
      <c r="C372" s="225" t="s">
        <v>118</v>
      </c>
      <c r="D372" s="226"/>
      <c r="E372" s="181">
        <v>9.8354999999999997</v>
      </c>
      <c r="F372" s="182"/>
      <c r="G372" s="183"/>
      <c r="M372" s="179" t="s">
        <v>118</v>
      </c>
      <c r="O372" s="170"/>
    </row>
    <row r="373" spans="1:104" x14ac:dyDescent="0.2">
      <c r="A373" s="178"/>
      <c r="B373" s="180"/>
      <c r="C373" s="225" t="s">
        <v>119</v>
      </c>
      <c r="D373" s="226"/>
      <c r="E373" s="181">
        <v>2.4860000000000002</v>
      </c>
      <c r="F373" s="182"/>
      <c r="G373" s="183"/>
      <c r="M373" s="179" t="s">
        <v>119</v>
      </c>
      <c r="O373" s="170"/>
    </row>
    <row r="374" spans="1:104" x14ac:dyDescent="0.2">
      <c r="A374" s="178"/>
      <c r="B374" s="180"/>
      <c r="C374" s="225" t="s">
        <v>424</v>
      </c>
      <c r="D374" s="226"/>
      <c r="E374" s="181">
        <v>0</v>
      </c>
      <c r="F374" s="182"/>
      <c r="G374" s="183"/>
      <c r="M374" s="179" t="s">
        <v>424</v>
      </c>
      <c r="O374" s="170"/>
    </row>
    <row r="375" spans="1:104" x14ac:dyDescent="0.2">
      <c r="A375" s="178"/>
      <c r="B375" s="180"/>
      <c r="C375" s="225" t="s">
        <v>138</v>
      </c>
      <c r="D375" s="226"/>
      <c r="E375" s="181">
        <v>10.98</v>
      </c>
      <c r="F375" s="182"/>
      <c r="G375" s="183"/>
      <c r="M375" s="179" t="s">
        <v>138</v>
      </c>
      <c r="O375" s="170"/>
    </row>
    <row r="376" spans="1:104" x14ac:dyDescent="0.2">
      <c r="A376" s="178"/>
      <c r="B376" s="180"/>
      <c r="C376" s="225" t="s">
        <v>425</v>
      </c>
      <c r="D376" s="226"/>
      <c r="E376" s="181">
        <v>16.909199999999998</v>
      </c>
      <c r="F376" s="182"/>
      <c r="G376" s="183"/>
      <c r="M376" s="179" t="s">
        <v>425</v>
      </c>
      <c r="O376" s="170"/>
    </row>
    <row r="377" spans="1:104" x14ac:dyDescent="0.2">
      <c r="A377" s="178"/>
      <c r="B377" s="180"/>
      <c r="C377" s="225" t="s">
        <v>140</v>
      </c>
      <c r="D377" s="226"/>
      <c r="E377" s="181">
        <v>7.3932000000000002</v>
      </c>
      <c r="F377" s="182"/>
      <c r="G377" s="183"/>
      <c r="M377" s="179" t="s">
        <v>140</v>
      </c>
      <c r="O377" s="170"/>
    </row>
    <row r="378" spans="1:104" x14ac:dyDescent="0.2">
      <c r="A378" s="178"/>
      <c r="B378" s="180"/>
      <c r="C378" s="225" t="s">
        <v>141</v>
      </c>
      <c r="D378" s="226"/>
      <c r="E378" s="181">
        <v>6.0267999999999997</v>
      </c>
      <c r="F378" s="182"/>
      <c r="G378" s="183"/>
      <c r="M378" s="179" t="s">
        <v>141</v>
      </c>
      <c r="O378" s="170"/>
    </row>
    <row r="379" spans="1:104" x14ac:dyDescent="0.2">
      <c r="A379" s="178"/>
      <c r="B379" s="180"/>
      <c r="C379" s="225" t="s">
        <v>426</v>
      </c>
      <c r="D379" s="226"/>
      <c r="E379" s="181">
        <v>11.1264</v>
      </c>
      <c r="F379" s="182"/>
      <c r="G379" s="183"/>
      <c r="M379" s="179" t="s">
        <v>426</v>
      </c>
      <c r="O379" s="170"/>
    </row>
    <row r="380" spans="1:104" x14ac:dyDescent="0.2">
      <c r="A380" s="178"/>
      <c r="B380" s="180"/>
      <c r="C380" s="225" t="s">
        <v>427</v>
      </c>
      <c r="D380" s="226"/>
      <c r="E380" s="181">
        <v>15.7136</v>
      </c>
      <c r="F380" s="182"/>
      <c r="G380" s="183"/>
      <c r="M380" s="179" t="s">
        <v>427</v>
      </c>
      <c r="O380" s="170"/>
    </row>
    <row r="381" spans="1:104" x14ac:dyDescent="0.2">
      <c r="A381" s="178"/>
      <c r="B381" s="180"/>
      <c r="C381" s="225" t="s">
        <v>144</v>
      </c>
      <c r="D381" s="226"/>
      <c r="E381" s="181">
        <v>8.1983999999999995</v>
      </c>
      <c r="F381" s="182"/>
      <c r="G381" s="183"/>
      <c r="M381" s="179" t="s">
        <v>144</v>
      </c>
      <c r="O381" s="170"/>
    </row>
    <row r="382" spans="1:104" x14ac:dyDescent="0.2">
      <c r="A382" s="184"/>
      <c r="B382" s="185" t="s">
        <v>74</v>
      </c>
      <c r="C382" s="186" t="str">
        <f>CONCATENATE(B347," ",C347)</f>
        <v>784 Malby</v>
      </c>
      <c r="D382" s="187"/>
      <c r="E382" s="188"/>
      <c r="F382" s="189"/>
      <c r="G382" s="190">
        <f>SUM(G347:G381)</f>
        <v>0</v>
      </c>
      <c r="O382" s="170">
        <v>4</v>
      </c>
      <c r="BA382" s="191">
        <f>SUM(BA347:BA381)</f>
        <v>0</v>
      </c>
      <c r="BB382" s="191">
        <f>SUM(BB347:BB381)</f>
        <v>0</v>
      </c>
      <c r="BC382" s="191">
        <f>SUM(BC347:BC381)</f>
        <v>0</v>
      </c>
      <c r="BD382" s="191">
        <f>SUM(BD347:BD381)</f>
        <v>0</v>
      </c>
      <c r="BE382" s="191">
        <f>SUM(BE347:BE381)</f>
        <v>0</v>
      </c>
    </row>
    <row r="383" spans="1:104" x14ac:dyDescent="0.2">
      <c r="A383" s="163" t="s">
        <v>72</v>
      </c>
      <c r="B383" s="164" t="s">
        <v>430</v>
      </c>
      <c r="C383" s="165" t="s">
        <v>431</v>
      </c>
      <c r="D383" s="166"/>
      <c r="E383" s="167"/>
      <c r="F383" s="167"/>
      <c r="G383" s="168"/>
      <c r="H383" s="169"/>
      <c r="I383" s="169"/>
      <c r="O383" s="170">
        <v>1</v>
      </c>
    </row>
    <row r="384" spans="1:104" x14ac:dyDescent="0.2">
      <c r="A384" s="171">
        <v>76</v>
      </c>
      <c r="B384" s="172" t="s">
        <v>432</v>
      </c>
      <c r="C384" s="173" t="s">
        <v>433</v>
      </c>
      <c r="D384" s="174" t="s">
        <v>306</v>
      </c>
      <c r="E384" s="175">
        <v>1</v>
      </c>
      <c r="F384" s="175">
        <v>0</v>
      </c>
      <c r="G384" s="176">
        <f>E384*F384</f>
        <v>0</v>
      </c>
      <c r="O384" s="170">
        <v>2</v>
      </c>
      <c r="AA384" s="146">
        <v>12</v>
      </c>
      <c r="AB384" s="146">
        <v>0</v>
      </c>
      <c r="AC384" s="146">
        <v>3</v>
      </c>
      <c r="AZ384" s="146">
        <v>4</v>
      </c>
      <c r="BA384" s="146">
        <f>IF(AZ384=1,G384,0)</f>
        <v>0</v>
      </c>
      <c r="BB384" s="146">
        <f>IF(AZ384=2,G384,0)</f>
        <v>0</v>
      </c>
      <c r="BC384" s="146">
        <f>IF(AZ384=3,G384,0)</f>
        <v>0</v>
      </c>
      <c r="BD384" s="146">
        <f>IF(AZ384=4,G384,0)</f>
        <v>0</v>
      </c>
      <c r="BE384" s="146">
        <f>IF(AZ384=5,G384,0)</f>
        <v>0</v>
      </c>
      <c r="CA384" s="177">
        <v>12</v>
      </c>
      <c r="CB384" s="177">
        <v>0</v>
      </c>
      <c r="CZ384" s="146">
        <v>0</v>
      </c>
    </row>
    <row r="385" spans="1:104" x14ac:dyDescent="0.2">
      <c r="A385" s="184"/>
      <c r="B385" s="185" t="s">
        <v>74</v>
      </c>
      <c r="C385" s="186" t="str">
        <f>CONCATENATE(B383," ",C383)</f>
        <v>M21 Elektromontáže</v>
      </c>
      <c r="D385" s="187"/>
      <c r="E385" s="188"/>
      <c r="F385" s="189"/>
      <c r="G385" s="190">
        <f>SUM(G383:G384)</f>
        <v>0</v>
      </c>
      <c r="O385" s="170">
        <v>4</v>
      </c>
      <c r="BA385" s="191">
        <f>SUM(BA383:BA384)</f>
        <v>0</v>
      </c>
      <c r="BB385" s="191">
        <f>SUM(BB383:BB384)</f>
        <v>0</v>
      </c>
      <c r="BC385" s="191">
        <f>SUM(BC383:BC384)</f>
        <v>0</v>
      </c>
      <c r="BD385" s="191">
        <f>SUM(BD383:BD384)</f>
        <v>0</v>
      </c>
      <c r="BE385" s="191">
        <f>SUM(BE383:BE384)</f>
        <v>0</v>
      </c>
    </row>
    <row r="386" spans="1:104" x14ac:dyDescent="0.2">
      <c r="A386" s="163" t="s">
        <v>72</v>
      </c>
      <c r="B386" s="164" t="s">
        <v>434</v>
      </c>
      <c r="C386" s="165" t="s">
        <v>435</v>
      </c>
      <c r="D386" s="166"/>
      <c r="E386" s="167"/>
      <c r="F386" s="167"/>
      <c r="G386" s="168"/>
      <c r="H386" s="169"/>
      <c r="I386" s="169"/>
      <c r="O386" s="170">
        <v>1</v>
      </c>
    </row>
    <row r="387" spans="1:104" x14ac:dyDescent="0.2">
      <c r="A387" s="171">
        <v>77</v>
      </c>
      <c r="B387" s="172" t="s">
        <v>436</v>
      </c>
      <c r="C387" s="173" t="s">
        <v>437</v>
      </c>
      <c r="D387" s="174" t="s">
        <v>306</v>
      </c>
      <c r="E387" s="175">
        <v>1</v>
      </c>
      <c r="F387" s="175">
        <v>0</v>
      </c>
      <c r="G387" s="176">
        <f>E387*F387</f>
        <v>0</v>
      </c>
      <c r="O387" s="170">
        <v>2</v>
      </c>
      <c r="AA387" s="146">
        <v>12</v>
      </c>
      <c r="AB387" s="146">
        <v>0</v>
      </c>
      <c r="AC387" s="146">
        <v>4</v>
      </c>
      <c r="AZ387" s="146">
        <v>4</v>
      </c>
      <c r="BA387" s="146">
        <f>IF(AZ387=1,G387,0)</f>
        <v>0</v>
      </c>
      <c r="BB387" s="146">
        <f>IF(AZ387=2,G387,0)</f>
        <v>0</v>
      </c>
      <c r="BC387" s="146">
        <f>IF(AZ387=3,G387,0)</f>
        <v>0</v>
      </c>
      <c r="BD387" s="146">
        <f>IF(AZ387=4,G387,0)</f>
        <v>0</v>
      </c>
      <c r="BE387" s="146">
        <f>IF(AZ387=5,G387,0)</f>
        <v>0</v>
      </c>
      <c r="CA387" s="177">
        <v>12</v>
      </c>
      <c r="CB387" s="177">
        <v>0</v>
      </c>
      <c r="CZ387" s="146">
        <v>0</v>
      </c>
    </row>
    <row r="388" spans="1:104" x14ac:dyDescent="0.2">
      <c r="A388" s="184"/>
      <c r="B388" s="185" t="s">
        <v>74</v>
      </c>
      <c r="C388" s="186" t="str">
        <f>CONCATENATE(B386," ",C386)</f>
        <v>M24 Montáže vzduchotechnických zařízení</v>
      </c>
      <c r="D388" s="187"/>
      <c r="E388" s="188"/>
      <c r="F388" s="189"/>
      <c r="G388" s="190">
        <f>SUM(G386:G387)</f>
        <v>0</v>
      </c>
      <c r="O388" s="170">
        <v>4</v>
      </c>
      <c r="BA388" s="191">
        <f>SUM(BA386:BA387)</f>
        <v>0</v>
      </c>
      <c r="BB388" s="191">
        <f>SUM(BB386:BB387)</f>
        <v>0</v>
      </c>
      <c r="BC388" s="191">
        <f>SUM(BC386:BC387)</f>
        <v>0</v>
      </c>
      <c r="BD388" s="191">
        <f>SUM(BD386:BD387)</f>
        <v>0</v>
      </c>
      <c r="BE388" s="191">
        <f>SUM(BE386:BE387)</f>
        <v>0</v>
      </c>
    </row>
    <row r="389" spans="1:104" x14ac:dyDescent="0.2">
      <c r="A389" s="163" t="s">
        <v>72</v>
      </c>
      <c r="B389" s="164" t="s">
        <v>438</v>
      </c>
      <c r="C389" s="165" t="s">
        <v>439</v>
      </c>
      <c r="D389" s="166"/>
      <c r="E389" s="167"/>
      <c r="F389" s="167"/>
      <c r="G389" s="168"/>
      <c r="H389" s="169"/>
      <c r="I389" s="169"/>
      <c r="O389" s="170">
        <v>1</v>
      </c>
    </row>
    <row r="390" spans="1:104" x14ac:dyDescent="0.2">
      <c r="A390" s="171">
        <v>78</v>
      </c>
      <c r="B390" s="172" t="s">
        <v>440</v>
      </c>
      <c r="C390" s="173" t="s">
        <v>441</v>
      </c>
      <c r="D390" s="174" t="s">
        <v>277</v>
      </c>
      <c r="E390" s="175">
        <v>29.9980452</v>
      </c>
      <c r="F390" s="175">
        <v>0</v>
      </c>
      <c r="G390" s="176">
        <f t="shared" ref="G390:G395" si="0">E390*F390</f>
        <v>0</v>
      </c>
      <c r="O390" s="170">
        <v>2</v>
      </c>
      <c r="AA390" s="146">
        <v>8</v>
      </c>
      <c r="AB390" s="146">
        <v>0</v>
      </c>
      <c r="AC390" s="146">
        <v>3</v>
      </c>
      <c r="AZ390" s="146">
        <v>1</v>
      </c>
      <c r="BA390" s="146">
        <f t="shared" ref="BA390:BA395" si="1">IF(AZ390=1,G390,0)</f>
        <v>0</v>
      </c>
      <c r="BB390" s="146">
        <f t="shared" ref="BB390:BB395" si="2">IF(AZ390=2,G390,0)</f>
        <v>0</v>
      </c>
      <c r="BC390" s="146">
        <f t="shared" ref="BC390:BC395" si="3">IF(AZ390=3,G390,0)</f>
        <v>0</v>
      </c>
      <c r="BD390" s="146">
        <f t="shared" ref="BD390:BD395" si="4">IF(AZ390=4,G390,0)</f>
        <v>0</v>
      </c>
      <c r="BE390" s="146">
        <f t="shared" ref="BE390:BE395" si="5">IF(AZ390=5,G390,0)</f>
        <v>0</v>
      </c>
      <c r="CA390" s="177">
        <v>8</v>
      </c>
      <c r="CB390" s="177">
        <v>0</v>
      </c>
      <c r="CZ390" s="146">
        <v>0</v>
      </c>
    </row>
    <row r="391" spans="1:104" x14ac:dyDescent="0.2">
      <c r="A391" s="171">
        <v>79</v>
      </c>
      <c r="B391" s="172" t="s">
        <v>442</v>
      </c>
      <c r="C391" s="173" t="s">
        <v>443</v>
      </c>
      <c r="D391" s="174" t="s">
        <v>277</v>
      </c>
      <c r="E391" s="175">
        <v>329.97849719999999</v>
      </c>
      <c r="F391" s="175">
        <v>0</v>
      </c>
      <c r="G391" s="176">
        <f t="shared" si="0"/>
        <v>0</v>
      </c>
      <c r="O391" s="170">
        <v>2</v>
      </c>
      <c r="AA391" s="146">
        <v>8</v>
      </c>
      <c r="AB391" s="146">
        <v>0</v>
      </c>
      <c r="AC391" s="146">
        <v>3</v>
      </c>
      <c r="AZ391" s="146">
        <v>1</v>
      </c>
      <c r="BA391" s="146">
        <f t="shared" si="1"/>
        <v>0</v>
      </c>
      <c r="BB391" s="146">
        <f t="shared" si="2"/>
        <v>0</v>
      </c>
      <c r="BC391" s="146">
        <f t="shared" si="3"/>
        <v>0</v>
      </c>
      <c r="BD391" s="146">
        <f t="shared" si="4"/>
        <v>0</v>
      </c>
      <c r="BE391" s="146">
        <f t="shared" si="5"/>
        <v>0</v>
      </c>
      <c r="CA391" s="177">
        <v>8</v>
      </c>
      <c r="CB391" s="177">
        <v>0</v>
      </c>
      <c r="CZ391" s="146">
        <v>0</v>
      </c>
    </row>
    <row r="392" spans="1:104" x14ac:dyDescent="0.2">
      <c r="A392" s="171">
        <v>80</v>
      </c>
      <c r="B392" s="172" t="s">
        <v>444</v>
      </c>
      <c r="C392" s="173" t="s">
        <v>445</v>
      </c>
      <c r="D392" s="174" t="s">
        <v>277</v>
      </c>
      <c r="E392" s="175">
        <v>29.9980452</v>
      </c>
      <c r="F392" s="175">
        <v>0</v>
      </c>
      <c r="G392" s="176">
        <f t="shared" si="0"/>
        <v>0</v>
      </c>
      <c r="O392" s="170">
        <v>2</v>
      </c>
      <c r="AA392" s="146">
        <v>8</v>
      </c>
      <c r="AB392" s="146">
        <v>0</v>
      </c>
      <c r="AC392" s="146">
        <v>3</v>
      </c>
      <c r="AZ392" s="146">
        <v>1</v>
      </c>
      <c r="BA392" s="146">
        <f t="shared" si="1"/>
        <v>0</v>
      </c>
      <c r="BB392" s="146">
        <f t="shared" si="2"/>
        <v>0</v>
      </c>
      <c r="BC392" s="146">
        <f t="shared" si="3"/>
        <v>0</v>
      </c>
      <c r="BD392" s="146">
        <f t="shared" si="4"/>
        <v>0</v>
      </c>
      <c r="BE392" s="146">
        <f t="shared" si="5"/>
        <v>0</v>
      </c>
      <c r="CA392" s="177">
        <v>8</v>
      </c>
      <c r="CB392" s="177">
        <v>0</v>
      </c>
      <c r="CZ392" s="146">
        <v>0</v>
      </c>
    </row>
    <row r="393" spans="1:104" x14ac:dyDescent="0.2">
      <c r="A393" s="171">
        <v>81</v>
      </c>
      <c r="B393" s="172" t="s">
        <v>446</v>
      </c>
      <c r="C393" s="173" t="s">
        <v>447</v>
      </c>
      <c r="D393" s="174" t="s">
        <v>277</v>
      </c>
      <c r="E393" s="175">
        <v>119.9921808</v>
      </c>
      <c r="F393" s="175">
        <v>0</v>
      </c>
      <c r="G393" s="176">
        <f t="shared" si="0"/>
        <v>0</v>
      </c>
      <c r="O393" s="170">
        <v>2</v>
      </c>
      <c r="AA393" s="146">
        <v>8</v>
      </c>
      <c r="AB393" s="146">
        <v>0</v>
      </c>
      <c r="AC393" s="146">
        <v>3</v>
      </c>
      <c r="AZ393" s="146">
        <v>1</v>
      </c>
      <c r="BA393" s="146">
        <f t="shared" si="1"/>
        <v>0</v>
      </c>
      <c r="BB393" s="146">
        <f t="shared" si="2"/>
        <v>0</v>
      </c>
      <c r="BC393" s="146">
        <f t="shared" si="3"/>
        <v>0</v>
      </c>
      <c r="BD393" s="146">
        <f t="shared" si="4"/>
        <v>0</v>
      </c>
      <c r="BE393" s="146">
        <f t="shared" si="5"/>
        <v>0</v>
      </c>
      <c r="CA393" s="177">
        <v>8</v>
      </c>
      <c r="CB393" s="177">
        <v>0</v>
      </c>
      <c r="CZ393" s="146">
        <v>0</v>
      </c>
    </row>
    <row r="394" spans="1:104" x14ac:dyDescent="0.2">
      <c r="A394" s="171">
        <v>82</v>
      </c>
      <c r="B394" s="172" t="s">
        <v>448</v>
      </c>
      <c r="C394" s="173" t="s">
        <v>449</v>
      </c>
      <c r="D394" s="174" t="s">
        <v>277</v>
      </c>
      <c r="E394" s="175">
        <v>29.9980452</v>
      </c>
      <c r="F394" s="175">
        <v>0</v>
      </c>
      <c r="G394" s="176">
        <f t="shared" si="0"/>
        <v>0</v>
      </c>
      <c r="O394" s="170">
        <v>2</v>
      </c>
      <c r="AA394" s="146">
        <v>8</v>
      </c>
      <c r="AB394" s="146">
        <v>0</v>
      </c>
      <c r="AC394" s="146">
        <v>3</v>
      </c>
      <c r="AZ394" s="146">
        <v>1</v>
      </c>
      <c r="BA394" s="146">
        <f t="shared" si="1"/>
        <v>0</v>
      </c>
      <c r="BB394" s="146">
        <f t="shared" si="2"/>
        <v>0</v>
      </c>
      <c r="BC394" s="146">
        <f t="shared" si="3"/>
        <v>0</v>
      </c>
      <c r="BD394" s="146">
        <f t="shared" si="4"/>
        <v>0</v>
      </c>
      <c r="BE394" s="146">
        <f t="shared" si="5"/>
        <v>0</v>
      </c>
      <c r="CA394" s="177">
        <v>8</v>
      </c>
      <c r="CB394" s="177">
        <v>0</v>
      </c>
      <c r="CZ394" s="146">
        <v>0</v>
      </c>
    </row>
    <row r="395" spans="1:104" x14ac:dyDescent="0.2">
      <c r="A395" s="171">
        <v>83</v>
      </c>
      <c r="B395" s="172" t="s">
        <v>450</v>
      </c>
      <c r="C395" s="173" t="s">
        <v>451</v>
      </c>
      <c r="D395" s="174" t="s">
        <v>277</v>
      </c>
      <c r="E395" s="175">
        <v>29.9980452</v>
      </c>
      <c r="F395" s="175">
        <v>0</v>
      </c>
      <c r="G395" s="176">
        <f t="shared" si="0"/>
        <v>0</v>
      </c>
      <c r="O395" s="170">
        <v>2</v>
      </c>
      <c r="AA395" s="146">
        <v>8</v>
      </c>
      <c r="AB395" s="146">
        <v>0</v>
      </c>
      <c r="AC395" s="146">
        <v>3</v>
      </c>
      <c r="AZ395" s="146">
        <v>1</v>
      </c>
      <c r="BA395" s="146">
        <f t="shared" si="1"/>
        <v>0</v>
      </c>
      <c r="BB395" s="146">
        <f t="shared" si="2"/>
        <v>0</v>
      </c>
      <c r="BC395" s="146">
        <f t="shared" si="3"/>
        <v>0</v>
      </c>
      <c r="BD395" s="146">
        <f t="shared" si="4"/>
        <v>0</v>
      </c>
      <c r="BE395" s="146">
        <f t="shared" si="5"/>
        <v>0</v>
      </c>
      <c r="CA395" s="177">
        <v>8</v>
      </c>
      <c r="CB395" s="177">
        <v>0</v>
      </c>
      <c r="CZ395" s="146">
        <v>0</v>
      </c>
    </row>
    <row r="396" spans="1:104" x14ac:dyDescent="0.2">
      <c r="A396" s="184"/>
      <c r="B396" s="185" t="s">
        <v>74</v>
      </c>
      <c r="C396" s="186" t="str">
        <f>CONCATENATE(B389," ",C389)</f>
        <v>D96 Přesuny suti a vybouraných hmot</v>
      </c>
      <c r="D396" s="187"/>
      <c r="E396" s="188"/>
      <c r="F396" s="189"/>
      <c r="G396" s="190">
        <f>SUM(G389:G395)</f>
        <v>0</v>
      </c>
      <c r="O396" s="170">
        <v>4</v>
      </c>
      <c r="BA396" s="191">
        <f>SUM(BA389:BA395)</f>
        <v>0</v>
      </c>
      <c r="BB396" s="191">
        <f>SUM(BB389:BB395)</f>
        <v>0</v>
      </c>
      <c r="BC396" s="191">
        <f>SUM(BC389:BC395)</f>
        <v>0</v>
      </c>
      <c r="BD396" s="191">
        <f>SUM(BD389:BD395)</f>
        <v>0</v>
      </c>
      <c r="BE396" s="191">
        <f>SUM(BE389:BE395)</f>
        <v>0</v>
      </c>
    </row>
    <row r="397" spans="1:104" x14ac:dyDescent="0.2">
      <c r="E397" s="146"/>
    </row>
    <row r="398" spans="1:104" x14ac:dyDescent="0.2">
      <c r="E398" s="146"/>
    </row>
    <row r="399" spans="1:104" x14ac:dyDescent="0.2">
      <c r="E399" s="146"/>
    </row>
    <row r="400" spans="1:104" x14ac:dyDescent="0.2">
      <c r="E400" s="146"/>
    </row>
    <row r="401" spans="5:5" x14ac:dyDescent="0.2">
      <c r="E401" s="146"/>
    </row>
    <row r="402" spans="5:5" x14ac:dyDescent="0.2">
      <c r="E402" s="146"/>
    </row>
    <row r="403" spans="5:5" x14ac:dyDescent="0.2">
      <c r="E403" s="146"/>
    </row>
    <row r="404" spans="5:5" x14ac:dyDescent="0.2">
      <c r="E404" s="146"/>
    </row>
    <row r="405" spans="5:5" x14ac:dyDescent="0.2">
      <c r="E405" s="146"/>
    </row>
    <row r="406" spans="5:5" x14ac:dyDescent="0.2">
      <c r="E406" s="146"/>
    </row>
    <row r="407" spans="5:5" x14ac:dyDescent="0.2">
      <c r="E407" s="146"/>
    </row>
    <row r="408" spans="5:5" x14ac:dyDescent="0.2">
      <c r="E408" s="146"/>
    </row>
    <row r="409" spans="5:5" x14ac:dyDescent="0.2">
      <c r="E409" s="146"/>
    </row>
    <row r="410" spans="5:5" x14ac:dyDescent="0.2">
      <c r="E410" s="146"/>
    </row>
    <row r="411" spans="5:5" x14ac:dyDescent="0.2">
      <c r="E411" s="146"/>
    </row>
    <row r="412" spans="5:5" x14ac:dyDescent="0.2">
      <c r="E412" s="146"/>
    </row>
    <row r="413" spans="5:5" x14ac:dyDescent="0.2">
      <c r="E413" s="146"/>
    </row>
    <row r="414" spans="5:5" x14ac:dyDescent="0.2">
      <c r="E414" s="146"/>
    </row>
    <row r="415" spans="5:5" x14ac:dyDescent="0.2">
      <c r="E415" s="146"/>
    </row>
    <row r="416" spans="5:5" x14ac:dyDescent="0.2">
      <c r="E416" s="146"/>
    </row>
    <row r="417" spans="1:7" x14ac:dyDescent="0.2">
      <c r="E417" s="146"/>
    </row>
    <row r="418" spans="1:7" x14ac:dyDescent="0.2">
      <c r="E418" s="146"/>
    </row>
    <row r="419" spans="1:7" x14ac:dyDescent="0.2">
      <c r="E419" s="146"/>
    </row>
    <row r="420" spans="1:7" x14ac:dyDescent="0.2">
      <c r="A420" s="192"/>
      <c r="B420" s="192"/>
      <c r="C420" s="192"/>
      <c r="D420" s="192"/>
      <c r="E420" s="192"/>
      <c r="F420" s="192"/>
      <c r="G420" s="192"/>
    </row>
    <row r="421" spans="1:7" x14ac:dyDescent="0.2">
      <c r="A421" s="192"/>
      <c r="B421" s="192"/>
      <c r="C421" s="192"/>
      <c r="D421" s="192"/>
      <c r="E421" s="192"/>
      <c r="F421" s="192"/>
      <c r="G421" s="192"/>
    </row>
    <row r="422" spans="1:7" x14ac:dyDescent="0.2">
      <c r="A422" s="192"/>
      <c r="B422" s="192"/>
      <c r="C422" s="192"/>
      <c r="D422" s="192"/>
      <c r="E422" s="192"/>
      <c r="F422" s="192"/>
      <c r="G422" s="192"/>
    </row>
    <row r="423" spans="1:7" x14ac:dyDescent="0.2">
      <c r="A423" s="192"/>
      <c r="B423" s="192"/>
      <c r="C423" s="192"/>
      <c r="D423" s="192"/>
      <c r="E423" s="192"/>
      <c r="F423" s="192"/>
      <c r="G423" s="192"/>
    </row>
    <row r="424" spans="1:7" x14ac:dyDescent="0.2">
      <c r="E424" s="146"/>
    </row>
    <row r="425" spans="1:7" x14ac:dyDescent="0.2">
      <c r="E425" s="146"/>
    </row>
    <row r="426" spans="1:7" x14ac:dyDescent="0.2">
      <c r="E426" s="146"/>
    </row>
    <row r="427" spans="1:7" x14ac:dyDescent="0.2">
      <c r="E427" s="146"/>
    </row>
    <row r="428" spans="1:7" x14ac:dyDescent="0.2">
      <c r="E428" s="146"/>
    </row>
    <row r="429" spans="1:7" x14ac:dyDescent="0.2">
      <c r="E429" s="146"/>
    </row>
    <row r="430" spans="1:7" x14ac:dyDescent="0.2">
      <c r="E430" s="146"/>
    </row>
    <row r="431" spans="1:7" x14ac:dyDescent="0.2">
      <c r="E431" s="146"/>
    </row>
    <row r="432" spans="1:7" x14ac:dyDescent="0.2">
      <c r="E432" s="146"/>
    </row>
    <row r="433" spans="5:5" x14ac:dyDescent="0.2">
      <c r="E433" s="146"/>
    </row>
    <row r="434" spans="5:5" x14ac:dyDescent="0.2">
      <c r="E434" s="146"/>
    </row>
    <row r="435" spans="5:5" x14ac:dyDescent="0.2">
      <c r="E435" s="146"/>
    </row>
    <row r="436" spans="5:5" x14ac:dyDescent="0.2">
      <c r="E436" s="146"/>
    </row>
    <row r="437" spans="5:5" x14ac:dyDescent="0.2">
      <c r="E437" s="146"/>
    </row>
    <row r="438" spans="5:5" x14ac:dyDescent="0.2">
      <c r="E438" s="146"/>
    </row>
    <row r="439" spans="5:5" x14ac:dyDescent="0.2">
      <c r="E439" s="146"/>
    </row>
    <row r="440" spans="5:5" x14ac:dyDescent="0.2">
      <c r="E440" s="146"/>
    </row>
    <row r="441" spans="5:5" x14ac:dyDescent="0.2">
      <c r="E441" s="146"/>
    </row>
    <row r="442" spans="5:5" x14ac:dyDescent="0.2">
      <c r="E442" s="146"/>
    </row>
    <row r="443" spans="5:5" x14ac:dyDescent="0.2">
      <c r="E443" s="146"/>
    </row>
    <row r="444" spans="5:5" x14ac:dyDescent="0.2">
      <c r="E444" s="146"/>
    </row>
    <row r="445" spans="5:5" x14ac:dyDescent="0.2">
      <c r="E445" s="146"/>
    </row>
    <row r="446" spans="5:5" x14ac:dyDescent="0.2">
      <c r="E446" s="146"/>
    </row>
    <row r="447" spans="5:5" x14ac:dyDescent="0.2">
      <c r="E447" s="146"/>
    </row>
    <row r="448" spans="5:5" x14ac:dyDescent="0.2">
      <c r="E448" s="146"/>
    </row>
    <row r="449" spans="1:7" x14ac:dyDescent="0.2">
      <c r="E449" s="146"/>
    </row>
    <row r="450" spans="1:7" x14ac:dyDescent="0.2">
      <c r="E450" s="146"/>
    </row>
    <row r="451" spans="1:7" x14ac:dyDescent="0.2">
      <c r="E451" s="146"/>
    </row>
    <row r="452" spans="1:7" x14ac:dyDescent="0.2">
      <c r="E452" s="146"/>
    </row>
    <row r="453" spans="1:7" x14ac:dyDescent="0.2">
      <c r="E453" s="146"/>
    </row>
    <row r="454" spans="1:7" x14ac:dyDescent="0.2">
      <c r="E454" s="146"/>
    </row>
    <row r="455" spans="1:7" x14ac:dyDescent="0.2">
      <c r="A455" s="193"/>
      <c r="B455" s="193"/>
    </row>
    <row r="456" spans="1:7" x14ac:dyDescent="0.2">
      <c r="A456" s="192"/>
      <c r="B456" s="192"/>
      <c r="C456" s="195"/>
      <c r="D456" s="195"/>
      <c r="E456" s="196"/>
      <c r="F456" s="195"/>
      <c r="G456" s="197"/>
    </row>
    <row r="457" spans="1:7" x14ac:dyDescent="0.2">
      <c r="A457" s="198"/>
      <c r="B457" s="198"/>
      <c r="C457" s="192"/>
      <c r="D457" s="192"/>
      <c r="E457" s="199"/>
      <c r="F457" s="192"/>
      <c r="G457" s="192"/>
    </row>
    <row r="458" spans="1:7" x14ac:dyDescent="0.2">
      <c r="A458" s="192"/>
      <c r="B458" s="192"/>
      <c r="C458" s="192"/>
      <c r="D458" s="192"/>
      <c r="E458" s="199"/>
      <c r="F458" s="192"/>
      <c r="G458" s="192"/>
    </row>
    <row r="459" spans="1:7" x14ac:dyDescent="0.2">
      <c r="A459" s="192"/>
      <c r="B459" s="192"/>
      <c r="C459" s="192"/>
      <c r="D459" s="192"/>
      <c r="E459" s="199"/>
      <c r="F459" s="192"/>
      <c r="G459" s="192"/>
    </row>
    <row r="460" spans="1:7" x14ac:dyDescent="0.2">
      <c r="A460" s="192"/>
      <c r="B460" s="192"/>
      <c r="C460" s="192"/>
      <c r="D460" s="192"/>
      <c r="E460" s="199"/>
      <c r="F460" s="192"/>
      <c r="G460" s="192"/>
    </row>
    <row r="461" spans="1:7" x14ac:dyDescent="0.2">
      <c r="A461" s="192"/>
      <c r="B461" s="192"/>
      <c r="C461" s="192"/>
      <c r="D461" s="192"/>
      <c r="E461" s="199"/>
      <c r="F461" s="192"/>
      <c r="G461" s="192"/>
    </row>
    <row r="462" spans="1:7" x14ac:dyDescent="0.2">
      <c r="A462" s="192"/>
      <c r="B462" s="192"/>
      <c r="C462" s="192"/>
      <c r="D462" s="192"/>
      <c r="E462" s="199"/>
      <c r="F462" s="192"/>
      <c r="G462" s="192"/>
    </row>
    <row r="463" spans="1:7" x14ac:dyDescent="0.2">
      <c r="A463" s="192"/>
      <c r="B463" s="192"/>
      <c r="C463" s="192"/>
      <c r="D463" s="192"/>
      <c r="E463" s="199"/>
      <c r="F463" s="192"/>
      <c r="G463" s="192"/>
    </row>
    <row r="464" spans="1:7" x14ac:dyDescent="0.2">
      <c r="A464" s="192"/>
      <c r="B464" s="192"/>
      <c r="C464" s="192"/>
      <c r="D464" s="192"/>
      <c r="E464" s="199"/>
      <c r="F464" s="192"/>
      <c r="G464" s="192"/>
    </row>
    <row r="465" spans="1:7" x14ac:dyDescent="0.2">
      <c r="A465" s="192"/>
      <c r="B465" s="192"/>
      <c r="C465" s="192"/>
      <c r="D465" s="192"/>
      <c r="E465" s="199"/>
      <c r="F465" s="192"/>
      <c r="G465" s="192"/>
    </row>
    <row r="466" spans="1:7" x14ac:dyDescent="0.2">
      <c r="A466" s="192"/>
      <c r="B466" s="192"/>
      <c r="C466" s="192"/>
      <c r="D466" s="192"/>
      <c r="E466" s="199"/>
      <c r="F466" s="192"/>
      <c r="G466" s="192"/>
    </row>
    <row r="467" spans="1:7" x14ac:dyDescent="0.2">
      <c r="A467" s="192"/>
      <c r="B467" s="192"/>
      <c r="C467" s="192"/>
      <c r="D467" s="192"/>
      <c r="E467" s="199"/>
      <c r="F467" s="192"/>
      <c r="G467" s="192"/>
    </row>
    <row r="468" spans="1:7" x14ac:dyDescent="0.2">
      <c r="A468" s="192"/>
      <c r="B468" s="192"/>
      <c r="C468" s="192"/>
      <c r="D468" s="192"/>
      <c r="E468" s="199"/>
      <c r="F468" s="192"/>
      <c r="G468" s="192"/>
    </row>
    <row r="469" spans="1:7" x14ac:dyDescent="0.2">
      <c r="A469" s="192"/>
      <c r="B469" s="192"/>
      <c r="C469" s="192"/>
      <c r="D469" s="192"/>
      <c r="E469" s="199"/>
      <c r="F469" s="192"/>
      <c r="G469" s="192"/>
    </row>
  </sheetData>
  <mergeCells count="262">
    <mergeCell ref="C14:D14"/>
    <mergeCell ref="C15:D15"/>
    <mergeCell ref="C16:D16"/>
    <mergeCell ref="C18:D18"/>
    <mergeCell ref="C20:D20"/>
    <mergeCell ref="C22:D22"/>
    <mergeCell ref="A1:G1"/>
    <mergeCell ref="A3:B3"/>
    <mergeCell ref="A4:B4"/>
    <mergeCell ref="E4:G4"/>
    <mergeCell ref="C9:D9"/>
    <mergeCell ref="C11:D11"/>
    <mergeCell ref="C12:D12"/>
    <mergeCell ref="C13:D13"/>
    <mergeCell ref="C35:D35"/>
    <mergeCell ref="C37:D37"/>
    <mergeCell ref="C38:D38"/>
    <mergeCell ref="C39:D39"/>
    <mergeCell ref="C40:D40"/>
    <mergeCell ref="C41:D41"/>
    <mergeCell ref="C26:D26"/>
    <mergeCell ref="C27:D27"/>
    <mergeCell ref="C29:D29"/>
    <mergeCell ref="C30:D30"/>
    <mergeCell ref="C31:D31"/>
    <mergeCell ref="C32:D32"/>
    <mergeCell ref="C33:D33"/>
    <mergeCell ref="C34:D34"/>
    <mergeCell ref="C49:D49"/>
    <mergeCell ref="C51:D51"/>
    <mergeCell ref="C52:D52"/>
    <mergeCell ref="C53:D53"/>
    <mergeCell ref="C54:D54"/>
    <mergeCell ref="C56:D56"/>
    <mergeCell ref="C42:D42"/>
    <mergeCell ref="C43:D43"/>
    <mergeCell ref="C44:D44"/>
    <mergeCell ref="C46:D46"/>
    <mergeCell ref="C47:D47"/>
    <mergeCell ref="C48:D48"/>
    <mergeCell ref="C63:D63"/>
    <mergeCell ref="C65:D65"/>
    <mergeCell ref="C66:D66"/>
    <mergeCell ref="C67:D67"/>
    <mergeCell ref="C68:D68"/>
    <mergeCell ref="C69:D69"/>
    <mergeCell ref="C57:D57"/>
    <mergeCell ref="C58:D58"/>
    <mergeCell ref="C59:D59"/>
    <mergeCell ref="C60:D60"/>
    <mergeCell ref="C61:D61"/>
    <mergeCell ref="C62:D62"/>
    <mergeCell ref="C77:D77"/>
    <mergeCell ref="C78:D78"/>
    <mergeCell ref="C79:D79"/>
    <mergeCell ref="C80:D80"/>
    <mergeCell ref="C82:D82"/>
    <mergeCell ref="C83:D83"/>
    <mergeCell ref="C70:D70"/>
    <mergeCell ref="C71:D71"/>
    <mergeCell ref="C72:D72"/>
    <mergeCell ref="C74:D74"/>
    <mergeCell ref="C75:D75"/>
    <mergeCell ref="C76:D76"/>
    <mergeCell ref="C93:D93"/>
    <mergeCell ref="C94:D94"/>
    <mergeCell ref="C95:D95"/>
    <mergeCell ref="C96:D96"/>
    <mergeCell ref="C97:D97"/>
    <mergeCell ref="C98:D98"/>
    <mergeCell ref="C99:D99"/>
    <mergeCell ref="C84:D84"/>
    <mergeCell ref="C85:D85"/>
    <mergeCell ref="C86:D86"/>
    <mergeCell ref="C87:D87"/>
    <mergeCell ref="C88:D88"/>
    <mergeCell ref="C89:D89"/>
    <mergeCell ref="C116:D116"/>
    <mergeCell ref="C117:D117"/>
    <mergeCell ref="C121:D121"/>
    <mergeCell ref="C103:D103"/>
    <mergeCell ref="C105:D105"/>
    <mergeCell ref="C106:D106"/>
    <mergeCell ref="C108:D108"/>
    <mergeCell ref="C110:D110"/>
    <mergeCell ref="C112:D112"/>
    <mergeCell ref="C113:D113"/>
    <mergeCell ref="C114:D114"/>
    <mergeCell ref="C136:D136"/>
    <mergeCell ref="C137:D137"/>
    <mergeCell ref="C139:D139"/>
    <mergeCell ref="C140:D140"/>
    <mergeCell ref="C141:D141"/>
    <mergeCell ref="C142:D142"/>
    <mergeCell ref="C125:D125"/>
    <mergeCell ref="C129:D129"/>
    <mergeCell ref="C130:D130"/>
    <mergeCell ref="C132:D132"/>
    <mergeCell ref="C133:D133"/>
    <mergeCell ref="C134:D134"/>
    <mergeCell ref="C135:D135"/>
    <mergeCell ref="C152:D152"/>
    <mergeCell ref="C154:D154"/>
    <mergeCell ref="C155:D155"/>
    <mergeCell ref="C156:D156"/>
    <mergeCell ref="C158:D158"/>
    <mergeCell ref="C160:D160"/>
    <mergeCell ref="C143:D143"/>
    <mergeCell ref="C144:D144"/>
    <mergeCell ref="C146:D146"/>
    <mergeCell ref="C148:D148"/>
    <mergeCell ref="C150:D150"/>
    <mergeCell ref="C151:D151"/>
    <mergeCell ref="C169:D169"/>
    <mergeCell ref="C170:D170"/>
    <mergeCell ref="C171:D171"/>
    <mergeCell ref="C172:D172"/>
    <mergeCell ref="C173:D173"/>
    <mergeCell ref="C174:D174"/>
    <mergeCell ref="C162:D162"/>
    <mergeCell ref="C163:D163"/>
    <mergeCell ref="C164:D164"/>
    <mergeCell ref="C165:D165"/>
    <mergeCell ref="C166:D166"/>
    <mergeCell ref="C167:D167"/>
    <mergeCell ref="C182:D182"/>
    <mergeCell ref="C183:D183"/>
    <mergeCell ref="C184:D184"/>
    <mergeCell ref="C185:D185"/>
    <mergeCell ref="C186:D186"/>
    <mergeCell ref="C175:D175"/>
    <mergeCell ref="C176:D176"/>
    <mergeCell ref="C177:D177"/>
    <mergeCell ref="C178:D178"/>
    <mergeCell ref="C180:D180"/>
    <mergeCell ref="C181:D181"/>
    <mergeCell ref="C200:D200"/>
    <mergeCell ref="C202:D202"/>
    <mergeCell ref="C203:D203"/>
    <mergeCell ref="C204:D204"/>
    <mergeCell ref="C205:D205"/>
    <mergeCell ref="C206:D206"/>
    <mergeCell ref="C193:D193"/>
    <mergeCell ref="C194:D194"/>
    <mergeCell ref="C195:D195"/>
    <mergeCell ref="C196:D196"/>
    <mergeCell ref="C197:D197"/>
    <mergeCell ref="C198:D198"/>
    <mergeCell ref="C199:D199"/>
    <mergeCell ref="C220:D220"/>
    <mergeCell ref="C221:D221"/>
    <mergeCell ref="C223:D223"/>
    <mergeCell ref="C224:D224"/>
    <mergeCell ref="C227:D227"/>
    <mergeCell ref="C228:D228"/>
    <mergeCell ref="C231:D231"/>
    <mergeCell ref="C207:D207"/>
    <mergeCell ref="C208:D208"/>
    <mergeCell ref="C209:D209"/>
    <mergeCell ref="C251:D251"/>
    <mergeCell ref="C252:D252"/>
    <mergeCell ref="C256:D256"/>
    <mergeCell ref="C260:D260"/>
    <mergeCell ref="C261:D261"/>
    <mergeCell ref="C262:D262"/>
    <mergeCell ref="C263:D263"/>
    <mergeCell ref="C264:D264"/>
    <mergeCell ref="C232:D232"/>
    <mergeCell ref="C235:D235"/>
    <mergeCell ref="C237:D237"/>
    <mergeCell ref="C242:D242"/>
    <mergeCell ref="C244:D244"/>
    <mergeCell ref="C246:D246"/>
    <mergeCell ref="C248:D248"/>
    <mergeCell ref="C249:D249"/>
    <mergeCell ref="C272:D272"/>
    <mergeCell ref="C273:D273"/>
    <mergeCell ref="C274:D274"/>
    <mergeCell ref="C276:D276"/>
    <mergeCell ref="C277:D277"/>
    <mergeCell ref="C278:D278"/>
    <mergeCell ref="C265:D265"/>
    <mergeCell ref="C266:D266"/>
    <mergeCell ref="C268:D268"/>
    <mergeCell ref="C269:D269"/>
    <mergeCell ref="C270:D270"/>
    <mergeCell ref="C271:D271"/>
    <mergeCell ref="C286:D286"/>
    <mergeCell ref="C287:D287"/>
    <mergeCell ref="C288:D288"/>
    <mergeCell ref="C289:D289"/>
    <mergeCell ref="C290:D290"/>
    <mergeCell ref="C279:D279"/>
    <mergeCell ref="C280:D280"/>
    <mergeCell ref="C281:D281"/>
    <mergeCell ref="C282:D282"/>
    <mergeCell ref="C284:D284"/>
    <mergeCell ref="C285:D285"/>
    <mergeCell ref="C309:D309"/>
    <mergeCell ref="C310:D310"/>
    <mergeCell ref="C311:D311"/>
    <mergeCell ref="C312:D312"/>
    <mergeCell ref="C313:D313"/>
    <mergeCell ref="C314:D314"/>
    <mergeCell ref="C315:D315"/>
    <mergeCell ref="C317:D317"/>
    <mergeCell ref="C298:D298"/>
    <mergeCell ref="C299:D299"/>
    <mergeCell ref="C300:D300"/>
    <mergeCell ref="C301:D301"/>
    <mergeCell ref="C302:D302"/>
    <mergeCell ref="C303:D303"/>
    <mergeCell ref="C304:D304"/>
    <mergeCell ref="C325:D325"/>
    <mergeCell ref="C326:D326"/>
    <mergeCell ref="C327:D327"/>
    <mergeCell ref="C328:D328"/>
    <mergeCell ref="C329:D329"/>
    <mergeCell ref="C330:D330"/>
    <mergeCell ref="C318:D318"/>
    <mergeCell ref="C319:D319"/>
    <mergeCell ref="C320:D320"/>
    <mergeCell ref="C321:D321"/>
    <mergeCell ref="C322:D322"/>
    <mergeCell ref="C323:D323"/>
    <mergeCell ref="C349:D349"/>
    <mergeCell ref="C350:D350"/>
    <mergeCell ref="C351:D351"/>
    <mergeCell ref="C352:D352"/>
    <mergeCell ref="C353:D353"/>
    <mergeCell ref="C354:D354"/>
    <mergeCell ref="C355:D355"/>
    <mergeCell ref="C356:D356"/>
    <mergeCell ref="C331:D331"/>
    <mergeCell ref="C333:D333"/>
    <mergeCell ref="C343:D343"/>
    <mergeCell ref="C344:D344"/>
    <mergeCell ref="C345:D345"/>
    <mergeCell ref="C363:D363"/>
    <mergeCell ref="C364:D364"/>
    <mergeCell ref="C366:D366"/>
    <mergeCell ref="C367:D367"/>
    <mergeCell ref="C368:D368"/>
    <mergeCell ref="C369:D369"/>
    <mergeCell ref="C357:D357"/>
    <mergeCell ref="C358:D358"/>
    <mergeCell ref="C359:D359"/>
    <mergeCell ref="C360:D360"/>
    <mergeCell ref="C361:D361"/>
    <mergeCell ref="C362:D362"/>
    <mergeCell ref="C376:D376"/>
    <mergeCell ref="C377:D377"/>
    <mergeCell ref="C378:D378"/>
    <mergeCell ref="C379:D379"/>
    <mergeCell ref="C380:D380"/>
    <mergeCell ref="C381:D381"/>
    <mergeCell ref="C370:D370"/>
    <mergeCell ref="C371:D371"/>
    <mergeCell ref="C372:D372"/>
    <mergeCell ref="C373:D373"/>
    <mergeCell ref="C374:D374"/>
    <mergeCell ref="C375:D37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uzivatel</dc:creator>
  <cp:lastModifiedBy>JPajgr</cp:lastModifiedBy>
  <dcterms:created xsi:type="dcterms:W3CDTF">2016-10-18T12:55:26Z</dcterms:created>
  <dcterms:modified xsi:type="dcterms:W3CDTF">2017-02-13T10:24:38Z</dcterms:modified>
</cp:coreProperties>
</file>