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101 - Workoutové hřiště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101 - Workoutové hřiště'!$C$88:$K$211</definedName>
    <definedName name="_xlnm.Print_Area" localSheetId="1">'SO 101 - Workoutové hřiště'!$C$4:$J$39,'SO 101 - Workoutové hřiště'!$C$45:$J$70,'SO 101 - Workoutové hřiště'!$C$76:$K$211</definedName>
    <definedName name="_xlnm.Print_Titles" localSheetId="1">'SO 101 - Workoutové hřiště'!$88:$88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211"/>
  <c r="BH211"/>
  <c r="BG211"/>
  <c r="BF211"/>
  <c r="T211"/>
  <c r="T210"/>
  <c r="R211"/>
  <c r="R210"/>
  <c r="P211"/>
  <c r="P210"/>
  <c r="BK211"/>
  <c r="BK210"/>
  <c r="J210"/>
  <c r="J211"/>
  <c r="BE211"/>
  <c r="J69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2"/>
  <c r="BH202"/>
  <c r="BG202"/>
  <c r="BF202"/>
  <c r="T202"/>
  <c r="T201"/>
  <c r="R202"/>
  <c r="R201"/>
  <c r="P202"/>
  <c r="P201"/>
  <c r="BK202"/>
  <c r="BK201"/>
  <c r="J201"/>
  <c r="J202"/>
  <c r="BE202"/>
  <c r="J68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T180"/>
  <c r="R181"/>
  <c r="R180"/>
  <c r="P181"/>
  <c r="P180"/>
  <c r="BK181"/>
  <c r="BK180"/>
  <c r="J180"/>
  <c r="J181"/>
  <c r="BE181"/>
  <c r="J67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2"/>
  <c r="BH162"/>
  <c r="BG162"/>
  <c r="BF162"/>
  <c r="T162"/>
  <c r="T161"/>
  <c r="R162"/>
  <c r="R161"/>
  <c r="P162"/>
  <c r="P161"/>
  <c r="BK162"/>
  <c r="BK161"/>
  <c r="J161"/>
  <c r="J162"/>
  <c r="BE162"/>
  <c r="J66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T153"/>
  <c r="R154"/>
  <c r="R153"/>
  <c r="P154"/>
  <c r="P153"/>
  <c r="BK154"/>
  <c r="BK153"/>
  <c r="J153"/>
  <c r="J154"/>
  <c r="BE154"/>
  <c r="J65"/>
  <c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/>
  <c r="J149"/>
  <c r="BE149"/>
  <c r="J64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3"/>
  <c r="BH123"/>
  <c r="BG123"/>
  <c r="BF123"/>
  <c r="T123"/>
  <c r="T122"/>
  <c r="R123"/>
  <c r="R122"/>
  <c r="P123"/>
  <c r="P122"/>
  <c r="BK123"/>
  <c r="BK122"/>
  <c r="J122"/>
  <c r="J123"/>
  <c r="BE123"/>
  <c r="J63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T108"/>
  <c r="R109"/>
  <c r="R108"/>
  <c r="P109"/>
  <c r="P108"/>
  <c r="BK109"/>
  <c r="BK108"/>
  <c r="J108"/>
  <c r="J109"/>
  <c r="BE109"/>
  <c r="J62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F37"/>
  <c i="1" r="BD55"/>
  <c i="2" r="BH92"/>
  <c r="F36"/>
  <c i="1" r="BC55"/>
  <c i="2" r="BG92"/>
  <c r="F35"/>
  <c i="1" r="BB55"/>
  <c i="2" r="BF92"/>
  <c r="J34"/>
  <c i="1" r="AW55"/>
  <c i="2" r="F34"/>
  <c i="1" r="BA55"/>
  <c i="2" r="T92"/>
  <c r="T91"/>
  <c r="T90"/>
  <c r="T89"/>
  <c r="R92"/>
  <c r="R91"/>
  <c r="R90"/>
  <c r="R89"/>
  <c r="P92"/>
  <c r="P91"/>
  <c r="P90"/>
  <c r="P89"/>
  <c i="1" r="AU55"/>
  <c i="2" r="BK92"/>
  <c r="BK91"/>
  <c r="J91"/>
  <c r="BK90"/>
  <c r="J90"/>
  <c r="BK89"/>
  <c r="J89"/>
  <c r="J59"/>
  <c r="J30"/>
  <c i="1" r="AG55"/>
  <c i="2" r="J92"/>
  <c r="BE92"/>
  <c r="J33"/>
  <c i="1" r="AV55"/>
  <c i="2" r="F33"/>
  <c i="1" r="AZ55"/>
  <c i="2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<sst xmlns="http://schemas.openxmlformats.org/spreadsheetml/2006/main">
  <si>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</si>
  <si>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</si>
  <si>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</si>
  <si>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</si>
  <si>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</si>
  <si>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{022cdce7-c7e8-4ef4-93db-23747ec9fe4e}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</si>
  <si>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</si>
  <si>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</si>
  <si>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</si>
  <si>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</si>
  <si>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</si>
  <si>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</si>
  <si>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</si>
  <si>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</si>
  <si>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132019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</si>
  <si>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</si>
  <si>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</si>
  <si>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Workoutové hřiště na Hanáckém náměsti</t>
  </si>
  <si>
    <t>KSO:</t>
  </si>
  <si>
    <t>CC-CZ:</t>
  </si>
  <si>
    <t>Místo:</t>
  </si>
  <si>
    <t>Kroměříž</t>
  </si>
  <si>
    <t>Datum:</t>
  </si>
  <si>
    <t>23. 5. 2019</t>
  </si>
  <si>
    <t>Zadavatel:</t>
  </si>
  <si>
    <t>IČ:</t>
  </si>
  <si>
    <t>Město Kroměříž</t>
  </si>
  <si>
    <t>DIČ:</t>
  </si>
  <si>
    <t>Uchazeč:</t>
  </si>
  <si>
    <t>Vyplň údaj</t>
  </si>
  <si>
    <t>Projektant:</t>
  </si>
  <si>
    <t>M.Sedlářová</t>
  </si>
  <si>
    <t>True</t>
  </si>
  <si>
    <t>Zpracovatel:</t>
  </si>
  <si>
    <t>Ing.L.Alster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</si>
  <si>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</si>
  <si>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</si>
  <si>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</si>
  <si>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</si>
  <si>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</si>
  <si>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</si>
  <si>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</si>
  <si>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</si>
  <si>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</si>
  <si>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</si>
  <si>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</si>
  <si>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</si>
  <si>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</si>
  <si>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</si>
  <si>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</si>
  <si>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</si>
  <si>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</si>
  <si>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</si>
  <si>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</si>
  <si>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</si>
  <si>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</si>
  <si>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</si>
  <si>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</si>
  <si>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</si>
  <si>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</si>
  <si>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</si>
  <si>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</si>
  <si>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</si>
  <si>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</si>
  <si>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</si>
  <si>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</si>
  <si>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</si>
  <si>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</si>
  <si>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</si>
  <si>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</si>
  <si>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</si>
  <si>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</si>
  <si>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</si>
  <si>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</si>
  <si>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</si>
  <si>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</si>
  <si>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Workoutové hřiště</t>
  </si>
  <si>
    <t>STA</t>
  </si>
  <si>
    <t>1</t>
  </si>
  <si>
    <t>{7dc0f0ee-e02e-472d-8ce2-9b37f9d08746}</t>
  </si>
  <si>
    <t>2</t>
  </si>
  <si>
    <t>KRYCÍ LIST SOUPISU PRACÍ</t>
  </si>
  <si>
    <t>Objekt:</t>
  </si>
  <si>
    <t>SO 101 - Workoutové hřiště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</si>
  <si>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</si>
  <si>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</si>
  <si>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</si>
  <si>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</si>
  <si>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</si>
  <si>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</si>
  <si>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</si>
  <si>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</si>
  <si>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18 - Zemní práce - povrchové úpravy terénu</t>
  </si>
  <si>
    <t xml:space="preserve">    2 - Zakládání</t>
  </si>
  <si>
    <t xml:space="preserve">    21 - Zakládání - úprava podloží a základové spáry, zlepšování vlastností hornin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</si>
  <si>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</si>
  <si>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</si>
  <si>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</si>
  <si>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</si>
  <si>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</si>
  <si>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</si>
  <si>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</si>
  <si>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</si>
  <si>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</si>
  <si>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</si>
  <si>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</si>
  <si>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</si>
  <si>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</si>
  <si>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</si>
  <si>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</si>
  <si>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</si>
  <si>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</si>
  <si>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</si>
  <si>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</si>
  <si>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</si>
  <si>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</si>
  <si>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</si>
  <si>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122202201</t>
  </si>
  <si>
    <t xml:space="preserve">Odkopávky a prokopávky nezapažené pro silnice  s přemístěním výkopku v příčných profilech na vzdálenost do 15 m nebo s naložením na dopravní prostředek v hornině tř. 3 do 100 m3</t>
  </si>
  <si>
    <t>m3</t>
  </si>
  <si>
    <t>CS ÚRS 2018 01</t>
  </si>
  <si>
    <t>4</t>
  </si>
  <si>
    <t>900706105</t>
  </si>
  <si>
    <t>VV</t>
  </si>
  <si>
    <t>(20+15*0,25)*0,15+(96+40*0,25)*0,10</t>
  </si>
  <si>
    <t>122202209</t>
  </si>
  <si>
    <t xml:space="preserve">Odkopávky a prokopávky nezapažené pro silnice  s přemístěním výkopku v příčných profilech na vzdálenost do 15 m nebo s naložením na dopravní prostředek v hornině tř. 3 Příplatek k cenám za lepivost horniny tř. 3</t>
  </si>
  <si>
    <t>-221474426</t>
  </si>
  <si>
    <t>14,163*0,5</t>
  </si>
  <si>
    <t>3</t>
  </si>
  <si>
    <t>133201101</t>
  </si>
  <si>
    <t xml:space="preserve">Hloubení zapažených i nezapažených šachet  s případným nutným přemístěním výkopku ve výkopišti v hornině tř. 3 do 100 m3</t>
  </si>
  <si>
    <t>308935450</t>
  </si>
  <si>
    <t>0,4*0,40*(0,8+0,25)*23</t>
  </si>
  <si>
    <t>133201109</t>
  </si>
  <si>
    <t xml:space="preserve">Hloubení zapažených i nezapažených šachet  s případným nutným přemístěním výkopku ve výkopišti v hornině tř. 3 Příplatek k cenám za lepivost horniny tř. 3</t>
  </si>
  <si>
    <t>-1680232266</t>
  </si>
  <si>
    <t>3,864*0,5</t>
  </si>
  <si>
    <t>5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</si>
  <si>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</si>
  <si>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</si>
  <si>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1784491060</t>
  </si>
  <si>
    <t>14,163+3,864</t>
  </si>
  <si>
    <t>6</t>
  </si>
  <si>
    <t>167101101</t>
  </si>
  <si>
    <t xml:space="preserve">Nakládání, skládání a překládání neulehlého výkopku nebo sypaniny  nakládání, množství do 100 m3, z hornin tř. 1 až 4</t>
  </si>
  <si>
    <t>CS ÚRS 2019 01</t>
  </si>
  <si>
    <t>1036903953</t>
  </si>
  <si>
    <t>18,027</t>
  </si>
  <si>
    <t>7</t>
  </si>
  <si>
    <t>171201211</t>
  </si>
  <si>
    <t>Poplatek za uložení stavebního odpadu na skládce (skládkovné) zeminy a kameniva zatříděného do Katalogu odpadů pod kódem 170 504</t>
  </si>
  <si>
    <t>t</t>
  </si>
  <si>
    <t>-940850666</t>
  </si>
  <si>
    <t>18,027*1,7</t>
  </si>
  <si>
    <t>8</t>
  </si>
  <si>
    <t>181951102</t>
  </si>
  <si>
    <t xml:space="preserve">Úprava pláně vyrovnáním výškových rozdílů  v hornině tř. 1 až 4 se zhutněním</t>
  </si>
  <si>
    <t>m2</t>
  </si>
  <si>
    <t>-1261328873</t>
  </si>
  <si>
    <t>96+20+55*0,25</t>
  </si>
  <si>
    <t>11</t>
  </si>
  <si>
    <t>Zemní práce - přípravné a přidružené práce</t>
  </si>
  <si>
    <t>9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</si>
  <si>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</si>
  <si>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</si>
  <si>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m</t>
  </si>
  <si>
    <t>-1015780504</t>
  </si>
  <si>
    <t>12</t>
  </si>
  <si>
    <t>10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</si>
  <si>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</si>
  <si>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</si>
  <si>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97933848</t>
  </si>
  <si>
    <t>121101101</t>
  </si>
  <si>
    <t xml:space="preserve">Sejmutí ornice nebo lesní půdy  s vodorovným přemístěním na hromady v místě upotřebení nebo na dočasné či trvalé skládky se složením, na vzdálenost do 50 m</t>
  </si>
  <si>
    <t>1540574711</t>
  </si>
  <si>
    <t>(96+20+55*0,25)*0,15</t>
  </si>
  <si>
    <t>-547520006</t>
  </si>
  <si>
    <t>19,463</t>
  </si>
  <si>
    <t>13</t>
  </si>
  <si>
    <t>162501102</t>
  </si>
  <si>
    <t xml:space="preserve">Vodorovné přemístění výkopku nebo sypaniny po suchu  na obvyklém dopravním prostředku, bez naložení výkopku, avšak se složením bez rozhrnutí z horniny tř. 1 až 4 na vzdálenost přes 2 500 do 3 000 m</t>
  </si>
  <si>
    <t>-440460005</t>
  </si>
  <si>
    <t>14</t>
  </si>
  <si>
    <t>171201201</t>
  </si>
  <si>
    <t xml:space="preserve">Uložení sypaniny  na skládky</t>
  </si>
  <si>
    <t>-1171994040</t>
  </si>
  <si>
    <t>Mezideponie</t>
  </si>
  <si>
    <t>18</t>
  </si>
  <si>
    <t>Zemní práce - povrchové úpravy terénu</t>
  </si>
  <si>
    <t>181111121</t>
  </si>
  <si>
    <t>Plošná úprava terénu v zemině tř. 1 až 4 s urovnáním povrchu bez doplnění ornice souvislé plochy do 500 m2 při nerovnostech terénu přes 100 do 150 mm v rovině nebo na svahu do 1:5</t>
  </si>
  <si>
    <t>-2120491022</t>
  </si>
  <si>
    <t>55</t>
  </si>
  <si>
    <t>16</t>
  </si>
  <si>
    <t>181301102</t>
  </si>
  <si>
    <t>Rozprostření a urovnání ornice v rovině nebo ve svahu sklonu do 1:5 při souvislé ploše do 500 m2, tl. vrstvy přes 100 do 150 mm</t>
  </si>
  <si>
    <t>666910507</t>
  </si>
  <si>
    <t>Doplnění ornice</t>
  </si>
  <si>
    <t>55*0,5</t>
  </si>
  <si>
    <t>17</t>
  </si>
  <si>
    <t>M</t>
  </si>
  <si>
    <t>PCM1</t>
  </si>
  <si>
    <t>Zemina vhodná k zúrodnění</t>
  </si>
  <si>
    <t>-1213611853</t>
  </si>
  <si>
    <t>27,5*0,15*1,2</t>
  </si>
  <si>
    <t>181411131</t>
  </si>
  <si>
    <t>Založení trávníku na půdě předem připravené plochy do 1000 m2 výsevem včetně utažení parkového v rovině nebo na svahu do 1:5</t>
  </si>
  <si>
    <t>-1283759438</t>
  </si>
  <si>
    <t>19</t>
  </si>
  <si>
    <t>00572410</t>
  </si>
  <si>
    <t>osivo směs travní parková</t>
  </si>
  <si>
    <t>kg</t>
  </si>
  <si>
    <t>1664303048</t>
  </si>
  <si>
    <t>55*3,25/100*1,2</t>
  </si>
  <si>
    <t>20</t>
  </si>
  <si>
    <t>183403111</t>
  </si>
  <si>
    <t xml:space="preserve">Obdělání půdy  nakopáním hl. přes 50 do 100 mm v rovině nebo na svahu do 1:5</t>
  </si>
  <si>
    <t>-1130917094</t>
  </si>
  <si>
    <t>183403153</t>
  </si>
  <si>
    <t xml:space="preserve">Obdělání půdy  hrabáním v rovině nebo na svahu do 1:5</t>
  </si>
  <si>
    <t>440704805</t>
  </si>
  <si>
    <t>22</t>
  </si>
  <si>
    <t>183403161</t>
  </si>
  <si>
    <t xml:space="preserve">Obdělání půdy  válením v rovině nebo na svahu do 1:5</t>
  </si>
  <si>
    <t>-2093972155</t>
  </si>
  <si>
    <t>23</t>
  </si>
  <si>
    <t>184802111</t>
  </si>
  <si>
    <t xml:space="preserve">Chemické odplevelení půdy před založením kultury, trávníku nebo zpevněných ploch  o výměře jednotlivě přes 20 m2 v rovině nebo na svahu do 1:5 postřikem na široko</t>
  </si>
  <si>
    <t>1768067359</t>
  </si>
  <si>
    <t>24</t>
  </si>
  <si>
    <t>185802113</t>
  </si>
  <si>
    <t xml:space="preserve">Hnojení půdy nebo trávníku  v rovině nebo na svahu do 1:5 umělým hnojivem na široko</t>
  </si>
  <si>
    <t>-1753968278</t>
  </si>
  <si>
    <t>55*0,03*1,2/1000</t>
  </si>
  <si>
    <t>25</t>
  </si>
  <si>
    <t>25191155</t>
  </si>
  <si>
    <t>hnojivo průmyslové Cererit</t>
  </si>
  <si>
    <t>-1880961027</t>
  </si>
  <si>
    <t>55*0,03*1,2</t>
  </si>
  <si>
    <t>26</t>
  </si>
  <si>
    <t>PC1</t>
  </si>
  <si>
    <t>Údržba trávníku posečením a shrabáním, vč. odvozu a likvidace biomasy</t>
  </si>
  <si>
    <t>-1858613304</t>
  </si>
  <si>
    <t>55*6</t>
  </si>
  <si>
    <t>Zakládání</t>
  </si>
  <si>
    <t>27</t>
  </si>
  <si>
    <t>275313511</t>
  </si>
  <si>
    <t>Základy z betonu prostého patky a bloky z betonu kamenem neprokládaného tř. C 12/15</t>
  </si>
  <si>
    <t>-670035849</t>
  </si>
  <si>
    <t>0,4*0,4*0,8*23</t>
  </si>
  <si>
    <t>28</t>
  </si>
  <si>
    <t>275353112</t>
  </si>
  <si>
    <t>Bednění kotevních otvorů a prostupů v základových konstrukcích v patkách včetně polohového zajištění a odbednění, popř. ztraceného bednění z pletiva apod. průřezu přes 0,01 do 0,02 m2, hl. přes 0,50 do 1,00 m</t>
  </si>
  <si>
    <t>kus</t>
  </si>
  <si>
    <t>1835590197</t>
  </si>
  <si>
    <t>Zakládání - úprava podloží a základové spáry, zlepšování vlastností hornin</t>
  </si>
  <si>
    <t>29</t>
  </si>
  <si>
    <t>213141112</t>
  </si>
  <si>
    <t xml:space="preserve">Zřízení vrstvy z geotextilie  filtrační, separační, odvodňovací, ochranné, výztužné nebo protierozní v rovině nebo ve sklonu do 1:5, šířky přes 3 do 6 m</t>
  </si>
  <si>
    <t>-198226629</t>
  </si>
  <si>
    <t>30</t>
  </si>
  <si>
    <t>69311201</t>
  </si>
  <si>
    <t>geotextilie netkaná PES+PP 400g/m2</t>
  </si>
  <si>
    <t>644191760</t>
  </si>
  <si>
    <t>129,75*1,05</t>
  </si>
  <si>
    <t>31</t>
  </si>
  <si>
    <t>462451114</t>
  </si>
  <si>
    <t>Prolití konstrukce z kamene kamenného záhozu cementovou maltou MC-25</t>
  </si>
  <si>
    <t>259552155</t>
  </si>
  <si>
    <t>Dlážděná konstrukce - realizace dle skutečné potřeby</t>
  </si>
  <si>
    <t>20*0,05</t>
  </si>
  <si>
    <t>Komunikace pozemní</t>
  </si>
  <si>
    <t>32</t>
  </si>
  <si>
    <t>PC2</t>
  </si>
  <si>
    <t xml:space="preserve">Podklad  z kameniva tl 40 mm, frakce 0-4</t>
  </si>
  <si>
    <t>376318280</t>
  </si>
  <si>
    <t>96</t>
  </si>
  <si>
    <t>33</t>
  </si>
  <si>
    <t>564811111</t>
  </si>
  <si>
    <t xml:space="preserve">Podklad ze štěrkodrti ŠD  s rozprostřením a zhutněním, po zhutnění tl. 50 mm</t>
  </si>
  <si>
    <t>-1450039017</t>
  </si>
  <si>
    <t>Frakce 0-32</t>
  </si>
  <si>
    <t>34</t>
  </si>
  <si>
    <t>564851111</t>
  </si>
  <si>
    <t xml:space="preserve">Podklad ze štěrkodrti ŠD  s rozprostřením a zhutněním, po zhutnění tl. 150 mm</t>
  </si>
  <si>
    <t>-1089911081</t>
  </si>
  <si>
    <t>Frakce 32-63, při vyhovujících podmínkách pláně frakce 0-63</t>
  </si>
  <si>
    <t>Dlážděná plocha</t>
  </si>
  <si>
    <t>Dopadová plocha</t>
  </si>
  <si>
    <t>Součet</t>
  </si>
  <si>
    <t>35</t>
  </si>
  <si>
    <t>596211120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</si>
  <si>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</si>
  <si>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-2074849573</t>
  </si>
  <si>
    <t>36</t>
  </si>
  <si>
    <t>PCM2</t>
  </si>
  <si>
    <t>dlažba skladebná betonová 200x200x60mm šedá, tryskaná</t>
  </si>
  <si>
    <t>-1085810297</t>
  </si>
  <si>
    <t>20*1,01</t>
  </si>
  <si>
    <t>37</t>
  </si>
  <si>
    <t>PC3</t>
  </si>
  <si>
    <t>Litý pryžový povrch, včetně dodávky, tl.60 mm, viz.výkres C.4.</t>
  </si>
  <si>
    <t>2137682753</t>
  </si>
  <si>
    <t>Ostatní konstrukce a práce, bourání</t>
  </si>
  <si>
    <t>38</t>
  </si>
  <si>
    <t>916331112</t>
  </si>
  <si>
    <t>Osazení zahradního obrubníku betonového s ložem tl. od 50 do 100 mm z betonu prostého tř. C 12/15 s boční opěrou z betonu prostého tř. C 12/15</t>
  </si>
  <si>
    <t>-184451411</t>
  </si>
  <si>
    <t>39</t>
  </si>
  <si>
    <t>59217002</t>
  </si>
  <si>
    <t>obrubník betonový zahradní šedý 1000x50x200mm</t>
  </si>
  <si>
    <t>-322597734</t>
  </si>
  <si>
    <t>55*1,01</t>
  </si>
  <si>
    <t>40</t>
  </si>
  <si>
    <t>936124112</t>
  </si>
  <si>
    <t xml:space="preserve">Montáž lavičky parkové  stabilní se zabetonováním noh</t>
  </si>
  <si>
    <t>2007383890</t>
  </si>
  <si>
    <t>41</t>
  </si>
  <si>
    <t>PCM3</t>
  </si>
  <si>
    <t xml:space="preserve">lavička s opěradlem  konstrukce - kov, sedák a opěradlo - tropické dřevo, dl. min.1,80 m</t>
  </si>
  <si>
    <t>-1950192220</t>
  </si>
  <si>
    <t>42</t>
  </si>
  <si>
    <t>936174312</t>
  </si>
  <si>
    <t xml:space="preserve">Montáž stojanu na kola  přichyceného kotevními šrouby 10_x000d_
 kol</t>
  </si>
  <si>
    <t>-2052416720</t>
  </si>
  <si>
    <t>43</t>
  </si>
  <si>
    <t>PCM4</t>
  </si>
  <si>
    <t>stojan na kola pro 6 kol jednostranný</t>
  </si>
  <si>
    <t>941154436</t>
  </si>
  <si>
    <t>44</t>
  </si>
  <si>
    <t>PC4</t>
  </si>
  <si>
    <t xml:space="preserve">Dodávka, doprava a montáž Workoutové sestavy- kompletní, viz.výkresová dokumentace </t>
  </si>
  <si>
    <t>-1360442630</t>
  </si>
  <si>
    <t>45</t>
  </si>
  <si>
    <t>PC5</t>
  </si>
  <si>
    <t>Zatěžovací zkoušky statickou deskou</t>
  </si>
  <si>
    <t>973828809</t>
  </si>
  <si>
    <t>Zkoušky únosnosti pláně</t>
  </si>
  <si>
    <t xml:space="preserve">Zkoušky únosnosti ochranné vrstvy </t>
  </si>
  <si>
    <t>997</t>
  </si>
  <si>
    <t>Přesun sutě</t>
  </si>
  <si>
    <t>46</t>
  </si>
  <si>
    <t>997221561</t>
  </si>
  <si>
    <t xml:space="preserve">Vodorovná doprava suti  bez naložení, ale se složením a s hrubým urovnáním z kusových materiálů, na vzdálenost do 1 km</t>
  </si>
  <si>
    <t>766691190</t>
  </si>
  <si>
    <t>Odvoz k recyklaci</t>
  </si>
  <si>
    <t>Obrubníky</t>
  </si>
  <si>
    <t>0,10*0,25*12*2,2</t>
  </si>
  <si>
    <t>47</t>
  </si>
  <si>
    <t>997221569</t>
  </si>
  <si>
    <t xml:space="preserve">Vodorovná doprava suti  bez naložení, ale se složením a s hrubým urovnáním Příplatek k ceně za každý další i započatý 1 km přes 1 km</t>
  </si>
  <si>
    <t>-124580796</t>
  </si>
  <si>
    <t>0,66*2</t>
  </si>
  <si>
    <t>48</t>
  </si>
  <si>
    <t>PC6</t>
  </si>
  <si>
    <t>Poplatek za recyklaci</t>
  </si>
  <si>
    <t>kompl.</t>
  </si>
  <si>
    <t>-928525666</t>
  </si>
  <si>
    <t>0,66</t>
  </si>
  <si>
    <t>998</t>
  </si>
  <si>
    <t>Přesun hmot</t>
  </si>
  <si>
    <t>49</t>
  </si>
  <si>
    <t>998222012</t>
  </si>
  <si>
    <t xml:space="preserve">Přesun hmot pro tělovýchovné plochy  dopravní vzdálenost do 200 m</t>
  </si>
  <si>
    <t>-1225804484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</si>
</sst>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132019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Workoutové hřiště na Hanáckém náměsti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20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Kroměříž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22</v>
      </c>
      <c r="AJ47" s="37"/>
      <c r="AK47" s="37"/>
      <c r="AL47" s="37"/>
      <c r="AM47" s="65" t="str">
        <f>IF(AN8= "","",AN8)</f>
        <v>23. 5. 2019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Město Kroměříž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66" t="str">
        <f>IF(E17="","",E17)</f>
        <v>M.Sedlářová</v>
      </c>
      <c r="AN49" s="37"/>
      <c r="AO49" s="37"/>
      <c r="AP49" s="37"/>
      <c r="AQ49" s="37"/>
      <c r="AR49" s="41"/>
      <c r="AS49" s="67" t="s">
        <v>50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66" t="str">
        <f>IF(E20="","",E20)</f>
        <v>Ing.L.Alster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51</v>
      </c>
      <c r="D52" s="80"/>
      <c r="E52" s="80"/>
      <c r="F52" s="80"/>
      <c r="G52" s="80"/>
      <c r="H52" s="81"/>
      <c r="I52" s="82" t="s">
        <v>52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53</v>
      </c>
      <c r="AH52" s="80"/>
      <c r="AI52" s="80"/>
      <c r="AJ52" s="80"/>
      <c r="AK52" s="80"/>
      <c r="AL52" s="80"/>
      <c r="AM52" s="80"/>
      <c r="AN52" s="82" t="s">
        <v>54</v>
      </c>
      <c r="AO52" s="80"/>
      <c r="AP52" s="84"/>
      <c r="AQ52" s="85" t="s">
        <v>55</v>
      </c>
      <c r="AR52" s="41"/>
      <c r="AS52" s="86" t="s">
        <v>56</v>
      </c>
      <c r="AT52" s="87" t="s">
        <v>57</v>
      </c>
      <c r="AU52" s="87" t="s">
        <v>58</v>
      </c>
      <c r="AV52" s="87" t="s">
        <v>59</v>
      </c>
      <c r="AW52" s="87" t="s">
        <v>60</v>
      </c>
      <c r="AX52" s="87" t="s">
        <v>61</v>
      </c>
      <c r="AY52" s="87" t="s">
        <v>62</v>
      </c>
      <c r="AZ52" s="87" t="s">
        <v>63</v>
      </c>
      <c r="BA52" s="87" t="s">
        <v>64</v>
      </c>
      <c r="BB52" s="87" t="s">
        <v>65</v>
      </c>
      <c r="BC52" s="87" t="s">
        <v>66</v>
      </c>
      <c r="BD52" s="88" t="s">
        <v>67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68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ROUND(AG55,2)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</v>
      </c>
      <c r="AR54" s="98"/>
      <c r="AS54" s="99">
        <f>ROUND(AS55,2)</f>
        <v>0</v>
      </c>
      <c r="AT54" s="100">
        <f>ROUND(SUM(AV54:AW54),2)</f>
        <v>0</v>
      </c>
      <c r="AU54" s="101">
        <f>ROUND(AU55,5)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ROUND(AZ55,2)</f>
        <v>0</v>
      </c>
      <c r="BA54" s="100">
        <f>ROUND(BA55,2)</f>
        <v>0</v>
      </c>
      <c r="BB54" s="100">
        <f>ROUND(BB55,2)</f>
        <v>0</v>
      </c>
      <c r="BC54" s="100">
        <f>ROUND(BC55,2)</f>
        <v>0</v>
      </c>
      <c r="BD54" s="102">
        <f>ROUND(BD55,2)</f>
        <v>0</v>
      </c>
      <c r="BS54" s="103" t="s">
        <v>69</v>
      </c>
      <c r="BT54" s="103" t="s">
        <v>70</v>
      </c>
      <c r="BU54" s="104" t="s">
        <v>71</v>
      </c>
      <c r="BV54" s="103" t="s">
        <v>72</v>
      </c>
      <c r="BW54" s="103" t="s">
        <v>5</v>
      </c>
      <c r="BX54" s="103" t="s">
        <v>73</v>
      </c>
      <c r="CL54" s="103" t="s">
        <v>1</v>
      </c>
    </row>
    <row r="55" s="5" customFormat="1" ht="16.5" customHeight="1">
      <c r="A55" s="105" t="s">
        <v>74</v>
      </c>
      <c r="B55" s="106"/>
      <c r="C55" s="107"/>
      <c r="D55" s="108" t="s">
        <v>75</v>
      </c>
      <c r="E55" s="108"/>
      <c r="F55" s="108"/>
      <c r="G55" s="108"/>
      <c r="H55" s="108"/>
      <c r="I55" s="109"/>
      <c r="J55" s="108" t="s">
        <v>76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'SO 101 - Workoutové hřiště'!J30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77</v>
      </c>
      <c r="AR55" s="112"/>
      <c r="AS55" s="113">
        <v>0</v>
      </c>
      <c r="AT55" s="114">
        <f>ROUND(SUM(AV55:AW55),2)</f>
        <v>0</v>
      </c>
      <c r="AU55" s="115">
        <f>'SO 101 - Workoutové hřiště'!P89</f>
        <v>0</v>
      </c>
      <c r="AV55" s="114">
        <f>'SO 101 - Workoutové hřiště'!J33</f>
        <v>0</v>
      </c>
      <c r="AW55" s="114">
        <f>'SO 101 - Workoutové hřiště'!J34</f>
        <v>0</v>
      </c>
      <c r="AX55" s="114">
        <f>'SO 101 - Workoutové hřiště'!J35</f>
        <v>0</v>
      </c>
      <c r="AY55" s="114">
        <f>'SO 101 - Workoutové hřiště'!J36</f>
        <v>0</v>
      </c>
      <c r="AZ55" s="114">
        <f>'SO 101 - Workoutové hřiště'!F33</f>
        <v>0</v>
      </c>
      <c r="BA55" s="114">
        <f>'SO 101 - Workoutové hřiště'!F34</f>
        <v>0</v>
      </c>
      <c r="BB55" s="114">
        <f>'SO 101 - Workoutové hřiště'!F35</f>
        <v>0</v>
      </c>
      <c r="BC55" s="114">
        <f>'SO 101 - Workoutové hřiště'!F36</f>
        <v>0</v>
      </c>
      <c r="BD55" s="116">
        <f>'SO 101 - Workoutové hřiště'!F37</f>
        <v>0</v>
      </c>
      <c r="BT55" s="117" t="s">
        <v>78</v>
      </c>
      <c r="BV55" s="117" t="s">
        <v>72</v>
      </c>
      <c r="BW55" s="117" t="s">
        <v>79</v>
      </c>
      <c r="BX55" s="117" t="s">
        <v>5</v>
      </c>
      <c r="CL55" s="117" t="s">
        <v>1</v>
      </c>
      <c r="CM55" s="117" t="s">
        <v>80</v>
      </c>
    </row>
    <row r="56" s="1" customFormat="1" ht="30" customHeight="1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1"/>
    </row>
    <row r="57" s="1" customFormat="1" ht="6.96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41"/>
    </row>
  </sheetData>
  <sheetProtection sheet="1" formatColumns="0" formatRows="0" objects="1" scenarios="1" spinCount="100000" saltValue="E8K4y/lm8Od7MratUWgHQ2VHk9m4XY/K0+BeIhu7a7UXY9e5P1dDyz7ttdXdrHFtmKczGjsEVtZi3NZX8Q4aQw==" hashValue="dghhZwF6NiBDZkedFxk75dU4/kQFgi3/pMAkzBlxtOlFVL9j9DdL7WWAkp26RtQXVmN+K81PcqXPMdcTorR9TQ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SO 101 - Workoutové hřiště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8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79</v>
      </c>
    </row>
    <row r="3" ht="6.96" customHeight="1">
      <c r="B3" s="119"/>
      <c r="C3" s="120"/>
      <c r="D3" s="120"/>
      <c r="E3" s="120"/>
      <c r="F3" s="120"/>
      <c r="G3" s="120"/>
      <c r="H3" s="120"/>
      <c r="I3" s="121"/>
      <c r="J3" s="120"/>
      <c r="K3" s="120"/>
      <c r="L3" s="18"/>
      <c r="AT3" s="15" t="s">
        <v>80</v>
      </c>
    </row>
    <row r="4" ht="24.96" customHeight="1">
      <c r="B4" s="18"/>
      <c r="D4" s="122" t="s">
        <v>81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3" t="s">
        <v>16</v>
      </c>
      <c r="L6" s="18"/>
    </row>
    <row r="7" ht="16.5" customHeight="1">
      <c r="B7" s="18"/>
      <c r="E7" s="124" t="str">
        <f>'Rekapitulace stavby'!K6</f>
        <v>Workoutové hřiště na Hanáckém náměsti</v>
      </c>
      <c r="F7" s="123"/>
      <c r="G7" s="123"/>
      <c r="H7" s="123"/>
      <c r="L7" s="18"/>
    </row>
    <row r="8" s="1" customFormat="1" ht="12" customHeight="1">
      <c r="B8" s="41"/>
      <c r="D8" s="123" t="s">
        <v>82</v>
      </c>
      <c r="I8" s="125"/>
      <c r="L8" s="41"/>
    </row>
    <row r="9" s="1" customFormat="1" ht="36.96" customHeight="1">
      <c r="B9" s="41"/>
      <c r="E9" s="126" t="s">
        <v>83</v>
      </c>
      <c r="F9" s="1"/>
      <c r="G9" s="1"/>
      <c r="H9" s="1"/>
      <c r="I9" s="125"/>
      <c r="L9" s="41"/>
    </row>
    <row r="10" s="1" customFormat="1">
      <c r="B10" s="41"/>
      <c r="I10" s="125"/>
      <c r="L10" s="41"/>
    </row>
    <row r="11" s="1" customFormat="1" ht="12" customHeight="1">
      <c r="B11" s="41"/>
      <c r="D11" s="123" t="s">
        <v>18</v>
      </c>
      <c r="F11" s="15" t="s">
        <v>1</v>
      </c>
      <c r="I11" s="127" t="s">
        <v>19</v>
      </c>
      <c r="J11" s="15" t="s">
        <v>1</v>
      </c>
      <c r="L11" s="41"/>
    </row>
    <row r="12" s="1" customFormat="1" ht="12" customHeight="1">
      <c r="B12" s="41"/>
      <c r="D12" s="123" t="s">
        <v>20</v>
      </c>
      <c r="F12" s="15" t="s">
        <v>21</v>
      </c>
      <c r="I12" s="127" t="s">
        <v>22</v>
      </c>
      <c r="J12" s="128" t="str">
        <f>'Rekapitulace stavby'!AN8</f>
        <v>23. 5. 2019</v>
      </c>
      <c r="L12" s="41"/>
    </row>
    <row r="13" s="1" customFormat="1" ht="10.8" customHeight="1">
      <c r="B13" s="41"/>
      <c r="I13" s="125"/>
      <c r="L13" s="41"/>
    </row>
    <row r="14" s="1" customFormat="1" ht="12" customHeight="1">
      <c r="B14" s="41"/>
      <c r="D14" s="123" t="s">
        <v>24</v>
      </c>
      <c r="I14" s="127" t="s">
        <v>25</v>
      </c>
      <c r="J14" s="15" t="s">
        <v>1</v>
      </c>
      <c r="L14" s="41"/>
    </row>
    <row r="15" s="1" customFormat="1" ht="18" customHeight="1">
      <c r="B15" s="41"/>
      <c r="E15" s="15" t="s">
        <v>26</v>
      </c>
      <c r="I15" s="127" t="s">
        <v>27</v>
      </c>
      <c r="J15" s="15" t="s">
        <v>1</v>
      </c>
      <c r="L15" s="41"/>
    </row>
    <row r="16" s="1" customFormat="1" ht="6.96" customHeight="1">
      <c r="B16" s="41"/>
      <c r="I16" s="125"/>
      <c r="L16" s="41"/>
    </row>
    <row r="17" s="1" customFormat="1" ht="12" customHeight="1">
      <c r="B17" s="41"/>
      <c r="D17" s="123" t="s">
        <v>28</v>
      </c>
      <c r="I17" s="127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27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5"/>
      <c r="L19" s="41"/>
    </row>
    <row r="20" s="1" customFormat="1" ht="12" customHeight="1">
      <c r="B20" s="41"/>
      <c r="D20" s="123" t="s">
        <v>30</v>
      </c>
      <c r="I20" s="127" t="s">
        <v>25</v>
      </c>
      <c r="J20" s="15" t="s">
        <v>1</v>
      </c>
      <c r="L20" s="41"/>
    </row>
    <row r="21" s="1" customFormat="1" ht="18" customHeight="1">
      <c r="B21" s="41"/>
      <c r="E21" s="15" t="s">
        <v>31</v>
      </c>
      <c r="I21" s="127" t="s">
        <v>27</v>
      </c>
      <c r="J21" s="15" t="s">
        <v>1</v>
      </c>
      <c r="L21" s="41"/>
    </row>
    <row r="22" s="1" customFormat="1" ht="6.96" customHeight="1">
      <c r="B22" s="41"/>
      <c r="I22" s="125"/>
      <c r="L22" s="41"/>
    </row>
    <row r="23" s="1" customFormat="1" ht="12" customHeight="1">
      <c r="B23" s="41"/>
      <c r="D23" s="123" t="s">
        <v>33</v>
      </c>
      <c r="I23" s="127" t="s">
        <v>25</v>
      </c>
      <c r="J23" s="15" t="s">
        <v>1</v>
      </c>
      <c r="L23" s="41"/>
    </row>
    <row r="24" s="1" customFormat="1" ht="18" customHeight="1">
      <c r="B24" s="41"/>
      <c r="E24" s="15" t="s">
        <v>34</v>
      </c>
      <c r="I24" s="127" t="s">
        <v>27</v>
      </c>
      <c r="J24" s="15" t="s">
        <v>1</v>
      </c>
      <c r="L24" s="41"/>
    </row>
    <row r="25" s="1" customFormat="1" ht="6.96" customHeight="1">
      <c r="B25" s="41"/>
      <c r="I25" s="125"/>
      <c r="L25" s="41"/>
    </row>
    <row r="26" s="1" customFormat="1" ht="12" customHeight="1">
      <c r="B26" s="41"/>
      <c r="D26" s="123" t="s">
        <v>35</v>
      </c>
      <c r="I26" s="125"/>
      <c r="L26" s="41"/>
    </row>
    <row r="27" s="6" customFormat="1" ht="16.5" customHeight="1">
      <c r="B27" s="129"/>
      <c r="E27" s="130" t="s">
        <v>1</v>
      </c>
      <c r="F27" s="130"/>
      <c r="G27" s="130"/>
      <c r="H27" s="130"/>
      <c r="I27" s="131"/>
      <c r="L27" s="129"/>
    </row>
    <row r="28" s="1" customFormat="1" ht="6.96" customHeight="1">
      <c r="B28" s="41"/>
      <c r="I28" s="125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2"/>
      <c r="J29" s="69"/>
      <c r="K29" s="69"/>
      <c r="L29" s="41"/>
    </row>
    <row r="30" s="1" customFormat="1" ht="25.44" customHeight="1">
      <c r="B30" s="41"/>
      <c r="D30" s="133" t="s">
        <v>36</v>
      </c>
      <c r="I30" s="125"/>
      <c r="J30" s="134">
        <f>ROUND(J89,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2"/>
      <c r="J31" s="69"/>
      <c r="K31" s="69"/>
      <c r="L31" s="41"/>
    </row>
    <row r="32" s="1" customFormat="1" ht="14.4" customHeight="1">
      <c r="B32" s="41"/>
      <c r="F32" s="135" t="s">
        <v>38</v>
      </c>
      <c r="I32" s="136" t="s">
        <v>37</v>
      </c>
      <c r="J32" s="135" t="s">
        <v>39</v>
      </c>
      <c r="L32" s="41"/>
    </row>
    <row r="33" s="1" customFormat="1" ht="14.4" customHeight="1">
      <c r="B33" s="41"/>
      <c r="D33" s="123" t="s">
        <v>40</v>
      </c>
      <c r="E33" s="123" t="s">
        <v>41</v>
      </c>
      <c r="F33" s="137">
        <f>ROUND((SUM(BE89:BE211)),  2)</f>
        <v>0</v>
      </c>
      <c r="I33" s="138">
        <v>0.20999999999999999</v>
      </c>
      <c r="J33" s="137">
        <f>ROUND(((SUM(BE89:BE211))*I33),  2)</f>
        <v>0</v>
      </c>
      <c r="L33" s="41"/>
    </row>
    <row r="34" s="1" customFormat="1" ht="14.4" customHeight="1">
      <c r="B34" s="41"/>
      <c r="E34" s="123" t="s">
        <v>42</v>
      </c>
      <c r="F34" s="137">
        <f>ROUND((SUM(BF89:BF211)),  2)</f>
        <v>0</v>
      </c>
      <c r="I34" s="138">
        <v>0.14999999999999999</v>
      </c>
      <c r="J34" s="137">
        <f>ROUND(((SUM(BF89:BF211))*I34),  2)</f>
        <v>0</v>
      </c>
      <c r="L34" s="41"/>
    </row>
    <row r="35" hidden="1" s="1" customFormat="1" ht="14.4" customHeight="1">
      <c r="B35" s="41"/>
      <c r="E35" s="123" t="s">
        <v>43</v>
      </c>
      <c r="F35" s="137">
        <f>ROUND((SUM(BG89:BG211)),  2)</f>
        <v>0</v>
      </c>
      <c r="I35" s="138">
        <v>0.20999999999999999</v>
      </c>
      <c r="J35" s="137">
        <f>0</f>
        <v>0</v>
      </c>
      <c r="L35" s="41"/>
    </row>
    <row r="36" hidden="1" s="1" customFormat="1" ht="14.4" customHeight="1">
      <c r="B36" s="41"/>
      <c r="E36" s="123" t="s">
        <v>44</v>
      </c>
      <c r="F36" s="137">
        <f>ROUND((SUM(BH89:BH211)),  2)</f>
        <v>0</v>
      </c>
      <c r="I36" s="138">
        <v>0.14999999999999999</v>
      </c>
      <c r="J36" s="137">
        <f>0</f>
        <v>0</v>
      </c>
      <c r="L36" s="41"/>
    </row>
    <row r="37" hidden="1" s="1" customFormat="1" ht="14.4" customHeight="1">
      <c r="B37" s="41"/>
      <c r="E37" s="123" t="s">
        <v>45</v>
      </c>
      <c r="F37" s="137">
        <f>ROUND((SUM(BI89:BI211)),  2)</f>
        <v>0</v>
      </c>
      <c r="I37" s="138">
        <v>0</v>
      </c>
      <c r="J37" s="137">
        <f>0</f>
        <v>0</v>
      </c>
      <c r="L37" s="41"/>
    </row>
    <row r="38" s="1" customFormat="1" ht="6.96" customHeight="1">
      <c r="B38" s="41"/>
      <c r="I38" s="125"/>
      <c r="L38" s="41"/>
    </row>
    <row r="39" s="1" customFormat="1" ht="25.44" customHeight="1">
      <c r="B39" s="41"/>
      <c r="C39" s="139"/>
      <c r="D39" s="140" t="s">
        <v>46</v>
      </c>
      <c r="E39" s="141"/>
      <c r="F39" s="141"/>
      <c r="G39" s="142" t="s">
        <v>47</v>
      </c>
      <c r="H39" s="143" t="s">
        <v>48</v>
      </c>
      <c r="I39" s="144"/>
      <c r="J39" s="145">
        <f>SUM(J30:J37)</f>
        <v>0</v>
      </c>
      <c r="K39" s="146"/>
      <c r="L39" s="41"/>
    </row>
    <row r="40" s="1" customFormat="1" ht="14.4" customHeight="1">
      <c r="B40" s="147"/>
      <c r="C40" s="148"/>
      <c r="D40" s="148"/>
      <c r="E40" s="148"/>
      <c r="F40" s="148"/>
      <c r="G40" s="148"/>
      <c r="H40" s="148"/>
      <c r="I40" s="149"/>
      <c r="J40" s="148"/>
      <c r="K40" s="148"/>
      <c r="L40" s="41"/>
    </row>
    <row r="44" s="1" customFormat="1" ht="6.96" customHeight="1">
      <c r="B44" s="150"/>
      <c r="C44" s="151"/>
      <c r="D44" s="151"/>
      <c r="E44" s="151"/>
      <c r="F44" s="151"/>
      <c r="G44" s="151"/>
      <c r="H44" s="151"/>
      <c r="I44" s="152"/>
      <c r="J44" s="151"/>
      <c r="K44" s="151"/>
      <c r="L44" s="41"/>
    </row>
    <row r="45" s="1" customFormat="1" ht="24.96" customHeight="1">
      <c r="B45" s="36"/>
      <c r="C45" s="21" t="s">
        <v>84</v>
      </c>
      <c r="D45" s="37"/>
      <c r="E45" s="37"/>
      <c r="F45" s="37"/>
      <c r="G45" s="37"/>
      <c r="H45" s="37"/>
      <c r="I45" s="125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5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5"/>
      <c r="J47" s="37"/>
      <c r="K47" s="37"/>
      <c r="L47" s="41"/>
    </row>
    <row r="48" s="1" customFormat="1" ht="16.5" customHeight="1">
      <c r="B48" s="36"/>
      <c r="C48" s="37"/>
      <c r="D48" s="37"/>
      <c r="E48" s="153" t="str">
        <f>E7</f>
        <v>Workoutové hřiště na Hanáckém náměsti</v>
      </c>
      <c r="F48" s="30"/>
      <c r="G48" s="30"/>
      <c r="H48" s="30"/>
      <c r="I48" s="125"/>
      <c r="J48" s="37"/>
      <c r="K48" s="37"/>
      <c r="L48" s="41"/>
    </row>
    <row r="49" s="1" customFormat="1" ht="12" customHeight="1">
      <c r="B49" s="36"/>
      <c r="C49" s="30" t="s">
        <v>82</v>
      </c>
      <c r="D49" s="37"/>
      <c r="E49" s="37"/>
      <c r="F49" s="37"/>
      <c r="G49" s="37"/>
      <c r="H49" s="37"/>
      <c r="I49" s="125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SO 101 - Workoutové hřiště</v>
      </c>
      <c r="F50" s="37"/>
      <c r="G50" s="37"/>
      <c r="H50" s="37"/>
      <c r="I50" s="125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5"/>
      <c r="J51" s="37"/>
      <c r="K51" s="37"/>
      <c r="L51" s="41"/>
    </row>
    <row r="52" s="1" customFormat="1" ht="12" customHeight="1">
      <c r="B52" s="36"/>
      <c r="C52" s="30" t="s">
        <v>20</v>
      </c>
      <c r="D52" s="37"/>
      <c r="E52" s="37"/>
      <c r="F52" s="25" t="str">
        <f>F12</f>
        <v>Kroměříž</v>
      </c>
      <c r="G52" s="37"/>
      <c r="H52" s="37"/>
      <c r="I52" s="127" t="s">
        <v>22</v>
      </c>
      <c r="J52" s="65" t="str">
        <f>IF(J12="","",J12)</f>
        <v>23. 5. 2019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5"/>
      <c r="J53" s="37"/>
      <c r="K53" s="37"/>
      <c r="L53" s="41"/>
    </row>
    <row r="54" s="1" customFormat="1" ht="13.65" customHeight="1">
      <c r="B54" s="36"/>
      <c r="C54" s="30" t="s">
        <v>24</v>
      </c>
      <c r="D54" s="37"/>
      <c r="E54" s="37"/>
      <c r="F54" s="25" t="str">
        <f>E15</f>
        <v>Město Kroměříž</v>
      </c>
      <c r="G54" s="37"/>
      <c r="H54" s="37"/>
      <c r="I54" s="127" t="s">
        <v>30</v>
      </c>
      <c r="J54" s="34" t="str">
        <f>E21</f>
        <v>M.Sedlářová</v>
      </c>
      <c r="K54" s="37"/>
      <c r="L54" s="41"/>
    </row>
    <row r="55" s="1" customFormat="1" ht="13.65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27" t="s">
        <v>33</v>
      </c>
      <c r="J55" s="34" t="str">
        <f>E24</f>
        <v>Ing.L.Alster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5"/>
      <c r="J56" s="37"/>
      <c r="K56" s="37"/>
      <c r="L56" s="41"/>
    </row>
    <row r="57" s="1" customFormat="1" ht="29.28" customHeight="1">
      <c r="B57" s="36"/>
      <c r="C57" s="154" t="s">
        <v>85</v>
      </c>
      <c r="D57" s="155"/>
      <c r="E57" s="155"/>
      <c r="F57" s="155"/>
      <c r="G57" s="155"/>
      <c r="H57" s="155"/>
      <c r="I57" s="156"/>
      <c r="J57" s="157" t="s">
        <v>86</v>
      </c>
      <c r="K57" s="155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5"/>
      <c r="J58" s="37"/>
      <c r="K58" s="37"/>
      <c r="L58" s="41"/>
    </row>
    <row r="59" s="1" customFormat="1" ht="22.8" customHeight="1">
      <c r="B59" s="36"/>
      <c r="C59" s="158" t="s">
        <v>87</v>
      </c>
      <c r="D59" s="37"/>
      <c r="E59" s="37"/>
      <c r="F59" s="37"/>
      <c r="G59" s="37"/>
      <c r="H59" s="37"/>
      <c r="I59" s="125"/>
      <c r="J59" s="96">
        <f>J89</f>
        <v>0</v>
      </c>
      <c r="K59" s="37"/>
      <c r="L59" s="41"/>
      <c r="AU59" s="15" t="s">
        <v>88</v>
      </c>
    </row>
    <row r="60" s="7" customFormat="1" ht="24.96" customHeight="1">
      <c r="B60" s="159"/>
      <c r="C60" s="160"/>
      <c r="D60" s="161" t="s">
        <v>89</v>
      </c>
      <c r="E60" s="162"/>
      <c r="F60" s="162"/>
      <c r="G60" s="162"/>
      <c r="H60" s="162"/>
      <c r="I60" s="163"/>
      <c r="J60" s="164">
        <f>J90</f>
        <v>0</v>
      </c>
      <c r="K60" s="160"/>
      <c r="L60" s="165"/>
    </row>
    <row r="61" s="8" customFormat="1" ht="19.92" customHeight="1">
      <c r="B61" s="166"/>
      <c r="C61" s="167"/>
      <c r="D61" s="168" t="s">
        <v>90</v>
      </c>
      <c r="E61" s="169"/>
      <c r="F61" s="169"/>
      <c r="G61" s="169"/>
      <c r="H61" s="169"/>
      <c r="I61" s="170"/>
      <c r="J61" s="171">
        <f>J91</f>
        <v>0</v>
      </c>
      <c r="K61" s="167"/>
      <c r="L61" s="172"/>
    </row>
    <row r="62" s="8" customFormat="1" ht="19.92" customHeight="1">
      <c r="B62" s="166"/>
      <c r="C62" s="167"/>
      <c r="D62" s="168" t="s">
        <v>91</v>
      </c>
      <c r="E62" s="169"/>
      <c r="F62" s="169"/>
      <c r="G62" s="169"/>
      <c r="H62" s="169"/>
      <c r="I62" s="170"/>
      <c r="J62" s="171">
        <f>J108</f>
        <v>0</v>
      </c>
      <c r="K62" s="167"/>
      <c r="L62" s="172"/>
    </row>
    <row r="63" s="8" customFormat="1" ht="19.92" customHeight="1">
      <c r="B63" s="166"/>
      <c r="C63" s="167"/>
      <c r="D63" s="168" t="s">
        <v>92</v>
      </c>
      <c r="E63" s="169"/>
      <c r="F63" s="169"/>
      <c r="G63" s="169"/>
      <c r="H63" s="169"/>
      <c r="I63" s="170"/>
      <c r="J63" s="171">
        <f>J122</f>
        <v>0</v>
      </c>
      <c r="K63" s="167"/>
      <c r="L63" s="172"/>
    </row>
    <row r="64" s="8" customFormat="1" ht="19.92" customHeight="1">
      <c r="B64" s="166"/>
      <c r="C64" s="167"/>
      <c r="D64" s="168" t="s">
        <v>93</v>
      </c>
      <c r="E64" s="169"/>
      <c r="F64" s="169"/>
      <c r="G64" s="169"/>
      <c r="H64" s="169"/>
      <c r="I64" s="170"/>
      <c r="J64" s="171">
        <f>J148</f>
        <v>0</v>
      </c>
      <c r="K64" s="167"/>
      <c r="L64" s="172"/>
    </row>
    <row r="65" s="8" customFormat="1" ht="19.92" customHeight="1">
      <c r="B65" s="166"/>
      <c r="C65" s="167"/>
      <c r="D65" s="168" t="s">
        <v>94</v>
      </c>
      <c r="E65" s="169"/>
      <c r="F65" s="169"/>
      <c r="G65" s="169"/>
      <c r="H65" s="169"/>
      <c r="I65" s="170"/>
      <c r="J65" s="171">
        <f>J153</f>
        <v>0</v>
      </c>
      <c r="K65" s="167"/>
      <c r="L65" s="172"/>
    </row>
    <row r="66" s="8" customFormat="1" ht="19.92" customHeight="1">
      <c r="B66" s="166"/>
      <c r="C66" s="167"/>
      <c r="D66" s="168" t="s">
        <v>95</v>
      </c>
      <c r="E66" s="169"/>
      <c r="F66" s="169"/>
      <c r="G66" s="169"/>
      <c r="H66" s="169"/>
      <c r="I66" s="170"/>
      <c r="J66" s="171">
        <f>J161</f>
        <v>0</v>
      </c>
      <c r="K66" s="167"/>
      <c r="L66" s="172"/>
    </row>
    <row r="67" s="8" customFormat="1" ht="19.92" customHeight="1">
      <c r="B67" s="166"/>
      <c r="C67" s="167"/>
      <c r="D67" s="168" t="s">
        <v>96</v>
      </c>
      <c r="E67" s="169"/>
      <c r="F67" s="169"/>
      <c r="G67" s="169"/>
      <c r="H67" s="169"/>
      <c r="I67" s="170"/>
      <c r="J67" s="171">
        <f>J180</f>
        <v>0</v>
      </c>
      <c r="K67" s="167"/>
      <c r="L67" s="172"/>
    </row>
    <row r="68" s="8" customFormat="1" ht="19.92" customHeight="1">
      <c r="B68" s="166"/>
      <c r="C68" s="167"/>
      <c r="D68" s="168" t="s">
        <v>97</v>
      </c>
      <c r="E68" s="169"/>
      <c r="F68" s="169"/>
      <c r="G68" s="169"/>
      <c r="H68" s="169"/>
      <c r="I68" s="170"/>
      <c r="J68" s="171">
        <f>J201</f>
        <v>0</v>
      </c>
      <c r="K68" s="167"/>
      <c r="L68" s="172"/>
    </row>
    <row r="69" s="8" customFormat="1" ht="19.92" customHeight="1">
      <c r="B69" s="166"/>
      <c r="C69" s="167"/>
      <c r="D69" s="168" t="s">
        <v>98</v>
      </c>
      <c r="E69" s="169"/>
      <c r="F69" s="169"/>
      <c r="G69" s="169"/>
      <c r="H69" s="169"/>
      <c r="I69" s="170"/>
      <c r="J69" s="171">
        <f>J210</f>
        <v>0</v>
      </c>
      <c r="K69" s="167"/>
      <c r="L69" s="172"/>
    </row>
    <row r="70" s="1" customFormat="1" ht="21.84" customHeight="1">
      <c r="B70" s="36"/>
      <c r="C70" s="37"/>
      <c r="D70" s="37"/>
      <c r="E70" s="37"/>
      <c r="F70" s="37"/>
      <c r="G70" s="37"/>
      <c r="H70" s="37"/>
      <c r="I70" s="125"/>
      <c r="J70" s="37"/>
      <c r="K70" s="37"/>
      <c r="L70" s="41"/>
    </row>
    <row r="71" s="1" customFormat="1" ht="6.96" customHeight="1">
      <c r="B71" s="55"/>
      <c r="C71" s="56"/>
      <c r="D71" s="56"/>
      <c r="E71" s="56"/>
      <c r="F71" s="56"/>
      <c r="G71" s="56"/>
      <c r="H71" s="56"/>
      <c r="I71" s="149"/>
      <c r="J71" s="56"/>
      <c r="K71" s="56"/>
      <c r="L71" s="41"/>
    </row>
    <row r="75" s="1" customFormat="1" ht="6.96" customHeight="1">
      <c r="B75" s="57"/>
      <c r="C75" s="58"/>
      <c r="D75" s="58"/>
      <c r="E75" s="58"/>
      <c r="F75" s="58"/>
      <c r="G75" s="58"/>
      <c r="H75" s="58"/>
      <c r="I75" s="152"/>
      <c r="J75" s="58"/>
      <c r="K75" s="58"/>
      <c r="L75" s="41"/>
    </row>
    <row r="76" s="1" customFormat="1" ht="24.96" customHeight="1">
      <c r="B76" s="36"/>
      <c r="C76" s="21" t="s">
        <v>99</v>
      </c>
      <c r="D76" s="37"/>
      <c r="E76" s="37"/>
      <c r="F76" s="37"/>
      <c r="G76" s="37"/>
      <c r="H76" s="37"/>
      <c r="I76" s="125"/>
      <c r="J76" s="37"/>
      <c r="K76" s="37"/>
      <c r="L76" s="41"/>
    </row>
    <row r="77" s="1" customFormat="1" ht="6.96" customHeight="1">
      <c r="B77" s="36"/>
      <c r="C77" s="37"/>
      <c r="D77" s="37"/>
      <c r="E77" s="37"/>
      <c r="F77" s="37"/>
      <c r="G77" s="37"/>
      <c r="H77" s="37"/>
      <c r="I77" s="125"/>
      <c r="J77" s="37"/>
      <c r="K77" s="37"/>
      <c r="L77" s="41"/>
    </row>
    <row r="78" s="1" customFormat="1" ht="12" customHeight="1">
      <c r="B78" s="36"/>
      <c r="C78" s="30" t="s">
        <v>16</v>
      </c>
      <c r="D78" s="37"/>
      <c r="E78" s="37"/>
      <c r="F78" s="37"/>
      <c r="G78" s="37"/>
      <c r="H78" s="37"/>
      <c r="I78" s="125"/>
      <c r="J78" s="37"/>
      <c r="K78" s="37"/>
      <c r="L78" s="41"/>
    </row>
    <row r="79" s="1" customFormat="1" ht="16.5" customHeight="1">
      <c r="B79" s="36"/>
      <c r="C79" s="37"/>
      <c r="D79" s="37"/>
      <c r="E79" s="153" t="str">
        <f>E7</f>
        <v>Workoutové hřiště na Hanáckém náměsti</v>
      </c>
      <c r="F79" s="30"/>
      <c r="G79" s="30"/>
      <c r="H79" s="30"/>
      <c r="I79" s="125"/>
      <c r="J79" s="37"/>
      <c r="K79" s="37"/>
      <c r="L79" s="41"/>
    </row>
    <row r="80" s="1" customFormat="1" ht="12" customHeight="1">
      <c r="B80" s="36"/>
      <c r="C80" s="30" t="s">
        <v>82</v>
      </c>
      <c r="D80" s="37"/>
      <c r="E80" s="37"/>
      <c r="F80" s="37"/>
      <c r="G80" s="37"/>
      <c r="H80" s="37"/>
      <c r="I80" s="125"/>
      <c r="J80" s="37"/>
      <c r="K80" s="37"/>
      <c r="L80" s="41"/>
    </row>
    <row r="81" s="1" customFormat="1" ht="16.5" customHeight="1">
      <c r="B81" s="36"/>
      <c r="C81" s="37"/>
      <c r="D81" s="37"/>
      <c r="E81" s="62" t="str">
        <f>E9</f>
        <v>SO 101 - Workoutové hřiště</v>
      </c>
      <c r="F81" s="37"/>
      <c r="G81" s="37"/>
      <c r="H81" s="37"/>
      <c r="I81" s="125"/>
      <c r="J81" s="37"/>
      <c r="K81" s="37"/>
      <c r="L81" s="41"/>
    </row>
    <row r="82" s="1" customFormat="1" ht="6.96" customHeight="1">
      <c r="B82" s="36"/>
      <c r="C82" s="37"/>
      <c r="D82" s="37"/>
      <c r="E82" s="37"/>
      <c r="F82" s="37"/>
      <c r="G82" s="37"/>
      <c r="H82" s="37"/>
      <c r="I82" s="125"/>
      <c r="J82" s="37"/>
      <c r="K82" s="37"/>
      <c r="L82" s="41"/>
    </row>
    <row r="83" s="1" customFormat="1" ht="12" customHeight="1">
      <c r="B83" s="36"/>
      <c r="C83" s="30" t="s">
        <v>20</v>
      </c>
      <c r="D83" s="37"/>
      <c r="E83" s="37"/>
      <c r="F83" s="25" t="str">
        <f>F12</f>
        <v>Kroměříž</v>
      </c>
      <c r="G83" s="37"/>
      <c r="H83" s="37"/>
      <c r="I83" s="127" t="s">
        <v>22</v>
      </c>
      <c r="J83" s="65" t="str">
        <f>IF(J12="","",J12)</f>
        <v>23. 5. 2019</v>
      </c>
      <c r="K83" s="37"/>
      <c r="L83" s="41"/>
    </row>
    <row r="84" s="1" customFormat="1" ht="6.96" customHeight="1">
      <c r="B84" s="36"/>
      <c r="C84" s="37"/>
      <c r="D84" s="37"/>
      <c r="E84" s="37"/>
      <c r="F84" s="37"/>
      <c r="G84" s="37"/>
      <c r="H84" s="37"/>
      <c r="I84" s="125"/>
      <c r="J84" s="37"/>
      <c r="K84" s="37"/>
      <c r="L84" s="41"/>
    </row>
    <row r="85" s="1" customFormat="1" ht="13.65" customHeight="1">
      <c r="B85" s="36"/>
      <c r="C85" s="30" t="s">
        <v>24</v>
      </c>
      <c r="D85" s="37"/>
      <c r="E85" s="37"/>
      <c r="F85" s="25" t="str">
        <f>E15</f>
        <v>Město Kroměříž</v>
      </c>
      <c r="G85" s="37"/>
      <c r="H85" s="37"/>
      <c r="I85" s="127" t="s">
        <v>30</v>
      </c>
      <c r="J85" s="34" t="str">
        <f>E21</f>
        <v>M.Sedlářová</v>
      </c>
      <c r="K85" s="37"/>
      <c r="L85" s="41"/>
    </row>
    <row r="86" s="1" customFormat="1" ht="13.65" customHeight="1">
      <c r="B86" s="36"/>
      <c r="C86" s="30" t="s">
        <v>28</v>
      </c>
      <c r="D86" s="37"/>
      <c r="E86" s="37"/>
      <c r="F86" s="25" t="str">
        <f>IF(E18="","",E18)</f>
        <v>Vyplň údaj</v>
      </c>
      <c r="G86" s="37"/>
      <c r="H86" s="37"/>
      <c r="I86" s="127" t="s">
        <v>33</v>
      </c>
      <c r="J86" s="34" t="str">
        <f>E24</f>
        <v>Ing.L.Alster</v>
      </c>
      <c r="K86" s="37"/>
      <c r="L86" s="41"/>
    </row>
    <row r="87" s="1" customFormat="1" ht="10.32" customHeight="1">
      <c r="B87" s="36"/>
      <c r="C87" s="37"/>
      <c r="D87" s="37"/>
      <c r="E87" s="37"/>
      <c r="F87" s="37"/>
      <c r="G87" s="37"/>
      <c r="H87" s="37"/>
      <c r="I87" s="125"/>
      <c r="J87" s="37"/>
      <c r="K87" s="37"/>
      <c r="L87" s="41"/>
    </row>
    <row r="88" s="9" customFormat="1" ht="29.28" customHeight="1">
      <c r="B88" s="173"/>
      <c r="C88" s="174" t="s">
        <v>100</v>
      </c>
      <c r="D88" s="175" t="s">
        <v>55</v>
      </c>
      <c r="E88" s="175" t="s">
        <v>51</v>
      </c>
      <c r="F88" s="175" t="s">
        <v>52</v>
      </c>
      <c r="G88" s="175" t="s">
        <v>101</v>
      </c>
      <c r="H88" s="175" t="s">
        <v>102</v>
      </c>
      <c r="I88" s="176" t="s">
        <v>103</v>
      </c>
      <c r="J88" s="177" t="s">
        <v>86</v>
      </c>
      <c r="K88" s="178" t="s">
        <v>104</v>
      </c>
      <c r="L88" s="179"/>
      <c r="M88" s="86" t="s">
        <v>1</v>
      </c>
      <c r="N88" s="87" t="s">
        <v>40</v>
      </c>
      <c r="O88" s="87" t="s">
        <v>105</v>
      </c>
      <c r="P88" s="87" t="s">
        <v>106</v>
      </c>
      <c r="Q88" s="87" t="s">
        <v>107</v>
      </c>
      <c r="R88" s="87" t="s">
        <v>108</v>
      </c>
      <c r="S88" s="87" t="s">
        <v>109</v>
      </c>
      <c r="T88" s="88" t="s">
        <v>110</v>
      </c>
    </row>
    <row r="89" s="1" customFormat="1" ht="22.8" customHeight="1">
      <c r="B89" s="36"/>
      <c r="C89" s="93" t="s">
        <v>111</v>
      </c>
      <c r="D89" s="37"/>
      <c r="E89" s="37"/>
      <c r="F89" s="37"/>
      <c r="G89" s="37"/>
      <c r="H89" s="37"/>
      <c r="I89" s="125"/>
      <c r="J89" s="180">
        <f>BK89</f>
        <v>0</v>
      </c>
      <c r="K89" s="37"/>
      <c r="L89" s="41"/>
      <c r="M89" s="89"/>
      <c r="N89" s="90"/>
      <c r="O89" s="90"/>
      <c r="P89" s="181">
        <f>P90</f>
        <v>0</v>
      </c>
      <c r="Q89" s="90"/>
      <c r="R89" s="181">
        <f>R90</f>
        <v>22.065980159999995</v>
      </c>
      <c r="S89" s="90"/>
      <c r="T89" s="182">
        <f>T90</f>
        <v>2.51742</v>
      </c>
      <c r="AT89" s="15" t="s">
        <v>69</v>
      </c>
      <c r="AU89" s="15" t="s">
        <v>88</v>
      </c>
      <c r="BK89" s="183">
        <f>BK90</f>
        <v>0</v>
      </c>
    </row>
    <row r="90" s="10" customFormat="1" ht="25.92" customHeight="1">
      <c r="B90" s="184"/>
      <c r="C90" s="185"/>
      <c r="D90" s="186" t="s">
        <v>69</v>
      </c>
      <c r="E90" s="187" t="s">
        <v>112</v>
      </c>
      <c r="F90" s="187" t="s">
        <v>113</v>
      </c>
      <c r="G90" s="185"/>
      <c r="H90" s="185"/>
      <c r="I90" s="188"/>
      <c r="J90" s="189">
        <f>BK90</f>
        <v>0</v>
      </c>
      <c r="K90" s="185"/>
      <c r="L90" s="190"/>
      <c r="M90" s="191"/>
      <c r="N90" s="192"/>
      <c r="O90" s="192"/>
      <c r="P90" s="193">
        <f>P91+P108+P122+P148+P153+P161+P180+P201+P210</f>
        <v>0</v>
      </c>
      <c r="Q90" s="192"/>
      <c r="R90" s="193">
        <f>R91+R108+R122+R148+R153+R161+R180+R201+R210</f>
        <v>22.065980159999995</v>
      </c>
      <c r="S90" s="192"/>
      <c r="T90" s="194">
        <f>T91+T108+T122+T148+T153+T161+T180+T201+T210</f>
        <v>2.51742</v>
      </c>
      <c r="AR90" s="195" t="s">
        <v>78</v>
      </c>
      <c r="AT90" s="196" t="s">
        <v>69</v>
      </c>
      <c r="AU90" s="196" t="s">
        <v>70</v>
      </c>
      <c r="AY90" s="195" t="s">
        <v>114</v>
      </c>
      <c r="BK90" s="197">
        <f>BK91+BK108+BK122+BK148+BK153+BK161+BK180+BK201+BK210</f>
        <v>0</v>
      </c>
    </row>
    <row r="91" s="10" customFormat="1" ht="22.8" customHeight="1">
      <c r="B91" s="184"/>
      <c r="C91" s="185"/>
      <c r="D91" s="186" t="s">
        <v>69</v>
      </c>
      <c r="E91" s="198" t="s">
        <v>78</v>
      </c>
      <c r="F91" s="198" t="s">
        <v>115</v>
      </c>
      <c r="G91" s="185"/>
      <c r="H91" s="185"/>
      <c r="I91" s="188"/>
      <c r="J91" s="199">
        <f>BK91</f>
        <v>0</v>
      </c>
      <c r="K91" s="185"/>
      <c r="L91" s="190"/>
      <c r="M91" s="191"/>
      <c r="N91" s="192"/>
      <c r="O91" s="192"/>
      <c r="P91" s="193">
        <f>SUM(P92:P107)</f>
        <v>0</v>
      </c>
      <c r="Q91" s="192"/>
      <c r="R91" s="193">
        <f>SUM(R92:R107)</f>
        <v>0</v>
      </c>
      <c r="S91" s="192"/>
      <c r="T91" s="194">
        <f>SUM(T92:T107)</f>
        <v>0</v>
      </c>
      <c r="AR91" s="195" t="s">
        <v>78</v>
      </c>
      <c r="AT91" s="196" t="s">
        <v>69</v>
      </c>
      <c r="AU91" s="196" t="s">
        <v>78</v>
      </c>
      <c r="AY91" s="195" t="s">
        <v>114</v>
      </c>
      <c r="BK91" s="197">
        <f>SUM(BK92:BK107)</f>
        <v>0</v>
      </c>
    </row>
    <row r="92" s="1" customFormat="1" ht="22.5" customHeight="1">
      <c r="B92" s="36"/>
      <c r="C92" s="200" t="s">
        <v>78</v>
      </c>
      <c r="D92" s="200" t="s">
        <v>116</v>
      </c>
      <c r="E92" s="201" t="s">
        <v>117</v>
      </c>
      <c r="F92" s="202" t="s">
        <v>118</v>
      </c>
      <c r="G92" s="203" t="s">
        <v>119</v>
      </c>
      <c r="H92" s="204">
        <v>14.163</v>
      </c>
      <c r="I92" s="205"/>
      <c r="J92" s="206">
        <f>ROUND(I92*H92,2)</f>
        <v>0</v>
      </c>
      <c r="K92" s="202" t="s">
        <v>120</v>
      </c>
      <c r="L92" s="41"/>
      <c r="M92" s="207" t="s">
        <v>1</v>
      </c>
      <c r="N92" s="208" t="s">
        <v>41</v>
      </c>
      <c r="O92" s="77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AR92" s="15" t="s">
        <v>121</v>
      </c>
      <c r="AT92" s="15" t="s">
        <v>116</v>
      </c>
      <c r="AU92" s="15" t="s">
        <v>80</v>
      </c>
      <c r="AY92" s="15" t="s">
        <v>114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5" t="s">
        <v>78</v>
      </c>
      <c r="BK92" s="211">
        <f>ROUND(I92*H92,2)</f>
        <v>0</v>
      </c>
      <c r="BL92" s="15" t="s">
        <v>121</v>
      </c>
      <c r="BM92" s="15" t="s">
        <v>122</v>
      </c>
    </row>
    <row r="93" s="11" customFormat="1">
      <c r="B93" s="212"/>
      <c r="C93" s="213"/>
      <c r="D93" s="214" t="s">
        <v>123</v>
      </c>
      <c r="E93" s="215" t="s">
        <v>1</v>
      </c>
      <c r="F93" s="216" t="s">
        <v>124</v>
      </c>
      <c r="G93" s="213"/>
      <c r="H93" s="217">
        <v>14.163</v>
      </c>
      <c r="I93" s="218"/>
      <c r="J93" s="213"/>
      <c r="K93" s="213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123</v>
      </c>
      <c r="AU93" s="223" t="s">
        <v>80</v>
      </c>
      <c r="AV93" s="11" t="s">
        <v>80</v>
      </c>
      <c r="AW93" s="11" t="s">
        <v>32</v>
      </c>
      <c r="AX93" s="11" t="s">
        <v>78</v>
      </c>
      <c r="AY93" s="223" t="s">
        <v>114</v>
      </c>
    </row>
    <row r="94" s="1" customFormat="1" ht="22.5" customHeight="1">
      <c r="B94" s="36"/>
      <c r="C94" s="200" t="s">
        <v>80</v>
      </c>
      <c r="D94" s="200" t="s">
        <v>116</v>
      </c>
      <c r="E94" s="201" t="s">
        <v>125</v>
      </c>
      <c r="F94" s="202" t="s">
        <v>126</v>
      </c>
      <c r="G94" s="203" t="s">
        <v>119</v>
      </c>
      <c r="H94" s="204">
        <v>7.0819999999999999</v>
      </c>
      <c r="I94" s="205"/>
      <c r="J94" s="206">
        <f>ROUND(I94*H94,2)</f>
        <v>0</v>
      </c>
      <c r="K94" s="202" t="s">
        <v>120</v>
      </c>
      <c r="L94" s="41"/>
      <c r="M94" s="207" t="s">
        <v>1</v>
      </c>
      <c r="N94" s="208" t="s">
        <v>41</v>
      </c>
      <c r="O94" s="77"/>
      <c r="P94" s="209">
        <f>O94*H94</f>
        <v>0</v>
      </c>
      <c r="Q94" s="209">
        <v>0</v>
      </c>
      <c r="R94" s="209">
        <f>Q94*H94</f>
        <v>0</v>
      </c>
      <c r="S94" s="209">
        <v>0</v>
      </c>
      <c r="T94" s="210">
        <f>S94*H94</f>
        <v>0</v>
      </c>
      <c r="AR94" s="15" t="s">
        <v>121</v>
      </c>
      <c r="AT94" s="15" t="s">
        <v>116</v>
      </c>
      <c r="AU94" s="15" t="s">
        <v>80</v>
      </c>
      <c r="AY94" s="15" t="s">
        <v>114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5" t="s">
        <v>78</v>
      </c>
      <c r="BK94" s="211">
        <f>ROUND(I94*H94,2)</f>
        <v>0</v>
      </c>
      <c r="BL94" s="15" t="s">
        <v>121</v>
      </c>
      <c r="BM94" s="15" t="s">
        <v>127</v>
      </c>
    </row>
    <row r="95" s="11" customFormat="1">
      <c r="B95" s="212"/>
      <c r="C95" s="213"/>
      <c r="D95" s="214" t="s">
        <v>123</v>
      </c>
      <c r="E95" s="215" t="s">
        <v>1</v>
      </c>
      <c r="F95" s="216" t="s">
        <v>128</v>
      </c>
      <c r="G95" s="213"/>
      <c r="H95" s="217">
        <v>7.0819999999999999</v>
      </c>
      <c r="I95" s="218"/>
      <c r="J95" s="213"/>
      <c r="K95" s="213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123</v>
      </c>
      <c r="AU95" s="223" t="s">
        <v>80</v>
      </c>
      <c r="AV95" s="11" t="s">
        <v>80</v>
      </c>
      <c r="AW95" s="11" t="s">
        <v>32</v>
      </c>
      <c r="AX95" s="11" t="s">
        <v>78</v>
      </c>
      <c r="AY95" s="223" t="s">
        <v>114</v>
      </c>
    </row>
    <row r="96" s="1" customFormat="1" ht="22.5" customHeight="1">
      <c r="B96" s="36"/>
      <c r="C96" s="200" t="s">
        <v>129</v>
      </c>
      <c r="D96" s="200" t="s">
        <v>116</v>
      </c>
      <c r="E96" s="201" t="s">
        <v>130</v>
      </c>
      <c r="F96" s="202" t="s">
        <v>131</v>
      </c>
      <c r="G96" s="203" t="s">
        <v>119</v>
      </c>
      <c r="H96" s="204">
        <v>3.8639999999999999</v>
      </c>
      <c r="I96" s="205"/>
      <c r="J96" s="206">
        <f>ROUND(I96*H96,2)</f>
        <v>0</v>
      </c>
      <c r="K96" s="202" t="s">
        <v>120</v>
      </c>
      <c r="L96" s="41"/>
      <c r="M96" s="207" t="s">
        <v>1</v>
      </c>
      <c r="N96" s="208" t="s">
        <v>41</v>
      </c>
      <c r="O96" s="77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AR96" s="15" t="s">
        <v>121</v>
      </c>
      <c r="AT96" s="15" t="s">
        <v>116</v>
      </c>
      <c r="AU96" s="15" t="s">
        <v>80</v>
      </c>
      <c r="AY96" s="15" t="s">
        <v>114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5" t="s">
        <v>78</v>
      </c>
      <c r="BK96" s="211">
        <f>ROUND(I96*H96,2)</f>
        <v>0</v>
      </c>
      <c r="BL96" s="15" t="s">
        <v>121</v>
      </c>
      <c r="BM96" s="15" t="s">
        <v>132</v>
      </c>
    </row>
    <row r="97" s="11" customFormat="1">
      <c r="B97" s="212"/>
      <c r="C97" s="213"/>
      <c r="D97" s="214" t="s">
        <v>123</v>
      </c>
      <c r="E97" s="215" t="s">
        <v>1</v>
      </c>
      <c r="F97" s="216" t="s">
        <v>133</v>
      </c>
      <c r="G97" s="213"/>
      <c r="H97" s="217">
        <v>3.8639999999999999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123</v>
      </c>
      <c r="AU97" s="223" t="s">
        <v>80</v>
      </c>
      <c r="AV97" s="11" t="s">
        <v>80</v>
      </c>
      <c r="AW97" s="11" t="s">
        <v>32</v>
      </c>
      <c r="AX97" s="11" t="s">
        <v>78</v>
      </c>
      <c r="AY97" s="223" t="s">
        <v>114</v>
      </c>
    </row>
    <row r="98" s="1" customFormat="1" ht="22.5" customHeight="1">
      <c r="B98" s="36"/>
      <c r="C98" s="200" t="s">
        <v>121</v>
      </c>
      <c r="D98" s="200" t="s">
        <v>116</v>
      </c>
      <c r="E98" s="201" t="s">
        <v>134</v>
      </c>
      <c r="F98" s="202" t="s">
        <v>135</v>
      </c>
      <c r="G98" s="203" t="s">
        <v>119</v>
      </c>
      <c r="H98" s="204">
        <v>1.9319999999999999</v>
      </c>
      <c r="I98" s="205"/>
      <c r="J98" s="206">
        <f>ROUND(I98*H98,2)</f>
        <v>0</v>
      </c>
      <c r="K98" s="202" t="s">
        <v>120</v>
      </c>
      <c r="L98" s="41"/>
      <c r="M98" s="207" t="s">
        <v>1</v>
      </c>
      <c r="N98" s="208" t="s">
        <v>41</v>
      </c>
      <c r="O98" s="77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AR98" s="15" t="s">
        <v>121</v>
      </c>
      <c r="AT98" s="15" t="s">
        <v>116</v>
      </c>
      <c r="AU98" s="15" t="s">
        <v>80</v>
      </c>
      <c r="AY98" s="15" t="s">
        <v>114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5" t="s">
        <v>78</v>
      </c>
      <c r="BK98" s="211">
        <f>ROUND(I98*H98,2)</f>
        <v>0</v>
      </c>
      <c r="BL98" s="15" t="s">
        <v>121</v>
      </c>
      <c r="BM98" s="15" t="s">
        <v>136</v>
      </c>
    </row>
    <row r="99" s="11" customFormat="1">
      <c r="B99" s="212"/>
      <c r="C99" s="213"/>
      <c r="D99" s="214" t="s">
        <v>123</v>
      </c>
      <c r="E99" s="215" t="s">
        <v>1</v>
      </c>
      <c r="F99" s="216" t="s">
        <v>137</v>
      </c>
      <c r="G99" s="213"/>
      <c r="H99" s="217">
        <v>1.9319999999999999</v>
      </c>
      <c r="I99" s="218"/>
      <c r="J99" s="213"/>
      <c r="K99" s="213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123</v>
      </c>
      <c r="AU99" s="223" t="s">
        <v>80</v>
      </c>
      <c r="AV99" s="11" t="s">
        <v>80</v>
      </c>
      <c r="AW99" s="11" t="s">
        <v>32</v>
      </c>
      <c r="AX99" s="11" t="s">
        <v>78</v>
      </c>
      <c r="AY99" s="223" t="s">
        <v>114</v>
      </c>
    </row>
    <row r="100" s="1" customFormat="1" ht="22.5" customHeight="1">
      <c r="B100" s="36"/>
      <c r="C100" s="200" t="s">
        <v>138</v>
      </c>
      <c r="D100" s="200" t="s">
        <v>116</v>
      </c>
      <c r="E100" s="201" t="s">
        <v>139</v>
      </c>
      <c r="F100" s="202" t="s">
        <v>140</v>
      </c>
      <c r="G100" s="203" t="s">
        <v>119</v>
      </c>
      <c r="H100" s="204">
        <v>18.027000000000001</v>
      </c>
      <c r="I100" s="205"/>
      <c r="J100" s="206">
        <f>ROUND(I100*H100,2)</f>
        <v>0</v>
      </c>
      <c r="K100" s="202" t="s">
        <v>120</v>
      </c>
      <c r="L100" s="41"/>
      <c r="M100" s="207" t="s">
        <v>1</v>
      </c>
      <c r="N100" s="208" t="s">
        <v>41</v>
      </c>
      <c r="O100" s="77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15" t="s">
        <v>121</v>
      </c>
      <c r="AT100" s="15" t="s">
        <v>116</v>
      </c>
      <c r="AU100" s="15" t="s">
        <v>80</v>
      </c>
      <c r="AY100" s="15" t="s">
        <v>114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5" t="s">
        <v>78</v>
      </c>
      <c r="BK100" s="211">
        <f>ROUND(I100*H100,2)</f>
        <v>0</v>
      </c>
      <c r="BL100" s="15" t="s">
        <v>121</v>
      </c>
      <c r="BM100" s="15" t="s">
        <v>141</v>
      </c>
    </row>
    <row r="101" s="11" customFormat="1">
      <c r="B101" s="212"/>
      <c r="C101" s="213"/>
      <c r="D101" s="214" t="s">
        <v>123</v>
      </c>
      <c r="E101" s="215" t="s">
        <v>1</v>
      </c>
      <c r="F101" s="216" t="s">
        <v>142</v>
      </c>
      <c r="G101" s="213"/>
      <c r="H101" s="217">
        <v>18.027000000000001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123</v>
      </c>
      <c r="AU101" s="223" t="s">
        <v>80</v>
      </c>
      <c r="AV101" s="11" t="s">
        <v>80</v>
      </c>
      <c r="AW101" s="11" t="s">
        <v>32</v>
      </c>
      <c r="AX101" s="11" t="s">
        <v>78</v>
      </c>
      <c r="AY101" s="223" t="s">
        <v>114</v>
      </c>
    </row>
    <row r="102" s="1" customFormat="1" ht="16.5" customHeight="1">
      <c r="B102" s="36"/>
      <c r="C102" s="200" t="s">
        <v>143</v>
      </c>
      <c r="D102" s="200" t="s">
        <v>116</v>
      </c>
      <c r="E102" s="201" t="s">
        <v>144</v>
      </c>
      <c r="F102" s="202" t="s">
        <v>145</v>
      </c>
      <c r="G102" s="203" t="s">
        <v>119</v>
      </c>
      <c r="H102" s="204">
        <v>18.027000000000001</v>
      </c>
      <c r="I102" s="205"/>
      <c r="J102" s="206">
        <f>ROUND(I102*H102,2)</f>
        <v>0</v>
      </c>
      <c r="K102" s="202" t="s">
        <v>146</v>
      </c>
      <c r="L102" s="41"/>
      <c r="M102" s="207" t="s">
        <v>1</v>
      </c>
      <c r="N102" s="208" t="s">
        <v>41</v>
      </c>
      <c r="O102" s="77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AR102" s="15" t="s">
        <v>121</v>
      </c>
      <c r="AT102" s="15" t="s">
        <v>116</v>
      </c>
      <c r="AU102" s="15" t="s">
        <v>80</v>
      </c>
      <c r="AY102" s="15" t="s">
        <v>114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5" t="s">
        <v>78</v>
      </c>
      <c r="BK102" s="211">
        <f>ROUND(I102*H102,2)</f>
        <v>0</v>
      </c>
      <c r="BL102" s="15" t="s">
        <v>121</v>
      </c>
      <c r="BM102" s="15" t="s">
        <v>147</v>
      </c>
    </row>
    <row r="103" s="11" customFormat="1">
      <c r="B103" s="212"/>
      <c r="C103" s="213"/>
      <c r="D103" s="214" t="s">
        <v>123</v>
      </c>
      <c r="E103" s="215" t="s">
        <v>1</v>
      </c>
      <c r="F103" s="216" t="s">
        <v>148</v>
      </c>
      <c r="G103" s="213"/>
      <c r="H103" s="217">
        <v>18.027000000000001</v>
      </c>
      <c r="I103" s="218"/>
      <c r="J103" s="213"/>
      <c r="K103" s="213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123</v>
      </c>
      <c r="AU103" s="223" t="s">
        <v>80</v>
      </c>
      <c r="AV103" s="11" t="s">
        <v>80</v>
      </c>
      <c r="AW103" s="11" t="s">
        <v>32</v>
      </c>
      <c r="AX103" s="11" t="s">
        <v>78</v>
      </c>
      <c r="AY103" s="223" t="s">
        <v>114</v>
      </c>
    </row>
    <row r="104" s="1" customFormat="1" ht="22.5" customHeight="1">
      <c r="B104" s="36"/>
      <c r="C104" s="200" t="s">
        <v>149</v>
      </c>
      <c r="D104" s="200" t="s">
        <v>116</v>
      </c>
      <c r="E104" s="201" t="s">
        <v>150</v>
      </c>
      <c r="F104" s="202" t="s">
        <v>151</v>
      </c>
      <c r="G104" s="203" t="s">
        <v>152</v>
      </c>
      <c r="H104" s="204">
        <v>30.646000000000001</v>
      </c>
      <c r="I104" s="205"/>
      <c r="J104" s="206">
        <f>ROUND(I104*H104,2)</f>
        <v>0</v>
      </c>
      <c r="K104" s="202" t="s">
        <v>120</v>
      </c>
      <c r="L104" s="41"/>
      <c r="M104" s="207" t="s">
        <v>1</v>
      </c>
      <c r="N104" s="208" t="s">
        <v>41</v>
      </c>
      <c r="O104" s="77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AR104" s="15" t="s">
        <v>121</v>
      </c>
      <c r="AT104" s="15" t="s">
        <v>116</v>
      </c>
      <c r="AU104" s="15" t="s">
        <v>80</v>
      </c>
      <c r="AY104" s="15" t="s">
        <v>114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5" t="s">
        <v>78</v>
      </c>
      <c r="BK104" s="211">
        <f>ROUND(I104*H104,2)</f>
        <v>0</v>
      </c>
      <c r="BL104" s="15" t="s">
        <v>121</v>
      </c>
      <c r="BM104" s="15" t="s">
        <v>153</v>
      </c>
    </row>
    <row r="105" s="11" customFormat="1">
      <c r="B105" s="212"/>
      <c r="C105" s="213"/>
      <c r="D105" s="214" t="s">
        <v>123</v>
      </c>
      <c r="E105" s="215" t="s">
        <v>1</v>
      </c>
      <c r="F105" s="216" t="s">
        <v>154</v>
      </c>
      <c r="G105" s="213"/>
      <c r="H105" s="217">
        <v>30.646000000000001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123</v>
      </c>
      <c r="AU105" s="223" t="s">
        <v>80</v>
      </c>
      <c r="AV105" s="11" t="s">
        <v>80</v>
      </c>
      <c r="AW105" s="11" t="s">
        <v>32</v>
      </c>
      <c r="AX105" s="11" t="s">
        <v>78</v>
      </c>
      <c r="AY105" s="223" t="s">
        <v>114</v>
      </c>
    </row>
    <row r="106" s="1" customFormat="1" ht="16.5" customHeight="1">
      <c r="B106" s="36"/>
      <c r="C106" s="200" t="s">
        <v>155</v>
      </c>
      <c r="D106" s="200" t="s">
        <v>116</v>
      </c>
      <c r="E106" s="201" t="s">
        <v>156</v>
      </c>
      <c r="F106" s="202" t="s">
        <v>157</v>
      </c>
      <c r="G106" s="203" t="s">
        <v>158</v>
      </c>
      <c r="H106" s="204">
        <v>129.75</v>
      </c>
      <c r="I106" s="205"/>
      <c r="J106" s="206">
        <f>ROUND(I106*H106,2)</f>
        <v>0</v>
      </c>
      <c r="K106" s="202" t="s">
        <v>120</v>
      </c>
      <c r="L106" s="41"/>
      <c r="M106" s="207" t="s">
        <v>1</v>
      </c>
      <c r="N106" s="208" t="s">
        <v>41</v>
      </c>
      <c r="O106" s="77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AR106" s="15" t="s">
        <v>121</v>
      </c>
      <c r="AT106" s="15" t="s">
        <v>116</v>
      </c>
      <c r="AU106" s="15" t="s">
        <v>80</v>
      </c>
      <c r="AY106" s="15" t="s">
        <v>114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5" t="s">
        <v>78</v>
      </c>
      <c r="BK106" s="211">
        <f>ROUND(I106*H106,2)</f>
        <v>0</v>
      </c>
      <c r="BL106" s="15" t="s">
        <v>121</v>
      </c>
      <c r="BM106" s="15" t="s">
        <v>159</v>
      </c>
    </row>
    <row r="107" s="11" customFormat="1">
      <c r="B107" s="212"/>
      <c r="C107" s="213"/>
      <c r="D107" s="214" t="s">
        <v>123</v>
      </c>
      <c r="E107" s="215" t="s">
        <v>1</v>
      </c>
      <c r="F107" s="216" t="s">
        <v>160</v>
      </c>
      <c r="G107" s="213"/>
      <c r="H107" s="217">
        <v>129.75</v>
      </c>
      <c r="I107" s="218"/>
      <c r="J107" s="213"/>
      <c r="K107" s="213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123</v>
      </c>
      <c r="AU107" s="223" t="s">
        <v>80</v>
      </c>
      <c r="AV107" s="11" t="s">
        <v>80</v>
      </c>
      <c r="AW107" s="11" t="s">
        <v>32</v>
      </c>
      <c r="AX107" s="11" t="s">
        <v>78</v>
      </c>
      <c r="AY107" s="223" t="s">
        <v>114</v>
      </c>
    </row>
    <row r="108" s="10" customFormat="1" ht="22.8" customHeight="1">
      <c r="B108" s="184"/>
      <c r="C108" s="185"/>
      <c r="D108" s="186" t="s">
        <v>69</v>
      </c>
      <c r="E108" s="198" t="s">
        <v>161</v>
      </c>
      <c r="F108" s="198" t="s">
        <v>162</v>
      </c>
      <c r="G108" s="185"/>
      <c r="H108" s="185"/>
      <c r="I108" s="188"/>
      <c r="J108" s="199">
        <f>BK108</f>
        <v>0</v>
      </c>
      <c r="K108" s="185"/>
      <c r="L108" s="190"/>
      <c r="M108" s="191"/>
      <c r="N108" s="192"/>
      <c r="O108" s="192"/>
      <c r="P108" s="193">
        <f>SUM(P109:P121)</f>
        <v>0</v>
      </c>
      <c r="Q108" s="192"/>
      <c r="R108" s="193">
        <f>SUM(R109:R121)</f>
        <v>0</v>
      </c>
      <c r="S108" s="192"/>
      <c r="T108" s="194">
        <f>SUM(T109:T121)</f>
        <v>2.46</v>
      </c>
      <c r="AR108" s="195" t="s">
        <v>78</v>
      </c>
      <c r="AT108" s="196" t="s">
        <v>69</v>
      </c>
      <c r="AU108" s="196" t="s">
        <v>78</v>
      </c>
      <c r="AY108" s="195" t="s">
        <v>114</v>
      </c>
      <c r="BK108" s="197">
        <f>SUM(BK109:BK121)</f>
        <v>0</v>
      </c>
    </row>
    <row r="109" s="1" customFormat="1" ht="22.5" customHeight="1">
      <c r="B109" s="36"/>
      <c r="C109" s="200" t="s">
        <v>163</v>
      </c>
      <c r="D109" s="200" t="s">
        <v>116</v>
      </c>
      <c r="E109" s="201" t="s">
        <v>164</v>
      </c>
      <c r="F109" s="202" t="s">
        <v>165</v>
      </c>
      <c r="G109" s="203" t="s">
        <v>166</v>
      </c>
      <c r="H109" s="204">
        <v>12</v>
      </c>
      <c r="I109" s="205"/>
      <c r="J109" s="206">
        <f>ROUND(I109*H109,2)</f>
        <v>0</v>
      </c>
      <c r="K109" s="202" t="s">
        <v>120</v>
      </c>
      <c r="L109" s="41"/>
      <c r="M109" s="207" t="s">
        <v>1</v>
      </c>
      <c r="N109" s="208" t="s">
        <v>41</v>
      </c>
      <c r="O109" s="77"/>
      <c r="P109" s="209">
        <f>O109*H109</f>
        <v>0</v>
      </c>
      <c r="Q109" s="209">
        <v>0</v>
      </c>
      <c r="R109" s="209">
        <f>Q109*H109</f>
        <v>0</v>
      </c>
      <c r="S109" s="209">
        <v>0.20499999999999999</v>
      </c>
      <c r="T109" s="210">
        <f>S109*H109</f>
        <v>2.46</v>
      </c>
      <c r="AR109" s="15" t="s">
        <v>121</v>
      </c>
      <c r="AT109" s="15" t="s">
        <v>116</v>
      </c>
      <c r="AU109" s="15" t="s">
        <v>80</v>
      </c>
      <c r="AY109" s="15" t="s">
        <v>114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5" t="s">
        <v>78</v>
      </c>
      <c r="BK109" s="211">
        <f>ROUND(I109*H109,2)</f>
        <v>0</v>
      </c>
      <c r="BL109" s="15" t="s">
        <v>121</v>
      </c>
      <c r="BM109" s="15" t="s">
        <v>167</v>
      </c>
    </row>
    <row r="110" s="11" customFormat="1">
      <c r="B110" s="212"/>
      <c r="C110" s="213"/>
      <c r="D110" s="214" t="s">
        <v>123</v>
      </c>
      <c r="E110" s="215" t="s">
        <v>1</v>
      </c>
      <c r="F110" s="216" t="s">
        <v>168</v>
      </c>
      <c r="G110" s="213"/>
      <c r="H110" s="217">
        <v>12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123</v>
      </c>
      <c r="AU110" s="223" t="s">
        <v>80</v>
      </c>
      <c r="AV110" s="11" t="s">
        <v>80</v>
      </c>
      <c r="AW110" s="11" t="s">
        <v>32</v>
      </c>
      <c r="AX110" s="11" t="s">
        <v>78</v>
      </c>
      <c r="AY110" s="223" t="s">
        <v>114</v>
      </c>
    </row>
    <row r="111" s="1" customFormat="1" ht="33.75" customHeight="1">
      <c r="B111" s="36"/>
      <c r="C111" s="200" t="s">
        <v>169</v>
      </c>
      <c r="D111" s="200" t="s">
        <v>116</v>
      </c>
      <c r="E111" s="201" t="s">
        <v>170</v>
      </c>
      <c r="F111" s="202" t="s">
        <v>171</v>
      </c>
      <c r="G111" s="203" t="s">
        <v>166</v>
      </c>
      <c r="H111" s="204">
        <v>12</v>
      </c>
      <c r="I111" s="205"/>
      <c r="J111" s="206">
        <f>ROUND(I111*H111,2)</f>
        <v>0</v>
      </c>
      <c r="K111" s="202" t="s">
        <v>146</v>
      </c>
      <c r="L111" s="41"/>
      <c r="M111" s="207" t="s">
        <v>1</v>
      </c>
      <c r="N111" s="208" t="s">
        <v>41</v>
      </c>
      <c r="O111" s="77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AR111" s="15" t="s">
        <v>121</v>
      </c>
      <c r="AT111" s="15" t="s">
        <v>116</v>
      </c>
      <c r="AU111" s="15" t="s">
        <v>80</v>
      </c>
      <c r="AY111" s="15" t="s">
        <v>114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5" t="s">
        <v>78</v>
      </c>
      <c r="BK111" s="211">
        <f>ROUND(I111*H111,2)</f>
        <v>0</v>
      </c>
      <c r="BL111" s="15" t="s">
        <v>121</v>
      </c>
      <c r="BM111" s="15" t="s">
        <v>172</v>
      </c>
    </row>
    <row r="112" s="11" customFormat="1">
      <c r="B112" s="212"/>
      <c r="C112" s="213"/>
      <c r="D112" s="214" t="s">
        <v>123</v>
      </c>
      <c r="E112" s="215" t="s">
        <v>1</v>
      </c>
      <c r="F112" s="216" t="s">
        <v>168</v>
      </c>
      <c r="G112" s="213"/>
      <c r="H112" s="217">
        <v>12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123</v>
      </c>
      <c r="AU112" s="223" t="s">
        <v>80</v>
      </c>
      <c r="AV112" s="11" t="s">
        <v>80</v>
      </c>
      <c r="AW112" s="11" t="s">
        <v>32</v>
      </c>
      <c r="AX112" s="11" t="s">
        <v>78</v>
      </c>
      <c r="AY112" s="223" t="s">
        <v>114</v>
      </c>
    </row>
    <row r="113" s="1" customFormat="1" ht="22.5" customHeight="1">
      <c r="B113" s="36"/>
      <c r="C113" s="200" t="s">
        <v>161</v>
      </c>
      <c r="D113" s="200" t="s">
        <v>116</v>
      </c>
      <c r="E113" s="201" t="s">
        <v>173</v>
      </c>
      <c r="F113" s="202" t="s">
        <v>174</v>
      </c>
      <c r="G113" s="203" t="s">
        <v>119</v>
      </c>
      <c r="H113" s="204">
        <v>19.463000000000001</v>
      </c>
      <c r="I113" s="205"/>
      <c r="J113" s="206">
        <f>ROUND(I113*H113,2)</f>
        <v>0</v>
      </c>
      <c r="K113" s="202" t="s">
        <v>120</v>
      </c>
      <c r="L113" s="41"/>
      <c r="M113" s="207" t="s">
        <v>1</v>
      </c>
      <c r="N113" s="208" t="s">
        <v>41</v>
      </c>
      <c r="O113" s="77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AR113" s="15" t="s">
        <v>121</v>
      </c>
      <c r="AT113" s="15" t="s">
        <v>116</v>
      </c>
      <c r="AU113" s="15" t="s">
        <v>80</v>
      </c>
      <c r="AY113" s="15" t="s">
        <v>114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5" t="s">
        <v>78</v>
      </c>
      <c r="BK113" s="211">
        <f>ROUND(I113*H113,2)</f>
        <v>0</v>
      </c>
      <c r="BL113" s="15" t="s">
        <v>121</v>
      </c>
      <c r="BM113" s="15" t="s">
        <v>175</v>
      </c>
    </row>
    <row r="114" s="11" customFormat="1">
      <c r="B114" s="212"/>
      <c r="C114" s="213"/>
      <c r="D114" s="214" t="s">
        <v>123</v>
      </c>
      <c r="E114" s="215" t="s">
        <v>1</v>
      </c>
      <c r="F114" s="216" t="s">
        <v>176</v>
      </c>
      <c r="G114" s="213"/>
      <c r="H114" s="217">
        <v>19.463000000000001</v>
      </c>
      <c r="I114" s="218"/>
      <c r="J114" s="213"/>
      <c r="K114" s="213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123</v>
      </c>
      <c r="AU114" s="223" t="s">
        <v>80</v>
      </c>
      <c r="AV114" s="11" t="s">
        <v>80</v>
      </c>
      <c r="AW114" s="11" t="s">
        <v>32</v>
      </c>
      <c r="AX114" s="11" t="s">
        <v>78</v>
      </c>
      <c r="AY114" s="223" t="s">
        <v>114</v>
      </c>
    </row>
    <row r="115" s="1" customFormat="1" ht="16.5" customHeight="1">
      <c r="B115" s="36"/>
      <c r="C115" s="200" t="s">
        <v>168</v>
      </c>
      <c r="D115" s="200" t="s">
        <v>116</v>
      </c>
      <c r="E115" s="201" t="s">
        <v>144</v>
      </c>
      <c r="F115" s="202" t="s">
        <v>145</v>
      </c>
      <c r="G115" s="203" t="s">
        <v>119</v>
      </c>
      <c r="H115" s="204">
        <v>19.463000000000001</v>
      </c>
      <c r="I115" s="205"/>
      <c r="J115" s="206">
        <f>ROUND(I115*H115,2)</f>
        <v>0</v>
      </c>
      <c r="K115" s="202" t="s">
        <v>146</v>
      </c>
      <c r="L115" s="41"/>
      <c r="M115" s="207" t="s">
        <v>1</v>
      </c>
      <c r="N115" s="208" t="s">
        <v>41</v>
      </c>
      <c r="O115" s="77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AR115" s="15" t="s">
        <v>121</v>
      </c>
      <c r="AT115" s="15" t="s">
        <v>116</v>
      </c>
      <c r="AU115" s="15" t="s">
        <v>80</v>
      </c>
      <c r="AY115" s="15" t="s">
        <v>114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5" t="s">
        <v>78</v>
      </c>
      <c r="BK115" s="211">
        <f>ROUND(I115*H115,2)</f>
        <v>0</v>
      </c>
      <c r="BL115" s="15" t="s">
        <v>121</v>
      </c>
      <c r="BM115" s="15" t="s">
        <v>177</v>
      </c>
    </row>
    <row r="116" s="11" customFormat="1">
      <c r="B116" s="212"/>
      <c r="C116" s="213"/>
      <c r="D116" s="214" t="s">
        <v>123</v>
      </c>
      <c r="E116" s="215" t="s">
        <v>1</v>
      </c>
      <c r="F116" s="216" t="s">
        <v>178</v>
      </c>
      <c r="G116" s="213"/>
      <c r="H116" s="217">
        <v>19.463000000000001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123</v>
      </c>
      <c r="AU116" s="223" t="s">
        <v>80</v>
      </c>
      <c r="AV116" s="11" t="s">
        <v>80</v>
      </c>
      <c r="AW116" s="11" t="s">
        <v>32</v>
      </c>
      <c r="AX116" s="11" t="s">
        <v>78</v>
      </c>
      <c r="AY116" s="223" t="s">
        <v>114</v>
      </c>
    </row>
    <row r="117" s="1" customFormat="1" ht="22.5" customHeight="1">
      <c r="B117" s="36"/>
      <c r="C117" s="200" t="s">
        <v>179</v>
      </c>
      <c r="D117" s="200" t="s">
        <v>116</v>
      </c>
      <c r="E117" s="201" t="s">
        <v>180</v>
      </c>
      <c r="F117" s="202" t="s">
        <v>181</v>
      </c>
      <c r="G117" s="203" t="s">
        <v>119</v>
      </c>
      <c r="H117" s="204">
        <v>19.463000000000001</v>
      </c>
      <c r="I117" s="205"/>
      <c r="J117" s="206">
        <f>ROUND(I117*H117,2)</f>
        <v>0</v>
      </c>
      <c r="K117" s="202" t="s">
        <v>146</v>
      </c>
      <c r="L117" s="41"/>
      <c r="M117" s="207" t="s">
        <v>1</v>
      </c>
      <c r="N117" s="208" t="s">
        <v>41</v>
      </c>
      <c r="O117" s="77"/>
      <c r="P117" s="209">
        <f>O117*H117</f>
        <v>0</v>
      </c>
      <c r="Q117" s="209">
        <v>0</v>
      </c>
      <c r="R117" s="209">
        <f>Q117*H117</f>
        <v>0</v>
      </c>
      <c r="S117" s="209">
        <v>0</v>
      </c>
      <c r="T117" s="210">
        <f>S117*H117</f>
        <v>0</v>
      </c>
      <c r="AR117" s="15" t="s">
        <v>121</v>
      </c>
      <c r="AT117" s="15" t="s">
        <v>116</v>
      </c>
      <c r="AU117" s="15" t="s">
        <v>80</v>
      </c>
      <c r="AY117" s="15" t="s">
        <v>114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5" t="s">
        <v>78</v>
      </c>
      <c r="BK117" s="211">
        <f>ROUND(I117*H117,2)</f>
        <v>0</v>
      </c>
      <c r="BL117" s="15" t="s">
        <v>121</v>
      </c>
      <c r="BM117" s="15" t="s">
        <v>182</v>
      </c>
    </row>
    <row r="118" s="11" customFormat="1">
      <c r="B118" s="212"/>
      <c r="C118" s="213"/>
      <c r="D118" s="214" t="s">
        <v>123</v>
      </c>
      <c r="E118" s="215" t="s">
        <v>1</v>
      </c>
      <c r="F118" s="216" t="s">
        <v>178</v>
      </c>
      <c r="G118" s="213"/>
      <c r="H118" s="217">
        <v>19.463000000000001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123</v>
      </c>
      <c r="AU118" s="223" t="s">
        <v>80</v>
      </c>
      <c r="AV118" s="11" t="s">
        <v>80</v>
      </c>
      <c r="AW118" s="11" t="s">
        <v>32</v>
      </c>
      <c r="AX118" s="11" t="s">
        <v>78</v>
      </c>
      <c r="AY118" s="223" t="s">
        <v>114</v>
      </c>
    </row>
    <row r="119" s="1" customFormat="1" ht="16.5" customHeight="1">
      <c r="B119" s="36"/>
      <c r="C119" s="200" t="s">
        <v>183</v>
      </c>
      <c r="D119" s="200" t="s">
        <v>116</v>
      </c>
      <c r="E119" s="201" t="s">
        <v>184</v>
      </c>
      <c r="F119" s="202" t="s">
        <v>185</v>
      </c>
      <c r="G119" s="203" t="s">
        <v>119</v>
      </c>
      <c r="H119" s="204">
        <v>19.463000000000001</v>
      </c>
      <c r="I119" s="205"/>
      <c r="J119" s="206">
        <f>ROUND(I119*H119,2)</f>
        <v>0</v>
      </c>
      <c r="K119" s="202" t="s">
        <v>120</v>
      </c>
      <c r="L119" s="41"/>
      <c r="M119" s="207" t="s">
        <v>1</v>
      </c>
      <c r="N119" s="208" t="s">
        <v>41</v>
      </c>
      <c r="O119" s="77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AR119" s="15" t="s">
        <v>121</v>
      </c>
      <c r="AT119" s="15" t="s">
        <v>116</v>
      </c>
      <c r="AU119" s="15" t="s">
        <v>80</v>
      </c>
      <c r="AY119" s="15" t="s">
        <v>114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5" t="s">
        <v>78</v>
      </c>
      <c r="BK119" s="211">
        <f>ROUND(I119*H119,2)</f>
        <v>0</v>
      </c>
      <c r="BL119" s="15" t="s">
        <v>121</v>
      </c>
      <c r="BM119" s="15" t="s">
        <v>186</v>
      </c>
    </row>
    <row r="120" s="12" customFormat="1">
      <c r="B120" s="224"/>
      <c r="C120" s="225"/>
      <c r="D120" s="214" t="s">
        <v>123</v>
      </c>
      <c r="E120" s="226" t="s">
        <v>1</v>
      </c>
      <c r="F120" s="227" t="s">
        <v>187</v>
      </c>
      <c r="G120" s="225"/>
      <c r="H120" s="226" t="s">
        <v>1</v>
      </c>
      <c r="I120" s="228"/>
      <c r="J120" s="225"/>
      <c r="K120" s="225"/>
      <c r="L120" s="229"/>
      <c r="M120" s="230"/>
      <c r="N120" s="231"/>
      <c r="O120" s="231"/>
      <c r="P120" s="231"/>
      <c r="Q120" s="231"/>
      <c r="R120" s="231"/>
      <c r="S120" s="231"/>
      <c r="T120" s="232"/>
      <c r="AT120" s="233" t="s">
        <v>123</v>
      </c>
      <c r="AU120" s="233" t="s">
        <v>80</v>
      </c>
      <c r="AV120" s="12" t="s">
        <v>78</v>
      </c>
      <c r="AW120" s="12" t="s">
        <v>32</v>
      </c>
      <c r="AX120" s="12" t="s">
        <v>70</v>
      </c>
      <c r="AY120" s="233" t="s">
        <v>114</v>
      </c>
    </row>
    <row r="121" s="11" customFormat="1">
      <c r="B121" s="212"/>
      <c r="C121" s="213"/>
      <c r="D121" s="214" t="s">
        <v>123</v>
      </c>
      <c r="E121" s="215" t="s">
        <v>1</v>
      </c>
      <c r="F121" s="216" t="s">
        <v>178</v>
      </c>
      <c r="G121" s="213"/>
      <c r="H121" s="217">
        <v>19.463000000000001</v>
      </c>
      <c r="I121" s="218"/>
      <c r="J121" s="213"/>
      <c r="K121" s="213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123</v>
      </c>
      <c r="AU121" s="223" t="s">
        <v>80</v>
      </c>
      <c r="AV121" s="11" t="s">
        <v>80</v>
      </c>
      <c r="AW121" s="11" t="s">
        <v>32</v>
      </c>
      <c r="AX121" s="11" t="s">
        <v>78</v>
      </c>
      <c r="AY121" s="223" t="s">
        <v>114</v>
      </c>
    </row>
    <row r="122" s="10" customFormat="1" ht="22.8" customHeight="1">
      <c r="B122" s="184"/>
      <c r="C122" s="185"/>
      <c r="D122" s="186" t="s">
        <v>69</v>
      </c>
      <c r="E122" s="198" t="s">
        <v>188</v>
      </c>
      <c r="F122" s="198" t="s">
        <v>189</v>
      </c>
      <c r="G122" s="185"/>
      <c r="H122" s="185"/>
      <c r="I122" s="188"/>
      <c r="J122" s="199">
        <f>BK122</f>
        <v>0</v>
      </c>
      <c r="K122" s="185"/>
      <c r="L122" s="190"/>
      <c r="M122" s="191"/>
      <c r="N122" s="192"/>
      <c r="O122" s="192"/>
      <c r="P122" s="193">
        <f>SUM(P123:P147)</f>
        <v>0</v>
      </c>
      <c r="Q122" s="192"/>
      <c r="R122" s="193">
        <f>SUM(R123:R147)</f>
        <v>0.25162500000000004</v>
      </c>
      <c r="S122" s="192"/>
      <c r="T122" s="194">
        <f>SUM(T123:T147)</f>
        <v>0</v>
      </c>
      <c r="AR122" s="195" t="s">
        <v>78</v>
      </c>
      <c r="AT122" s="196" t="s">
        <v>69</v>
      </c>
      <c r="AU122" s="196" t="s">
        <v>78</v>
      </c>
      <c r="AY122" s="195" t="s">
        <v>114</v>
      </c>
      <c r="BK122" s="197">
        <f>SUM(BK123:BK147)</f>
        <v>0</v>
      </c>
    </row>
    <row r="123" s="1" customFormat="1" ht="22.5" customHeight="1">
      <c r="B123" s="36"/>
      <c r="C123" s="200" t="s">
        <v>8</v>
      </c>
      <c r="D123" s="200" t="s">
        <v>116</v>
      </c>
      <c r="E123" s="201" t="s">
        <v>190</v>
      </c>
      <c r="F123" s="202" t="s">
        <v>191</v>
      </c>
      <c r="G123" s="203" t="s">
        <v>158</v>
      </c>
      <c r="H123" s="204">
        <v>55</v>
      </c>
      <c r="I123" s="205"/>
      <c r="J123" s="206">
        <f>ROUND(I123*H123,2)</f>
        <v>0</v>
      </c>
      <c r="K123" s="202" t="s">
        <v>120</v>
      </c>
      <c r="L123" s="41"/>
      <c r="M123" s="207" t="s">
        <v>1</v>
      </c>
      <c r="N123" s="208" t="s">
        <v>41</v>
      </c>
      <c r="O123" s="77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AR123" s="15" t="s">
        <v>121</v>
      </c>
      <c r="AT123" s="15" t="s">
        <v>116</v>
      </c>
      <c r="AU123" s="15" t="s">
        <v>80</v>
      </c>
      <c r="AY123" s="15" t="s">
        <v>114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5" t="s">
        <v>78</v>
      </c>
      <c r="BK123" s="211">
        <f>ROUND(I123*H123,2)</f>
        <v>0</v>
      </c>
      <c r="BL123" s="15" t="s">
        <v>121</v>
      </c>
      <c r="BM123" s="15" t="s">
        <v>192</v>
      </c>
    </row>
    <row r="124" s="11" customFormat="1">
      <c r="B124" s="212"/>
      <c r="C124" s="213"/>
      <c r="D124" s="214" t="s">
        <v>123</v>
      </c>
      <c r="E124" s="215" t="s">
        <v>1</v>
      </c>
      <c r="F124" s="216" t="s">
        <v>193</v>
      </c>
      <c r="G124" s="213"/>
      <c r="H124" s="217">
        <v>55</v>
      </c>
      <c r="I124" s="218"/>
      <c r="J124" s="213"/>
      <c r="K124" s="213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123</v>
      </c>
      <c r="AU124" s="223" t="s">
        <v>80</v>
      </c>
      <c r="AV124" s="11" t="s">
        <v>80</v>
      </c>
      <c r="AW124" s="11" t="s">
        <v>32</v>
      </c>
      <c r="AX124" s="11" t="s">
        <v>78</v>
      </c>
      <c r="AY124" s="223" t="s">
        <v>114</v>
      </c>
    </row>
    <row r="125" s="1" customFormat="1" ht="22.5" customHeight="1">
      <c r="B125" s="36"/>
      <c r="C125" s="200" t="s">
        <v>194</v>
      </c>
      <c r="D125" s="200" t="s">
        <v>116</v>
      </c>
      <c r="E125" s="201" t="s">
        <v>195</v>
      </c>
      <c r="F125" s="202" t="s">
        <v>196</v>
      </c>
      <c r="G125" s="203" t="s">
        <v>158</v>
      </c>
      <c r="H125" s="204">
        <v>27.5</v>
      </c>
      <c r="I125" s="205"/>
      <c r="J125" s="206">
        <f>ROUND(I125*H125,2)</f>
        <v>0</v>
      </c>
      <c r="K125" s="202" t="s">
        <v>120</v>
      </c>
      <c r="L125" s="41"/>
      <c r="M125" s="207" t="s">
        <v>1</v>
      </c>
      <c r="N125" s="208" t="s">
        <v>41</v>
      </c>
      <c r="O125" s="77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AR125" s="15" t="s">
        <v>121</v>
      </c>
      <c r="AT125" s="15" t="s">
        <v>116</v>
      </c>
      <c r="AU125" s="15" t="s">
        <v>80</v>
      </c>
      <c r="AY125" s="15" t="s">
        <v>114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5" t="s">
        <v>78</v>
      </c>
      <c r="BK125" s="211">
        <f>ROUND(I125*H125,2)</f>
        <v>0</v>
      </c>
      <c r="BL125" s="15" t="s">
        <v>121</v>
      </c>
      <c r="BM125" s="15" t="s">
        <v>197</v>
      </c>
    </row>
    <row r="126" s="12" customFormat="1">
      <c r="B126" s="224"/>
      <c r="C126" s="225"/>
      <c r="D126" s="214" t="s">
        <v>123</v>
      </c>
      <c r="E126" s="226" t="s">
        <v>1</v>
      </c>
      <c r="F126" s="227" t="s">
        <v>198</v>
      </c>
      <c r="G126" s="225"/>
      <c r="H126" s="226" t="s">
        <v>1</v>
      </c>
      <c r="I126" s="228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123</v>
      </c>
      <c r="AU126" s="233" t="s">
        <v>80</v>
      </c>
      <c r="AV126" s="12" t="s">
        <v>78</v>
      </c>
      <c r="AW126" s="12" t="s">
        <v>32</v>
      </c>
      <c r="AX126" s="12" t="s">
        <v>70</v>
      </c>
      <c r="AY126" s="233" t="s">
        <v>114</v>
      </c>
    </row>
    <row r="127" s="11" customFormat="1">
      <c r="B127" s="212"/>
      <c r="C127" s="213"/>
      <c r="D127" s="214" t="s">
        <v>123</v>
      </c>
      <c r="E127" s="215" t="s">
        <v>1</v>
      </c>
      <c r="F127" s="216" t="s">
        <v>199</v>
      </c>
      <c r="G127" s="213"/>
      <c r="H127" s="217">
        <v>27.5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123</v>
      </c>
      <c r="AU127" s="223" t="s">
        <v>80</v>
      </c>
      <c r="AV127" s="11" t="s">
        <v>80</v>
      </c>
      <c r="AW127" s="11" t="s">
        <v>32</v>
      </c>
      <c r="AX127" s="11" t="s">
        <v>78</v>
      </c>
      <c r="AY127" s="223" t="s">
        <v>114</v>
      </c>
    </row>
    <row r="128" s="1" customFormat="1" ht="16.5" customHeight="1">
      <c r="B128" s="36"/>
      <c r="C128" s="234" t="s">
        <v>200</v>
      </c>
      <c r="D128" s="234" t="s">
        <v>201</v>
      </c>
      <c r="E128" s="235" t="s">
        <v>202</v>
      </c>
      <c r="F128" s="236" t="s">
        <v>203</v>
      </c>
      <c r="G128" s="237" t="s">
        <v>119</v>
      </c>
      <c r="H128" s="238">
        <v>4.9500000000000002</v>
      </c>
      <c r="I128" s="239"/>
      <c r="J128" s="240">
        <f>ROUND(I128*H128,2)</f>
        <v>0</v>
      </c>
      <c r="K128" s="236" t="s">
        <v>1</v>
      </c>
      <c r="L128" s="241"/>
      <c r="M128" s="242" t="s">
        <v>1</v>
      </c>
      <c r="N128" s="243" t="s">
        <v>41</v>
      </c>
      <c r="O128" s="77"/>
      <c r="P128" s="209">
        <f>O128*H128</f>
        <v>0</v>
      </c>
      <c r="Q128" s="209">
        <v>0.050000000000000003</v>
      </c>
      <c r="R128" s="209">
        <f>Q128*H128</f>
        <v>0.24750000000000003</v>
      </c>
      <c r="S128" s="209">
        <v>0</v>
      </c>
      <c r="T128" s="210">
        <f>S128*H128</f>
        <v>0</v>
      </c>
      <c r="AR128" s="15" t="s">
        <v>155</v>
      </c>
      <c r="AT128" s="15" t="s">
        <v>201</v>
      </c>
      <c r="AU128" s="15" t="s">
        <v>80</v>
      </c>
      <c r="AY128" s="15" t="s">
        <v>114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5" t="s">
        <v>78</v>
      </c>
      <c r="BK128" s="211">
        <f>ROUND(I128*H128,2)</f>
        <v>0</v>
      </c>
      <c r="BL128" s="15" t="s">
        <v>121</v>
      </c>
      <c r="BM128" s="15" t="s">
        <v>204</v>
      </c>
    </row>
    <row r="129" s="11" customFormat="1">
      <c r="B129" s="212"/>
      <c r="C129" s="213"/>
      <c r="D129" s="214" t="s">
        <v>123</v>
      </c>
      <c r="E129" s="215" t="s">
        <v>1</v>
      </c>
      <c r="F129" s="216" t="s">
        <v>205</v>
      </c>
      <c r="G129" s="213"/>
      <c r="H129" s="217">
        <v>4.9500000000000002</v>
      </c>
      <c r="I129" s="218"/>
      <c r="J129" s="213"/>
      <c r="K129" s="213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123</v>
      </c>
      <c r="AU129" s="223" t="s">
        <v>80</v>
      </c>
      <c r="AV129" s="11" t="s">
        <v>80</v>
      </c>
      <c r="AW129" s="11" t="s">
        <v>32</v>
      </c>
      <c r="AX129" s="11" t="s">
        <v>78</v>
      </c>
      <c r="AY129" s="223" t="s">
        <v>114</v>
      </c>
    </row>
    <row r="130" s="1" customFormat="1" ht="22.5" customHeight="1">
      <c r="B130" s="36"/>
      <c r="C130" s="200" t="s">
        <v>188</v>
      </c>
      <c r="D130" s="200" t="s">
        <v>116</v>
      </c>
      <c r="E130" s="201" t="s">
        <v>206</v>
      </c>
      <c r="F130" s="202" t="s">
        <v>207</v>
      </c>
      <c r="G130" s="203" t="s">
        <v>158</v>
      </c>
      <c r="H130" s="204">
        <v>55</v>
      </c>
      <c r="I130" s="205"/>
      <c r="J130" s="206">
        <f>ROUND(I130*H130,2)</f>
        <v>0</v>
      </c>
      <c r="K130" s="202" t="s">
        <v>120</v>
      </c>
      <c r="L130" s="41"/>
      <c r="M130" s="207" t="s">
        <v>1</v>
      </c>
      <c r="N130" s="208" t="s">
        <v>41</v>
      </c>
      <c r="O130" s="77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AR130" s="15" t="s">
        <v>121</v>
      </c>
      <c r="AT130" s="15" t="s">
        <v>116</v>
      </c>
      <c r="AU130" s="15" t="s">
        <v>80</v>
      </c>
      <c r="AY130" s="15" t="s">
        <v>114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5" t="s">
        <v>78</v>
      </c>
      <c r="BK130" s="211">
        <f>ROUND(I130*H130,2)</f>
        <v>0</v>
      </c>
      <c r="BL130" s="15" t="s">
        <v>121</v>
      </c>
      <c r="BM130" s="15" t="s">
        <v>208</v>
      </c>
    </row>
    <row r="131" s="11" customFormat="1">
      <c r="B131" s="212"/>
      <c r="C131" s="213"/>
      <c r="D131" s="214" t="s">
        <v>123</v>
      </c>
      <c r="E131" s="215" t="s">
        <v>1</v>
      </c>
      <c r="F131" s="216" t="s">
        <v>193</v>
      </c>
      <c r="G131" s="213"/>
      <c r="H131" s="217">
        <v>55</v>
      </c>
      <c r="I131" s="218"/>
      <c r="J131" s="213"/>
      <c r="K131" s="213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123</v>
      </c>
      <c r="AU131" s="223" t="s">
        <v>80</v>
      </c>
      <c r="AV131" s="11" t="s">
        <v>80</v>
      </c>
      <c r="AW131" s="11" t="s">
        <v>32</v>
      </c>
      <c r="AX131" s="11" t="s">
        <v>78</v>
      </c>
      <c r="AY131" s="223" t="s">
        <v>114</v>
      </c>
    </row>
    <row r="132" s="1" customFormat="1" ht="16.5" customHeight="1">
      <c r="B132" s="36"/>
      <c r="C132" s="234" t="s">
        <v>209</v>
      </c>
      <c r="D132" s="234" t="s">
        <v>201</v>
      </c>
      <c r="E132" s="235" t="s">
        <v>210</v>
      </c>
      <c r="F132" s="236" t="s">
        <v>211</v>
      </c>
      <c r="G132" s="237" t="s">
        <v>212</v>
      </c>
      <c r="H132" s="238">
        <v>2.145</v>
      </c>
      <c r="I132" s="239"/>
      <c r="J132" s="240">
        <f>ROUND(I132*H132,2)</f>
        <v>0</v>
      </c>
      <c r="K132" s="236" t="s">
        <v>120</v>
      </c>
      <c r="L132" s="241"/>
      <c r="M132" s="242" t="s">
        <v>1</v>
      </c>
      <c r="N132" s="243" t="s">
        <v>41</v>
      </c>
      <c r="O132" s="77"/>
      <c r="P132" s="209">
        <f>O132*H132</f>
        <v>0</v>
      </c>
      <c r="Q132" s="209">
        <v>0.001</v>
      </c>
      <c r="R132" s="209">
        <f>Q132*H132</f>
        <v>0.0021450000000000002</v>
      </c>
      <c r="S132" s="209">
        <v>0</v>
      </c>
      <c r="T132" s="210">
        <f>S132*H132</f>
        <v>0</v>
      </c>
      <c r="AR132" s="15" t="s">
        <v>155</v>
      </c>
      <c r="AT132" s="15" t="s">
        <v>201</v>
      </c>
      <c r="AU132" s="15" t="s">
        <v>80</v>
      </c>
      <c r="AY132" s="15" t="s">
        <v>114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5" t="s">
        <v>78</v>
      </c>
      <c r="BK132" s="211">
        <f>ROUND(I132*H132,2)</f>
        <v>0</v>
      </c>
      <c r="BL132" s="15" t="s">
        <v>121</v>
      </c>
      <c r="BM132" s="15" t="s">
        <v>213</v>
      </c>
    </row>
    <row r="133" s="11" customFormat="1">
      <c r="B133" s="212"/>
      <c r="C133" s="213"/>
      <c r="D133" s="214" t="s">
        <v>123</v>
      </c>
      <c r="E133" s="215" t="s">
        <v>1</v>
      </c>
      <c r="F133" s="216" t="s">
        <v>214</v>
      </c>
      <c r="G133" s="213"/>
      <c r="H133" s="217">
        <v>2.145</v>
      </c>
      <c r="I133" s="218"/>
      <c r="J133" s="213"/>
      <c r="K133" s="213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123</v>
      </c>
      <c r="AU133" s="223" t="s">
        <v>80</v>
      </c>
      <c r="AV133" s="11" t="s">
        <v>80</v>
      </c>
      <c r="AW133" s="11" t="s">
        <v>32</v>
      </c>
      <c r="AX133" s="11" t="s">
        <v>78</v>
      </c>
      <c r="AY133" s="223" t="s">
        <v>114</v>
      </c>
    </row>
    <row r="134" s="1" customFormat="1" ht="16.5" customHeight="1">
      <c r="B134" s="36"/>
      <c r="C134" s="200" t="s">
        <v>215</v>
      </c>
      <c r="D134" s="200" t="s">
        <v>116</v>
      </c>
      <c r="E134" s="201" t="s">
        <v>216</v>
      </c>
      <c r="F134" s="202" t="s">
        <v>217</v>
      </c>
      <c r="G134" s="203" t="s">
        <v>158</v>
      </c>
      <c r="H134" s="204">
        <v>55</v>
      </c>
      <c r="I134" s="205"/>
      <c r="J134" s="206">
        <f>ROUND(I134*H134,2)</f>
        <v>0</v>
      </c>
      <c r="K134" s="202" t="s">
        <v>120</v>
      </c>
      <c r="L134" s="41"/>
      <c r="M134" s="207" t="s">
        <v>1</v>
      </c>
      <c r="N134" s="208" t="s">
        <v>41</v>
      </c>
      <c r="O134" s="77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AR134" s="15" t="s">
        <v>121</v>
      </c>
      <c r="AT134" s="15" t="s">
        <v>116</v>
      </c>
      <c r="AU134" s="15" t="s">
        <v>80</v>
      </c>
      <c r="AY134" s="15" t="s">
        <v>114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5" t="s">
        <v>78</v>
      </c>
      <c r="BK134" s="211">
        <f>ROUND(I134*H134,2)</f>
        <v>0</v>
      </c>
      <c r="BL134" s="15" t="s">
        <v>121</v>
      </c>
      <c r="BM134" s="15" t="s">
        <v>218</v>
      </c>
    </row>
    <row r="135" s="11" customFormat="1">
      <c r="B135" s="212"/>
      <c r="C135" s="213"/>
      <c r="D135" s="214" t="s">
        <v>123</v>
      </c>
      <c r="E135" s="215" t="s">
        <v>1</v>
      </c>
      <c r="F135" s="216" t="s">
        <v>193</v>
      </c>
      <c r="G135" s="213"/>
      <c r="H135" s="217">
        <v>55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123</v>
      </c>
      <c r="AU135" s="223" t="s">
        <v>80</v>
      </c>
      <c r="AV135" s="11" t="s">
        <v>80</v>
      </c>
      <c r="AW135" s="11" t="s">
        <v>32</v>
      </c>
      <c r="AX135" s="11" t="s">
        <v>78</v>
      </c>
      <c r="AY135" s="223" t="s">
        <v>114</v>
      </c>
    </row>
    <row r="136" s="1" customFormat="1" ht="16.5" customHeight="1">
      <c r="B136" s="36"/>
      <c r="C136" s="200" t="s">
        <v>7</v>
      </c>
      <c r="D136" s="200" t="s">
        <v>116</v>
      </c>
      <c r="E136" s="201" t="s">
        <v>219</v>
      </c>
      <c r="F136" s="202" t="s">
        <v>220</v>
      </c>
      <c r="G136" s="203" t="s">
        <v>158</v>
      </c>
      <c r="H136" s="204">
        <v>55</v>
      </c>
      <c r="I136" s="205"/>
      <c r="J136" s="206">
        <f>ROUND(I136*H136,2)</f>
        <v>0</v>
      </c>
      <c r="K136" s="202" t="s">
        <v>120</v>
      </c>
      <c r="L136" s="41"/>
      <c r="M136" s="207" t="s">
        <v>1</v>
      </c>
      <c r="N136" s="208" t="s">
        <v>41</v>
      </c>
      <c r="O136" s="77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AR136" s="15" t="s">
        <v>121</v>
      </c>
      <c r="AT136" s="15" t="s">
        <v>116</v>
      </c>
      <c r="AU136" s="15" t="s">
        <v>80</v>
      </c>
      <c r="AY136" s="15" t="s">
        <v>114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5" t="s">
        <v>78</v>
      </c>
      <c r="BK136" s="211">
        <f>ROUND(I136*H136,2)</f>
        <v>0</v>
      </c>
      <c r="BL136" s="15" t="s">
        <v>121</v>
      </c>
      <c r="BM136" s="15" t="s">
        <v>221</v>
      </c>
    </row>
    <row r="137" s="11" customFormat="1">
      <c r="B137" s="212"/>
      <c r="C137" s="213"/>
      <c r="D137" s="214" t="s">
        <v>123</v>
      </c>
      <c r="E137" s="215" t="s">
        <v>1</v>
      </c>
      <c r="F137" s="216" t="s">
        <v>193</v>
      </c>
      <c r="G137" s="213"/>
      <c r="H137" s="217">
        <v>55</v>
      </c>
      <c r="I137" s="218"/>
      <c r="J137" s="213"/>
      <c r="K137" s="213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123</v>
      </c>
      <c r="AU137" s="223" t="s">
        <v>80</v>
      </c>
      <c r="AV137" s="11" t="s">
        <v>80</v>
      </c>
      <c r="AW137" s="11" t="s">
        <v>32</v>
      </c>
      <c r="AX137" s="11" t="s">
        <v>78</v>
      </c>
      <c r="AY137" s="223" t="s">
        <v>114</v>
      </c>
    </row>
    <row r="138" s="1" customFormat="1" ht="16.5" customHeight="1">
      <c r="B138" s="36"/>
      <c r="C138" s="200" t="s">
        <v>222</v>
      </c>
      <c r="D138" s="200" t="s">
        <v>116</v>
      </c>
      <c r="E138" s="201" t="s">
        <v>223</v>
      </c>
      <c r="F138" s="202" t="s">
        <v>224</v>
      </c>
      <c r="G138" s="203" t="s">
        <v>158</v>
      </c>
      <c r="H138" s="204">
        <v>55</v>
      </c>
      <c r="I138" s="205"/>
      <c r="J138" s="206">
        <f>ROUND(I138*H138,2)</f>
        <v>0</v>
      </c>
      <c r="K138" s="202" t="s">
        <v>120</v>
      </c>
      <c r="L138" s="41"/>
      <c r="M138" s="207" t="s">
        <v>1</v>
      </c>
      <c r="N138" s="208" t="s">
        <v>41</v>
      </c>
      <c r="O138" s="77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AR138" s="15" t="s">
        <v>121</v>
      </c>
      <c r="AT138" s="15" t="s">
        <v>116</v>
      </c>
      <c r="AU138" s="15" t="s">
        <v>80</v>
      </c>
      <c r="AY138" s="15" t="s">
        <v>114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5" t="s">
        <v>78</v>
      </c>
      <c r="BK138" s="211">
        <f>ROUND(I138*H138,2)</f>
        <v>0</v>
      </c>
      <c r="BL138" s="15" t="s">
        <v>121</v>
      </c>
      <c r="BM138" s="15" t="s">
        <v>225</v>
      </c>
    </row>
    <row r="139" s="11" customFormat="1">
      <c r="B139" s="212"/>
      <c r="C139" s="213"/>
      <c r="D139" s="214" t="s">
        <v>123</v>
      </c>
      <c r="E139" s="215" t="s">
        <v>1</v>
      </c>
      <c r="F139" s="216" t="s">
        <v>193</v>
      </c>
      <c r="G139" s="213"/>
      <c r="H139" s="217">
        <v>55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123</v>
      </c>
      <c r="AU139" s="223" t="s">
        <v>80</v>
      </c>
      <c r="AV139" s="11" t="s">
        <v>80</v>
      </c>
      <c r="AW139" s="11" t="s">
        <v>32</v>
      </c>
      <c r="AX139" s="11" t="s">
        <v>78</v>
      </c>
      <c r="AY139" s="223" t="s">
        <v>114</v>
      </c>
    </row>
    <row r="140" s="1" customFormat="1" ht="22.5" customHeight="1">
      <c r="B140" s="36"/>
      <c r="C140" s="200" t="s">
        <v>226</v>
      </c>
      <c r="D140" s="200" t="s">
        <v>116</v>
      </c>
      <c r="E140" s="201" t="s">
        <v>227</v>
      </c>
      <c r="F140" s="202" t="s">
        <v>228</v>
      </c>
      <c r="G140" s="203" t="s">
        <v>158</v>
      </c>
      <c r="H140" s="204">
        <v>55</v>
      </c>
      <c r="I140" s="205"/>
      <c r="J140" s="206">
        <f>ROUND(I140*H140,2)</f>
        <v>0</v>
      </c>
      <c r="K140" s="202" t="s">
        <v>120</v>
      </c>
      <c r="L140" s="41"/>
      <c r="M140" s="207" t="s">
        <v>1</v>
      </c>
      <c r="N140" s="208" t="s">
        <v>41</v>
      </c>
      <c r="O140" s="77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AR140" s="15" t="s">
        <v>121</v>
      </c>
      <c r="AT140" s="15" t="s">
        <v>116</v>
      </c>
      <c r="AU140" s="15" t="s">
        <v>80</v>
      </c>
      <c r="AY140" s="15" t="s">
        <v>114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5" t="s">
        <v>78</v>
      </c>
      <c r="BK140" s="211">
        <f>ROUND(I140*H140,2)</f>
        <v>0</v>
      </c>
      <c r="BL140" s="15" t="s">
        <v>121</v>
      </c>
      <c r="BM140" s="15" t="s">
        <v>229</v>
      </c>
    </row>
    <row r="141" s="11" customFormat="1">
      <c r="B141" s="212"/>
      <c r="C141" s="213"/>
      <c r="D141" s="214" t="s">
        <v>123</v>
      </c>
      <c r="E141" s="215" t="s">
        <v>1</v>
      </c>
      <c r="F141" s="216" t="s">
        <v>193</v>
      </c>
      <c r="G141" s="213"/>
      <c r="H141" s="217">
        <v>55</v>
      </c>
      <c r="I141" s="218"/>
      <c r="J141" s="213"/>
      <c r="K141" s="213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123</v>
      </c>
      <c r="AU141" s="223" t="s">
        <v>80</v>
      </c>
      <c r="AV141" s="11" t="s">
        <v>80</v>
      </c>
      <c r="AW141" s="11" t="s">
        <v>32</v>
      </c>
      <c r="AX141" s="11" t="s">
        <v>78</v>
      </c>
      <c r="AY141" s="223" t="s">
        <v>114</v>
      </c>
    </row>
    <row r="142" s="1" customFormat="1" ht="16.5" customHeight="1">
      <c r="B142" s="36"/>
      <c r="C142" s="200" t="s">
        <v>230</v>
      </c>
      <c r="D142" s="200" t="s">
        <v>116</v>
      </c>
      <c r="E142" s="201" t="s">
        <v>231</v>
      </c>
      <c r="F142" s="202" t="s">
        <v>232</v>
      </c>
      <c r="G142" s="203" t="s">
        <v>152</v>
      </c>
      <c r="H142" s="204">
        <v>0.002</v>
      </c>
      <c r="I142" s="205"/>
      <c r="J142" s="206">
        <f>ROUND(I142*H142,2)</f>
        <v>0</v>
      </c>
      <c r="K142" s="202" t="s">
        <v>120</v>
      </c>
      <c r="L142" s="41"/>
      <c r="M142" s="207" t="s">
        <v>1</v>
      </c>
      <c r="N142" s="208" t="s">
        <v>41</v>
      </c>
      <c r="O142" s="77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AR142" s="15" t="s">
        <v>121</v>
      </c>
      <c r="AT142" s="15" t="s">
        <v>116</v>
      </c>
      <c r="AU142" s="15" t="s">
        <v>80</v>
      </c>
      <c r="AY142" s="15" t="s">
        <v>114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5" t="s">
        <v>78</v>
      </c>
      <c r="BK142" s="211">
        <f>ROUND(I142*H142,2)</f>
        <v>0</v>
      </c>
      <c r="BL142" s="15" t="s">
        <v>121</v>
      </c>
      <c r="BM142" s="15" t="s">
        <v>233</v>
      </c>
    </row>
    <row r="143" s="11" customFormat="1">
      <c r="B143" s="212"/>
      <c r="C143" s="213"/>
      <c r="D143" s="214" t="s">
        <v>123</v>
      </c>
      <c r="E143" s="215" t="s">
        <v>1</v>
      </c>
      <c r="F143" s="216" t="s">
        <v>234</v>
      </c>
      <c r="G143" s="213"/>
      <c r="H143" s="217">
        <v>0.002</v>
      </c>
      <c r="I143" s="218"/>
      <c r="J143" s="213"/>
      <c r="K143" s="213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123</v>
      </c>
      <c r="AU143" s="223" t="s">
        <v>80</v>
      </c>
      <c r="AV143" s="11" t="s">
        <v>80</v>
      </c>
      <c r="AW143" s="11" t="s">
        <v>32</v>
      </c>
      <c r="AX143" s="11" t="s">
        <v>78</v>
      </c>
      <c r="AY143" s="223" t="s">
        <v>114</v>
      </c>
    </row>
    <row r="144" s="1" customFormat="1" ht="16.5" customHeight="1">
      <c r="B144" s="36"/>
      <c r="C144" s="234" t="s">
        <v>235</v>
      </c>
      <c r="D144" s="234" t="s">
        <v>201</v>
      </c>
      <c r="E144" s="235" t="s">
        <v>236</v>
      </c>
      <c r="F144" s="236" t="s">
        <v>237</v>
      </c>
      <c r="G144" s="237" t="s">
        <v>212</v>
      </c>
      <c r="H144" s="238">
        <v>1.98</v>
      </c>
      <c r="I144" s="239"/>
      <c r="J144" s="240">
        <f>ROUND(I144*H144,2)</f>
        <v>0</v>
      </c>
      <c r="K144" s="236" t="s">
        <v>120</v>
      </c>
      <c r="L144" s="241"/>
      <c r="M144" s="242" t="s">
        <v>1</v>
      </c>
      <c r="N144" s="243" t="s">
        <v>41</v>
      </c>
      <c r="O144" s="77"/>
      <c r="P144" s="209">
        <f>O144*H144</f>
        <v>0</v>
      </c>
      <c r="Q144" s="209">
        <v>0.001</v>
      </c>
      <c r="R144" s="209">
        <f>Q144*H144</f>
        <v>0.00198</v>
      </c>
      <c r="S144" s="209">
        <v>0</v>
      </c>
      <c r="T144" s="210">
        <f>S144*H144</f>
        <v>0</v>
      </c>
      <c r="AR144" s="15" t="s">
        <v>155</v>
      </c>
      <c r="AT144" s="15" t="s">
        <v>201</v>
      </c>
      <c r="AU144" s="15" t="s">
        <v>80</v>
      </c>
      <c r="AY144" s="15" t="s">
        <v>114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5" t="s">
        <v>78</v>
      </c>
      <c r="BK144" s="211">
        <f>ROUND(I144*H144,2)</f>
        <v>0</v>
      </c>
      <c r="BL144" s="15" t="s">
        <v>121</v>
      </c>
      <c r="BM144" s="15" t="s">
        <v>238</v>
      </c>
    </row>
    <row r="145" s="11" customFormat="1">
      <c r="B145" s="212"/>
      <c r="C145" s="213"/>
      <c r="D145" s="214" t="s">
        <v>123</v>
      </c>
      <c r="E145" s="215" t="s">
        <v>1</v>
      </c>
      <c r="F145" s="216" t="s">
        <v>239</v>
      </c>
      <c r="G145" s="213"/>
      <c r="H145" s="217">
        <v>1.98</v>
      </c>
      <c r="I145" s="218"/>
      <c r="J145" s="213"/>
      <c r="K145" s="213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123</v>
      </c>
      <c r="AU145" s="223" t="s">
        <v>80</v>
      </c>
      <c r="AV145" s="11" t="s">
        <v>80</v>
      </c>
      <c r="AW145" s="11" t="s">
        <v>32</v>
      </c>
      <c r="AX145" s="11" t="s">
        <v>78</v>
      </c>
      <c r="AY145" s="223" t="s">
        <v>114</v>
      </c>
    </row>
    <row r="146" s="1" customFormat="1" ht="16.5" customHeight="1">
      <c r="B146" s="36"/>
      <c r="C146" s="200" t="s">
        <v>240</v>
      </c>
      <c r="D146" s="200" t="s">
        <v>116</v>
      </c>
      <c r="E146" s="201" t="s">
        <v>241</v>
      </c>
      <c r="F146" s="202" t="s">
        <v>242</v>
      </c>
      <c r="G146" s="203" t="s">
        <v>158</v>
      </c>
      <c r="H146" s="204">
        <v>330</v>
      </c>
      <c r="I146" s="205"/>
      <c r="J146" s="206">
        <f>ROUND(I146*H146,2)</f>
        <v>0</v>
      </c>
      <c r="K146" s="202" t="s">
        <v>1</v>
      </c>
      <c r="L146" s="41"/>
      <c r="M146" s="207" t="s">
        <v>1</v>
      </c>
      <c r="N146" s="208" t="s">
        <v>41</v>
      </c>
      <c r="O146" s="77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AR146" s="15" t="s">
        <v>121</v>
      </c>
      <c r="AT146" s="15" t="s">
        <v>116</v>
      </c>
      <c r="AU146" s="15" t="s">
        <v>80</v>
      </c>
      <c r="AY146" s="15" t="s">
        <v>114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5" t="s">
        <v>78</v>
      </c>
      <c r="BK146" s="211">
        <f>ROUND(I146*H146,2)</f>
        <v>0</v>
      </c>
      <c r="BL146" s="15" t="s">
        <v>121</v>
      </c>
      <c r="BM146" s="15" t="s">
        <v>243</v>
      </c>
    </row>
    <row r="147" s="11" customFormat="1">
      <c r="B147" s="212"/>
      <c r="C147" s="213"/>
      <c r="D147" s="214" t="s">
        <v>123</v>
      </c>
      <c r="E147" s="215" t="s">
        <v>1</v>
      </c>
      <c r="F147" s="216" t="s">
        <v>244</v>
      </c>
      <c r="G147" s="213"/>
      <c r="H147" s="217">
        <v>330</v>
      </c>
      <c r="I147" s="218"/>
      <c r="J147" s="213"/>
      <c r="K147" s="213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123</v>
      </c>
      <c r="AU147" s="223" t="s">
        <v>80</v>
      </c>
      <c r="AV147" s="11" t="s">
        <v>80</v>
      </c>
      <c r="AW147" s="11" t="s">
        <v>32</v>
      </c>
      <c r="AX147" s="11" t="s">
        <v>78</v>
      </c>
      <c r="AY147" s="223" t="s">
        <v>114</v>
      </c>
    </row>
    <row r="148" s="10" customFormat="1" ht="22.8" customHeight="1">
      <c r="B148" s="184"/>
      <c r="C148" s="185"/>
      <c r="D148" s="186" t="s">
        <v>69</v>
      </c>
      <c r="E148" s="198" t="s">
        <v>80</v>
      </c>
      <c r="F148" s="198" t="s">
        <v>245</v>
      </c>
      <c r="G148" s="185"/>
      <c r="H148" s="185"/>
      <c r="I148" s="188"/>
      <c r="J148" s="199">
        <f>BK148</f>
        <v>0</v>
      </c>
      <c r="K148" s="185"/>
      <c r="L148" s="190"/>
      <c r="M148" s="191"/>
      <c r="N148" s="192"/>
      <c r="O148" s="192"/>
      <c r="P148" s="193">
        <f>SUM(P149:P152)</f>
        <v>0</v>
      </c>
      <c r="Q148" s="192"/>
      <c r="R148" s="193">
        <f>SUM(R149:R152)</f>
        <v>6.7781349599999992</v>
      </c>
      <c r="S148" s="192"/>
      <c r="T148" s="194">
        <f>SUM(T149:T152)</f>
        <v>0</v>
      </c>
      <c r="AR148" s="195" t="s">
        <v>78</v>
      </c>
      <c r="AT148" s="196" t="s">
        <v>69</v>
      </c>
      <c r="AU148" s="196" t="s">
        <v>78</v>
      </c>
      <c r="AY148" s="195" t="s">
        <v>114</v>
      </c>
      <c r="BK148" s="197">
        <f>SUM(BK149:BK152)</f>
        <v>0</v>
      </c>
    </row>
    <row r="149" s="1" customFormat="1" ht="16.5" customHeight="1">
      <c r="B149" s="36"/>
      <c r="C149" s="200" t="s">
        <v>246</v>
      </c>
      <c r="D149" s="200" t="s">
        <v>116</v>
      </c>
      <c r="E149" s="201" t="s">
        <v>247</v>
      </c>
      <c r="F149" s="202" t="s">
        <v>248</v>
      </c>
      <c r="G149" s="203" t="s">
        <v>119</v>
      </c>
      <c r="H149" s="204">
        <v>2.944</v>
      </c>
      <c r="I149" s="205"/>
      <c r="J149" s="206">
        <f>ROUND(I149*H149,2)</f>
        <v>0</v>
      </c>
      <c r="K149" s="202" t="s">
        <v>120</v>
      </c>
      <c r="L149" s="41"/>
      <c r="M149" s="207" t="s">
        <v>1</v>
      </c>
      <c r="N149" s="208" t="s">
        <v>41</v>
      </c>
      <c r="O149" s="77"/>
      <c r="P149" s="209">
        <f>O149*H149</f>
        <v>0</v>
      </c>
      <c r="Q149" s="209">
        <v>2.2563399999999998</v>
      </c>
      <c r="R149" s="209">
        <f>Q149*H149</f>
        <v>6.6426649599999994</v>
      </c>
      <c r="S149" s="209">
        <v>0</v>
      </c>
      <c r="T149" s="210">
        <f>S149*H149</f>
        <v>0</v>
      </c>
      <c r="AR149" s="15" t="s">
        <v>121</v>
      </c>
      <c r="AT149" s="15" t="s">
        <v>116</v>
      </c>
      <c r="AU149" s="15" t="s">
        <v>80</v>
      </c>
      <c r="AY149" s="15" t="s">
        <v>114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5" t="s">
        <v>78</v>
      </c>
      <c r="BK149" s="211">
        <f>ROUND(I149*H149,2)</f>
        <v>0</v>
      </c>
      <c r="BL149" s="15" t="s">
        <v>121</v>
      </c>
      <c r="BM149" s="15" t="s">
        <v>249</v>
      </c>
    </row>
    <row r="150" s="11" customFormat="1">
      <c r="B150" s="212"/>
      <c r="C150" s="213"/>
      <c r="D150" s="214" t="s">
        <v>123</v>
      </c>
      <c r="E150" s="215" t="s">
        <v>1</v>
      </c>
      <c r="F150" s="216" t="s">
        <v>250</v>
      </c>
      <c r="G150" s="213"/>
      <c r="H150" s="217">
        <v>2.944</v>
      </c>
      <c r="I150" s="218"/>
      <c r="J150" s="213"/>
      <c r="K150" s="213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123</v>
      </c>
      <c r="AU150" s="223" t="s">
        <v>80</v>
      </c>
      <c r="AV150" s="11" t="s">
        <v>80</v>
      </c>
      <c r="AW150" s="11" t="s">
        <v>32</v>
      </c>
      <c r="AX150" s="11" t="s">
        <v>78</v>
      </c>
      <c r="AY150" s="223" t="s">
        <v>114</v>
      </c>
    </row>
    <row r="151" s="1" customFormat="1" ht="22.5" customHeight="1">
      <c r="B151" s="36"/>
      <c r="C151" s="200" t="s">
        <v>251</v>
      </c>
      <c r="D151" s="200" t="s">
        <v>116</v>
      </c>
      <c r="E151" s="201" t="s">
        <v>252</v>
      </c>
      <c r="F151" s="202" t="s">
        <v>253</v>
      </c>
      <c r="G151" s="203" t="s">
        <v>254</v>
      </c>
      <c r="H151" s="204">
        <v>23</v>
      </c>
      <c r="I151" s="205"/>
      <c r="J151" s="206">
        <f>ROUND(I151*H151,2)</f>
        <v>0</v>
      </c>
      <c r="K151" s="202" t="s">
        <v>120</v>
      </c>
      <c r="L151" s="41"/>
      <c r="M151" s="207" t="s">
        <v>1</v>
      </c>
      <c r="N151" s="208" t="s">
        <v>41</v>
      </c>
      <c r="O151" s="77"/>
      <c r="P151" s="209">
        <f>O151*H151</f>
        <v>0</v>
      </c>
      <c r="Q151" s="209">
        <v>0.0058900000000000003</v>
      </c>
      <c r="R151" s="209">
        <f>Q151*H151</f>
        <v>0.13547000000000001</v>
      </c>
      <c r="S151" s="209">
        <v>0</v>
      </c>
      <c r="T151" s="210">
        <f>S151*H151</f>
        <v>0</v>
      </c>
      <c r="AR151" s="15" t="s">
        <v>121</v>
      </c>
      <c r="AT151" s="15" t="s">
        <v>116</v>
      </c>
      <c r="AU151" s="15" t="s">
        <v>80</v>
      </c>
      <c r="AY151" s="15" t="s">
        <v>114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5" t="s">
        <v>78</v>
      </c>
      <c r="BK151" s="211">
        <f>ROUND(I151*H151,2)</f>
        <v>0</v>
      </c>
      <c r="BL151" s="15" t="s">
        <v>121</v>
      </c>
      <c r="BM151" s="15" t="s">
        <v>255</v>
      </c>
    </row>
    <row r="152" s="11" customFormat="1">
      <c r="B152" s="212"/>
      <c r="C152" s="213"/>
      <c r="D152" s="214" t="s">
        <v>123</v>
      </c>
      <c r="E152" s="215" t="s">
        <v>1</v>
      </c>
      <c r="F152" s="216" t="s">
        <v>226</v>
      </c>
      <c r="G152" s="213"/>
      <c r="H152" s="217">
        <v>23</v>
      </c>
      <c r="I152" s="218"/>
      <c r="J152" s="213"/>
      <c r="K152" s="213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123</v>
      </c>
      <c r="AU152" s="223" t="s">
        <v>80</v>
      </c>
      <c r="AV152" s="11" t="s">
        <v>80</v>
      </c>
      <c r="AW152" s="11" t="s">
        <v>32</v>
      </c>
      <c r="AX152" s="11" t="s">
        <v>78</v>
      </c>
      <c r="AY152" s="223" t="s">
        <v>114</v>
      </c>
    </row>
    <row r="153" s="10" customFormat="1" ht="22.8" customHeight="1">
      <c r="B153" s="184"/>
      <c r="C153" s="185"/>
      <c r="D153" s="186" t="s">
        <v>69</v>
      </c>
      <c r="E153" s="198" t="s">
        <v>7</v>
      </c>
      <c r="F153" s="198" t="s">
        <v>256</v>
      </c>
      <c r="G153" s="185"/>
      <c r="H153" s="185"/>
      <c r="I153" s="188"/>
      <c r="J153" s="199">
        <f>BK153</f>
        <v>0</v>
      </c>
      <c r="K153" s="185"/>
      <c r="L153" s="190"/>
      <c r="M153" s="191"/>
      <c r="N153" s="192"/>
      <c r="O153" s="192"/>
      <c r="P153" s="193">
        <f>SUM(P154:P160)</f>
        <v>0</v>
      </c>
      <c r="Q153" s="192"/>
      <c r="R153" s="193">
        <f>SUM(R154:R160)</f>
        <v>2.5054501999999998</v>
      </c>
      <c r="S153" s="192"/>
      <c r="T153" s="194">
        <f>SUM(T154:T160)</f>
        <v>0</v>
      </c>
      <c r="AR153" s="195" t="s">
        <v>78</v>
      </c>
      <c r="AT153" s="196" t="s">
        <v>69</v>
      </c>
      <c r="AU153" s="196" t="s">
        <v>78</v>
      </c>
      <c r="AY153" s="195" t="s">
        <v>114</v>
      </c>
      <c r="BK153" s="197">
        <f>SUM(BK154:BK160)</f>
        <v>0</v>
      </c>
    </row>
    <row r="154" s="1" customFormat="1" ht="22.5" customHeight="1">
      <c r="B154" s="36"/>
      <c r="C154" s="200" t="s">
        <v>257</v>
      </c>
      <c r="D154" s="200" t="s">
        <v>116</v>
      </c>
      <c r="E154" s="201" t="s">
        <v>258</v>
      </c>
      <c r="F154" s="202" t="s">
        <v>259</v>
      </c>
      <c r="G154" s="203" t="s">
        <v>158</v>
      </c>
      <c r="H154" s="204">
        <v>129.75</v>
      </c>
      <c r="I154" s="205"/>
      <c r="J154" s="206">
        <f>ROUND(I154*H154,2)</f>
        <v>0</v>
      </c>
      <c r="K154" s="202" t="s">
        <v>120</v>
      </c>
      <c r="L154" s="41"/>
      <c r="M154" s="207" t="s">
        <v>1</v>
      </c>
      <c r="N154" s="208" t="s">
        <v>41</v>
      </c>
      <c r="O154" s="77"/>
      <c r="P154" s="209">
        <f>O154*H154</f>
        <v>0</v>
      </c>
      <c r="Q154" s="209">
        <v>0.00013999999999999999</v>
      </c>
      <c r="R154" s="209">
        <f>Q154*H154</f>
        <v>0.018164999999999997</v>
      </c>
      <c r="S154" s="209">
        <v>0</v>
      </c>
      <c r="T154" s="210">
        <f>S154*H154</f>
        <v>0</v>
      </c>
      <c r="AR154" s="15" t="s">
        <v>121</v>
      </c>
      <c r="AT154" s="15" t="s">
        <v>116</v>
      </c>
      <c r="AU154" s="15" t="s">
        <v>80</v>
      </c>
      <c r="AY154" s="15" t="s">
        <v>114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5" t="s">
        <v>78</v>
      </c>
      <c r="BK154" s="211">
        <f>ROUND(I154*H154,2)</f>
        <v>0</v>
      </c>
      <c r="BL154" s="15" t="s">
        <v>121</v>
      </c>
      <c r="BM154" s="15" t="s">
        <v>260</v>
      </c>
    </row>
    <row r="155" s="11" customFormat="1">
      <c r="B155" s="212"/>
      <c r="C155" s="213"/>
      <c r="D155" s="214" t="s">
        <v>123</v>
      </c>
      <c r="E155" s="215" t="s">
        <v>1</v>
      </c>
      <c r="F155" s="216" t="s">
        <v>160</v>
      </c>
      <c r="G155" s="213"/>
      <c r="H155" s="217">
        <v>129.75</v>
      </c>
      <c r="I155" s="218"/>
      <c r="J155" s="213"/>
      <c r="K155" s="213"/>
      <c r="L155" s="219"/>
      <c r="M155" s="220"/>
      <c r="N155" s="221"/>
      <c r="O155" s="221"/>
      <c r="P155" s="221"/>
      <c r="Q155" s="221"/>
      <c r="R155" s="221"/>
      <c r="S155" s="221"/>
      <c r="T155" s="222"/>
      <c r="AT155" s="223" t="s">
        <v>123</v>
      </c>
      <c r="AU155" s="223" t="s">
        <v>80</v>
      </c>
      <c r="AV155" s="11" t="s">
        <v>80</v>
      </c>
      <c r="AW155" s="11" t="s">
        <v>32</v>
      </c>
      <c r="AX155" s="11" t="s">
        <v>78</v>
      </c>
      <c r="AY155" s="223" t="s">
        <v>114</v>
      </c>
    </row>
    <row r="156" s="1" customFormat="1" ht="16.5" customHeight="1">
      <c r="B156" s="36"/>
      <c r="C156" s="234" t="s">
        <v>261</v>
      </c>
      <c r="D156" s="234" t="s">
        <v>201</v>
      </c>
      <c r="E156" s="235" t="s">
        <v>262</v>
      </c>
      <c r="F156" s="236" t="s">
        <v>263</v>
      </c>
      <c r="G156" s="237" t="s">
        <v>158</v>
      </c>
      <c r="H156" s="238">
        <v>136.238</v>
      </c>
      <c r="I156" s="239"/>
      <c r="J156" s="240">
        <f>ROUND(I156*H156,2)</f>
        <v>0</v>
      </c>
      <c r="K156" s="236" t="s">
        <v>120</v>
      </c>
      <c r="L156" s="241"/>
      <c r="M156" s="242" t="s">
        <v>1</v>
      </c>
      <c r="N156" s="243" t="s">
        <v>41</v>
      </c>
      <c r="O156" s="77"/>
      <c r="P156" s="209">
        <f>O156*H156</f>
        <v>0</v>
      </c>
      <c r="Q156" s="209">
        <v>0.00040000000000000002</v>
      </c>
      <c r="R156" s="209">
        <f>Q156*H156</f>
        <v>0.054495200000000001</v>
      </c>
      <c r="S156" s="209">
        <v>0</v>
      </c>
      <c r="T156" s="210">
        <f>S156*H156</f>
        <v>0</v>
      </c>
      <c r="AR156" s="15" t="s">
        <v>155</v>
      </c>
      <c r="AT156" s="15" t="s">
        <v>201</v>
      </c>
      <c r="AU156" s="15" t="s">
        <v>80</v>
      </c>
      <c r="AY156" s="15" t="s">
        <v>114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5" t="s">
        <v>78</v>
      </c>
      <c r="BK156" s="211">
        <f>ROUND(I156*H156,2)</f>
        <v>0</v>
      </c>
      <c r="BL156" s="15" t="s">
        <v>121</v>
      </c>
      <c r="BM156" s="15" t="s">
        <v>264</v>
      </c>
    </row>
    <row r="157" s="11" customFormat="1">
      <c r="B157" s="212"/>
      <c r="C157" s="213"/>
      <c r="D157" s="214" t="s">
        <v>123</v>
      </c>
      <c r="E157" s="215" t="s">
        <v>1</v>
      </c>
      <c r="F157" s="216" t="s">
        <v>265</v>
      </c>
      <c r="G157" s="213"/>
      <c r="H157" s="217">
        <v>136.238</v>
      </c>
      <c r="I157" s="218"/>
      <c r="J157" s="213"/>
      <c r="K157" s="213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123</v>
      </c>
      <c r="AU157" s="223" t="s">
        <v>80</v>
      </c>
      <c r="AV157" s="11" t="s">
        <v>80</v>
      </c>
      <c r="AW157" s="11" t="s">
        <v>32</v>
      </c>
      <c r="AX157" s="11" t="s">
        <v>78</v>
      </c>
      <c r="AY157" s="223" t="s">
        <v>114</v>
      </c>
    </row>
    <row r="158" s="1" customFormat="1" ht="16.5" customHeight="1">
      <c r="B158" s="36"/>
      <c r="C158" s="200" t="s">
        <v>266</v>
      </c>
      <c r="D158" s="200" t="s">
        <v>116</v>
      </c>
      <c r="E158" s="201" t="s">
        <v>267</v>
      </c>
      <c r="F158" s="202" t="s">
        <v>268</v>
      </c>
      <c r="G158" s="203" t="s">
        <v>119</v>
      </c>
      <c r="H158" s="204">
        <v>1</v>
      </c>
      <c r="I158" s="205"/>
      <c r="J158" s="206">
        <f>ROUND(I158*H158,2)</f>
        <v>0</v>
      </c>
      <c r="K158" s="202" t="s">
        <v>120</v>
      </c>
      <c r="L158" s="41"/>
      <c r="M158" s="207" t="s">
        <v>1</v>
      </c>
      <c r="N158" s="208" t="s">
        <v>41</v>
      </c>
      <c r="O158" s="77"/>
      <c r="P158" s="209">
        <f>O158*H158</f>
        <v>0</v>
      </c>
      <c r="Q158" s="209">
        <v>2.4327899999999998</v>
      </c>
      <c r="R158" s="209">
        <f>Q158*H158</f>
        <v>2.4327899999999998</v>
      </c>
      <c r="S158" s="209">
        <v>0</v>
      </c>
      <c r="T158" s="210">
        <f>S158*H158</f>
        <v>0</v>
      </c>
      <c r="AR158" s="15" t="s">
        <v>121</v>
      </c>
      <c r="AT158" s="15" t="s">
        <v>116</v>
      </c>
      <c r="AU158" s="15" t="s">
        <v>80</v>
      </c>
      <c r="AY158" s="15" t="s">
        <v>114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5" t="s">
        <v>78</v>
      </c>
      <c r="BK158" s="211">
        <f>ROUND(I158*H158,2)</f>
        <v>0</v>
      </c>
      <c r="BL158" s="15" t="s">
        <v>121</v>
      </c>
      <c r="BM158" s="15" t="s">
        <v>269</v>
      </c>
    </row>
    <row r="159" s="12" customFormat="1">
      <c r="B159" s="224"/>
      <c r="C159" s="225"/>
      <c r="D159" s="214" t="s">
        <v>123</v>
      </c>
      <c r="E159" s="226" t="s">
        <v>1</v>
      </c>
      <c r="F159" s="227" t="s">
        <v>270</v>
      </c>
      <c r="G159" s="225"/>
      <c r="H159" s="226" t="s">
        <v>1</v>
      </c>
      <c r="I159" s="228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123</v>
      </c>
      <c r="AU159" s="233" t="s">
        <v>80</v>
      </c>
      <c r="AV159" s="12" t="s">
        <v>78</v>
      </c>
      <c r="AW159" s="12" t="s">
        <v>32</v>
      </c>
      <c r="AX159" s="12" t="s">
        <v>70</v>
      </c>
      <c r="AY159" s="233" t="s">
        <v>114</v>
      </c>
    </row>
    <row r="160" s="11" customFormat="1">
      <c r="B160" s="212"/>
      <c r="C160" s="213"/>
      <c r="D160" s="214" t="s">
        <v>123</v>
      </c>
      <c r="E160" s="215" t="s">
        <v>1</v>
      </c>
      <c r="F160" s="216" t="s">
        <v>271</v>
      </c>
      <c r="G160" s="213"/>
      <c r="H160" s="217">
        <v>1</v>
      </c>
      <c r="I160" s="218"/>
      <c r="J160" s="213"/>
      <c r="K160" s="213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123</v>
      </c>
      <c r="AU160" s="223" t="s">
        <v>80</v>
      </c>
      <c r="AV160" s="11" t="s">
        <v>80</v>
      </c>
      <c r="AW160" s="11" t="s">
        <v>32</v>
      </c>
      <c r="AX160" s="11" t="s">
        <v>78</v>
      </c>
      <c r="AY160" s="223" t="s">
        <v>114</v>
      </c>
    </row>
    <row r="161" s="10" customFormat="1" ht="22.8" customHeight="1">
      <c r="B161" s="184"/>
      <c r="C161" s="185"/>
      <c r="D161" s="186" t="s">
        <v>69</v>
      </c>
      <c r="E161" s="198" t="s">
        <v>138</v>
      </c>
      <c r="F161" s="198" t="s">
        <v>272</v>
      </c>
      <c r="G161" s="185"/>
      <c r="H161" s="185"/>
      <c r="I161" s="188"/>
      <c r="J161" s="199">
        <f>BK161</f>
        <v>0</v>
      </c>
      <c r="K161" s="185"/>
      <c r="L161" s="190"/>
      <c r="M161" s="191"/>
      <c r="N161" s="192"/>
      <c r="O161" s="192"/>
      <c r="P161" s="193">
        <f>SUM(P162:P179)</f>
        <v>0</v>
      </c>
      <c r="Q161" s="192"/>
      <c r="R161" s="193">
        <f>SUM(R162:R179)</f>
        <v>4.3311999999999999</v>
      </c>
      <c r="S161" s="192"/>
      <c r="T161" s="194">
        <f>SUM(T162:T179)</f>
        <v>0</v>
      </c>
      <c r="AR161" s="195" t="s">
        <v>78</v>
      </c>
      <c r="AT161" s="196" t="s">
        <v>69</v>
      </c>
      <c r="AU161" s="196" t="s">
        <v>78</v>
      </c>
      <c r="AY161" s="195" t="s">
        <v>114</v>
      </c>
      <c r="BK161" s="197">
        <f>SUM(BK162:BK179)</f>
        <v>0</v>
      </c>
    </row>
    <row r="162" s="1" customFormat="1" ht="16.5" customHeight="1">
      <c r="B162" s="36"/>
      <c r="C162" s="200" t="s">
        <v>273</v>
      </c>
      <c r="D162" s="200" t="s">
        <v>116</v>
      </c>
      <c r="E162" s="201" t="s">
        <v>274</v>
      </c>
      <c r="F162" s="202" t="s">
        <v>275</v>
      </c>
      <c r="G162" s="203" t="s">
        <v>158</v>
      </c>
      <c r="H162" s="204">
        <v>96</v>
      </c>
      <c r="I162" s="205"/>
      <c r="J162" s="206">
        <f>ROUND(I162*H162,2)</f>
        <v>0</v>
      </c>
      <c r="K162" s="202" t="s">
        <v>1</v>
      </c>
      <c r="L162" s="41"/>
      <c r="M162" s="207" t="s">
        <v>1</v>
      </c>
      <c r="N162" s="208" t="s">
        <v>41</v>
      </c>
      <c r="O162" s="77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AR162" s="15" t="s">
        <v>121</v>
      </c>
      <c r="AT162" s="15" t="s">
        <v>116</v>
      </c>
      <c r="AU162" s="15" t="s">
        <v>80</v>
      </c>
      <c r="AY162" s="15" t="s">
        <v>114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5" t="s">
        <v>78</v>
      </c>
      <c r="BK162" s="211">
        <f>ROUND(I162*H162,2)</f>
        <v>0</v>
      </c>
      <c r="BL162" s="15" t="s">
        <v>121</v>
      </c>
      <c r="BM162" s="15" t="s">
        <v>276</v>
      </c>
    </row>
    <row r="163" s="11" customFormat="1">
      <c r="B163" s="212"/>
      <c r="C163" s="213"/>
      <c r="D163" s="214" t="s">
        <v>123</v>
      </c>
      <c r="E163" s="215" t="s">
        <v>1</v>
      </c>
      <c r="F163" s="216" t="s">
        <v>277</v>
      </c>
      <c r="G163" s="213"/>
      <c r="H163" s="217">
        <v>96</v>
      </c>
      <c r="I163" s="218"/>
      <c r="J163" s="213"/>
      <c r="K163" s="213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123</v>
      </c>
      <c r="AU163" s="223" t="s">
        <v>80</v>
      </c>
      <c r="AV163" s="11" t="s">
        <v>80</v>
      </c>
      <c r="AW163" s="11" t="s">
        <v>32</v>
      </c>
      <c r="AX163" s="11" t="s">
        <v>78</v>
      </c>
      <c r="AY163" s="223" t="s">
        <v>114</v>
      </c>
    </row>
    <row r="164" s="1" customFormat="1" ht="16.5" customHeight="1">
      <c r="B164" s="36"/>
      <c r="C164" s="200" t="s">
        <v>278</v>
      </c>
      <c r="D164" s="200" t="s">
        <v>116</v>
      </c>
      <c r="E164" s="201" t="s">
        <v>279</v>
      </c>
      <c r="F164" s="202" t="s">
        <v>280</v>
      </c>
      <c r="G164" s="203" t="s">
        <v>158</v>
      </c>
      <c r="H164" s="204">
        <v>20</v>
      </c>
      <c r="I164" s="205"/>
      <c r="J164" s="206">
        <f>ROUND(I164*H164,2)</f>
        <v>0</v>
      </c>
      <c r="K164" s="202" t="s">
        <v>120</v>
      </c>
      <c r="L164" s="41"/>
      <c r="M164" s="207" t="s">
        <v>1</v>
      </c>
      <c r="N164" s="208" t="s">
        <v>41</v>
      </c>
      <c r="O164" s="77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AR164" s="15" t="s">
        <v>121</v>
      </c>
      <c r="AT164" s="15" t="s">
        <v>116</v>
      </c>
      <c r="AU164" s="15" t="s">
        <v>80</v>
      </c>
      <c r="AY164" s="15" t="s">
        <v>114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5" t="s">
        <v>78</v>
      </c>
      <c r="BK164" s="211">
        <f>ROUND(I164*H164,2)</f>
        <v>0</v>
      </c>
      <c r="BL164" s="15" t="s">
        <v>121</v>
      </c>
      <c r="BM164" s="15" t="s">
        <v>281</v>
      </c>
    </row>
    <row r="165" s="12" customFormat="1">
      <c r="B165" s="224"/>
      <c r="C165" s="225"/>
      <c r="D165" s="214" t="s">
        <v>123</v>
      </c>
      <c r="E165" s="226" t="s">
        <v>1</v>
      </c>
      <c r="F165" s="227" t="s">
        <v>282</v>
      </c>
      <c r="G165" s="225"/>
      <c r="H165" s="226" t="s">
        <v>1</v>
      </c>
      <c r="I165" s="228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123</v>
      </c>
      <c r="AU165" s="233" t="s">
        <v>80</v>
      </c>
      <c r="AV165" s="12" t="s">
        <v>78</v>
      </c>
      <c r="AW165" s="12" t="s">
        <v>32</v>
      </c>
      <c r="AX165" s="12" t="s">
        <v>70</v>
      </c>
      <c r="AY165" s="233" t="s">
        <v>114</v>
      </c>
    </row>
    <row r="166" s="11" customFormat="1">
      <c r="B166" s="212"/>
      <c r="C166" s="213"/>
      <c r="D166" s="214" t="s">
        <v>123</v>
      </c>
      <c r="E166" s="215" t="s">
        <v>1</v>
      </c>
      <c r="F166" s="216" t="s">
        <v>215</v>
      </c>
      <c r="G166" s="213"/>
      <c r="H166" s="217">
        <v>20</v>
      </c>
      <c r="I166" s="218"/>
      <c r="J166" s="213"/>
      <c r="K166" s="213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123</v>
      </c>
      <c r="AU166" s="223" t="s">
        <v>80</v>
      </c>
      <c r="AV166" s="11" t="s">
        <v>80</v>
      </c>
      <c r="AW166" s="11" t="s">
        <v>32</v>
      </c>
      <c r="AX166" s="11" t="s">
        <v>78</v>
      </c>
      <c r="AY166" s="223" t="s">
        <v>114</v>
      </c>
    </row>
    <row r="167" s="1" customFormat="1" ht="16.5" customHeight="1">
      <c r="B167" s="36"/>
      <c r="C167" s="200" t="s">
        <v>283</v>
      </c>
      <c r="D167" s="200" t="s">
        <v>116</v>
      </c>
      <c r="E167" s="201" t="s">
        <v>284</v>
      </c>
      <c r="F167" s="202" t="s">
        <v>285</v>
      </c>
      <c r="G167" s="203" t="s">
        <v>158</v>
      </c>
      <c r="H167" s="204">
        <v>116</v>
      </c>
      <c r="I167" s="205"/>
      <c r="J167" s="206">
        <f>ROUND(I167*H167,2)</f>
        <v>0</v>
      </c>
      <c r="K167" s="202" t="s">
        <v>120</v>
      </c>
      <c r="L167" s="41"/>
      <c r="M167" s="207" t="s">
        <v>1</v>
      </c>
      <c r="N167" s="208" t="s">
        <v>41</v>
      </c>
      <c r="O167" s="77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AR167" s="15" t="s">
        <v>121</v>
      </c>
      <c r="AT167" s="15" t="s">
        <v>116</v>
      </c>
      <c r="AU167" s="15" t="s">
        <v>80</v>
      </c>
      <c r="AY167" s="15" t="s">
        <v>114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5" t="s">
        <v>78</v>
      </c>
      <c r="BK167" s="211">
        <f>ROUND(I167*H167,2)</f>
        <v>0</v>
      </c>
      <c r="BL167" s="15" t="s">
        <v>121</v>
      </c>
      <c r="BM167" s="15" t="s">
        <v>286</v>
      </c>
    </row>
    <row r="168" s="12" customFormat="1">
      <c r="B168" s="224"/>
      <c r="C168" s="225"/>
      <c r="D168" s="214" t="s">
        <v>123</v>
      </c>
      <c r="E168" s="226" t="s">
        <v>1</v>
      </c>
      <c r="F168" s="227" t="s">
        <v>287</v>
      </c>
      <c r="G168" s="225"/>
      <c r="H168" s="226" t="s">
        <v>1</v>
      </c>
      <c r="I168" s="228"/>
      <c r="J168" s="225"/>
      <c r="K168" s="225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123</v>
      </c>
      <c r="AU168" s="233" t="s">
        <v>80</v>
      </c>
      <c r="AV168" s="12" t="s">
        <v>78</v>
      </c>
      <c r="AW168" s="12" t="s">
        <v>32</v>
      </c>
      <c r="AX168" s="12" t="s">
        <v>70</v>
      </c>
      <c r="AY168" s="233" t="s">
        <v>114</v>
      </c>
    </row>
    <row r="169" s="12" customFormat="1">
      <c r="B169" s="224"/>
      <c r="C169" s="225"/>
      <c r="D169" s="214" t="s">
        <v>123</v>
      </c>
      <c r="E169" s="226" t="s">
        <v>1</v>
      </c>
      <c r="F169" s="227" t="s">
        <v>288</v>
      </c>
      <c r="G169" s="225"/>
      <c r="H169" s="226" t="s">
        <v>1</v>
      </c>
      <c r="I169" s="228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123</v>
      </c>
      <c r="AU169" s="233" t="s">
        <v>80</v>
      </c>
      <c r="AV169" s="12" t="s">
        <v>78</v>
      </c>
      <c r="AW169" s="12" t="s">
        <v>32</v>
      </c>
      <c r="AX169" s="12" t="s">
        <v>70</v>
      </c>
      <c r="AY169" s="233" t="s">
        <v>114</v>
      </c>
    </row>
    <row r="170" s="11" customFormat="1">
      <c r="B170" s="212"/>
      <c r="C170" s="213"/>
      <c r="D170" s="214" t="s">
        <v>123</v>
      </c>
      <c r="E170" s="215" t="s">
        <v>1</v>
      </c>
      <c r="F170" s="216" t="s">
        <v>215</v>
      </c>
      <c r="G170" s="213"/>
      <c r="H170" s="217">
        <v>20</v>
      </c>
      <c r="I170" s="218"/>
      <c r="J170" s="213"/>
      <c r="K170" s="213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123</v>
      </c>
      <c r="AU170" s="223" t="s">
        <v>80</v>
      </c>
      <c r="AV170" s="11" t="s">
        <v>80</v>
      </c>
      <c r="AW170" s="11" t="s">
        <v>32</v>
      </c>
      <c r="AX170" s="11" t="s">
        <v>70</v>
      </c>
      <c r="AY170" s="223" t="s">
        <v>114</v>
      </c>
    </row>
    <row r="171" s="12" customFormat="1">
      <c r="B171" s="224"/>
      <c r="C171" s="225"/>
      <c r="D171" s="214" t="s">
        <v>123</v>
      </c>
      <c r="E171" s="226" t="s">
        <v>1</v>
      </c>
      <c r="F171" s="227" t="s">
        <v>289</v>
      </c>
      <c r="G171" s="225"/>
      <c r="H171" s="226" t="s">
        <v>1</v>
      </c>
      <c r="I171" s="228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123</v>
      </c>
      <c r="AU171" s="233" t="s">
        <v>80</v>
      </c>
      <c r="AV171" s="12" t="s">
        <v>78</v>
      </c>
      <c r="AW171" s="12" t="s">
        <v>32</v>
      </c>
      <c r="AX171" s="12" t="s">
        <v>70</v>
      </c>
      <c r="AY171" s="233" t="s">
        <v>114</v>
      </c>
    </row>
    <row r="172" s="11" customFormat="1">
      <c r="B172" s="212"/>
      <c r="C172" s="213"/>
      <c r="D172" s="214" t="s">
        <v>123</v>
      </c>
      <c r="E172" s="215" t="s">
        <v>1</v>
      </c>
      <c r="F172" s="216" t="s">
        <v>277</v>
      </c>
      <c r="G172" s="213"/>
      <c r="H172" s="217">
        <v>96</v>
      </c>
      <c r="I172" s="218"/>
      <c r="J172" s="213"/>
      <c r="K172" s="213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123</v>
      </c>
      <c r="AU172" s="223" t="s">
        <v>80</v>
      </c>
      <c r="AV172" s="11" t="s">
        <v>80</v>
      </c>
      <c r="AW172" s="11" t="s">
        <v>32</v>
      </c>
      <c r="AX172" s="11" t="s">
        <v>70</v>
      </c>
      <c r="AY172" s="223" t="s">
        <v>114</v>
      </c>
    </row>
    <row r="173" s="13" customFormat="1">
      <c r="B173" s="244"/>
      <c r="C173" s="245"/>
      <c r="D173" s="214" t="s">
        <v>123</v>
      </c>
      <c r="E173" s="246" t="s">
        <v>1</v>
      </c>
      <c r="F173" s="247" t="s">
        <v>290</v>
      </c>
      <c r="G173" s="245"/>
      <c r="H173" s="248">
        <v>116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AT173" s="254" t="s">
        <v>123</v>
      </c>
      <c r="AU173" s="254" t="s">
        <v>80</v>
      </c>
      <c r="AV173" s="13" t="s">
        <v>121</v>
      </c>
      <c r="AW173" s="13" t="s">
        <v>32</v>
      </c>
      <c r="AX173" s="13" t="s">
        <v>78</v>
      </c>
      <c r="AY173" s="254" t="s">
        <v>114</v>
      </c>
    </row>
    <row r="174" s="1" customFormat="1" ht="33.75" customHeight="1">
      <c r="B174" s="36"/>
      <c r="C174" s="200" t="s">
        <v>291</v>
      </c>
      <c r="D174" s="200" t="s">
        <v>116</v>
      </c>
      <c r="E174" s="201" t="s">
        <v>292</v>
      </c>
      <c r="F174" s="202" t="s">
        <v>293</v>
      </c>
      <c r="G174" s="203" t="s">
        <v>158</v>
      </c>
      <c r="H174" s="204">
        <v>20</v>
      </c>
      <c r="I174" s="205"/>
      <c r="J174" s="206">
        <f>ROUND(I174*H174,2)</f>
        <v>0</v>
      </c>
      <c r="K174" s="202" t="s">
        <v>146</v>
      </c>
      <c r="L174" s="41"/>
      <c r="M174" s="207" t="s">
        <v>1</v>
      </c>
      <c r="N174" s="208" t="s">
        <v>41</v>
      </c>
      <c r="O174" s="77"/>
      <c r="P174" s="209">
        <f>O174*H174</f>
        <v>0</v>
      </c>
      <c r="Q174" s="209">
        <v>0.084250000000000005</v>
      </c>
      <c r="R174" s="209">
        <f>Q174*H174</f>
        <v>1.6850000000000001</v>
      </c>
      <c r="S174" s="209">
        <v>0</v>
      </c>
      <c r="T174" s="210">
        <f>S174*H174</f>
        <v>0</v>
      </c>
      <c r="AR174" s="15" t="s">
        <v>121</v>
      </c>
      <c r="AT174" s="15" t="s">
        <v>116</v>
      </c>
      <c r="AU174" s="15" t="s">
        <v>80</v>
      </c>
      <c r="AY174" s="15" t="s">
        <v>114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5" t="s">
        <v>78</v>
      </c>
      <c r="BK174" s="211">
        <f>ROUND(I174*H174,2)</f>
        <v>0</v>
      </c>
      <c r="BL174" s="15" t="s">
        <v>121</v>
      </c>
      <c r="BM174" s="15" t="s">
        <v>294</v>
      </c>
    </row>
    <row r="175" s="11" customFormat="1">
      <c r="B175" s="212"/>
      <c r="C175" s="213"/>
      <c r="D175" s="214" t="s">
        <v>123</v>
      </c>
      <c r="E175" s="215" t="s">
        <v>1</v>
      </c>
      <c r="F175" s="216" t="s">
        <v>215</v>
      </c>
      <c r="G175" s="213"/>
      <c r="H175" s="217">
        <v>20</v>
      </c>
      <c r="I175" s="218"/>
      <c r="J175" s="213"/>
      <c r="K175" s="213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123</v>
      </c>
      <c r="AU175" s="223" t="s">
        <v>80</v>
      </c>
      <c r="AV175" s="11" t="s">
        <v>80</v>
      </c>
      <c r="AW175" s="11" t="s">
        <v>32</v>
      </c>
      <c r="AX175" s="11" t="s">
        <v>78</v>
      </c>
      <c r="AY175" s="223" t="s">
        <v>114</v>
      </c>
    </row>
    <row r="176" s="1" customFormat="1" ht="16.5" customHeight="1">
      <c r="B176" s="36"/>
      <c r="C176" s="234" t="s">
        <v>295</v>
      </c>
      <c r="D176" s="234" t="s">
        <v>201</v>
      </c>
      <c r="E176" s="235" t="s">
        <v>296</v>
      </c>
      <c r="F176" s="236" t="s">
        <v>297</v>
      </c>
      <c r="G176" s="237" t="s">
        <v>158</v>
      </c>
      <c r="H176" s="238">
        <v>20.199999999999999</v>
      </c>
      <c r="I176" s="239"/>
      <c r="J176" s="240">
        <f>ROUND(I176*H176,2)</f>
        <v>0</v>
      </c>
      <c r="K176" s="236" t="s">
        <v>1</v>
      </c>
      <c r="L176" s="241"/>
      <c r="M176" s="242" t="s">
        <v>1</v>
      </c>
      <c r="N176" s="243" t="s">
        <v>41</v>
      </c>
      <c r="O176" s="77"/>
      <c r="P176" s="209">
        <f>O176*H176</f>
        <v>0</v>
      </c>
      <c r="Q176" s="209">
        <v>0.13100000000000001</v>
      </c>
      <c r="R176" s="209">
        <f>Q176*H176</f>
        <v>2.6461999999999999</v>
      </c>
      <c r="S176" s="209">
        <v>0</v>
      </c>
      <c r="T176" s="210">
        <f>S176*H176</f>
        <v>0</v>
      </c>
      <c r="AR176" s="15" t="s">
        <v>155</v>
      </c>
      <c r="AT176" s="15" t="s">
        <v>201</v>
      </c>
      <c r="AU176" s="15" t="s">
        <v>80</v>
      </c>
      <c r="AY176" s="15" t="s">
        <v>114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5" t="s">
        <v>78</v>
      </c>
      <c r="BK176" s="211">
        <f>ROUND(I176*H176,2)</f>
        <v>0</v>
      </c>
      <c r="BL176" s="15" t="s">
        <v>121</v>
      </c>
      <c r="BM176" s="15" t="s">
        <v>298</v>
      </c>
    </row>
    <row r="177" s="11" customFormat="1">
      <c r="B177" s="212"/>
      <c r="C177" s="213"/>
      <c r="D177" s="214" t="s">
        <v>123</v>
      </c>
      <c r="E177" s="215" t="s">
        <v>1</v>
      </c>
      <c r="F177" s="216" t="s">
        <v>299</v>
      </c>
      <c r="G177" s="213"/>
      <c r="H177" s="217">
        <v>20.199999999999999</v>
      </c>
      <c r="I177" s="218"/>
      <c r="J177" s="213"/>
      <c r="K177" s="213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123</v>
      </c>
      <c r="AU177" s="223" t="s">
        <v>80</v>
      </c>
      <c r="AV177" s="11" t="s">
        <v>80</v>
      </c>
      <c r="AW177" s="11" t="s">
        <v>32</v>
      </c>
      <c r="AX177" s="11" t="s">
        <v>78</v>
      </c>
      <c r="AY177" s="223" t="s">
        <v>114</v>
      </c>
    </row>
    <row r="178" s="1" customFormat="1" ht="16.5" customHeight="1">
      <c r="B178" s="36"/>
      <c r="C178" s="200" t="s">
        <v>300</v>
      </c>
      <c r="D178" s="200" t="s">
        <v>116</v>
      </c>
      <c r="E178" s="201" t="s">
        <v>301</v>
      </c>
      <c r="F178" s="202" t="s">
        <v>302</v>
      </c>
      <c r="G178" s="203" t="s">
        <v>158</v>
      </c>
      <c r="H178" s="204">
        <v>96</v>
      </c>
      <c r="I178" s="205"/>
      <c r="J178" s="206">
        <f>ROUND(I178*H178,2)</f>
        <v>0</v>
      </c>
      <c r="K178" s="202" t="s">
        <v>1</v>
      </c>
      <c r="L178" s="41"/>
      <c r="M178" s="207" t="s">
        <v>1</v>
      </c>
      <c r="N178" s="208" t="s">
        <v>41</v>
      </c>
      <c r="O178" s="77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AR178" s="15" t="s">
        <v>121</v>
      </c>
      <c r="AT178" s="15" t="s">
        <v>116</v>
      </c>
      <c r="AU178" s="15" t="s">
        <v>80</v>
      </c>
      <c r="AY178" s="15" t="s">
        <v>114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5" t="s">
        <v>78</v>
      </c>
      <c r="BK178" s="211">
        <f>ROUND(I178*H178,2)</f>
        <v>0</v>
      </c>
      <c r="BL178" s="15" t="s">
        <v>121</v>
      </c>
      <c r="BM178" s="15" t="s">
        <v>303</v>
      </c>
    </row>
    <row r="179" s="11" customFormat="1">
      <c r="B179" s="212"/>
      <c r="C179" s="213"/>
      <c r="D179" s="214" t="s">
        <v>123</v>
      </c>
      <c r="E179" s="215" t="s">
        <v>1</v>
      </c>
      <c r="F179" s="216" t="s">
        <v>277</v>
      </c>
      <c r="G179" s="213"/>
      <c r="H179" s="217">
        <v>96</v>
      </c>
      <c r="I179" s="218"/>
      <c r="J179" s="213"/>
      <c r="K179" s="213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123</v>
      </c>
      <c r="AU179" s="223" t="s">
        <v>80</v>
      </c>
      <c r="AV179" s="11" t="s">
        <v>80</v>
      </c>
      <c r="AW179" s="11" t="s">
        <v>32</v>
      </c>
      <c r="AX179" s="11" t="s">
        <v>78</v>
      </c>
      <c r="AY179" s="223" t="s">
        <v>114</v>
      </c>
    </row>
    <row r="180" s="10" customFormat="1" ht="22.8" customHeight="1">
      <c r="B180" s="184"/>
      <c r="C180" s="185"/>
      <c r="D180" s="186" t="s">
        <v>69</v>
      </c>
      <c r="E180" s="198" t="s">
        <v>163</v>
      </c>
      <c r="F180" s="198" t="s">
        <v>304</v>
      </c>
      <c r="G180" s="185"/>
      <c r="H180" s="185"/>
      <c r="I180" s="188"/>
      <c r="J180" s="199">
        <f>BK180</f>
        <v>0</v>
      </c>
      <c r="K180" s="185"/>
      <c r="L180" s="190"/>
      <c r="M180" s="191"/>
      <c r="N180" s="192"/>
      <c r="O180" s="192"/>
      <c r="P180" s="193">
        <f>SUM(P181:P200)</f>
        <v>0</v>
      </c>
      <c r="Q180" s="192"/>
      <c r="R180" s="193">
        <f>SUM(R181:R200)</f>
        <v>8.1995699999999996</v>
      </c>
      <c r="S180" s="192"/>
      <c r="T180" s="194">
        <f>SUM(T181:T200)</f>
        <v>0</v>
      </c>
      <c r="AR180" s="195" t="s">
        <v>78</v>
      </c>
      <c r="AT180" s="196" t="s">
        <v>69</v>
      </c>
      <c r="AU180" s="196" t="s">
        <v>78</v>
      </c>
      <c r="AY180" s="195" t="s">
        <v>114</v>
      </c>
      <c r="BK180" s="197">
        <f>SUM(BK181:BK200)</f>
        <v>0</v>
      </c>
    </row>
    <row r="181" s="1" customFormat="1" ht="22.5" customHeight="1">
      <c r="B181" s="36"/>
      <c r="C181" s="200" t="s">
        <v>305</v>
      </c>
      <c r="D181" s="200" t="s">
        <v>116</v>
      </c>
      <c r="E181" s="201" t="s">
        <v>306</v>
      </c>
      <c r="F181" s="202" t="s">
        <v>307</v>
      </c>
      <c r="G181" s="203" t="s">
        <v>166</v>
      </c>
      <c r="H181" s="204">
        <v>55</v>
      </c>
      <c r="I181" s="205"/>
      <c r="J181" s="206">
        <f>ROUND(I181*H181,2)</f>
        <v>0</v>
      </c>
      <c r="K181" s="202" t="s">
        <v>146</v>
      </c>
      <c r="L181" s="41"/>
      <c r="M181" s="207" t="s">
        <v>1</v>
      </c>
      <c r="N181" s="208" t="s">
        <v>41</v>
      </c>
      <c r="O181" s="77"/>
      <c r="P181" s="209">
        <f>O181*H181</f>
        <v>0</v>
      </c>
      <c r="Q181" s="209">
        <v>0.10095</v>
      </c>
      <c r="R181" s="209">
        <f>Q181*H181</f>
        <v>5.5522499999999999</v>
      </c>
      <c r="S181" s="209">
        <v>0</v>
      </c>
      <c r="T181" s="210">
        <f>S181*H181</f>
        <v>0</v>
      </c>
      <c r="AR181" s="15" t="s">
        <v>121</v>
      </c>
      <c r="AT181" s="15" t="s">
        <v>116</v>
      </c>
      <c r="AU181" s="15" t="s">
        <v>80</v>
      </c>
      <c r="AY181" s="15" t="s">
        <v>114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5" t="s">
        <v>78</v>
      </c>
      <c r="BK181" s="211">
        <f>ROUND(I181*H181,2)</f>
        <v>0</v>
      </c>
      <c r="BL181" s="15" t="s">
        <v>121</v>
      </c>
      <c r="BM181" s="15" t="s">
        <v>308</v>
      </c>
    </row>
    <row r="182" s="11" customFormat="1">
      <c r="B182" s="212"/>
      <c r="C182" s="213"/>
      <c r="D182" s="214" t="s">
        <v>123</v>
      </c>
      <c r="E182" s="215" t="s">
        <v>1</v>
      </c>
      <c r="F182" s="216" t="s">
        <v>193</v>
      </c>
      <c r="G182" s="213"/>
      <c r="H182" s="217">
        <v>55</v>
      </c>
      <c r="I182" s="218"/>
      <c r="J182" s="213"/>
      <c r="K182" s="213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123</v>
      </c>
      <c r="AU182" s="223" t="s">
        <v>80</v>
      </c>
      <c r="AV182" s="11" t="s">
        <v>80</v>
      </c>
      <c r="AW182" s="11" t="s">
        <v>32</v>
      </c>
      <c r="AX182" s="11" t="s">
        <v>78</v>
      </c>
      <c r="AY182" s="223" t="s">
        <v>114</v>
      </c>
    </row>
    <row r="183" s="1" customFormat="1" ht="16.5" customHeight="1">
      <c r="B183" s="36"/>
      <c r="C183" s="234" t="s">
        <v>309</v>
      </c>
      <c r="D183" s="234" t="s">
        <v>201</v>
      </c>
      <c r="E183" s="235" t="s">
        <v>310</v>
      </c>
      <c r="F183" s="236" t="s">
        <v>311</v>
      </c>
      <c r="G183" s="237" t="s">
        <v>166</v>
      </c>
      <c r="H183" s="238">
        <v>55.549999999999997</v>
      </c>
      <c r="I183" s="239"/>
      <c r="J183" s="240">
        <f>ROUND(I183*H183,2)</f>
        <v>0</v>
      </c>
      <c r="K183" s="236" t="s">
        <v>146</v>
      </c>
      <c r="L183" s="241"/>
      <c r="M183" s="242" t="s">
        <v>1</v>
      </c>
      <c r="N183" s="243" t="s">
        <v>41</v>
      </c>
      <c r="O183" s="77"/>
      <c r="P183" s="209">
        <f>O183*H183</f>
        <v>0</v>
      </c>
      <c r="Q183" s="209">
        <v>0.024</v>
      </c>
      <c r="R183" s="209">
        <f>Q183*H183</f>
        <v>1.3331999999999999</v>
      </c>
      <c r="S183" s="209">
        <v>0</v>
      </c>
      <c r="T183" s="210">
        <f>S183*H183</f>
        <v>0</v>
      </c>
      <c r="AR183" s="15" t="s">
        <v>155</v>
      </c>
      <c r="AT183" s="15" t="s">
        <v>201</v>
      </c>
      <c r="AU183" s="15" t="s">
        <v>80</v>
      </c>
      <c r="AY183" s="15" t="s">
        <v>114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5" t="s">
        <v>78</v>
      </c>
      <c r="BK183" s="211">
        <f>ROUND(I183*H183,2)</f>
        <v>0</v>
      </c>
      <c r="BL183" s="15" t="s">
        <v>121</v>
      </c>
      <c r="BM183" s="15" t="s">
        <v>312</v>
      </c>
    </row>
    <row r="184" s="11" customFormat="1">
      <c r="B184" s="212"/>
      <c r="C184" s="213"/>
      <c r="D184" s="214" t="s">
        <v>123</v>
      </c>
      <c r="E184" s="215" t="s">
        <v>1</v>
      </c>
      <c r="F184" s="216" t="s">
        <v>313</v>
      </c>
      <c r="G184" s="213"/>
      <c r="H184" s="217">
        <v>55.549999999999997</v>
      </c>
      <c r="I184" s="218"/>
      <c r="J184" s="213"/>
      <c r="K184" s="213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123</v>
      </c>
      <c r="AU184" s="223" t="s">
        <v>80</v>
      </c>
      <c r="AV184" s="11" t="s">
        <v>80</v>
      </c>
      <c r="AW184" s="11" t="s">
        <v>32</v>
      </c>
      <c r="AX184" s="11" t="s">
        <v>78</v>
      </c>
      <c r="AY184" s="223" t="s">
        <v>114</v>
      </c>
    </row>
    <row r="185" s="1" customFormat="1" ht="16.5" customHeight="1">
      <c r="B185" s="36"/>
      <c r="C185" s="200" t="s">
        <v>314</v>
      </c>
      <c r="D185" s="200" t="s">
        <v>116</v>
      </c>
      <c r="E185" s="201" t="s">
        <v>315</v>
      </c>
      <c r="F185" s="202" t="s">
        <v>316</v>
      </c>
      <c r="G185" s="203" t="s">
        <v>254</v>
      </c>
      <c r="H185" s="204">
        <v>3</v>
      </c>
      <c r="I185" s="205"/>
      <c r="J185" s="206">
        <f>ROUND(I185*H185,2)</f>
        <v>0</v>
      </c>
      <c r="K185" s="202" t="s">
        <v>120</v>
      </c>
      <c r="L185" s="41"/>
      <c r="M185" s="207" t="s">
        <v>1</v>
      </c>
      <c r="N185" s="208" t="s">
        <v>41</v>
      </c>
      <c r="O185" s="77"/>
      <c r="P185" s="209">
        <f>O185*H185</f>
        <v>0</v>
      </c>
      <c r="Q185" s="209">
        <v>0.35743999999999998</v>
      </c>
      <c r="R185" s="209">
        <f>Q185*H185</f>
        <v>1.0723199999999999</v>
      </c>
      <c r="S185" s="209">
        <v>0</v>
      </c>
      <c r="T185" s="210">
        <f>S185*H185</f>
        <v>0</v>
      </c>
      <c r="AR185" s="15" t="s">
        <v>121</v>
      </c>
      <c r="AT185" s="15" t="s">
        <v>116</v>
      </c>
      <c r="AU185" s="15" t="s">
        <v>80</v>
      </c>
      <c r="AY185" s="15" t="s">
        <v>114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5" t="s">
        <v>78</v>
      </c>
      <c r="BK185" s="211">
        <f>ROUND(I185*H185,2)</f>
        <v>0</v>
      </c>
      <c r="BL185" s="15" t="s">
        <v>121</v>
      </c>
      <c r="BM185" s="15" t="s">
        <v>317</v>
      </c>
    </row>
    <row r="186" s="11" customFormat="1">
      <c r="B186" s="212"/>
      <c r="C186" s="213"/>
      <c r="D186" s="214" t="s">
        <v>123</v>
      </c>
      <c r="E186" s="215" t="s">
        <v>1</v>
      </c>
      <c r="F186" s="216" t="s">
        <v>129</v>
      </c>
      <c r="G186" s="213"/>
      <c r="H186" s="217">
        <v>3</v>
      </c>
      <c r="I186" s="218"/>
      <c r="J186" s="213"/>
      <c r="K186" s="213"/>
      <c r="L186" s="219"/>
      <c r="M186" s="220"/>
      <c r="N186" s="221"/>
      <c r="O186" s="221"/>
      <c r="P186" s="221"/>
      <c r="Q186" s="221"/>
      <c r="R186" s="221"/>
      <c r="S186" s="221"/>
      <c r="T186" s="222"/>
      <c r="AT186" s="223" t="s">
        <v>123</v>
      </c>
      <c r="AU186" s="223" t="s">
        <v>80</v>
      </c>
      <c r="AV186" s="11" t="s">
        <v>80</v>
      </c>
      <c r="AW186" s="11" t="s">
        <v>32</v>
      </c>
      <c r="AX186" s="11" t="s">
        <v>78</v>
      </c>
      <c r="AY186" s="223" t="s">
        <v>114</v>
      </c>
    </row>
    <row r="187" s="1" customFormat="1" ht="16.5" customHeight="1">
      <c r="B187" s="36"/>
      <c r="C187" s="234" t="s">
        <v>318</v>
      </c>
      <c r="D187" s="234" t="s">
        <v>201</v>
      </c>
      <c r="E187" s="235" t="s">
        <v>319</v>
      </c>
      <c r="F187" s="236" t="s">
        <v>320</v>
      </c>
      <c r="G187" s="237" t="s">
        <v>254</v>
      </c>
      <c r="H187" s="238">
        <v>3</v>
      </c>
      <c r="I187" s="239"/>
      <c r="J187" s="240">
        <f>ROUND(I187*H187,2)</f>
        <v>0</v>
      </c>
      <c r="K187" s="236" t="s">
        <v>1</v>
      </c>
      <c r="L187" s="241"/>
      <c r="M187" s="242" t="s">
        <v>1</v>
      </c>
      <c r="N187" s="243" t="s">
        <v>41</v>
      </c>
      <c r="O187" s="77"/>
      <c r="P187" s="209">
        <f>O187*H187</f>
        <v>0</v>
      </c>
      <c r="Q187" s="209">
        <v>0.070000000000000007</v>
      </c>
      <c r="R187" s="209">
        <f>Q187*H187</f>
        <v>0.21000000000000002</v>
      </c>
      <c r="S187" s="209">
        <v>0</v>
      </c>
      <c r="T187" s="210">
        <f>S187*H187</f>
        <v>0</v>
      </c>
      <c r="AR187" s="15" t="s">
        <v>155</v>
      </c>
      <c r="AT187" s="15" t="s">
        <v>201</v>
      </c>
      <c r="AU187" s="15" t="s">
        <v>80</v>
      </c>
      <c r="AY187" s="15" t="s">
        <v>114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5" t="s">
        <v>78</v>
      </c>
      <c r="BK187" s="211">
        <f>ROUND(I187*H187,2)</f>
        <v>0</v>
      </c>
      <c r="BL187" s="15" t="s">
        <v>121</v>
      </c>
      <c r="BM187" s="15" t="s">
        <v>321</v>
      </c>
    </row>
    <row r="188" s="11" customFormat="1">
      <c r="B188" s="212"/>
      <c r="C188" s="213"/>
      <c r="D188" s="214" t="s">
        <v>123</v>
      </c>
      <c r="E188" s="215" t="s">
        <v>1</v>
      </c>
      <c r="F188" s="216" t="s">
        <v>129</v>
      </c>
      <c r="G188" s="213"/>
      <c r="H188" s="217">
        <v>3</v>
      </c>
      <c r="I188" s="218"/>
      <c r="J188" s="213"/>
      <c r="K188" s="213"/>
      <c r="L188" s="219"/>
      <c r="M188" s="220"/>
      <c r="N188" s="221"/>
      <c r="O188" s="221"/>
      <c r="P188" s="221"/>
      <c r="Q188" s="221"/>
      <c r="R188" s="221"/>
      <c r="S188" s="221"/>
      <c r="T188" s="222"/>
      <c r="AT188" s="223" t="s">
        <v>123</v>
      </c>
      <c r="AU188" s="223" t="s">
        <v>80</v>
      </c>
      <c r="AV188" s="11" t="s">
        <v>80</v>
      </c>
      <c r="AW188" s="11" t="s">
        <v>32</v>
      </c>
      <c r="AX188" s="11" t="s">
        <v>78</v>
      </c>
      <c r="AY188" s="223" t="s">
        <v>114</v>
      </c>
    </row>
    <row r="189" s="1" customFormat="1" ht="22.5" customHeight="1">
      <c r="B189" s="36"/>
      <c r="C189" s="200" t="s">
        <v>322</v>
      </c>
      <c r="D189" s="200" t="s">
        <v>116</v>
      </c>
      <c r="E189" s="201" t="s">
        <v>323</v>
      </c>
      <c r="F189" s="202" t="s">
        <v>324</v>
      </c>
      <c r="G189" s="203" t="s">
        <v>254</v>
      </c>
      <c r="H189" s="204">
        <v>1</v>
      </c>
      <c r="I189" s="205"/>
      <c r="J189" s="206">
        <f>ROUND(I189*H189,2)</f>
        <v>0</v>
      </c>
      <c r="K189" s="202" t="s">
        <v>146</v>
      </c>
      <c r="L189" s="41"/>
      <c r="M189" s="207" t="s">
        <v>1</v>
      </c>
      <c r="N189" s="208" t="s">
        <v>41</v>
      </c>
      <c r="O189" s="77"/>
      <c r="P189" s="209">
        <f>O189*H189</f>
        <v>0</v>
      </c>
      <c r="Q189" s="209">
        <v>0.0018</v>
      </c>
      <c r="R189" s="209">
        <f>Q189*H189</f>
        <v>0.0018</v>
      </c>
      <c r="S189" s="209">
        <v>0</v>
      </c>
      <c r="T189" s="210">
        <f>S189*H189</f>
        <v>0</v>
      </c>
      <c r="AR189" s="15" t="s">
        <v>121</v>
      </c>
      <c r="AT189" s="15" t="s">
        <v>116</v>
      </c>
      <c r="AU189" s="15" t="s">
        <v>80</v>
      </c>
      <c r="AY189" s="15" t="s">
        <v>114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5" t="s">
        <v>78</v>
      </c>
      <c r="BK189" s="211">
        <f>ROUND(I189*H189,2)</f>
        <v>0</v>
      </c>
      <c r="BL189" s="15" t="s">
        <v>121</v>
      </c>
      <c r="BM189" s="15" t="s">
        <v>325</v>
      </c>
    </row>
    <row r="190" s="11" customFormat="1">
      <c r="B190" s="212"/>
      <c r="C190" s="213"/>
      <c r="D190" s="214" t="s">
        <v>123</v>
      </c>
      <c r="E190" s="215" t="s">
        <v>1</v>
      </c>
      <c r="F190" s="216" t="s">
        <v>78</v>
      </c>
      <c r="G190" s="213"/>
      <c r="H190" s="217">
        <v>1</v>
      </c>
      <c r="I190" s="218"/>
      <c r="J190" s="213"/>
      <c r="K190" s="213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123</v>
      </c>
      <c r="AU190" s="223" t="s">
        <v>80</v>
      </c>
      <c r="AV190" s="11" t="s">
        <v>80</v>
      </c>
      <c r="AW190" s="11" t="s">
        <v>32</v>
      </c>
      <c r="AX190" s="11" t="s">
        <v>78</v>
      </c>
      <c r="AY190" s="223" t="s">
        <v>114</v>
      </c>
    </row>
    <row r="191" s="1" customFormat="1" ht="16.5" customHeight="1">
      <c r="B191" s="36"/>
      <c r="C191" s="234" t="s">
        <v>326</v>
      </c>
      <c r="D191" s="234" t="s">
        <v>201</v>
      </c>
      <c r="E191" s="235" t="s">
        <v>327</v>
      </c>
      <c r="F191" s="236" t="s">
        <v>328</v>
      </c>
      <c r="G191" s="237" t="s">
        <v>254</v>
      </c>
      <c r="H191" s="238">
        <v>1</v>
      </c>
      <c r="I191" s="239"/>
      <c r="J191" s="240">
        <f>ROUND(I191*H191,2)</f>
        <v>0</v>
      </c>
      <c r="K191" s="236" t="s">
        <v>1</v>
      </c>
      <c r="L191" s="241"/>
      <c r="M191" s="242" t="s">
        <v>1</v>
      </c>
      <c r="N191" s="243" t="s">
        <v>41</v>
      </c>
      <c r="O191" s="77"/>
      <c r="P191" s="209">
        <f>O191*H191</f>
        <v>0</v>
      </c>
      <c r="Q191" s="209">
        <v>0.029999999999999999</v>
      </c>
      <c r="R191" s="209">
        <f>Q191*H191</f>
        <v>0.029999999999999999</v>
      </c>
      <c r="S191" s="209">
        <v>0</v>
      </c>
      <c r="T191" s="210">
        <f>S191*H191</f>
        <v>0</v>
      </c>
      <c r="AR191" s="15" t="s">
        <v>155</v>
      </c>
      <c r="AT191" s="15" t="s">
        <v>201</v>
      </c>
      <c r="AU191" s="15" t="s">
        <v>80</v>
      </c>
      <c r="AY191" s="15" t="s">
        <v>114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5" t="s">
        <v>78</v>
      </c>
      <c r="BK191" s="211">
        <f>ROUND(I191*H191,2)</f>
        <v>0</v>
      </c>
      <c r="BL191" s="15" t="s">
        <v>121</v>
      </c>
      <c r="BM191" s="15" t="s">
        <v>329</v>
      </c>
    </row>
    <row r="192" s="11" customFormat="1">
      <c r="B192" s="212"/>
      <c r="C192" s="213"/>
      <c r="D192" s="214" t="s">
        <v>123</v>
      </c>
      <c r="E192" s="215" t="s">
        <v>1</v>
      </c>
      <c r="F192" s="216" t="s">
        <v>78</v>
      </c>
      <c r="G192" s="213"/>
      <c r="H192" s="217">
        <v>1</v>
      </c>
      <c r="I192" s="218"/>
      <c r="J192" s="213"/>
      <c r="K192" s="213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123</v>
      </c>
      <c r="AU192" s="223" t="s">
        <v>80</v>
      </c>
      <c r="AV192" s="11" t="s">
        <v>80</v>
      </c>
      <c r="AW192" s="11" t="s">
        <v>32</v>
      </c>
      <c r="AX192" s="11" t="s">
        <v>78</v>
      </c>
      <c r="AY192" s="223" t="s">
        <v>114</v>
      </c>
    </row>
    <row r="193" s="1" customFormat="1" ht="16.5" customHeight="1">
      <c r="B193" s="36"/>
      <c r="C193" s="200" t="s">
        <v>330</v>
      </c>
      <c r="D193" s="200" t="s">
        <v>116</v>
      </c>
      <c r="E193" s="201" t="s">
        <v>331</v>
      </c>
      <c r="F193" s="202" t="s">
        <v>332</v>
      </c>
      <c r="G193" s="203" t="s">
        <v>254</v>
      </c>
      <c r="H193" s="204">
        <v>1</v>
      </c>
      <c r="I193" s="205"/>
      <c r="J193" s="206">
        <f>ROUND(I193*H193,2)</f>
        <v>0</v>
      </c>
      <c r="K193" s="202" t="s">
        <v>1</v>
      </c>
      <c r="L193" s="41"/>
      <c r="M193" s="207" t="s">
        <v>1</v>
      </c>
      <c r="N193" s="208" t="s">
        <v>41</v>
      </c>
      <c r="O193" s="77"/>
      <c r="P193" s="209">
        <f>O193*H193</f>
        <v>0</v>
      </c>
      <c r="Q193" s="209">
        <v>0</v>
      </c>
      <c r="R193" s="209">
        <f>Q193*H193</f>
        <v>0</v>
      </c>
      <c r="S193" s="209">
        <v>0</v>
      </c>
      <c r="T193" s="210">
        <f>S193*H193</f>
        <v>0</v>
      </c>
      <c r="AR193" s="15" t="s">
        <v>121</v>
      </c>
      <c r="AT193" s="15" t="s">
        <v>116</v>
      </c>
      <c r="AU193" s="15" t="s">
        <v>80</v>
      </c>
      <c r="AY193" s="15" t="s">
        <v>114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5" t="s">
        <v>78</v>
      </c>
      <c r="BK193" s="211">
        <f>ROUND(I193*H193,2)</f>
        <v>0</v>
      </c>
      <c r="BL193" s="15" t="s">
        <v>121</v>
      </c>
      <c r="BM193" s="15" t="s">
        <v>333</v>
      </c>
    </row>
    <row r="194" s="11" customFormat="1">
      <c r="B194" s="212"/>
      <c r="C194" s="213"/>
      <c r="D194" s="214" t="s">
        <v>123</v>
      </c>
      <c r="E194" s="215" t="s">
        <v>1</v>
      </c>
      <c r="F194" s="216" t="s">
        <v>78</v>
      </c>
      <c r="G194" s="213"/>
      <c r="H194" s="217">
        <v>1</v>
      </c>
      <c r="I194" s="218"/>
      <c r="J194" s="213"/>
      <c r="K194" s="213"/>
      <c r="L194" s="219"/>
      <c r="M194" s="220"/>
      <c r="N194" s="221"/>
      <c r="O194" s="221"/>
      <c r="P194" s="221"/>
      <c r="Q194" s="221"/>
      <c r="R194" s="221"/>
      <c r="S194" s="221"/>
      <c r="T194" s="222"/>
      <c r="AT194" s="223" t="s">
        <v>123</v>
      </c>
      <c r="AU194" s="223" t="s">
        <v>80</v>
      </c>
      <c r="AV194" s="11" t="s">
        <v>80</v>
      </c>
      <c r="AW194" s="11" t="s">
        <v>32</v>
      </c>
      <c r="AX194" s="11" t="s">
        <v>78</v>
      </c>
      <c r="AY194" s="223" t="s">
        <v>114</v>
      </c>
    </row>
    <row r="195" s="1" customFormat="1" ht="16.5" customHeight="1">
      <c r="B195" s="36"/>
      <c r="C195" s="200" t="s">
        <v>334</v>
      </c>
      <c r="D195" s="200" t="s">
        <v>116</v>
      </c>
      <c r="E195" s="201" t="s">
        <v>335</v>
      </c>
      <c r="F195" s="202" t="s">
        <v>336</v>
      </c>
      <c r="G195" s="203" t="s">
        <v>254</v>
      </c>
      <c r="H195" s="204">
        <v>2</v>
      </c>
      <c r="I195" s="205"/>
      <c r="J195" s="206">
        <f>ROUND(I195*H195,2)</f>
        <v>0</v>
      </c>
      <c r="K195" s="202" t="s">
        <v>1</v>
      </c>
      <c r="L195" s="41"/>
      <c r="M195" s="207" t="s">
        <v>1</v>
      </c>
      <c r="N195" s="208" t="s">
        <v>41</v>
      </c>
      <c r="O195" s="77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AR195" s="15" t="s">
        <v>121</v>
      </c>
      <c r="AT195" s="15" t="s">
        <v>116</v>
      </c>
      <c r="AU195" s="15" t="s">
        <v>80</v>
      </c>
      <c r="AY195" s="15" t="s">
        <v>114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5" t="s">
        <v>78</v>
      </c>
      <c r="BK195" s="211">
        <f>ROUND(I195*H195,2)</f>
        <v>0</v>
      </c>
      <c r="BL195" s="15" t="s">
        <v>121</v>
      </c>
      <c r="BM195" s="15" t="s">
        <v>337</v>
      </c>
    </row>
    <row r="196" s="12" customFormat="1">
      <c r="B196" s="224"/>
      <c r="C196" s="225"/>
      <c r="D196" s="214" t="s">
        <v>123</v>
      </c>
      <c r="E196" s="226" t="s">
        <v>1</v>
      </c>
      <c r="F196" s="227" t="s">
        <v>338</v>
      </c>
      <c r="G196" s="225"/>
      <c r="H196" s="226" t="s">
        <v>1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123</v>
      </c>
      <c r="AU196" s="233" t="s">
        <v>80</v>
      </c>
      <c r="AV196" s="12" t="s">
        <v>78</v>
      </c>
      <c r="AW196" s="12" t="s">
        <v>32</v>
      </c>
      <c r="AX196" s="12" t="s">
        <v>70</v>
      </c>
      <c r="AY196" s="233" t="s">
        <v>114</v>
      </c>
    </row>
    <row r="197" s="11" customFormat="1">
      <c r="B197" s="212"/>
      <c r="C197" s="213"/>
      <c r="D197" s="214" t="s">
        <v>123</v>
      </c>
      <c r="E197" s="215" t="s">
        <v>1</v>
      </c>
      <c r="F197" s="216" t="s">
        <v>78</v>
      </c>
      <c r="G197" s="213"/>
      <c r="H197" s="217">
        <v>1</v>
      </c>
      <c r="I197" s="218"/>
      <c r="J197" s="213"/>
      <c r="K197" s="213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123</v>
      </c>
      <c r="AU197" s="223" t="s">
        <v>80</v>
      </c>
      <c r="AV197" s="11" t="s">
        <v>80</v>
      </c>
      <c r="AW197" s="11" t="s">
        <v>32</v>
      </c>
      <c r="AX197" s="11" t="s">
        <v>70</v>
      </c>
      <c r="AY197" s="223" t="s">
        <v>114</v>
      </c>
    </row>
    <row r="198" s="12" customFormat="1">
      <c r="B198" s="224"/>
      <c r="C198" s="225"/>
      <c r="D198" s="214" t="s">
        <v>123</v>
      </c>
      <c r="E198" s="226" t="s">
        <v>1</v>
      </c>
      <c r="F198" s="227" t="s">
        <v>339</v>
      </c>
      <c r="G198" s="225"/>
      <c r="H198" s="226" t="s">
        <v>1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123</v>
      </c>
      <c r="AU198" s="233" t="s">
        <v>80</v>
      </c>
      <c r="AV198" s="12" t="s">
        <v>78</v>
      </c>
      <c r="AW198" s="12" t="s">
        <v>32</v>
      </c>
      <c r="AX198" s="12" t="s">
        <v>70</v>
      </c>
      <c r="AY198" s="233" t="s">
        <v>114</v>
      </c>
    </row>
    <row r="199" s="11" customFormat="1">
      <c r="B199" s="212"/>
      <c r="C199" s="213"/>
      <c r="D199" s="214" t="s">
        <v>123</v>
      </c>
      <c r="E199" s="215" t="s">
        <v>1</v>
      </c>
      <c r="F199" s="216" t="s">
        <v>78</v>
      </c>
      <c r="G199" s="213"/>
      <c r="H199" s="217">
        <v>1</v>
      </c>
      <c r="I199" s="218"/>
      <c r="J199" s="213"/>
      <c r="K199" s="213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123</v>
      </c>
      <c r="AU199" s="223" t="s">
        <v>80</v>
      </c>
      <c r="AV199" s="11" t="s">
        <v>80</v>
      </c>
      <c r="AW199" s="11" t="s">
        <v>32</v>
      </c>
      <c r="AX199" s="11" t="s">
        <v>70</v>
      </c>
      <c r="AY199" s="223" t="s">
        <v>114</v>
      </c>
    </row>
    <row r="200" s="13" customFormat="1">
      <c r="B200" s="244"/>
      <c r="C200" s="245"/>
      <c r="D200" s="214" t="s">
        <v>123</v>
      </c>
      <c r="E200" s="246" t="s">
        <v>1</v>
      </c>
      <c r="F200" s="247" t="s">
        <v>290</v>
      </c>
      <c r="G200" s="245"/>
      <c r="H200" s="248">
        <v>2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AT200" s="254" t="s">
        <v>123</v>
      </c>
      <c r="AU200" s="254" t="s">
        <v>80</v>
      </c>
      <c r="AV200" s="13" t="s">
        <v>121</v>
      </c>
      <c r="AW200" s="13" t="s">
        <v>32</v>
      </c>
      <c r="AX200" s="13" t="s">
        <v>78</v>
      </c>
      <c r="AY200" s="254" t="s">
        <v>114</v>
      </c>
    </row>
    <row r="201" s="10" customFormat="1" ht="22.8" customHeight="1">
      <c r="B201" s="184"/>
      <c r="C201" s="185"/>
      <c r="D201" s="186" t="s">
        <v>69</v>
      </c>
      <c r="E201" s="198" t="s">
        <v>340</v>
      </c>
      <c r="F201" s="198" t="s">
        <v>341</v>
      </c>
      <c r="G201" s="185"/>
      <c r="H201" s="185"/>
      <c r="I201" s="188"/>
      <c r="J201" s="199">
        <f>BK201</f>
        <v>0</v>
      </c>
      <c r="K201" s="185"/>
      <c r="L201" s="190"/>
      <c r="M201" s="191"/>
      <c r="N201" s="192"/>
      <c r="O201" s="192"/>
      <c r="P201" s="193">
        <f>SUM(P202:P209)</f>
        <v>0</v>
      </c>
      <c r="Q201" s="192"/>
      <c r="R201" s="193">
        <f>SUM(R202:R209)</f>
        <v>0</v>
      </c>
      <c r="S201" s="192"/>
      <c r="T201" s="194">
        <f>SUM(T202:T209)</f>
        <v>0.057419999999999999</v>
      </c>
      <c r="AR201" s="195" t="s">
        <v>78</v>
      </c>
      <c r="AT201" s="196" t="s">
        <v>69</v>
      </c>
      <c r="AU201" s="196" t="s">
        <v>78</v>
      </c>
      <c r="AY201" s="195" t="s">
        <v>114</v>
      </c>
      <c r="BK201" s="197">
        <f>SUM(BK202:BK209)</f>
        <v>0</v>
      </c>
    </row>
    <row r="202" s="1" customFormat="1" ht="16.5" customHeight="1">
      <c r="B202" s="36"/>
      <c r="C202" s="200" t="s">
        <v>342</v>
      </c>
      <c r="D202" s="200" t="s">
        <v>116</v>
      </c>
      <c r="E202" s="201" t="s">
        <v>343</v>
      </c>
      <c r="F202" s="202" t="s">
        <v>344</v>
      </c>
      <c r="G202" s="203" t="s">
        <v>152</v>
      </c>
      <c r="H202" s="204">
        <v>0.66000000000000003</v>
      </c>
      <c r="I202" s="205"/>
      <c r="J202" s="206">
        <f>ROUND(I202*H202,2)</f>
        <v>0</v>
      </c>
      <c r="K202" s="202" t="s">
        <v>120</v>
      </c>
      <c r="L202" s="41"/>
      <c r="M202" s="207" t="s">
        <v>1</v>
      </c>
      <c r="N202" s="208" t="s">
        <v>41</v>
      </c>
      <c r="O202" s="77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AR202" s="15" t="s">
        <v>121</v>
      </c>
      <c r="AT202" s="15" t="s">
        <v>116</v>
      </c>
      <c r="AU202" s="15" t="s">
        <v>80</v>
      </c>
      <c r="AY202" s="15" t="s">
        <v>114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5" t="s">
        <v>78</v>
      </c>
      <c r="BK202" s="211">
        <f>ROUND(I202*H202,2)</f>
        <v>0</v>
      </c>
      <c r="BL202" s="15" t="s">
        <v>121</v>
      </c>
      <c r="BM202" s="15" t="s">
        <v>345</v>
      </c>
    </row>
    <row r="203" s="12" customFormat="1">
      <c r="B203" s="224"/>
      <c r="C203" s="225"/>
      <c r="D203" s="214" t="s">
        <v>123</v>
      </c>
      <c r="E203" s="226" t="s">
        <v>1</v>
      </c>
      <c r="F203" s="227" t="s">
        <v>346</v>
      </c>
      <c r="G203" s="225"/>
      <c r="H203" s="226" t="s">
        <v>1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123</v>
      </c>
      <c r="AU203" s="233" t="s">
        <v>80</v>
      </c>
      <c r="AV203" s="12" t="s">
        <v>78</v>
      </c>
      <c r="AW203" s="12" t="s">
        <v>32</v>
      </c>
      <c r="AX203" s="12" t="s">
        <v>70</v>
      </c>
      <c r="AY203" s="233" t="s">
        <v>114</v>
      </c>
    </row>
    <row r="204" s="12" customFormat="1">
      <c r="B204" s="224"/>
      <c r="C204" s="225"/>
      <c r="D204" s="214" t="s">
        <v>123</v>
      </c>
      <c r="E204" s="226" t="s">
        <v>1</v>
      </c>
      <c r="F204" s="227" t="s">
        <v>347</v>
      </c>
      <c r="G204" s="225"/>
      <c r="H204" s="226" t="s">
        <v>1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AT204" s="233" t="s">
        <v>123</v>
      </c>
      <c r="AU204" s="233" t="s">
        <v>80</v>
      </c>
      <c r="AV204" s="12" t="s">
        <v>78</v>
      </c>
      <c r="AW204" s="12" t="s">
        <v>32</v>
      </c>
      <c r="AX204" s="12" t="s">
        <v>70</v>
      </c>
      <c r="AY204" s="233" t="s">
        <v>114</v>
      </c>
    </row>
    <row r="205" s="11" customFormat="1">
      <c r="B205" s="212"/>
      <c r="C205" s="213"/>
      <c r="D205" s="214" t="s">
        <v>123</v>
      </c>
      <c r="E205" s="215" t="s">
        <v>1</v>
      </c>
      <c r="F205" s="216" t="s">
        <v>348</v>
      </c>
      <c r="G205" s="213"/>
      <c r="H205" s="217">
        <v>0.66000000000000003</v>
      </c>
      <c r="I205" s="218"/>
      <c r="J205" s="213"/>
      <c r="K205" s="213"/>
      <c r="L205" s="219"/>
      <c r="M205" s="220"/>
      <c r="N205" s="221"/>
      <c r="O205" s="221"/>
      <c r="P205" s="221"/>
      <c r="Q205" s="221"/>
      <c r="R205" s="221"/>
      <c r="S205" s="221"/>
      <c r="T205" s="222"/>
      <c r="AT205" s="223" t="s">
        <v>123</v>
      </c>
      <c r="AU205" s="223" t="s">
        <v>80</v>
      </c>
      <c r="AV205" s="11" t="s">
        <v>80</v>
      </c>
      <c r="AW205" s="11" t="s">
        <v>32</v>
      </c>
      <c r="AX205" s="11" t="s">
        <v>78</v>
      </c>
      <c r="AY205" s="223" t="s">
        <v>114</v>
      </c>
    </row>
    <row r="206" s="1" customFormat="1" ht="22.5" customHeight="1">
      <c r="B206" s="36"/>
      <c r="C206" s="200" t="s">
        <v>349</v>
      </c>
      <c r="D206" s="200" t="s">
        <v>116</v>
      </c>
      <c r="E206" s="201" t="s">
        <v>350</v>
      </c>
      <c r="F206" s="202" t="s">
        <v>351</v>
      </c>
      <c r="G206" s="203" t="s">
        <v>152</v>
      </c>
      <c r="H206" s="204">
        <v>1.3200000000000001</v>
      </c>
      <c r="I206" s="205"/>
      <c r="J206" s="206">
        <f>ROUND(I206*H206,2)</f>
        <v>0</v>
      </c>
      <c r="K206" s="202" t="s">
        <v>120</v>
      </c>
      <c r="L206" s="41"/>
      <c r="M206" s="207" t="s">
        <v>1</v>
      </c>
      <c r="N206" s="208" t="s">
        <v>41</v>
      </c>
      <c r="O206" s="77"/>
      <c r="P206" s="209">
        <f>O206*H206</f>
        <v>0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AR206" s="15" t="s">
        <v>121</v>
      </c>
      <c r="AT206" s="15" t="s">
        <v>116</v>
      </c>
      <c r="AU206" s="15" t="s">
        <v>80</v>
      </c>
      <c r="AY206" s="15" t="s">
        <v>114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5" t="s">
        <v>78</v>
      </c>
      <c r="BK206" s="211">
        <f>ROUND(I206*H206,2)</f>
        <v>0</v>
      </c>
      <c r="BL206" s="15" t="s">
        <v>121</v>
      </c>
      <c r="BM206" s="15" t="s">
        <v>352</v>
      </c>
    </row>
    <row r="207" s="11" customFormat="1">
      <c r="B207" s="212"/>
      <c r="C207" s="213"/>
      <c r="D207" s="214" t="s">
        <v>123</v>
      </c>
      <c r="E207" s="215" t="s">
        <v>1</v>
      </c>
      <c r="F207" s="216" t="s">
        <v>353</v>
      </c>
      <c r="G207" s="213"/>
      <c r="H207" s="217">
        <v>1.3200000000000001</v>
      </c>
      <c r="I207" s="218"/>
      <c r="J207" s="213"/>
      <c r="K207" s="213"/>
      <c r="L207" s="219"/>
      <c r="M207" s="220"/>
      <c r="N207" s="221"/>
      <c r="O207" s="221"/>
      <c r="P207" s="221"/>
      <c r="Q207" s="221"/>
      <c r="R207" s="221"/>
      <c r="S207" s="221"/>
      <c r="T207" s="222"/>
      <c r="AT207" s="223" t="s">
        <v>123</v>
      </c>
      <c r="AU207" s="223" t="s">
        <v>80</v>
      </c>
      <c r="AV207" s="11" t="s">
        <v>80</v>
      </c>
      <c r="AW207" s="11" t="s">
        <v>32</v>
      </c>
      <c r="AX207" s="11" t="s">
        <v>78</v>
      </c>
      <c r="AY207" s="223" t="s">
        <v>114</v>
      </c>
    </row>
    <row r="208" s="1" customFormat="1" ht="16.5" customHeight="1">
      <c r="B208" s="36"/>
      <c r="C208" s="200" t="s">
        <v>354</v>
      </c>
      <c r="D208" s="200" t="s">
        <v>116</v>
      </c>
      <c r="E208" s="201" t="s">
        <v>355</v>
      </c>
      <c r="F208" s="202" t="s">
        <v>356</v>
      </c>
      <c r="G208" s="203" t="s">
        <v>357</v>
      </c>
      <c r="H208" s="204">
        <v>0.66000000000000003</v>
      </c>
      <c r="I208" s="205"/>
      <c r="J208" s="206">
        <f>ROUND(I208*H208,2)</f>
        <v>0</v>
      </c>
      <c r="K208" s="202" t="s">
        <v>1</v>
      </c>
      <c r="L208" s="41"/>
      <c r="M208" s="207" t="s">
        <v>1</v>
      </c>
      <c r="N208" s="208" t="s">
        <v>41</v>
      </c>
      <c r="O208" s="77"/>
      <c r="P208" s="209">
        <f>O208*H208</f>
        <v>0</v>
      </c>
      <c r="Q208" s="209">
        <v>0</v>
      </c>
      <c r="R208" s="209">
        <f>Q208*H208</f>
        <v>0</v>
      </c>
      <c r="S208" s="209">
        <v>0.086999999999999994</v>
      </c>
      <c r="T208" s="210">
        <f>S208*H208</f>
        <v>0.057419999999999999</v>
      </c>
      <c r="AR208" s="15" t="s">
        <v>121</v>
      </c>
      <c r="AT208" s="15" t="s">
        <v>116</v>
      </c>
      <c r="AU208" s="15" t="s">
        <v>80</v>
      </c>
      <c r="AY208" s="15" t="s">
        <v>114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5" t="s">
        <v>78</v>
      </c>
      <c r="BK208" s="211">
        <f>ROUND(I208*H208,2)</f>
        <v>0</v>
      </c>
      <c r="BL208" s="15" t="s">
        <v>121</v>
      </c>
      <c r="BM208" s="15" t="s">
        <v>358</v>
      </c>
    </row>
    <row r="209" s="11" customFormat="1">
      <c r="B209" s="212"/>
      <c r="C209" s="213"/>
      <c r="D209" s="214" t="s">
        <v>123</v>
      </c>
      <c r="E209" s="215" t="s">
        <v>1</v>
      </c>
      <c r="F209" s="216" t="s">
        <v>359</v>
      </c>
      <c r="G209" s="213"/>
      <c r="H209" s="217">
        <v>0.66000000000000003</v>
      </c>
      <c r="I209" s="218"/>
      <c r="J209" s="213"/>
      <c r="K209" s="213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123</v>
      </c>
      <c r="AU209" s="223" t="s">
        <v>80</v>
      </c>
      <c r="AV209" s="11" t="s">
        <v>80</v>
      </c>
      <c r="AW209" s="11" t="s">
        <v>32</v>
      </c>
      <c r="AX209" s="11" t="s">
        <v>78</v>
      </c>
      <c r="AY209" s="223" t="s">
        <v>114</v>
      </c>
    </row>
    <row r="210" s="10" customFormat="1" ht="22.8" customHeight="1">
      <c r="B210" s="184"/>
      <c r="C210" s="185"/>
      <c r="D210" s="186" t="s">
        <v>69</v>
      </c>
      <c r="E210" s="198" t="s">
        <v>360</v>
      </c>
      <c r="F210" s="198" t="s">
        <v>361</v>
      </c>
      <c r="G210" s="185"/>
      <c r="H210" s="185"/>
      <c r="I210" s="188"/>
      <c r="J210" s="199">
        <f>BK210</f>
        <v>0</v>
      </c>
      <c r="K210" s="185"/>
      <c r="L210" s="190"/>
      <c r="M210" s="191"/>
      <c r="N210" s="192"/>
      <c r="O210" s="192"/>
      <c r="P210" s="193">
        <f>P211</f>
        <v>0</v>
      </c>
      <c r="Q210" s="192"/>
      <c r="R210" s="193">
        <f>R211</f>
        <v>0</v>
      </c>
      <c r="S210" s="192"/>
      <c r="T210" s="194">
        <f>T211</f>
        <v>0</v>
      </c>
      <c r="AR210" s="195" t="s">
        <v>78</v>
      </c>
      <c r="AT210" s="196" t="s">
        <v>69</v>
      </c>
      <c r="AU210" s="196" t="s">
        <v>78</v>
      </c>
      <c r="AY210" s="195" t="s">
        <v>114</v>
      </c>
      <c r="BK210" s="197">
        <f>BK211</f>
        <v>0</v>
      </c>
    </row>
    <row r="211" s="1" customFormat="1" ht="16.5" customHeight="1">
      <c r="B211" s="36"/>
      <c r="C211" s="200" t="s">
        <v>362</v>
      </c>
      <c r="D211" s="200" t="s">
        <v>116</v>
      </c>
      <c r="E211" s="201" t="s">
        <v>363</v>
      </c>
      <c r="F211" s="202" t="s">
        <v>364</v>
      </c>
      <c r="G211" s="203" t="s">
        <v>152</v>
      </c>
      <c r="H211" s="204">
        <v>22.065999999999999</v>
      </c>
      <c r="I211" s="205"/>
      <c r="J211" s="206">
        <f>ROUND(I211*H211,2)</f>
        <v>0</v>
      </c>
      <c r="K211" s="202" t="s">
        <v>120</v>
      </c>
      <c r="L211" s="41"/>
      <c r="M211" s="255" t="s">
        <v>1</v>
      </c>
      <c r="N211" s="256" t="s">
        <v>41</v>
      </c>
      <c r="O211" s="257"/>
      <c r="P211" s="258">
        <f>O211*H211</f>
        <v>0</v>
      </c>
      <c r="Q211" s="258">
        <v>0</v>
      </c>
      <c r="R211" s="258">
        <f>Q211*H211</f>
        <v>0</v>
      </c>
      <c r="S211" s="258">
        <v>0</v>
      </c>
      <c r="T211" s="259">
        <f>S211*H211</f>
        <v>0</v>
      </c>
      <c r="AR211" s="15" t="s">
        <v>121</v>
      </c>
      <c r="AT211" s="15" t="s">
        <v>116</v>
      </c>
      <c r="AU211" s="15" t="s">
        <v>80</v>
      </c>
      <c r="AY211" s="15" t="s">
        <v>114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5" t="s">
        <v>78</v>
      </c>
      <c r="BK211" s="211">
        <f>ROUND(I211*H211,2)</f>
        <v>0</v>
      </c>
      <c r="BL211" s="15" t="s">
        <v>121</v>
      </c>
      <c r="BM211" s="15" t="s">
        <v>365</v>
      </c>
    </row>
    <row r="212" s="1" customFormat="1" ht="6.96" customHeight="1">
      <c r="B212" s="55"/>
      <c r="C212" s="56"/>
      <c r="D212" s="56"/>
      <c r="E212" s="56"/>
      <c r="F212" s="56"/>
      <c r="G212" s="56"/>
      <c r="H212" s="56"/>
      <c r="I212" s="149"/>
      <c r="J212" s="56"/>
      <c r="K212" s="56"/>
      <c r="L212" s="41"/>
    </row>
  </sheetData>
  <sheetProtection sheet="1" autoFilter="0" formatColumns="0" formatRows="0" objects="1" scenarios="1" spinCount="100000" saltValue="mhKrMuJ8wr6skLjzikoFC2mSbLWDPKLf+LymhfcIHb10TQGMIkKBpT6Aqhr6QVk/oA2LFxNPewd0ymeeGVCwAQ==" hashValue="/AHrCGNfsTXzWIr9s3LSZaeUG4j1nqCaewL/7OFJfSbl+9lSPD69R5Ai50TRE/DTyBikLa+coPUXXsSFUWyOEQ==" algorithmName="SHA-512" password="CC35"/>
  <autoFilter ref="C88:K21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DESKTOP-GTLMSBH\Admin</dc:creator>
  <cp:lastModifiedBy>DESKTOP-GTLMSBH\Admin</cp:lastModifiedBy>
  <dcterms:created xsi:type="dcterms:W3CDTF">2019-05-30T17:19:10Z</dcterms:created>
  <dcterms:modified xsi:type="dcterms:W3CDTF">2019-05-30T17:19:13Z</dcterms:modified>
</cp:coreProperties>
</file>