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2" windowWidth="19872" windowHeight="8748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Rekapitulace!$G$15</definedName>
    <definedName name="Dodavka0">Položky!#REF!</definedName>
    <definedName name="HSV">Rekapitulace!$E$15</definedName>
    <definedName name="HSV0">Položky!#REF!</definedName>
    <definedName name="HZS">Rekapitulace!$I$15</definedName>
    <definedName name="HZS0">Položky!#REF!</definedName>
    <definedName name="JKSO">'Krycí list'!$G$2</definedName>
    <definedName name="MJ">'Krycí list'!$G$5</definedName>
    <definedName name="Mont">Rekapitulace!$H$15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Položky!$A$1:$G$62</definedName>
    <definedName name="_xlnm.Print_Area" localSheetId="1">Rekapitulace!$A$1:$I$28</definedName>
    <definedName name="PocetMJ">'Krycí list'!$G$6</definedName>
    <definedName name="Poznamka">'Krycí list'!$B$37</definedName>
    <definedName name="Projektant">'Krycí list'!$C$8</definedName>
    <definedName name="PSV">Rekapitulace!$F$15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Rekapitulace!$H$27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 fullCalcOnLoad="1"/>
</workbook>
</file>

<file path=xl/calcChain.xml><?xml version="1.0" encoding="utf-8"?>
<calcChain xmlns="http://schemas.openxmlformats.org/spreadsheetml/2006/main">
  <c r="C2" i="1" l="1"/>
  <c r="D15" i="1"/>
  <c r="D16" i="1"/>
  <c r="D17" i="1"/>
  <c r="D18" i="1"/>
  <c r="D19" i="1"/>
  <c r="D20" i="1"/>
  <c r="D21" i="1"/>
  <c r="C31" i="1"/>
  <c r="C33" i="1"/>
  <c r="F33" i="1" s="1"/>
  <c r="C3" i="3"/>
  <c r="F3" i="3"/>
  <c r="C4" i="3"/>
  <c r="E4" i="3"/>
  <c r="G8" i="3"/>
  <c r="BA8" i="3" s="1"/>
  <c r="BB8" i="3"/>
  <c r="BC8" i="3"/>
  <c r="BD8" i="3"/>
  <c r="BE8" i="3"/>
  <c r="G10" i="3"/>
  <c r="BA10" i="3" s="1"/>
  <c r="BB10" i="3"/>
  <c r="BC10" i="3"/>
  <c r="BD10" i="3"/>
  <c r="BE10" i="3"/>
  <c r="G12" i="3"/>
  <c r="BA12" i="3" s="1"/>
  <c r="BB12" i="3"/>
  <c r="BC12" i="3"/>
  <c r="BD12" i="3"/>
  <c r="BE12" i="3"/>
  <c r="G13" i="3"/>
  <c r="BA13" i="3" s="1"/>
  <c r="BB13" i="3"/>
  <c r="BC13" i="3"/>
  <c r="BD13" i="3"/>
  <c r="BE13" i="3"/>
  <c r="G14" i="3"/>
  <c r="BA14" i="3" s="1"/>
  <c r="BB14" i="3"/>
  <c r="BC14" i="3"/>
  <c r="BD14" i="3"/>
  <c r="BE14" i="3"/>
  <c r="G16" i="3"/>
  <c r="BA16" i="3" s="1"/>
  <c r="BB16" i="3"/>
  <c r="BC16" i="3"/>
  <c r="BD16" i="3"/>
  <c r="BE16" i="3"/>
  <c r="G17" i="3"/>
  <c r="BA17" i="3" s="1"/>
  <c r="BB17" i="3"/>
  <c r="BC17" i="3"/>
  <c r="BD17" i="3"/>
  <c r="BE17" i="3"/>
  <c r="G18" i="3"/>
  <c r="BA18" i="3" s="1"/>
  <c r="BB18" i="3"/>
  <c r="BC18" i="3"/>
  <c r="BD18" i="3"/>
  <c r="BE18" i="3"/>
  <c r="G19" i="3"/>
  <c r="BA19" i="3" s="1"/>
  <c r="BB19" i="3"/>
  <c r="BC19" i="3"/>
  <c r="BD19" i="3"/>
  <c r="BE19" i="3"/>
  <c r="G20" i="3"/>
  <c r="BA20" i="3" s="1"/>
  <c r="BB20" i="3"/>
  <c r="BC20" i="3"/>
  <c r="BD20" i="3"/>
  <c r="BE20" i="3"/>
  <c r="BE22" i="3" s="1"/>
  <c r="I7" i="2" s="1"/>
  <c r="C22" i="3"/>
  <c r="BC22" i="3"/>
  <c r="G24" i="3"/>
  <c r="BA24" i="3" s="1"/>
  <c r="BA31" i="3" s="1"/>
  <c r="E8" i="2" s="1"/>
  <c r="BB24" i="3"/>
  <c r="BC24" i="3"/>
  <c r="BD24" i="3"/>
  <c r="BE24" i="3"/>
  <c r="G26" i="3"/>
  <c r="BA26" i="3"/>
  <c r="BB26" i="3"/>
  <c r="BC26" i="3"/>
  <c r="BD26" i="3"/>
  <c r="BE26" i="3"/>
  <c r="G27" i="3"/>
  <c r="BA27" i="3" s="1"/>
  <c r="BB27" i="3"/>
  <c r="BC27" i="3"/>
  <c r="BD27" i="3"/>
  <c r="BE27" i="3"/>
  <c r="G28" i="3"/>
  <c r="BA28" i="3"/>
  <c r="BB28" i="3"/>
  <c r="BC28" i="3"/>
  <c r="BD28" i="3"/>
  <c r="BD31" i="3" s="1"/>
  <c r="H8" i="2" s="1"/>
  <c r="BE28" i="3"/>
  <c r="G29" i="3"/>
  <c r="BA29" i="3" s="1"/>
  <c r="BB29" i="3"/>
  <c r="BC29" i="3"/>
  <c r="BD29" i="3"/>
  <c r="BE29" i="3"/>
  <c r="C31" i="3"/>
  <c r="G31" i="3"/>
  <c r="BB31" i="3"/>
  <c r="G33" i="3"/>
  <c r="BA33" i="3" s="1"/>
  <c r="BB33" i="3"/>
  <c r="BB36" i="3" s="1"/>
  <c r="F9" i="2" s="1"/>
  <c r="BC33" i="3"/>
  <c r="BD33" i="3"/>
  <c r="BE33" i="3"/>
  <c r="G34" i="3"/>
  <c r="BA34" i="3" s="1"/>
  <c r="BB34" i="3"/>
  <c r="BC34" i="3"/>
  <c r="BD34" i="3"/>
  <c r="BE34" i="3"/>
  <c r="G35" i="3"/>
  <c r="BA35" i="3" s="1"/>
  <c r="BB35" i="3"/>
  <c r="BC35" i="3"/>
  <c r="BD35" i="3"/>
  <c r="BE35" i="3"/>
  <c r="C36" i="3"/>
  <c r="BC36" i="3"/>
  <c r="BE36" i="3"/>
  <c r="G38" i="3"/>
  <c r="BA38" i="3" s="1"/>
  <c r="BA45" i="3" s="1"/>
  <c r="E10" i="2" s="1"/>
  <c r="BB38" i="3"/>
  <c r="BC38" i="3"/>
  <c r="BD38" i="3"/>
  <c r="BE38" i="3"/>
  <c r="G40" i="3"/>
  <c r="BA40" i="3"/>
  <c r="BB40" i="3"/>
  <c r="BC40" i="3"/>
  <c r="BD40" i="3"/>
  <c r="BE40" i="3"/>
  <c r="G41" i="3"/>
  <c r="BA41" i="3" s="1"/>
  <c r="BB41" i="3"/>
  <c r="BC41" i="3"/>
  <c r="BD41" i="3"/>
  <c r="BE41" i="3"/>
  <c r="G42" i="3"/>
  <c r="BA42" i="3"/>
  <c r="BB42" i="3"/>
  <c r="BC42" i="3"/>
  <c r="BD42" i="3"/>
  <c r="BE42" i="3"/>
  <c r="G44" i="3"/>
  <c r="BA44" i="3" s="1"/>
  <c r="BB44" i="3"/>
  <c r="BC44" i="3"/>
  <c r="BD44" i="3"/>
  <c r="BE44" i="3"/>
  <c r="C45" i="3"/>
  <c r="G45" i="3"/>
  <c r="BB45" i="3"/>
  <c r="BD45" i="3"/>
  <c r="G47" i="3"/>
  <c r="G48" i="3" s="1"/>
  <c r="BB47" i="3"/>
  <c r="BB48" i="3" s="1"/>
  <c r="F11" i="2" s="1"/>
  <c r="BC47" i="3"/>
  <c r="BD47" i="3"/>
  <c r="BD48" i="3" s="1"/>
  <c r="H11" i="2" s="1"/>
  <c r="BE47" i="3"/>
  <c r="C48" i="3"/>
  <c r="BC48" i="3"/>
  <c r="BE48" i="3"/>
  <c r="G50" i="3"/>
  <c r="BA50" i="3"/>
  <c r="BA52" i="3" s="1"/>
  <c r="E12" i="2" s="1"/>
  <c r="BB50" i="3"/>
  <c r="BC50" i="3"/>
  <c r="BD50" i="3"/>
  <c r="BE50" i="3"/>
  <c r="BE52" i="3" s="1"/>
  <c r="I12" i="2" s="1"/>
  <c r="G51" i="3"/>
  <c r="BA51" i="3"/>
  <c r="BB51" i="3"/>
  <c r="BC51" i="3"/>
  <c r="BD51" i="3"/>
  <c r="BE51" i="3"/>
  <c r="C52" i="3"/>
  <c r="G52" i="3"/>
  <c r="BB52" i="3"/>
  <c r="BD52" i="3"/>
  <c r="G54" i="3"/>
  <c r="G55" i="3" s="1"/>
  <c r="BB54" i="3"/>
  <c r="BB55" i="3" s="1"/>
  <c r="F13" i="2" s="1"/>
  <c r="BC54" i="3"/>
  <c r="BD54" i="3"/>
  <c r="BD55" i="3" s="1"/>
  <c r="H13" i="2" s="1"/>
  <c r="BE54" i="3"/>
  <c r="C55" i="3"/>
  <c r="BC55" i="3"/>
  <c r="BE55" i="3"/>
  <c r="G57" i="3"/>
  <c r="BA57" i="3"/>
  <c r="BB57" i="3"/>
  <c r="BC57" i="3"/>
  <c r="BD57" i="3"/>
  <c r="BE57" i="3"/>
  <c r="G58" i="3"/>
  <c r="BA58" i="3"/>
  <c r="BB58" i="3"/>
  <c r="BC58" i="3"/>
  <c r="BD58" i="3"/>
  <c r="BE58" i="3"/>
  <c r="G59" i="3"/>
  <c r="BA59" i="3"/>
  <c r="BB59" i="3"/>
  <c r="BC59" i="3"/>
  <c r="BD59" i="3"/>
  <c r="BE59" i="3"/>
  <c r="G60" i="3"/>
  <c r="BA60" i="3"/>
  <c r="BB60" i="3"/>
  <c r="BC60" i="3"/>
  <c r="BD60" i="3"/>
  <c r="BE60" i="3"/>
  <c r="G61" i="3"/>
  <c r="BA61" i="3"/>
  <c r="BB61" i="3"/>
  <c r="BC61" i="3"/>
  <c r="BD61" i="3"/>
  <c r="BE61" i="3"/>
  <c r="C62" i="3"/>
  <c r="G62" i="3"/>
  <c r="BB62" i="3"/>
  <c r="BD62" i="3"/>
  <c r="H14" i="2" s="1"/>
  <c r="C1" i="2"/>
  <c r="C2" i="2"/>
  <c r="A7" i="2"/>
  <c r="B7" i="2"/>
  <c r="G7" i="2"/>
  <c r="A8" i="2"/>
  <c r="B8" i="2"/>
  <c r="F8" i="2"/>
  <c r="A9" i="2"/>
  <c r="B9" i="2"/>
  <c r="G9" i="2"/>
  <c r="I9" i="2"/>
  <c r="A10" i="2"/>
  <c r="B10" i="2"/>
  <c r="F10" i="2"/>
  <c r="H10" i="2"/>
  <c r="A11" i="2"/>
  <c r="B11" i="2"/>
  <c r="G11" i="2"/>
  <c r="I11" i="2"/>
  <c r="A12" i="2"/>
  <c r="B12" i="2"/>
  <c r="F12" i="2"/>
  <c r="H12" i="2"/>
  <c r="A13" i="2"/>
  <c r="B13" i="2"/>
  <c r="G13" i="2"/>
  <c r="I13" i="2"/>
  <c r="A14" i="2"/>
  <c r="B14" i="2"/>
  <c r="F14" i="2"/>
  <c r="BB22" i="3" l="1"/>
  <c r="F7" i="2" s="1"/>
  <c r="BE62" i="3"/>
  <c r="I14" i="2" s="1"/>
  <c r="BA62" i="3"/>
  <c r="E14" i="2" s="1"/>
  <c r="BC45" i="3"/>
  <c r="G10" i="2" s="1"/>
  <c r="G15" i="2" s="1"/>
  <c r="C18" i="1" s="1"/>
  <c r="BC31" i="3"/>
  <c r="G8" i="2" s="1"/>
  <c r="BD22" i="3"/>
  <c r="H7" i="2" s="1"/>
  <c r="BC62" i="3"/>
  <c r="G14" i="2" s="1"/>
  <c r="BC52" i="3"/>
  <c r="G12" i="2" s="1"/>
  <c r="BE45" i="3"/>
  <c r="I10" i="2" s="1"/>
  <c r="BD36" i="3"/>
  <c r="H9" i="2" s="1"/>
  <c r="BE31" i="3"/>
  <c r="I8" i="2" s="1"/>
  <c r="I15" i="2" s="1"/>
  <c r="C21" i="1" s="1"/>
  <c r="F15" i="2"/>
  <c r="C16" i="1" s="1"/>
  <c r="BA22" i="3"/>
  <c r="E7" i="2" s="1"/>
  <c r="BA36" i="3"/>
  <c r="E9" i="2" s="1"/>
  <c r="H15" i="2"/>
  <c r="C17" i="1" s="1"/>
  <c r="BA54" i="3"/>
  <c r="BA55" i="3" s="1"/>
  <c r="E13" i="2" s="1"/>
  <c r="BA47" i="3"/>
  <c r="BA48" i="3" s="1"/>
  <c r="E11" i="2" s="1"/>
  <c r="G36" i="3"/>
  <c r="G22" i="3"/>
  <c r="E15" i="2" l="1"/>
  <c r="G21" i="2" l="1"/>
  <c r="I21" i="2" s="1"/>
  <c r="G16" i="1" s="1"/>
  <c r="G23" i="2"/>
  <c r="I23" i="2" s="1"/>
  <c r="G18" i="1" s="1"/>
  <c r="G25" i="2"/>
  <c r="I25" i="2" s="1"/>
  <c r="G20" i="1" s="1"/>
  <c r="C15" i="1"/>
  <c r="C19" i="1" s="1"/>
  <c r="C22" i="1" s="1"/>
  <c r="G20" i="2"/>
  <c r="I20" i="2" s="1"/>
  <c r="G22" i="2"/>
  <c r="I22" i="2" s="1"/>
  <c r="G17" i="1" s="1"/>
  <c r="G24" i="2"/>
  <c r="I24" i="2" s="1"/>
  <c r="G19" i="1" s="1"/>
  <c r="G26" i="2"/>
  <c r="I26" i="2" s="1"/>
  <c r="G21" i="1" s="1"/>
  <c r="H27" i="2" l="1"/>
  <c r="G23" i="1" s="1"/>
  <c r="G22" i="1" s="1"/>
  <c r="G15" i="1"/>
  <c r="C23" i="1" l="1"/>
  <c r="F30" i="1" s="1"/>
  <c r="F31" i="1" l="1"/>
  <c r="F34" i="1" s="1"/>
</calcChain>
</file>

<file path=xl/sharedStrings.xml><?xml version="1.0" encoding="utf-8"?>
<sst xmlns="http://schemas.openxmlformats.org/spreadsheetml/2006/main" count="250" uniqueCount="178">
  <si>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</si>
  <si>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</si>
  <si>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</si>
  <si>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</si>
  <si>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</si>
  <si>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</si>
  <si>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</si>
  <si>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</si>
  <si>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</si>
  <si>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</si>
  <si>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</si>
  <si>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</si>
  <si>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</si>
  <si>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</si>
  <si>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</si>
  <si>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</si>
  <si>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</si>
  <si>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</si>
  <si>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</si>
  <si>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</si>
  <si>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</si>
  <si>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</si>
  <si>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</si>
  <si>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</si>
  <si>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</si>
  <si>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</si>
  <si>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</si>
  <si>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</si>
  <si>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</si>
  <si>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</si>
  <si>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</si>
  <si>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</si>
  <si>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</si>
  <si>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</si>
  <si>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</si>
  <si>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</si>
  <si>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</si>
  <si>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</si>
  <si>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</si>
  <si>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</si>
  <si>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</si>
  <si>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</si>
  <si>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</si>
  <si>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</si>
  <si>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</si>
  <si>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</si>
  <si>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</si>
  <si>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</si>
  <si>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</si>
  <si>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</si>
  <si>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</si>
  <si>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</si>
  <si>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</si>
  <si>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</si>
  <si>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</si>
  <si>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</si>
  <si>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</si>
  <si>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</si>
  <si>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</si>
  <si>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</si>
  <si>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</si>
  <si>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</si>
  <si>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</si>
  <si>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</si>
  <si>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</si>
  <si>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</si>
  <si>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</si>
  <si>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</si>
  <si>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</si>
  <si>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</si>
  <si>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</si>
  <si>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</si>
  <si>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</si>
  <si>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</si>
  <si>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</si>
  <si>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</si>
  <si>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</si>
  <si>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</si>
  <si>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Kroměříž-oprava krytu MK na ul. generála Svobody</t>
  </si>
  <si>
    <t>01</t>
  </si>
  <si>
    <t>113106222R00</t>
  </si>
  <si>
    <t xml:space="preserve">Rozebrání dlažeb z drobných kostek v živici </t>
  </si>
  <si>
    <t>m2</t>
  </si>
  <si>
    <t>0,25*630,0</t>
  </si>
  <si>
    <t>113151117R00</t>
  </si>
  <si>
    <t xml:space="preserve">Fréz.živič.krytu pl.do 500 m2,pruh do 75 cm,tl.8cm </t>
  </si>
  <si>
    <t>0,2*2700,0</t>
  </si>
  <si>
    <t>113151214R00</t>
  </si>
  <si>
    <t xml:space="preserve">Fréz.živič.krytu nad 500 m2, bez překážek, tl.5 cm </t>
  </si>
  <si>
    <t>113201112U00</t>
  </si>
  <si>
    <t xml:space="preserve">Vytrhání obruba silniční ležatá kamenná </t>
  </si>
  <si>
    <t>m</t>
  </si>
  <si>
    <t>121101101R00</t>
  </si>
  <si>
    <t xml:space="preserve">Sejmutí ornice s přemístěním do 50 m </t>
  </si>
  <si>
    <t>m3</t>
  </si>
  <si>
    <t>1,0*100,0</t>
  </si>
  <si>
    <t>180402111R00</t>
  </si>
  <si>
    <t xml:space="preserve">Založení trávníku parkového výsevem v rovině </t>
  </si>
  <si>
    <t>181301101R00</t>
  </si>
  <si>
    <t xml:space="preserve">Rozprostření ornice, rovina, tl. do 10 cm do 500m2 </t>
  </si>
  <si>
    <t>183403153R00</t>
  </si>
  <si>
    <t xml:space="preserve">Obdělání půdy hrabáním, v rovině </t>
  </si>
  <si>
    <t>185803211R00</t>
  </si>
  <si>
    <t xml:space="preserve">Uválcování trávníku v rovině </t>
  </si>
  <si>
    <t>00572400</t>
  </si>
  <si>
    <t>Směs travní parková I. běžná zátěž PROFI</t>
  </si>
  <si>
    <t>kg</t>
  </si>
  <si>
    <t>0,033kg/m2:0,033*100,0</t>
  </si>
  <si>
    <t>5</t>
  </si>
  <si>
    <t>Komunikace</t>
  </si>
  <si>
    <t>565161211RT2</t>
  </si>
  <si>
    <t>Podklad z obal kam.ACP 16+,ACP 22+,nad 3 m,tl.8 cm plochy 201-1000 m2</t>
  </si>
  <si>
    <t>573191111R00</t>
  </si>
  <si>
    <t xml:space="preserve">Nátěr infiltrační kationaktivní emulzí 0,9kg/m2 </t>
  </si>
  <si>
    <t>573231110R00</t>
  </si>
  <si>
    <t xml:space="preserve">Postřik živičný spojovací z emulze 0,3-0,5 kg/m2 </t>
  </si>
  <si>
    <t>577112124RT2</t>
  </si>
  <si>
    <t>Beton asfalt. ACO 11 S modifik. š.nad 3 m, tl.5 cm plochy 201-1000 m2</t>
  </si>
  <si>
    <t>599142111R00</t>
  </si>
  <si>
    <t xml:space="preserve">Úprava zálivky dil.spár hloubky do 4 cm š. do 4 cm </t>
  </si>
  <si>
    <t>9,0+10,0+8,0+11,0</t>
  </si>
  <si>
    <t>8</t>
  </si>
  <si>
    <t>Trubní vedení</t>
  </si>
  <si>
    <t>899231111R00</t>
  </si>
  <si>
    <t xml:space="preserve">Výšková úprava vstupu do 20 cm, mříže </t>
  </si>
  <si>
    <t>kus</t>
  </si>
  <si>
    <t>899331111R00</t>
  </si>
  <si>
    <t xml:space="preserve">Výšková úprava vstupu do 20 cm, poklopu </t>
  </si>
  <si>
    <t>899431111R00</t>
  </si>
  <si>
    <t xml:space="preserve">Výšková úprava do 20 cm, krytu šoupěte </t>
  </si>
  <si>
    <t>91</t>
  </si>
  <si>
    <t>Doplňující práce na komunikaci</t>
  </si>
  <si>
    <t>916261111RT1</t>
  </si>
  <si>
    <t>Osazení obruby z kostek drobných, s boční opěrou včetně kostek drobných 12 cm, lože C 16/20</t>
  </si>
  <si>
    <t>2*630,0</t>
  </si>
  <si>
    <t>917161111R00</t>
  </si>
  <si>
    <t xml:space="preserve">Osazení lež. obrub.kamen. s opěrou, lože z C 16/20 </t>
  </si>
  <si>
    <t>919731121R00</t>
  </si>
  <si>
    <t xml:space="preserve">Zarovnání styčné plochy živičné tl. do 5 cm </t>
  </si>
  <si>
    <t>919735112R00</t>
  </si>
  <si>
    <t xml:space="preserve">Řezání stávajícího živičného krytu tl. 5 - 10 cm </t>
  </si>
  <si>
    <t>58380303</t>
  </si>
  <si>
    <t>Obrubník kamenný přímý</t>
  </si>
  <si>
    <t>93</t>
  </si>
  <si>
    <t>Dokončovací práce inž.staveb</t>
  </si>
  <si>
    <t>93-nc04</t>
  </si>
  <si>
    <t xml:space="preserve">Přechodné dopravní značení </t>
  </si>
  <si>
    <t>soub</t>
  </si>
  <si>
    <t>97</t>
  </si>
  <si>
    <t>Prorážení otvorů</t>
  </si>
  <si>
    <t>979024443U00</t>
  </si>
  <si>
    <t xml:space="preserve">Očištění vybouraný silnič obrubník </t>
  </si>
  <si>
    <t>979071122R00</t>
  </si>
  <si>
    <t xml:space="preserve">Očištění vybour.kostek drobných s výplní MC/živicí </t>
  </si>
  <si>
    <t>99</t>
  </si>
  <si>
    <t>Přesun hmot</t>
  </si>
  <si>
    <t>998225111R00</t>
  </si>
  <si>
    <t xml:space="preserve">Přesun hmot, pozemní komunikace, kryt živičný </t>
  </si>
  <si>
    <t>t</t>
  </si>
  <si>
    <t>D96</t>
  </si>
  <si>
    <t>Přesuny suti a vybouraných hmot</t>
  </si>
  <si>
    <t>979082318R00</t>
  </si>
  <si>
    <t xml:space="preserve">Vodorovná doprava suti a hmot po suchu do 6000 m </t>
  </si>
  <si>
    <t>979082319R00</t>
  </si>
  <si>
    <t xml:space="preserve">Příplatek k vodor.dopravě po suchu, dalších 1000 m </t>
  </si>
  <si>
    <t>979086112R00</t>
  </si>
  <si>
    <t xml:space="preserve">Nakládání nebo překládání suti a vybouraných hmot </t>
  </si>
  <si>
    <t>979093111R00</t>
  </si>
  <si>
    <t xml:space="preserve">Uložení suti na skládku bez zhutnění </t>
  </si>
  <si>
    <t>979990113R00</t>
  </si>
  <si>
    <t xml:space="preserve">Poplatek za skládku suti - obalovaný asfalt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</si>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</sst>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0.0"/>
    <numFmt numFmtId="167" formatCode="#,##0\ &quot;Kč&quot;"/>
    <numFmt numFmtId="168" formatCode="dd/mm/yy"/>
  </numFmts>
  <fonts count="41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9"/>
      <name val="Arial"/>
      <family val="2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72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0"/>
    <xf numFmtId="0" fontId="1" fillId="4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231">
    <xf numFmtId="0" fontId="0" fillId="0" borderId="0" xfId="0"/>
    <xf numFmtId="0" fontId="19" fillId="0" borderId="10" xfId="0" applyFont="1" applyBorder="1" applyAlignment="1">
      <alignment horizontal="centerContinuous" vertical="top"/>
    </xf>
    <xf numFmtId="0" fontId="20" fillId="0" borderId="10" xfId="0" applyFont="1" applyBorder="1" applyAlignment="1">
      <alignment horizontal="centerContinuous"/>
    </xf>
    <xf numFmtId="0" fontId="21" fillId="18" borderId="11" xfId="0" applyFont="1" applyFill="1" applyBorder="1" applyAlignment="1">
      <alignment horizontal="left"/>
    </xf>
    <xf numFmtId="0" fontId="22" fillId="18" borderId="12" xfId="0" applyFont="1" applyFill="1" applyBorder="1" applyAlignment="1">
      <alignment horizontal="centerContinuous"/>
    </xf>
    <xf numFmtId="49" fontId="23" fillId="18" borderId="13" xfId="0" applyNumberFormat="1" applyFont="1" applyFill="1" applyBorder="1" applyAlignment="1">
      <alignment horizontal="left"/>
    </xf>
    <xf numFmtId="49" fontId="22" fillId="18" borderId="12" xfId="0" applyNumberFormat="1" applyFont="1" applyFill="1" applyBorder="1" applyAlignment="1">
      <alignment horizontal="centerContinuous"/>
    </xf>
    <xf numFmtId="0" fontId="22" fillId="0" borderId="14" xfId="0" applyFont="1" applyBorder="1"/>
    <xf numFmtId="49" fontId="22" fillId="0" borderId="15" xfId="0" applyNumberFormat="1" applyFont="1" applyBorder="1" applyAlignment="1">
      <alignment horizontal="left"/>
    </xf>
    <xf numFmtId="0" fontId="20" fillId="0" borderId="16" xfId="0" applyFont="1" applyBorder="1"/>
    <xf numFmtId="0" fontId="22" fillId="0" borderId="17" xfId="0" applyFont="1" applyBorder="1"/>
    <xf numFmtId="49" fontId="22" fillId="0" borderId="18" xfId="0" applyNumberFormat="1" applyFont="1" applyBorder="1"/>
    <xf numFmtId="49" fontId="22" fillId="0" borderId="17" xfId="0" applyNumberFormat="1" applyFont="1" applyBorder="1"/>
    <xf numFmtId="0" fontId="22" fillId="0" borderId="19" xfId="0" applyFont="1" applyBorder="1"/>
    <xf numFmtId="0" fontId="22" fillId="0" borderId="20" xfId="0" applyFont="1" applyBorder="1" applyAlignment="1">
      <alignment horizontal="left"/>
    </xf>
    <xf numFmtId="0" fontId="21" fillId="0" borderId="16" xfId="0" applyFont="1" applyBorder="1"/>
    <xf numFmtId="49" fontId="22" fillId="0" borderId="20" xfId="0" applyNumberFormat="1" applyFont="1" applyBorder="1" applyAlignment="1">
      <alignment horizontal="left"/>
    </xf>
    <xf numFmtId="49" fontId="21" fillId="18" borderId="16" xfId="0" applyNumberFormat="1" applyFont="1" applyFill="1" applyBorder="1"/>
    <xf numFmtId="49" fontId="20" fillId="18" borderId="17" xfId="0" applyNumberFormat="1" applyFont="1" applyFill="1" applyBorder="1"/>
    <xf numFmtId="49" fontId="21" fillId="18" borderId="18" xfId="0" applyNumberFormat="1" applyFont="1" applyFill="1" applyBorder="1"/>
    <xf numFmtId="49" fontId="20" fillId="18" borderId="18" xfId="0" applyNumberFormat="1" applyFont="1" applyFill="1" applyBorder="1"/>
    <xf numFmtId="0" fontId="22" fillId="0" borderId="19" xfId="0" applyFont="1" applyFill="1" applyBorder="1"/>
    <xf numFmtId="3" fontId="22" fillId="0" borderId="20" xfId="0" applyNumberFormat="1" applyFont="1" applyBorder="1" applyAlignment="1">
      <alignment horizontal="left"/>
    </xf>
    <xf numFmtId="0" fontId="0" fillId="0" borderId="0" xfId="0" applyFill="1"/>
    <xf numFmtId="49" fontId="21" fillId="18" borderId="21" xfId="0" applyNumberFormat="1" applyFont="1" applyFill="1" applyBorder="1"/>
    <xf numFmtId="49" fontId="20" fillId="18" borderId="22" xfId="0" applyNumberFormat="1" applyFont="1" applyFill="1" applyBorder="1"/>
    <xf numFmtId="49" fontId="21" fillId="18" borderId="0" xfId="0" applyNumberFormat="1" applyFont="1" applyFill="1" applyBorder="1"/>
    <xf numFmtId="49" fontId="20" fillId="18" borderId="0" xfId="0" applyNumberFormat="1" applyFont="1" applyFill="1" applyBorder="1"/>
    <xf numFmtId="49" fontId="22" fillId="0" borderId="19" xfId="0" applyNumberFormat="1" applyFont="1" applyBorder="1" applyAlignment="1">
      <alignment horizontal="left"/>
    </xf>
    <xf numFmtId="0" fontId="22" fillId="0" borderId="23" xfId="0" applyFont="1" applyBorder="1"/>
    <xf numFmtId="0" fontId="22" fillId="0" borderId="19" xfId="0" applyNumberFormat="1" applyFont="1" applyBorder="1"/>
    <xf numFmtId="0" fontId="22" fillId="0" borderId="2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22" fillId="0" borderId="25" xfId="0" applyFont="1" applyBorder="1" applyAlignment="1">
      <alignment horizontal="left"/>
    </xf>
    <xf numFmtId="0" fontId="0" fillId="0" borderId="0" xfId="0" applyBorder="1"/>
    <xf numFmtId="0" fontId="22" fillId="0" borderId="19" xfId="0" applyFont="1" applyFill="1" applyBorder="1" applyAlignment="1"/>
    <xf numFmtId="0" fontId="22" fillId="0" borderId="25" xfId="0" applyFont="1" applyFill="1" applyBorder="1" applyAlignment="1"/>
    <xf numFmtId="0" fontId="1" fillId="0" borderId="0" xfId="0" applyFont="1" applyFill="1" applyBorder="1" applyAlignment="1"/>
    <xf numFmtId="0" fontId="22" fillId="0" borderId="19" xfId="0" applyFont="1" applyBorder="1" applyAlignment="1"/>
    <xf numFmtId="0" fontId="22" fillId="0" borderId="25" xfId="0" applyFont="1" applyBorder="1" applyAlignment="1"/>
    <xf numFmtId="3" fontId="0" fillId="0" borderId="0" xfId="0" applyNumberFormat="1"/>
    <xf numFmtId="0" fontId="22" fillId="0" borderId="16" xfId="0" applyFont="1" applyBorder="1"/>
    <xf numFmtId="0" fontId="22" fillId="0" borderId="14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19" fillId="0" borderId="27" xfId="0" applyFont="1" applyBorder="1" applyAlignment="1">
      <alignment horizontal="centerContinuous" vertical="center"/>
    </xf>
    <xf numFmtId="0" fontId="24" fillId="0" borderId="28" xfId="0" applyFont="1" applyBorder="1" applyAlignment="1">
      <alignment horizontal="centerContinuous" vertical="center"/>
    </xf>
    <xf numFmtId="0" fontId="20" fillId="0" borderId="28" xfId="0" applyFont="1" applyBorder="1" applyAlignment="1">
      <alignment horizontal="centerContinuous" vertical="center"/>
    </xf>
    <xf numFmtId="0" fontId="20" fillId="0" borderId="29" xfId="0" applyFont="1" applyBorder="1" applyAlignment="1">
      <alignment horizontal="centerContinuous" vertical="center"/>
    </xf>
    <xf numFmtId="0" fontId="21" fillId="18" borderId="30" xfId="0" applyFont="1" applyFill="1" applyBorder="1" applyAlignment="1">
      <alignment horizontal="left"/>
    </xf>
    <xf numFmtId="0" fontId="20" fillId="18" borderId="31" xfId="0" applyFont="1" applyFill="1" applyBorder="1" applyAlignment="1">
      <alignment horizontal="left"/>
    </xf>
    <xf numFmtId="0" fontId="20" fillId="18" borderId="32" xfId="0" applyFont="1" applyFill="1" applyBorder="1" applyAlignment="1">
      <alignment horizontal="centerContinuous"/>
    </xf>
    <xf numFmtId="0" fontId="21" fillId="18" borderId="31" xfId="0" applyFont="1" applyFill="1" applyBorder="1" applyAlignment="1">
      <alignment horizontal="centerContinuous"/>
    </xf>
    <xf numFmtId="0" fontId="20" fillId="18" borderId="31" xfId="0" applyFont="1" applyFill="1" applyBorder="1" applyAlignment="1">
      <alignment horizontal="centerContinuous"/>
    </xf>
    <xf numFmtId="0" fontId="20" fillId="0" borderId="33" xfId="0" applyFont="1" applyBorder="1"/>
    <xf numFmtId="0" fontId="20" fillId="0" borderId="34" xfId="0" applyFont="1" applyBorder="1"/>
    <xf numFmtId="3" fontId="20" fillId="0" borderId="15" xfId="0" applyNumberFormat="1" applyFont="1" applyBorder="1"/>
    <xf numFmtId="0" fontId="20" fillId="0" borderId="11" xfId="0" applyFont="1" applyBorder="1"/>
    <xf numFmtId="3" fontId="20" fillId="0" borderId="13" xfId="0" applyNumberFormat="1" applyFont="1" applyBorder="1"/>
    <xf numFmtId="0" fontId="20" fillId="0" borderId="12" xfId="0" applyFont="1" applyBorder="1"/>
    <xf numFmtId="3" fontId="20" fillId="0" borderId="18" xfId="0" applyNumberFormat="1" applyFont="1" applyBorder="1"/>
    <xf numFmtId="0" fontId="20" fillId="0" borderId="17" xfId="0" applyFont="1" applyBorder="1"/>
    <xf numFmtId="0" fontId="20" fillId="0" borderId="35" xfId="0" applyFont="1" applyBorder="1"/>
    <xf numFmtId="0" fontId="20" fillId="0" borderId="34" xfId="0" applyFont="1" applyBorder="1" applyAlignment="1">
      <alignment shrinkToFit="1"/>
    </xf>
    <xf numFmtId="0" fontId="20" fillId="0" borderId="36" xfId="0" applyFont="1" applyBorder="1"/>
    <xf numFmtId="0" fontId="20" fillId="0" borderId="21" xfId="0" applyFont="1" applyBorder="1"/>
    <xf numFmtId="0" fontId="20" fillId="0" borderId="0" xfId="0" applyFont="1" applyBorder="1"/>
    <xf numFmtId="3" fontId="20" fillId="0" borderId="39" xfId="0" applyNumberFormat="1" applyFont="1" applyBorder="1"/>
    <xf numFmtId="0" fontId="20" fillId="0" borderId="37" xfId="0" applyFont="1" applyBorder="1"/>
    <xf numFmtId="3" fontId="20" fillId="0" borderId="40" xfId="0" applyNumberFormat="1" applyFont="1" applyBorder="1"/>
    <xf numFmtId="0" fontId="20" fillId="0" borderId="38" xfId="0" applyFont="1" applyBorder="1"/>
    <xf numFmtId="0" fontId="21" fillId="18" borderId="11" xfId="0" applyFont="1" applyFill="1" applyBorder="1"/>
    <xf numFmtId="0" fontId="21" fillId="18" borderId="13" xfId="0" applyFont="1" applyFill="1" applyBorder="1"/>
    <xf numFmtId="0" fontId="21" fillId="18" borderId="12" xfId="0" applyFont="1" applyFill="1" applyBorder="1"/>
    <xf numFmtId="0" fontId="21" fillId="18" borderId="41" xfId="0" applyFont="1" applyFill="1" applyBorder="1"/>
    <xf numFmtId="0" fontId="21" fillId="18" borderId="42" xfId="0" applyFont="1" applyFill="1" applyBorder="1"/>
    <xf numFmtId="0" fontId="20" fillId="0" borderId="22" xfId="0" applyFont="1" applyBorder="1"/>
    <xf numFmtId="0" fontId="20" fillId="0" borderId="0" xfId="0" applyFont="1"/>
    <xf numFmtId="0" fontId="20" fillId="0" borderId="43" xfId="0" applyFont="1" applyBorder="1"/>
    <xf numFmtId="0" fontId="20" fillId="0" borderId="44" xfId="0" applyFont="1" applyBorder="1"/>
    <xf numFmtId="0" fontId="20" fillId="0" borderId="0" xfId="0" applyFont="1" applyBorder="1" applyAlignment="1">
      <alignment horizontal="right"/>
    </xf>
    <xf numFmtId="168" fontId="20" fillId="0" borderId="0" xfId="0" applyNumberFormat="1" applyFont="1" applyBorder="1"/>
    <xf numFmtId="0" fontId="20" fillId="0" borderId="0" xfId="0" applyFont="1" applyFill="1" applyBorder="1"/>
    <xf numFmtId="0" fontId="20" fillId="0" borderId="45" xfId="0" applyFont="1" applyBorder="1"/>
    <xf numFmtId="0" fontId="20" fillId="0" borderId="46" xfId="0" applyFont="1" applyBorder="1"/>
    <xf numFmtId="0" fontId="20" fillId="0" borderId="47" xfId="0" applyFont="1" applyBorder="1"/>
    <xf numFmtId="0" fontId="20" fillId="0" borderId="48" xfId="0" applyFont="1" applyBorder="1"/>
    <xf numFmtId="166" fontId="20" fillId="0" borderId="49" xfId="0" applyNumberFormat="1" applyFont="1" applyBorder="1" applyAlignment="1">
      <alignment horizontal="right"/>
    </xf>
    <xf numFmtId="0" fontId="20" fillId="0" borderId="49" xfId="0" applyFont="1" applyBorder="1"/>
    <xf numFmtId="0" fontId="20" fillId="0" borderId="18" xfId="0" applyFont="1" applyBorder="1"/>
    <xf numFmtId="166" fontId="20" fillId="0" borderId="17" xfId="0" applyNumberFormat="1" applyFont="1" applyBorder="1" applyAlignment="1">
      <alignment horizontal="right"/>
    </xf>
    <xf numFmtId="0" fontId="24" fillId="18" borderId="37" xfId="0" applyFont="1" applyFill="1" applyBorder="1"/>
    <xf numFmtId="0" fontId="24" fillId="18" borderId="40" xfId="0" applyFont="1" applyFill="1" applyBorder="1"/>
    <xf numFmtId="0" fontId="24" fillId="18" borderId="38" xfId="0" applyFont="1" applyFill="1" applyBorder="1"/>
    <xf numFmtId="0" fontId="25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21" fillId="0" borderId="54" xfId="28" applyNumberFormat="1" applyFont="1" applyBorder="1"/>
    <xf numFmtId="49" fontId="20" fillId="0" borderId="54" xfId="28" applyNumberFormat="1" applyFont="1" applyBorder="1"/>
    <xf numFmtId="49" fontId="20" fillId="0" borderId="54" xfId="28" applyNumberFormat="1" applyFont="1" applyBorder="1" applyAlignment="1">
      <alignment horizontal="right"/>
    </xf>
    <xf numFmtId="0" fontId="20" fillId="0" borderId="55" xfId="28" applyFont="1" applyBorder="1"/>
    <xf numFmtId="49" fontId="20" fillId="0" borderId="54" xfId="0" applyNumberFormat="1" applyFont="1" applyBorder="1" applyAlignment="1">
      <alignment horizontal="left"/>
    </xf>
    <xf numFmtId="0" fontId="20" fillId="0" borderId="56" xfId="0" applyNumberFormat="1" applyFont="1" applyBorder="1"/>
    <xf numFmtId="49" fontId="21" fillId="0" borderId="59" xfId="28" applyNumberFormat="1" applyFont="1" applyBorder="1"/>
    <xf numFmtId="49" fontId="20" fillId="0" borderId="59" xfId="28" applyNumberFormat="1" applyFont="1" applyBorder="1"/>
    <xf numFmtId="49" fontId="20" fillId="0" borderId="59" xfId="28" applyNumberFormat="1" applyFont="1" applyBorder="1" applyAlignment="1">
      <alignment horizontal="right"/>
    </xf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49" fontId="21" fillId="18" borderId="30" xfId="0" applyNumberFormat="1" applyFont="1" applyFill="1" applyBorder="1" applyAlignment="1">
      <alignment horizontal="center"/>
    </xf>
    <xf numFmtId="0" fontId="21" fillId="18" borderId="31" xfId="0" applyFont="1" applyFill="1" applyBorder="1" applyAlignment="1">
      <alignment horizontal="center"/>
    </xf>
    <xf numFmtId="0" fontId="21" fillId="18" borderId="32" xfId="0" applyFont="1" applyFill="1" applyBorder="1" applyAlignment="1">
      <alignment horizontal="center"/>
    </xf>
    <xf numFmtId="0" fontId="21" fillId="18" borderId="62" xfId="0" applyFont="1" applyFill="1" applyBorder="1" applyAlignment="1">
      <alignment horizontal="center"/>
    </xf>
    <xf numFmtId="0" fontId="21" fillId="18" borderId="63" xfId="0" applyFont="1" applyFill="1" applyBorder="1" applyAlignment="1">
      <alignment horizontal="center"/>
    </xf>
    <xf numFmtId="0" fontId="21" fillId="18" borderId="64" xfId="0" applyFont="1" applyFill="1" applyBorder="1" applyAlignment="1">
      <alignment horizontal="center"/>
    </xf>
    <xf numFmtId="0" fontId="22" fillId="0" borderId="0" xfId="0" applyFont="1" applyBorder="1"/>
    <xf numFmtId="3" fontId="20" fillId="0" borderId="44" xfId="0" applyNumberFormat="1" applyFont="1" applyBorder="1"/>
    <xf numFmtId="0" fontId="21" fillId="18" borderId="30" xfId="0" applyFont="1" applyFill="1" applyBorder="1"/>
    <xf numFmtId="0" fontId="21" fillId="18" borderId="31" xfId="0" applyFont="1" applyFill="1" applyBorder="1"/>
    <xf numFmtId="3" fontId="21" fillId="18" borderId="32" xfId="0" applyNumberFormat="1" applyFont="1" applyFill="1" applyBorder="1"/>
    <xf numFmtId="3" fontId="21" fillId="18" borderId="62" xfId="0" applyNumberFormat="1" applyFont="1" applyFill="1" applyBorder="1"/>
    <xf numFmtId="3" fontId="21" fillId="18" borderId="63" xfId="0" applyNumberFormat="1" applyFont="1" applyFill="1" applyBorder="1"/>
    <xf numFmtId="3" fontId="21" fillId="18" borderId="64" xfId="0" applyNumberFormat="1" applyFont="1" applyFill="1" applyBorder="1"/>
    <xf numFmtId="0" fontId="27" fillId="0" borderId="0" xfId="0" applyFont="1"/>
    <xf numFmtId="3" fontId="19" fillId="0" borderId="0" xfId="0" applyNumberFormat="1" applyFont="1" applyAlignment="1">
      <alignment horizontal="centerContinuous"/>
    </xf>
    <xf numFmtId="0" fontId="20" fillId="18" borderId="42" xfId="0" applyFont="1" applyFill="1" applyBorder="1"/>
    <xf numFmtId="0" fontId="21" fillId="18" borderId="65" xfId="0" applyFont="1" applyFill="1" applyBorder="1" applyAlignment="1">
      <alignment horizontal="right"/>
    </xf>
    <xf numFmtId="0" fontId="21" fillId="18" borderId="13" xfId="0" applyFont="1" applyFill="1" applyBorder="1" applyAlignment="1">
      <alignment horizontal="right"/>
    </xf>
    <xf numFmtId="0" fontId="21" fillId="18" borderId="12" xfId="0" applyFont="1" applyFill="1" applyBorder="1" applyAlignment="1">
      <alignment horizontal="center"/>
    </xf>
    <xf numFmtId="4" fontId="23" fillId="18" borderId="13" xfId="0" applyNumberFormat="1" applyFont="1" applyFill="1" applyBorder="1" applyAlignment="1">
      <alignment horizontal="right"/>
    </xf>
    <xf numFmtId="4" fontId="23" fillId="18" borderId="42" xfId="0" applyNumberFormat="1" applyFont="1" applyFill="1" applyBorder="1" applyAlignment="1">
      <alignment horizontal="right"/>
    </xf>
    <xf numFmtId="0" fontId="20" fillId="0" borderId="26" xfId="0" applyFont="1" applyBorder="1"/>
    <xf numFmtId="3" fontId="20" fillId="0" borderId="35" xfId="0" applyNumberFormat="1" applyFont="1" applyBorder="1" applyAlignment="1">
      <alignment horizontal="right"/>
    </xf>
    <xf numFmtId="166" fontId="20" fillId="0" borderId="19" xfId="0" applyNumberFormat="1" applyFont="1" applyBorder="1" applyAlignment="1">
      <alignment horizontal="right"/>
    </xf>
    <xf numFmtId="3" fontId="20" fillId="0" borderId="45" xfId="0" applyNumberFormat="1" applyFont="1" applyBorder="1" applyAlignment="1">
      <alignment horizontal="right"/>
    </xf>
    <xf numFmtId="4" fontId="20" fillId="0" borderId="34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0" fontId="20" fillId="18" borderId="37" xfId="0" applyFont="1" applyFill="1" applyBorder="1"/>
    <xf numFmtId="0" fontId="21" fillId="18" borderId="40" xfId="0" applyFont="1" applyFill="1" applyBorder="1"/>
    <xf numFmtId="0" fontId="20" fillId="18" borderId="40" xfId="0" applyFont="1" applyFill="1" applyBorder="1"/>
    <xf numFmtId="4" fontId="20" fillId="18" borderId="51" xfId="0" applyNumberFormat="1" applyFont="1" applyFill="1" applyBorder="1"/>
    <xf numFmtId="4" fontId="20" fillId="18" borderId="37" xfId="0" applyNumberFormat="1" applyFont="1" applyFill="1" applyBorder="1"/>
    <xf numFmtId="4" fontId="20" fillId="18" borderId="40" xfId="0" applyNumberFormat="1" applyFont="1" applyFill="1" applyBorder="1"/>
    <xf numFmtId="3" fontId="28" fillId="0" borderId="0" xfId="0" applyNumberFormat="1" applyFont="1"/>
    <xf numFmtId="4" fontId="28" fillId="0" borderId="0" xfId="0" applyNumberFormat="1" applyFont="1"/>
    <xf numFmtId="4" fontId="0" fillId="0" borderId="0" xfId="0" applyNumberFormat="1"/>
    <xf numFmtId="0" fontId="12" fillId="0" borderId="0" xfId="28"/>
    <xf numFmtId="0" fontId="20" fillId="0" borderId="0" xfId="28" applyFont="1"/>
    <xf numFmtId="0" fontId="30" fillId="0" borderId="0" xfId="28" applyFont="1" applyAlignment="1">
      <alignment horizontal="centerContinuous"/>
    </xf>
    <xf numFmtId="0" fontId="31" fillId="0" borderId="0" xfId="28" applyFont="1" applyAlignment="1">
      <alignment horizontal="centerContinuous"/>
    </xf>
    <xf numFmtId="0" fontId="31" fillId="0" borderId="0" xfId="28" applyFont="1" applyAlignment="1">
      <alignment horizontal="right"/>
    </xf>
    <xf numFmtId="0" fontId="20" fillId="0" borderId="54" xfId="28" applyFont="1" applyBorder="1"/>
    <xf numFmtId="0" fontId="22" fillId="0" borderId="55" xfId="28" applyFont="1" applyBorder="1" applyAlignment="1">
      <alignment horizontal="right"/>
    </xf>
    <xf numFmtId="49" fontId="20" fillId="0" borderId="54" xfId="28" applyNumberFormat="1" applyFont="1" applyBorder="1" applyAlignment="1">
      <alignment horizontal="left"/>
    </xf>
    <xf numFmtId="0" fontId="20" fillId="0" borderId="56" xfId="28" applyFont="1" applyBorder="1"/>
    <xf numFmtId="0" fontId="20" fillId="0" borderId="59" xfId="28" applyFont="1" applyBorder="1"/>
    <xf numFmtId="0" fontId="22" fillId="0" borderId="0" xfId="28" applyFont="1"/>
    <xf numFmtId="0" fontId="20" fillId="0" borderId="0" xfId="28" applyFont="1" applyAlignment="1">
      <alignment horizontal="right"/>
    </xf>
    <xf numFmtId="0" fontId="20" fillId="0" borderId="0" xfId="28" applyFont="1" applyAlignment="1"/>
    <xf numFmtId="49" fontId="22" fillId="18" borderId="19" xfId="28" applyNumberFormat="1" applyFont="1" applyFill="1" applyBorder="1"/>
    <xf numFmtId="0" fontId="22" fillId="18" borderId="17" xfId="28" applyFont="1" applyFill="1" applyBorder="1" applyAlignment="1">
      <alignment horizontal="center"/>
    </xf>
    <xf numFmtId="0" fontId="22" fillId="18" borderId="17" xfId="28" applyNumberFormat="1" applyFont="1" applyFill="1" applyBorder="1" applyAlignment="1">
      <alignment horizontal="center"/>
    </xf>
    <xf numFmtId="0" fontId="22" fillId="18" borderId="19" xfId="28" applyFont="1" applyFill="1" applyBorder="1" applyAlignment="1">
      <alignment horizontal="center"/>
    </xf>
    <xf numFmtId="0" fontId="21" fillId="0" borderId="66" xfId="28" applyFont="1" applyBorder="1" applyAlignment="1">
      <alignment horizontal="center"/>
    </xf>
    <xf numFmtId="49" fontId="21" fillId="0" borderId="66" xfId="28" applyNumberFormat="1" applyFont="1" applyBorder="1" applyAlignment="1">
      <alignment horizontal="left"/>
    </xf>
    <xf numFmtId="0" fontId="21" fillId="0" borderId="24" xfId="28" applyFont="1" applyBorder="1"/>
    <xf numFmtId="0" fontId="20" fillId="0" borderId="18" xfId="28" applyFont="1" applyBorder="1" applyAlignment="1">
      <alignment horizontal="center"/>
    </xf>
    <xf numFmtId="0" fontId="20" fillId="0" borderId="18" xfId="28" applyNumberFormat="1" applyFont="1" applyBorder="1" applyAlignment="1">
      <alignment horizontal="right"/>
    </xf>
    <xf numFmtId="0" fontId="20" fillId="0" borderId="17" xfId="28" applyNumberFormat="1" applyFont="1" applyBorder="1"/>
    <xf numFmtId="0" fontId="12" fillId="0" borderId="0" xfId="28" applyNumberFormat="1"/>
    <xf numFmtId="0" fontId="32" fillId="0" borderId="0" xfId="28" applyFont="1"/>
    <xf numFmtId="0" fontId="33" fillId="0" borderId="67" xfId="28" applyFont="1" applyBorder="1" applyAlignment="1">
      <alignment horizontal="center" vertical="top"/>
    </xf>
    <xf numFmtId="49" fontId="33" fillId="0" borderId="67" xfId="28" applyNumberFormat="1" applyFont="1" applyBorder="1" applyAlignment="1">
      <alignment horizontal="left" vertical="top"/>
    </xf>
    <xf numFmtId="0" fontId="33" fillId="0" borderId="67" xfId="28" applyFont="1" applyBorder="1" applyAlignment="1">
      <alignment vertical="top" wrapText="1"/>
    </xf>
    <xf numFmtId="49" fontId="33" fillId="0" borderId="67" xfId="28" applyNumberFormat="1" applyFont="1" applyBorder="1" applyAlignment="1">
      <alignment horizontal="center" shrinkToFit="1"/>
    </xf>
    <xf numFmtId="4" fontId="33" fillId="0" borderId="67" xfId="28" applyNumberFormat="1" applyFont="1" applyBorder="1" applyAlignment="1">
      <alignment horizontal="right"/>
    </xf>
    <xf numFmtId="4" fontId="33" fillId="0" borderId="67" xfId="28" applyNumberFormat="1" applyFont="1" applyBorder="1"/>
    <xf numFmtId="0" fontId="34" fillId="0" borderId="0" xfId="28" applyFont="1"/>
    <xf numFmtId="0" fontId="22" fillId="0" borderId="66" xfId="28" applyFont="1" applyBorder="1" applyAlignment="1">
      <alignment horizontal="center"/>
    </xf>
    <xf numFmtId="0" fontId="35" fillId="0" borderId="0" xfId="28" applyFont="1" applyAlignment="1">
      <alignment wrapText="1"/>
    </xf>
    <xf numFmtId="49" fontId="22" fillId="0" borderId="66" xfId="28" applyNumberFormat="1" applyFont="1" applyBorder="1" applyAlignment="1">
      <alignment horizontal="right"/>
    </xf>
    <xf numFmtId="4" fontId="36" fillId="19" borderId="70" xfId="28" applyNumberFormat="1" applyFont="1" applyFill="1" applyBorder="1" applyAlignment="1">
      <alignment horizontal="right" wrapText="1"/>
    </xf>
    <xf numFmtId="0" fontId="36" fillId="19" borderId="43" xfId="28" applyFont="1" applyFill="1" applyBorder="1" applyAlignment="1">
      <alignment horizontal="left" wrapText="1"/>
    </xf>
    <xf numFmtId="0" fontId="36" fillId="0" borderId="22" xfId="0" applyFont="1" applyBorder="1" applyAlignment="1">
      <alignment horizontal="right"/>
    </xf>
    <xf numFmtId="0" fontId="20" fillId="18" borderId="19" xfId="28" applyFont="1" applyFill="1" applyBorder="1" applyAlignment="1">
      <alignment horizontal="center"/>
    </xf>
    <xf numFmtId="49" fontId="38" fillId="18" borderId="19" xfId="28" applyNumberFormat="1" applyFont="1" applyFill="1" applyBorder="1" applyAlignment="1">
      <alignment horizontal="left"/>
    </xf>
    <xf numFmtId="0" fontId="38" fillId="18" borderId="24" xfId="28" applyFont="1" applyFill="1" applyBorder="1"/>
    <xf numFmtId="0" fontId="20" fillId="18" borderId="18" xfId="28" applyFont="1" applyFill="1" applyBorder="1" applyAlignment="1">
      <alignment horizontal="center"/>
    </xf>
    <xf numFmtId="4" fontId="20" fillId="18" borderId="18" xfId="28" applyNumberFormat="1" applyFont="1" applyFill="1" applyBorder="1" applyAlignment="1">
      <alignment horizontal="right"/>
    </xf>
    <xf numFmtId="4" fontId="20" fillId="18" borderId="17" xfId="28" applyNumberFormat="1" applyFont="1" applyFill="1" applyBorder="1" applyAlignment="1">
      <alignment horizontal="right"/>
    </xf>
    <xf numFmtId="4" fontId="21" fillId="18" borderId="19" xfId="28" applyNumberFormat="1" applyFont="1" applyFill="1" applyBorder="1"/>
    <xf numFmtId="3" fontId="12" fillId="0" borderId="0" xfId="28" applyNumberFormat="1"/>
    <xf numFmtId="0" fontId="12" fillId="0" borderId="0" xfId="28" applyBorder="1"/>
    <xf numFmtId="0" fontId="39" fillId="0" borderId="0" xfId="28" applyFont="1" applyAlignment="1"/>
    <xf numFmtId="0" fontId="12" fillId="0" borderId="0" xfId="28" applyAlignment="1">
      <alignment horizontal="right"/>
    </xf>
    <xf numFmtId="0" fontId="40" fillId="0" borderId="0" xfId="28" applyFont="1" applyBorder="1"/>
    <xf numFmtId="3" fontId="40" fillId="0" borderId="0" xfId="28" applyNumberFormat="1" applyFont="1" applyBorder="1" applyAlignment="1">
      <alignment horizontal="right"/>
    </xf>
    <xf numFmtId="4" fontId="40" fillId="0" borderId="0" xfId="28" applyNumberFormat="1" applyFont="1" applyBorder="1"/>
    <xf numFmtId="0" fontId="39" fillId="0" borderId="0" xfId="28" applyFont="1" applyBorder="1" applyAlignment="1"/>
    <xf numFmtId="0" fontId="12" fillId="0" borderId="0" xfId="28" applyBorder="1" applyAlignment="1">
      <alignment horizontal="right"/>
    </xf>
    <xf numFmtId="49" fontId="22" fillId="0" borderId="21" xfId="0" applyNumberFormat="1" applyFont="1" applyBorder="1"/>
    <xf numFmtId="3" fontId="20" fillId="0" borderId="22" xfId="0" applyNumberFormat="1" applyFont="1" applyBorder="1"/>
    <xf numFmtId="3" fontId="20" fillId="0" borderId="66" xfId="0" applyNumberFormat="1" applyFont="1" applyBorder="1"/>
    <xf numFmtId="3" fontId="20" fillId="0" borderId="71" xfId="0" applyNumberFormat="1" applyFont="1" applyBorder="1"/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vertical="top" wrapText="1"/>
    </xf>
    <xf numFmtId="0" fontId="22" fillId="0" borderId="19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19" xfId="0" applyFont="1" applyBorder="1" applyAlignment="1">
      <alignment horizontal="center"/>
    </xf>
    <xf numFmtId="0" fontId="20" fillId="0" borderId="37" xfId="0" applyFont="1" applyBorder="1" applyAlignment="1">
      <alignment horizontal="center" shrinkToFit="1"/>
    </xf>
    <xf numFmtId="0" fontId="20" fillId="0" borderId="38" xfId="0" applyFont="1" applyBorder="1" applyAlignment="1">
      <alignment horizontal="center" shrinkToFit="1"/>
    </xf>
    <xf numFmtId="167" fontId="20" fillId="0" borderId="24" xfId="0" applyNumberFormat="1" applyFont="1" applyBorder="1" applyAlignment="1">
      <alignment horizontal="right" indent="2"/>
    </xf>
    <xf numFmtId="167" fontId="20" fillId="0" borderId="25" xfId="0" applyNumberFormat="1" applyFont="1" applyBorder="1" applyAlignment="1">
      <alignment horizontal="right" indent="2"/>
    </xf>
    <xf numFmtId="167" fontId="24" fillId="18" borderId="50" xfId="0" applyNumberFormat="1" applyFont="1" applyFill="1" applyBorder="1" applyAlignment="1">
      <alignment horizontal="right" indent="2"/>
    </xf>
    <xf numFmtId="167" fontId="24" fillId="18" borderId="51" xfId="0" applyNumberFormat="1" applyFont="1" applyFill="1" applyBorder="1" applyAlignment="1">
      <alignment horizontal="right" indent="2"/>
    </xf>
    <xf numFmtId="3" fontId="21" fillId="18" borderId="40" xfId="0" applyNumberFormat="1" applyFont="1" applyFill="1" applyBorder="1" applyAlignment="1">
      <alignment horizontal="right"/>
    </xf>
    <xf numFmtId="3" fontId="21" fillId="18" borderId="51" xfId="0" applyNumberFormat="1" applyFont="1" applyFill="1" applyBorder="1" applyAlignment="1">
      <alignment horizontal="right"/>
    </xf>
    <xf numFmtId="0" fontId="20" fillId="0" borderId="52" xfId="28" applyFont="1" applyBorder="1" applyAlignment="1">
      <alignment horizontal="center"/>
    </xf>
    <xf numFmtId="0" fontId="20" fillId="0" borderId="53" xfId="28" applyFont="1" applyBorder="1" applyAlignment="1">
      <alignment horizontal="center"/>
    </xf>
    <xf numFmtId="0" fontId="20" fillId="0" borderId="57" xfId="28" applyFont="1" applyBorder="1" applyAlignment="1">
      <alignment horizontal="center"/>
    </xf>
    <xf numFmtId="0" fontId="20" fillId="0" borderId="58" xfId="28" applyFont="1" applyBorder="1" applyAlignment="1">
      <alignment horizontal="center"/>
    </xf>
    <xf numFmtId="0" fontId="20" fillId="0" borderId="60" xfId="28" applyFont="1" applyBorder="1" applyAlignment="1">
      <alignment horizontal="left"/>
    </xf>
    <xf numFmtId="0" fontId="20" fillId="0" borderId="59" xfId="28" applyFont="1" applyBorder="1" applyAlignment="1">
      <alignment horizontal="left"/>
    </xf>
    <xf numFmtId="0" fontId="20" fillId="0" borderId="61" xfId="28" applyFont="1" applyBorder="1" applyAlignment="1">
      <alignment horizontal="left"/>
    </xf>
    <xf numFmtId="49" fontId="36" fillId="19" borderId="68" xfId="28" applyNumberFormat="1" applyFont="1" applyFill="1" applyBorder="1" applyAlignment="1">
      <alignment horizontal="left" wrapText="1"/>
    </xf>
    <xf numFmtId="49" fontId="37" fillId="0" borderId="69" xfId="0" applyNumberFormat="1" applyFont="1" applyBorder="1" applyAlignment="1">
      <alignment horizontal="left" wrapText="1"/>
    </xf>
    <xf numFmtId="0" fontId="29" fillId="0" borderId="0" xfId="28" applyFont="1" applyAlignment="1">
      <alignment horizontal="center"/>
    </xf>
    <xf numFmtId="49" fontId="20" fillId="0" borderId="57" xfId="28" applyNumberFormat="1" applyFont="1" applyBorder="1" applyAlignment="1">
      <alignment horizontal="center"/>
    </xf>
    <xf numFmtId="0" fontId="20" fillId="0" borderId="60" xfId="28" applyFont="1" applyBorder="1" applyAlignment="1">
      <alignment horizontal="center" shrinkToFit="1"/>
    </xf>
    <xf numFmtId="0" fontId="20" fillId="0" borderId="59" xfId="28" applyFont="1" applyBorder="1" applyAlignment="1">
      <alignment horizontal="center" shrinkToFit="1"/>
    </xf>
    <xf numFmtId="0" fontId="20" fillId="0" borderId="61" xfId="28" applyFont="1" applyBorder="1" applyAlignment="1">
      <alignment horizontal="center" shrinkToFi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POL.XLS" xfId="28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>
      <selection activeCell="L32" sqref="L32"/>
    </sheetView>
  </sheetViews>
  <sheetFormatPr defaultRowHeight="13.2" x14ac:dyDescent="0.25"/>
  <cols>
    <col min="1" max="1" width="2" customWidth="1"/>
    <col min="2" max="2" width="15" customWidth="1"/>
    <col min="3" max="3" width="15.88671875" customWidth="1"/>
    <col min="4" max="4" width="14.5546875" customWidth="1"/>
    <col min="5" max="5" width="13.5546875" customWidth="1"/>
    <col min="6" max="6" width="16.5546875" customWidth="1"/>
    <col min="7" max="7" width="15.33203125" customWidth="1"/>
  </cols>
  <sheetData>
    <row r="1" spans="1:57" ht="24.75" customHeight="1" thickBot="1" x14ac:dyDescent="0.3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5">
      <c r="A2" s="3" t="s">
        <v>1</v>
      </c>
      <c r="B2" s="4"/>
      <c r="C2" s="5" t="str">
        <f>Rekapitulace!H1</f>
        <v>1</v>
      </c>
      <c r="D2" s="5"/>
      <c r="E2" s="6"/>
      <c r="F2" s="7" t="s">
        <v>2</v>
      </c>
      <c r="G2" s="8"/>
    </row>
    <row r="3" spans="1:57" ht="3" hidden="1" customHeight="1" x14ac:dyDescent="0.25">
      <c r="A3" s="9"/>
      <c r="B3" s="10"/>
      <c r="C3" s="11"/>
      <c r="D3" s="11"/>
      <c r="E3" s="12"/>
      <c r="F3" s="13"/>
      <c r="G3" s="14"/>
    </row>
    <row r="4" spans="1:57" ht="12" customHeight="1" x14ac:dyDescent="0.25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57" ht="12.9" customHeight="1" x14ac:dyDescent="0.25">
      <c r="A5" s="17" t="s">
        <v>79</v>
      </c>
      <c r="B5" s="18"/>
      <c r="C5" s="19"/>
      <c r="D5" s="20"/>
      <c r="E5" s="18"/>
      <c r="F5" s="13" t="s">
        <v>7</v>
      </c>
      <c r="G5" s="14"/>
    </row>
    <row r="6" spans="1:57" ht="12.9" customHeight="1" x14ac:dyDescent="0.25">
      <c r="A6" s="15" t="s">
        <v>8</v>
      </c>
      <c r="B6" s="10"/>
      <c r="C6" s="11" t="s">
        <v>9</v>
      </c>
      <c r="D6" s="11"/>
      <c r="E6" s="12"/>
      <c r="F6" s="21" t="s">
        <v>10</v>
      </c>
      <c r="G6" s="22"/>
      <c r="O6" s="23"/>
    </row>
    <row r="7" spans="1:57" ht="12.9" customHeight="1" x14ac:dyDescent="0.25">
      <c r="A7" s="24"/>
      <c r="B7" s="25"/>
      <c r="C7" s="26" t="s">
        <v>78</v>
      </c>
      <c r="D7" s="27"/>
      <c r="E7" s="27"/>
      <c r="F7" s="28" t="s">
        <v>11</v>
      </c>
      <c r="G7" s="22"/>
    </row>
    <row r="8" spans="1:57" x14ac:dyDescent="0.25">
      <c r="A8" s="29" t="s">
        <v>12</v>
      </c>
      <c r="B8" s="13"/>
      <c r="C8" s="206"/>
      <c r="D8" s="206"/>
      <c r="E8" s="207"/>
      <c r="F8" s="30" t="s">
        <v>13</v>
      </c>
      <c r="G8" s="31"/>
      <c r="H8" s="32"/>
      <c r="I8" s="33"/>
    </row>
    <row r="9" spans="1:57" x14ac:dyDescent="0.25">
      <c r="A9" s="29" t="s">
        <v>14</v>
      </c>
      <c r="B9" s="13"/>
      <c r="C9" s="206"/>
      <c r="D9" s="206"/>
      <c r="E9" s="207"/>
      <c r="F9" s="13"/>
      <c r="G9" s="34"/>
      <c r="H9" s="35"/>
    </row>
    <row r="10" spans="1:57" x14ac:dyDescent="0.25">
      <c r="A10" s="29" t="s">
        <v>15</v>
      </c>
      <c r="B10" s="13"/>
      <c r="C10" s="206"/>
      <c r="D10" s="206"/>
      <c r="E10" s="206"/>
      <c r="F10" s="36"/>
      <c r="G10" s="37"/>
      <c r="H10" s="38"/>
    </row>
    <row r="11" spans="1:57" ht="13.5" customHeight="1" x14ac:dyDescent="0.25">
      <c r="A11" s="29" t="s">
        <v>16</v>
      </c>
      <c r="B11" s="13"/>
      <c r="C11" s="206"/>
      <c r="D11" s="206"/>
      <c r="E11" s="206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57" ht="12.75" customHeight="1" x14ac:dyDescent="0.25">
      <c r="A12" s="42" t="s">
        <v>18</v>
      </c>
      <c r="B12" s="10"/>
      <c r="C12" s="208"/>
      <c r="D12" s="208"/>
      <c r="E12" s="208"/>
      <c r="F12" s="43" t="s">
        <v>19</v>
      </c>
      <c r="G12" s="44"/>
      <c r="H12" s="35"/>
    </row>
    <row r="13" spans="1:57" ht="28.5" customHeight="1" thickBot="1" x14ac:dyDescent="0.3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57" ht="17.25" customHeight="1" thickBot="1" x14ac:dyDescent="0.3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57" ht="15.9" customHeight="1" x14ac:dyDescent="0.25">
      <c r="A15" s="54"/>
      <c r="B15" s="55" t="s">
        <v>23</v>
      </c>
      <c r="C15" s="56">
        <f>HSV</f>
        <v>0</v>
      </c>
      <c r="D15" s="57" t="str">
        <f>Rekapitulace!A20</f>
        <v>Ztížené výrobní podmínky</v>
      </c>
      <c r="E15" s="58"/>
      <c r="F15" s="59"/>
      <c r="G15" s="56">
        <f>Rekapitulace!I20</f>
        <v>0</v>
      </c>
    </row>
    <row r="16" spans="1:57" ht="15.9" customHeight="1" x14ac:dyDescent="0.25">
      <c r="A16" s="54" t="s">
        <v>24</v>
      </c>
      <c r="B16" s="55" t="s">
        <v>25</v>
      </c>
      <c r="C16" s="56">
        <f>PSV</f>
        <v>0</v>
      </c>
      <c r="D16" s="9" t="str">
        <f>Rekapitulace!A21</f>
        <v>Oborová přirážka</v>
      </c>
      <c r="E16" s="60"/>
      <c r="F16" s="61"/>
      <c r="G16" s="56">
        <f>Rekapitulace!I21</f>
        <v>0</v>
      </c>
    </row>
    <row r="17" spans="1:7" ht="15.9" customHeight="1" x14ac:dyDescent="0.25">
      <c r="A17" s="54" t="s">
        <v>26</v>
      </c>
      <c r="B17" s="55" t="s">
        <v>27</v>
      </c>
      <c r="C17" s="56">
        <f>Mont</f>
        <v>0</v>
      </c>
      <c r="D17" s="9" t="str">
        <f>Rekapitulace!A22</f>
        <v>Přesun stavebních kapacit</v>
      </c>
      <c r="E17" s="60"/>
      <c r="F17" s="61"/>
      <c r="G17" s="56">
        <f>Rekapitulace!I22</f>
        <v>0</v>
      </c>
    </row>
    <row r="18" spans="1:7" ht="15.9" customHeight="1" x14ac:dyDescent="0.25">
      <c r="A18" s="62" t="s">
        <v>28</v>
      </c>
      <c r="B18" s="63" t="s">
        <v>29</v>
      </c>
      <c r="C18" s="56">
        <f>Dodavka</f>
        <v>0</v>
      </c>
      <c r="D18" s="9" t="str">
        <f>Rekapitulace!A23</f>
        <v>Mimostaveništní doprava</v>
      </c>
      <c r="E18" s="60"/>
      <c r="F18" s="61"/>
      <c r="G18" s="56">
        <f>Rekapitulace!I23</f>
        <v>0</v>
      </c>
    </row>
    <row r="19" spans="1:7" ht="15.9" customHeight="1" x14ac:dyDescent="0.25">
      <c r="A19" s="64" t="s">
        <v>30</v>
      </c>
      <c r="B19" s="55"/>
      <c r="C19" s="56">
        <f>SUM(C15:C18)</f>
        <v>0</v>
      </c>
      <c r="D19" s="9" t="str">
        <f>Rekapitulace!A24</f>
        <v>Zařízení staveniště</v>
      </c>
      <c r="E19" s="60"/>
      <c r="F19" s="61"/>
      <c r="G19" s="56">
        <f>Rekapitulace!I24</f>
        <v>0</v>
      </c>
    </row>
    <row r="20" spans="1:7" ht="15.9" customHeight="1" x14ac:dyDescent="0.25">
      <c r="A20" s="64"/>
      <c r="B20" s="55"/>
      <c r="C20" s="56"/>
      <c r="D20" s="9" t="str">
        <f>Rekapitulace!A25</f>
        <v>Provoz investora</v>
      </c>
      <c r="E20" s="60"/>
      <c r="F20" s="61"/>
      <c r="G20" s="56">
        <f>Rekapitulace!I25</f>
        <v>0</v>
      </c>
    </row>
    <row r="21" spans="1:7" ht="15.9" customHeight="1" x14ac:dyDescent="0.25">
      <c r="A21" s="64" t="s">
        <v>31</v>
      </c>
      <c r="B21" s="55"/>
      <c r="C21" s="56">
        <f>HZS</f>
        <v>0</v>
      </c>
      <c r="D21" s="9" t="str">
        <f>Rekapitulace!A26</f>
        <v>Kompletační činnost (IČD)</v>
      </c>
      <c r="E21" s="60"/>
      <c r="F21" s="61"/>
      <c r="G21" s="56">
        <f>Rekapitulace!I26</f>
        <v>0</v>
      </c>
    </row>
    <row r="22" spans="1:7" ht="15.9" customHeight="1" x14ac:dyDescent="0.25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9" customHeight="1" thickBot="1" x14ac:dyDescent="0.3">
      <c r="A23" s="209" t="s">
        <v>34</v>
      </c>
      <c r="B23" s="210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x14ac:dyDescent="0.2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x14ac:dyDescent="0.2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 x14ac:dyDescent="0.25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x14ac:dyDescent="0.25">
      <c r="A27" s="65"/>
      <c r="B27" s="81"/>
      <c r="C27" s="76"/>
      <c r="D27" s="66"/>
      <c r="E27" s="77"/>
      <c r="F27" s="78"/>
      <c r="G27" s="79"/>
    </row>
    <row r="28" spans="1:7" x14ac:dyDescent="0.2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 x14ac:dyDescent="0.25">
      <c r="A29" s="65"/>
      <c r="B29" s="66"/>
      <c r="C29" s="83"/>
      <c r="D29" s="84"/>
      <c r="E29" s="83"/>
      <c r="F29" s="66"/>
      <c r="G29" s="79"/>
    </row>
    <row r="30" spans="1:7" x14ac:dyDescent="0.25">
      <c r="A30" s="85" t="s">
        <v>43</v>
      </c>
      <c r="B30" s="86"/>
      <c r="C30" s="87">
        <v>21</v>
      </c>
      <c r="D30" s="86" t="s">
        <v>44</v>
      </c>
      <c r="E30" s="88"/>
      <c r="F30" s="211">
        <f>C23-F32</f>
        <v>0</v>
      </c>
      <c r="G30" s="212"/>
    </row>
    <row r="31" spans="1:7" x14ac:dyDescent="0.25">
      <c r="A31" s="85" t="s">
        <v>45</v>
      </c>
      <c r="B31" s="86"/>
      <c r="C31" s="87">
        <f>SazbaDPH1</f>
        <v>21</v>
      </c>
      <c r="D31" s="86" t="s">
        <v>46</v>
      </c>
      <c r="E31" s="88"/>
      <c r="F31" s="211">
        <f>ROUND(PRODUCT(F30,C31/100),0)</f>
        <v>0</v>
      </c>
      <c r="G31" s="212"/>
    </row>
    <row r="32" spans="1:7" x14ac:dyDescent="0.25">
      <c r="A32" s="85" t="s">
        <v>43</v>
      </c>
      <c r="B32" s="86"/>
      <c r="C32" s="87">
        <v>15</v>
      </c>
      <c r="D32" s="86" t="s">
        <v>46</v>
      </c>
      <c r="E32" s="88"/>
      <c r="F32" s="211">
        <v>0</v>
      </c>
      <c r="G32" s="212"/>
    </row>
    <row r="33" spans="1:8" x14ac:dyDescent="0.25">
      <c r="A33" s="85" t="s">
        <v>45</v>
      </c>
      <c r="B33" s="89"/>
      <c r="C33" s="90">
        <f>SazbaDPH2</f>
        <v>15</v>
      </c>
      <c r="D33" s="86" t="s">
        <v>46</v>
      </c>
      <c r="E33" s="61"/>
      <c r="F33" s="211">
        <f>ROUND(PRODUCT(F32,C33/100),0)</f>
        <v>0</v>
      </c>
      <c r="G33" s="212"/>
    </row>
    <row r="34" spans="1:8" s="94" customFormat="1" ht="19.5" customHeight="1" thickBot="1" x14ac:dyDescent="0.35">
      <c r="A34" s="91" t="s">
        <v>47</v>
      </c>
      <c r="B34" s="92"/>
      <c r="C34" s="92"/>
      <c r="D34" s="92"/>
      <c r="E34" s="93"/>
      <c r="F34" s="213">
        <f>ROUND(SUM(F30:F33),0)</f>
        <v>0</v>
      </c>
      <c r="G34" s="214"/>
    </row>
    <row r="36" spans="1:8" x14ac:dyDescent="0.2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 x14ac:dyDescent="0.25">
      <c r="A37" s="95"/>
      <c r="B37" s="205"/>
      <c r="C37" s="205"/>
      <c r="D37" s="205"/>
      <c r="E37" s="205"/>
      <c r="F37" s="205"/>
      <c r="G37" s="205"/>
      <c r="H37" t="s">
        <v>6</v>
      </c>
    </row>
    <row r="38" spans="1:8" ht="12.75" customHeight="1" x14ac:dyDescent="0.25">
      <c r="A38" s="96"/>
      <c r="B38" s="205"/>
      <c r="C38" s="205"/>
      <c r="D38" s="205"/>
      <c r="E38" s="205"/>
      <c r="F38" s="205"/>
      <c r="G38" s="205"/>
      <c r="H38" t="s">
        <v>6</v>
      </c>
    </row>
    <row r="39" spans="1:8" x14ac:dyDescent="0.25">
      <c r="A39" s="96"/>
      <c r="B39" s="205"/>
      <c r="C39" s="205"/>
      <c r="D39" s="205"/>
      <c r="E39" s="205"/>
      <c r="F39" s="205"/>
      <c r="G39" s="205"/>
      <c r="H39" t="s">
        <v>6</v>
      </c>
    </row>
    <row r="40" spans="1:8" x14ac:dyDescent="0.25">
      <c r="A40" s="96"/>
      <c r="B40" s="205"/>
      <c r="C40" s="205"/>
      <c r="D40" s="205"/>
      <c r="E40" s="205"/>
      <c r="F40" s="205"/>
      <c r="G40" s="205"/>
      <c r="H40" t="s">
        <v>6</v>
      </c>
    </row>
    <row r="41" spans="1:8" x14ac:dyDescent="0.25">
      <c r="A41" s="96"/>
      <c r="B41" s="205"/>
      <c r="C41" s="205"/>
      <c r="D41" s="205"/>
      <c r="E41" s="205"/>
      <c r="F41" s="205"/>
      <c r="G41" s="205"/>
      <c r="H41" t="s">
        <v>6</v>
      </c>
    </row>
    <row r="42" spans="1:8" x14ac:dyDescent="0.25">
      <c r="A42" s="96"/>
      <c r="B42" s="205"/>
      <c r="C42" s="205"/>
      <c r="D42" s="205"/>
      <c r="E42" s="205"/>
      <c r="F42" s="205"/>
      <c r="G42" s="205"/>
      <c r="H42" t="s">
        <v>6</v>
      </c>
    </row>
    <row r="43" spans="1:8" x14ac:dyDescent="0.25">
      <c r="A43" s="96"/>
      <c r="B43" s="205"/>
      <c r="C43" s="205"/>
      <c r="D43" s="205"/>
      <c r="E43" s="205"/>
      <c r="F43" s="205"/>
      <c r="G43" s="205"/>
      <c r="H43" t="s">
        <v>6</v>
      </c>
    </row>
    <row r="44" spans="1:8" x14ac:dyDescent="0.25">
      <c r="A44" s="96"/>
      <c r="B44" s="205"/>
      <c r="C44" s="205"/>
      <c r="D44" s="205"/>
      <c r="E44" s="205"/>
      <c r="F44" s="205"/>
      <c r="G44" s="205"/>
      <c r="H44" t="s">
        <v>6</v>
      </c>
    </row>
    <row r="45" spans="1:8" ht="0.75" customHeight="1" x14ac:dyDescent="0.25">
      <c r="A45" s="96"/>
      <c r="B45" s="205"/>
      <c r="C45" s="205"/>
      <c r="D45" s="205"/>
      <c r="E45" s="205"/>
      <c r="F45" s="205"/>
      <c r="G45" s="205"/>
      <c r="H45" t="s">
        <v>6</v>
      </c>
    </row>
    <row r="46" spans="1:8" x14ac:dyDescent="0.25">
      <c r="B46" s="204"/>
      <c r="C46" s="204"/>
      <c r="D46" s="204"/>
      <c r="E46" s="204"/>
      <c r="F46" s="204"/>
      <c r="G46" s="204"/>
    </row>
    <row r="47" spans="1:8" x14ac:dyDescent="0.25">
      <c r="B47" s="204"/>
      <c r="C47" s="204"/>
      <c r="D47" s="204"/>
      <c r="E47" s="204"/>
      <c r="F47" s="204"/>
      <c r="G47" s="204"/>
    </row>
    <row r="48" spans="1:8" x14ac:dyDescent="0.25">
      <c r="B48" s="204"/>
      <c r="C48" s="204"/>
      <c r="D48" s="204"/>
      <c r="E48" s="204"/>
      <c r="F48" s="204"/>
      <c r="G48" s="204"/>
    </row>
    <row r="49" spans="2:7" x14ac:dyDescent="0.25">
      <c r="B49" s="204"/>
      <c r="C49" s="204"/>
      <c r="D49" s="204"/>
      <c r="E49" s="204"/>
      <c r="F49" s="204"/>
      <c r="G49" s="204"/>
    </row>
    <row r="50" spans="2:7" x14ac:dyDescent="0.25">
      <c r="B50" s="204"/>
      <c r="C50" s="204"/>
      <c r="D50" s="204"/>
      <c r="E50" s="204"/>
      <c r="F50" s="204"/>
      <c r="G50" s="204"/>
    </row>
    <row r="51" spans="2:7" x14ac:dyDescent="0.25">
      <c r="B51" s="204"/>
      <c r="C51" s="204"/>
      <c r="D51" s="204"/>
      <c r="E51" s="204"/>
      <c r="F51" s="204"/>
      <c r="G51" s="204"/>
    </row>
    <row r="52" spans="2:7" x14ac:dyDescent="0.25">
      <c r="B52" s="204"/>
      <c r="C52" s="204"/>
      <c r="D52" s="204"/>
      <c r="E52" s="204"/>
      <c r="F52" s="204"/>
      <c r="G52" s="204"/>
    </row>
    <row r="53" spans="2:7" x14ac:dyDescent="0.25">
      <c r="B53" s="204"/>
      <c r="C53" s="204"/>
      <c r="D53" s="204"/>
      <c r="E53" s="204"/>
      <c r="F53" s="204"/>
      <c r="G53" s="204"/>
    </row>
    <row r="54" spans="2:7" x14ac:dyDescent="0.25">
      <c r="B54" s="204"/>
      <c r="C54" s="204"/>
      <c r="D54" s="204"/>
      <c r="E54" s="204"/>
      <c r="F54" s="204"/>
      <c r="G54" s="204"/>
    </row>
    <row r="55" spans="2:7" x14ac:dyDescent="0.25">
      <c r="B55" s="204"/>
      <c r="C55" s="204"/>
      <c r="D55" s="204"/>
      <c r="E55" s="204"/>
      <c r="F55" s="204"/>
      <c r="G55" s="204"/>
    </row>
  </sheetData>
  <mergeCells count="22"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  <mergeCell ref="B47:G47"/>
    <mergeCell ref="B48:G48"/>
    <mergeCell ref="B37:G45"/>
    <mergeCell ref="B53:G53"/>
    <mergeCell ref="C9:E9"/>
    <mergeCell ref="C11:E11"/>
    <mergeCell ref="B54:G54"/>
    <mergeCell ref="B55:G55"/>
    <mergeCell ref="B49:G49"/>
    <mergeCell ref="B50:G50"/>
    <mergeCell ref="B51:G51"/>
    <mergeCell ref="B52:G52"/>
  </mergeCells>
  <phoneticPr fontId="0" type="noConversion"/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8"/>
  <sheetViews>
    <sheetView workbookViewId="0">
      <selection activeCell="F20" sqref="F20:F26"/>
    </sheetView>
  </sheetViews>
  <sheetFormatPr defaultRowHeight="13.2" x14ac:dyDescent="0.25"/>
  <cols>
    <col min="1" max="1" width="5.88671875" customWidth="1"/>
    <col min="2" max="2" width="6.109375" customWidth="1"/>
    <col min="3" max="3" width="11.44140625" customWidth="1"/>
    <col min="4" max="4" width="15.88671875" customWidth="1"/>
    <col min="5" max="5" width="11.33203125" customWidth="1"/>
    <col min="6" max="6" width="10.88671875" customWidth="1"/>
    <col min="7" max="7" width="11" customWidth="1"/>
    <col min="8" max="8" width="11.109375" customWidth="1"/>
    <col min="9" max="9" width="10.6640625" customWidth="1"/>
  </cols>
  <sheetData>
    <row r="1" spans="1:9" ht="13.8" thickTop="1" x14ac:dyDescent="0.25">
      <c r="A1" s="217" t="s">
        <v>49</v>
      </c>
      <c r="B1" s="218"/>
      <c r="C1" s="97" t="str">
        <f>CONCATENATE(cislostavby," ",nazevstavby)</f>
        <v xml:space="preserve"> Kroměříž-oprava krytu MK na ul. generála Svobody</v>
      </c>
      <c r="D1" s="98"/>
      <c r="E1" s="99"/>
      <c r="F1" s="98"/>
      <c r="G1" s="100" t="s">
        <v>50</v>
      </c>
      <c r="H1" s="101" t="s">
        <v>75</v>
      </c>
      <c r="I1" s="102"/>
    </row>
    <row r="2" spans="1:9" ht="13.8" thickBot="1" x14ac:dyDescent="0.3">
      <c r="A2" s="219" t="s">
        <v>51</v>
      </c>
      <c r="B2" s="220"/>
      <c r="C2" s="103" t="str">
        <f>CONCATENATE(cisloobjektu," ",nazevobjektu)</f>
        <v xml:space="preserve">01 </v>
      </c>
      <c r="D2" s="104"/>
      <c r="E2" s="105"/>
      <c r="F2" s="104"/>
      <c r="G2" s="221"/>
      <c r="H2" s="222"/>
      <c r="I2" s="223"/>
    </row>
    <row r="3" spans="1:9" ht="13.8" thickTop="1" x14ac:dyDescent="0.25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 x14ac:dyDescent="0.3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8" thickBot="1" x14ac:dyDescent="0.3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8" thickBot="1" x14ac:dyDescent="0.3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x14ac:dyDescent="0.25">
      <c r="A7" s="200" t="str">
        <f>Položky!B7</f>
        <v>1</v>
      </c>
      <c r="B7" s="115" t="str">
        <f>Položky!C7</f>
        <v>Zemní práce</v>
      </c>
      <c r="C7" s="66"/>
      <c r="D7" s="116"/>
      <c r="E7" s="201">
        <f>Položky!BA22</f>
        <v>0</v>
      </c>
      <c r="F7" s="202">
        <f>Položky!BB22</f>
        <v>0</v>
      </c>
      <c r="G7" s="202">
        <f>Položky!BC22</f>
        <v>0</v>
      </c>
      <c r="H7" s="202">
        <f>Položky!BD22</f>
        <v>0</v>
      </c>
      <c r="I7" s="203">
        <f>Položky!BE22</f>
        <v>0</v>
      </c>
    </row>
    <row r="8" spans="1:9" s="35" customFormat="1" x14ac:dyDescent="0.25">
      <c r="A8" s="200" t="str">
        <f>Položky!B23</f>
        <v>5</v>
      </c>
      <c r="B8" s="115" t="str">
        <f>Položky!C23</f>
        <v>Komunikace</v>
      </c>
      <c r="C8" s="66"/>
      <c r="D8" s="116"/>
      <c r="E8" s="201">
        <f>Položky!BA31</f>
        <v>0</v>
      </c>
      <c r="F8" s="202">
        <f>Položky!BB31</f>
        <v>0</v>
      </c>
      <c r="G8" s="202">
        <f>Položky!BC31</f>
        <v>0</v>
      </c>
      <c r="H8" s="202">
        <f>Položky!BD31</f>
        <v>0</v>
      </c>
      <c r="I8" s="203">
        <f>Položky!BE31</f>
        <v>0</v>
      </c>
    </row>
    <row r="9" spans="1:9" s="35" customFormat="1" x14ac:dyDescent="0.25">
      <c r="A9" s="200" t="str">
        <f>Položky!B32</f>
        <v>8</v>
      </c>
      <c r="B9" s="115" t="str">
        <f>Položky!C32</f>
        <v>Trubní vedení</v>
      </c>
      <c r="C9" s="66"/>
      <c r="D9" s="116"/>
      <c r="E9" s="201">
        <f>Položky!BA36</f>
        <v>0</v>
      </c>
      <c r="F9" s="202">
        <f>Položky!BB36</f>
        <v>0</v>
      </c>
      <c r="G9" s="202">
        <f>Položky!BC36</f>
        <v>0</v>
      </c>
      <c r="H9" s="202">
        <f>Položky!BD36</f>
        <v>0</v>
      </c>
      <c r="I9" s="203">
        <f>Položky!BE36</f>
        <v>0</v>
      </c>
    </row>
    <row r="10" spans="1:9" s="35" customFormat="1" x14ac:dyDescent="0.25">
      <c r="A10" s="200" t="str">
        <f>Položky!B37</f>
        <v>91</v>
      </c>
      <c r="B10" s="115" t="str">
        <f>Položky!C37</f>
        <v>Doplňující práce na komunikaci</v>
      </c>
      <c r="C10" s="66"/>
      <c r="D10" s="116"/>
      <c r="E10" s="201">
        <f>Položky!BA45</f>
        <v>0</v>
      </c>
      <c r="F10" s="202">
        <f>Položky!BB45</f>
        <v>0</v>
      </c>
      <c r="G10" s="202">
        <f>Položky!BC45</f>
        <v>0</v>
      </c>
      <c r="H10" s="202">
        <f>Položky!BD45</f>
        <v>0</v>
      </c>
      <c r="I10" s="203">
        <f>Položky!BE45</f>
        <v>0</v>
      </c>
    </row>
    <row r="11" spans="1:9" s="35" customFormat="1" x14ac:dyDescent="0.25">
      <c r="A11" s="200" t="str">
        <f>Položky!B46</f>
        <v>93</v>
      </c>
      <c r="B11" s="115" t="str">
        <f>Položky!C46</f>
        <v>Dokončovací práce inž.staveb</v>
      </c>
      <c r="C11" s="66"/>
      <c r="D11" s="116"/>
      <c r="E11" s="201">
        <f>Položky!BA48</f>
        <v>0</v>
      </c>
      <c r="F11" s="202">
        <f>Položky!BB48</f>
        <v>0</v>
      </c>
      <c r="G11" s="202">
        <f>Položky!BC48</f>
        <v>0</v>
      </c>
      <c r="H11" s="202">
        <f>Položky!BD48</f>
        <v>0</v>
      </c>
      <c r="I11" s="203">
        <f>Položky!BE48</f>
        <v>0</v>
      </c>
    </row>
    <row r="12" spans="1:9" s="35" customFormat="1" x14ac:dyDescent="0.25">
      <c r="A12" s="200" t="str">
        <f>Položky!B49</f>
        <v>97</v>
      </c>
      <c r="B12" s="115" t="str">
        <f>Položky!C49</f>
        <v>Prorážení otvorů</v>
      </c>
      <c r="C12" s="66"/>
      <c r="D12" s="116"/>
      <c r="E12" s="201">
        <f>Položky!BA52</f>
        <v>0</v>
      </c>
      <c r="F12" s="202">
        <f>Položky!BB52</f>
        <v>0</v>
      </c>
      <c r="G12" s="202">
        <f>Položky!BC52</f>
        <v>0</v>
      </c>
      <c r="H12" s="202">
        <f>Položky!BD52</f>
        <v>0</v>
      </c>
      <c r="I12" s="203">
        <f>Položky!BE52</f>
        <v>0</v>
      </c>
    </row>
    <row r="13" spans="1:9" s="35" customFormat="1" x14ac:dyDescent="0.25">
      <c r="A13" s="200" t="str">
        <f>Položky!B53</f>
        <v>99</v>
      </c>
      <c r="B13" s="115" t="str">
        <f>Položky!C53</f>
        <v>Přesun hmot</v>
      </c>
      <c r="C13" s="66"/>
      <c r="D13" s="116"/>
      <c r="E13" s="201">
        <f>Položky!BA55</f>
        <v>0</v>
      </c>
      <c r="F13" s="202">
        <f>Položky!BB55</f>
        <v>0</v>
      </c>
      <c r="G13" s="202">
        <f>Položky!BC55</f>
        <v>0</v>
      </c>
      <c r="H13" s="202">
        <f>Položky!BD55</f>
        <v>0</v>
      </c>
      <c r="I13" s="203">
        <f>Položky!BE55</f>
        <v>0</v>
      </c>
    </row>
    <row r="14" spans="1:9" s="35" customFormat="1" ht="13.8" thickBot="1" x14ac:dyDescent="0.3">
      <c r="A14" s="200" t="str">
        <f>Položky!B56</f>
        <v>D96</v>
      </c>
      <c r="B14" s="115" t="str">
        <f>Položky!C56</f>
        <v>Přesuny suti a vybouraných hmot</v>
      </c>
      <c r="C14" s="66"/>
      <c r="D14" s="116"/>
      <c r="E14" s="201">
        <f>Položky!BA62</f>
        <v>0</v>
      </c>
      <c r="F14" s="202">
        <f>Položky!BB62</f>
        <v>0</v>
      </c>
      <c r="G14" s="202">
        <f>Položky!BC62</f>
        <v>0</v>
      </c>
      <c r="H14" s="202">
        <f>Položky!BD62</f>
        <v>0</v>
      </c>
      <c r="I14" s="203">
        <f>Položky!BE62</f>
        <v>0</v>
      </c>
    </row>
    <row r="15" spans="1:9" s="123" customFormat="1" ht="13.8" thickBot="1" x14ac:dyDescent="0.3">
      <c r="A15" s="117"/>
      <c r="B15" s="118" t="s">
        <v>58</v>
      </c>
      <c r="C15" s="118"/>
      <c r="D15" s="119"/>
      <c r="E15" s="120">
        <f>SUM(E7:E14)</f>
        <v>0</v>
      </c>
      <c r="F15" s="121">
        <f>SUM(F7:F14)</f>
        <v>0</v>
      </c>
      <c r="G15" s="121">
        <f>SUM(G7:G14)</f>
        <v>0</v>
      </c>
      <c r="H15" s="121">
        <f>SUM(H7:H14)</f>
        <v>0</v>
      </c>
      <c r="I15" s="122">
        <f>SUM(I7:I14)</f>
        <v>0</v>
      </c>
    </row>
    <row r="16" spans="1:9" x14ac:dyDescent="0.25">
      <c r="A16" s="66"/>
      <c r="B16" s="66"/>
      <c r="C16" s="66"/>
      <c r="D16" s="66"/>
      <c r="E16" s="66"/>
      <c r="F16" s="66"/>
      <c r="G16" s="66"/>
      <c r="H16" s="66"/>
      <c r="I16" s="66"/>
    </row>
    <row r="17" spans="1:57" ht="19.5" customHeight="1" x14ac:dyDescent="0.3">
      <c r="A17" s="107" t="s">
        <v>59</v>
      </c>
      <c r="B17" s="107"/>
      <c r="C17" s="107"/>
      <c r="D17" s="107"/>
      <c r="E17" s="107"/>
      <c r="F17" s="107"/>
      <c r="G17" s="124"/>
      <c r="H17" s="107"/>
      <c r="I17" s="107"/>
      <c r="BA17" s="41"/>
      <c r="BB17" s="41"/>
      <c r="BC17" s="41"/>
      <c r="BD17" s="41"/>
      <c r="BE17" s="41"/>
    </row>
    <row r="18" spans="1:57" ht="13.8" thickBot="1" x14ac:dyDescent="0.3">
      <c r="A18" s="77"/>
      <c r="B18" s="77"/>
      <c r="C18" s="77"/>
      <c r="D18" s="77"/>
      <c r="E18" s="77"/>
      <c r="F18" s="77"/>
      <c r="G18" s="77"/>
      <c r="H18" s="77"/>
      <c r="I18" s="77"/>
    </row>
    <row r="19" spans="1:57" x14ac:dyDescent="0.25">
      <c r="A19" s="71" t="s">
        <v>60</v>
      </c>
      <c r="B19" s="72"/>
      <c r="C19" s="72"/>
      <c r="D19" s="125"/>
      <c r="E19" s="126" t="s">
        <v>61</v>
      </c>
      <c r="F19" s="127" t="s">
        <v>62</v>
      </c>
      <c r="G19" s="128" t="s">
        <v>63</v>
      </c>
      <c r="H19" s="129"/>
      <c r="I19" s="130" t="s">
        <v>61</v>
      </c>
    </row>
    <row r="20" spans="1:57" x14ac:dyDescent="0.25">
      <c r="A20" s="64" t="s">
        <v>171</v>
      </c>
      <c r="B20" s="55"/>
      <c r="C20" s="55"/>
      <c r="D20" s="131"/>
      <c r="E20" s="132">
        <v>0</v>
      </c>
      <c r="F20" s="133"/>
      <c r="G20" s="134">
        <f t="shared" ref="G20:G26" si="0">CHOOSE(BA20+1,HSV+PSV,HSV+PSV+Mont,HSV+PSV+Dodavka+Mont,HSV,PSV,Mont,Dodavka,Mont+Dodavka,0)</f>
        <v>0</v>
      </c>
      <c r="H20" s="135"/>
      <c r="I20" s="136">
        <f t="shared" ref="I20:I26" si="1">E20+F20*G20/100</f>
        <v>0</v>
      </c>
      <c r="BA20">
        <v>0</v>
      </c>
    </row>
    <row r="21" spans="1:57" x14ac:dyDescent="0.25">
      <c r="A21" s="64" t="s">
        <v>172</v>
      </c>
      <c r="B21" s="55"/>
      <c r="C21" s="55"/>
      <c r="D21" s="131"/>
      <c r="E21" s="132">
        <v>0</v>
      </c>
      <c r="F21" s="133"/>
      <c r="G21" s="134">
        <f t="shared" si="0"/>
        <v>0</v>
      </c>
      <c r="H21" s="135"/>
      <c r="I21" s="136">
        <f t="shared" si="1"/>
        <v>0</v>
      </c>
      <c r="BA21">
        <v>0</v>
      </c>
    </row>
    <row r="22" spans="1:57" x14ac:dyDescent="0.25">
      <c r="A22" s="64" t="s">
        <v>173</v>
      </c>
      <c r="B22" s="55"/>
      <c r="C22" s="55"/>
      <c r="D22" s="131"/>
      <c r="E22" s="132">
        <v>0</v>
      </c>
      <c r="F22" s="133"/>
      <c r="G22" s="134">
        <f t="shared" si="0"/>
        <v>0</v>
      </c>
      <c r="H22" s="135"/>
      <c r="I22" s="136">
        <f t="shared" si="1"/>
        <v>0</v>
      </c>
      <c r="BA22">
        <v>0</v>
      </c>
    </row>
    <row r="23" spans="1:57" x14ac:dyDescent="0.25">
      <c r="A23" s="64" t="s">
        <v>174</v>
      </c>
      <c r="B23" s="55"/>
      <c r="C23" s="55"/>
      <c r="D23" s="131"/>
      <c r="E23" s="132">
        <v>0</v>
      </c>
      <c r="F23" s="133"/>
      <c r="G23" s="134">
        <f t="shared" si="0"/>
        <v>0</v>
      </c>
      <c r="H23" s="135"/>
      <c r="I23" s="136">
        <f t="shared" si="1"/>
        <v>0</v>
      </c>
      <c r="BA23">
        <v>0</v>
      </c>
    </row>
    <row r="24" spans="1:57" x14ac:dyDescent="0.25">
      <c r="A24" s="64" t="s">
        <v>175</v>
      </c>
      <c r="B24" s="55"/>
      <c r="C24" s="55"/>
      <c r="D24" s="131"/>
      <c r="E24" s="132">
        <v>0</v>
      </c>
      <c r="F24" s="133"/>
      <c r="G24" s="134">
        <f t="shared" si="0"/>
        <v>0</v>
      </c>
      <c r="H24" s="135"/>
      <c r="I24" s="136">
        <f t="shared" si="1"/>
        <v>0</v>
      </c>
      <c r="BA24">
        <v>1</v>
      </c>
    </row>
    <row r="25" spans="1:57" x14ac:dyDescent="0.25">
      <c r="A25" s="64" t="s">
        <v>176</v>
      </c>
      <c r="B25" s="55"/>
      <c r="C25" s="55"/>
      <c r="D25" s="131"/>
      <c r="E25" s="132">
        <v>0</v>
      </c>
      <c r="F25" s="133"/>
      <c r="G25" s="134">
        <f t="shared" si="0"/>
        <v>0</v>
      </c>
      <c r="H25" s="135"/>
      <c r="I25" s="136">
        <f t="shared" si="1"/>
        <v>0</v>
      </c>
      <c r="BA25">
        <v>1</v>
      </c>
    </row>
    <row r="26" spans="1:57" x14ac:dyDescent="0.25">
      <c r="A26" s="64" t="s">
        <v>177</v>
      </c>
      <c r="B26" s="55"/>
      <c r="C26" s="55"/>
      <c r="D26" s="131"/>
      <c r="E26" s="132">
        <v>0</v>
      </c>
      <c r="F26" s="133"/>
      <c r="G26" s="134">
        <f t="shared" si="0"/>
        <v>0</v>
      </c>
      <c r="H26" s="135"/>
      <c r="I26" s="136">
        <f t="shared" si="1"/>
        <v>0</v>
      </c>
      <c r="BA26">
        <v>2</v>
      </c>
    </row>
    <row r="27" spans="1:57" ht="13.8" thickBot="1" x14ac:dyDescent="0.3">
      <c r="A27" s="137"/>
      <c r="B27" s="138" t="s">
        <v>64</v>
      </c>
      <c r="C27" s="139"/>
      <c r="D27" s="140"/>
      <c r="E27" s="141"/>
      <c r="F27" s="142"/>
      <c r="G27" s="142"/>
      <c r="H27" s="215">
        <f>SUM(I20:I26)</f>
        <v>0</v>
      </c>
      <c r="I27" s="216"/>
    </row>
    <row r="29" spans="1:57" x14ac:dyDescent="0.25">
      <c r="B29" s="123"/>
      <c r="F29" s="143"/>
      <c r="G29" s="144"/>
      <c r="H29" s="144"/>
      <c r="I29" s="145"/>
    </row>
    <row r="30" spans="1:57" x14ac:dyDescent="0.25">
      <c r="F30" s="143"/>
      <c r="G30" s="144"/>
      <c r="H30" s="144"/>
      <c r="I30" s="145"/>
    </row>
    <row r="31" spans="1:57" x14ac:dyDescent="0.25">
      <c r="F31" s="143"/>
      <c r="G31" s="144"/>
      <c r="H31" s="144"/>
      <c r="I31" s="145"/>
    </row>
    <row r="32" spans="1:57" x14ac:dyDescent="0.25">
      <c r="F32" s="143"/>
      <c r="G32" s="144"/>
      <c r="H32" s="144"/>
      <c r="I32" s="145"/>
    </row>
    <row r="33" spans="6:9" x14ac:dyDescent="0.25">
      <c r="F33" s="143"/>
      <c r="G33" s="144"/>
      <c r="H33" s="144"/>
      <c r="I33" s="145"/>
    </row>
    <row r="34" spans="6:9" x14ac:dyDescent="0.25">
      <c r="F34" s="143"/>
      <c r="G34" s="144"/>
      <c r="H34" s="144"/>
      <c r="I34" s="145"/>
    </row>
    <row r="35" spans="6:9" x14ac:dyDescent="0.25">
      <c r="F35" s="143"/>
      <c r="G35" s="144"/>
      <c r="H35" s="144"/>
      <c r="I35" s="145"/>
    </row>
    <row r="36" spans="6:9" x14ac:dyDescent="0.25">
      <c r="F36" s="143"/>
      <c r="G36" s="144"/>
      <c r="H36" s="144"/>
      <c r="I36" s="145"/>
    </row>
    <row r="37" spans="6:9" x14ac:dyDescent="0.25">
      <c r="F37" s="143"/>
      <c r="G37" s="144"/>
      <c r="H37" s="144"/>
      <c r="I37" s="145"/>
    </row>
    <row r="38" spans="6:9" x14ac:dyDescent="0.25">
      <c r="F38" s="143"/>
      <c r="G38" s="144"/>
      <c r="H38" s="144"/>
      <c r="I38" s="145"/>
    </row>
    <row r="39" spans="6:9" x14ac:dyDescent="0.25">
      <c r="F39" s="143"/>
      <c r="G39" s="144"/>
      <c r="H39" s="144"/>
      <c r="I39" s="145"/>
    </row>
    <row r="40" spans="6:9" x14ac:dyDescent="0.25">
      <c r="F40" s="143"/>
      <c r="G40" s="144"/>
      <c r="H40" s="144"/>
      <c r="I40" s="145"/>
    </row>
    <row r="41" spans="6:9" x14ac:dyDescent="0.25">
      <c r="F41" s="143"/>
      <c r="G41" s="144"/>
      <c r="H41" s="144"/>
      <c r="I41" s="145"/>
    </row>
    <row r="42" spans="6:9" x14ac:dyDescent="0.25">
      <c r="F42" s="143"/>
      <c r="G42" s="144"/>
      <c r="H42" s="144"/>
      <c r="I42" s="145"/>
    </row>
    <row r="43" spans="6:9" x14ac:dyDescent="0.25">
      <c r="F43" s="143"/>
      <c r="G43" s="144"/>
      <c r="H43" s="144"/>
      <c r="I43" s="145"/>
    </row>
    <row r="44" spans="6:9" x14ac:dyDescent="0.25">
      <c r="F44" s="143"/>
      <c r="G44" s="144"/>
      <c r="H44" s="144"/>
      <c r="I44" s="145"/>
    </row>
    <row r="45" spans="6:9" x14ac:dyDescent="0.25">
      <c r="F45" s="143"/>
      <c r="G45" s="144"/>
      <c r="H45" s="144"/>
      <c r="I45" s="145"/>
    </row>
    <row r="46" spans="6:9" x14ac:dyDescent="0.25">
      <c r="F46" s="143"/>
      <c r="G46" s="144"/>
      <c r="H46" s="144"/>
      <c r="I46" s="145"/>
    </row>
    <row r="47" spans="6:9" x14ac:dyDescent="0.25">
      <c r="F47" s="143"/>
      <c r="G47" s="144"/>
      <c r="H47" s="144"/>
      <c r="I47" s="145"/>
    </row>
    <row r="48" spans="6:9" x14ac:dyDescent="0.25">
      <c r="F48" s="143"/>
      <c r="G48" s="144"/>
      <c r="H48" s="144"/>
      <c r="I48" s="145"/>
    </row>
    <row r="49" spans="6:9" x14ac:dyDescent="0.25">
      <c r="F49" s="143"/>
      <c r="G49" s="144"/>
      <c r="H49" s="144"/>
      <c r="I49" s="145"/>
    </row>
    <row r="50" spans="6:9" x14ac:dyDescent="0.25">
      <c r="F50" s="143"/>
      <c r="G50" s="144"/>
      <c r="H50" s="144"/>
      <c r="I50" s="145"/>
    </row>
    <row r="51" spans="6:9" x14ac:dyDescent="0.25">
      <c r="F51" s="143"/>
      <c r="G51" s="144"/>
      <c r="H51" s="144"/>
      <c r="I51" s="145"/>
    </row>
    <row r="52" spans="6:9" x14ac:dyDescent="0.25">
      <c r="F52" s="143"/>
      <c r="G52" s="144"/>
      <c r="H52" s="144"/>
      <c r="I52" s="145"/>
    </row>
    <row r="53" spans="6:9" x14ac:dyDescent="0.25">
      <c r="F53" s="143"/>
      <c r="G53" s="144"/>
      <c r="H53" s="144"/>
      <c r="I53" s="145"/>
    </row>
    <row r="54" spans="6:9" x14ac:dyDescent="0.25">
      <c r="F54" s="143"/>
      <c r="G54" s="144"/>
      <c r="H54" s="144"/>
      <c r="I54" s="145"/>
    </row>
    <row r="55" spans="6:9" x14ac:dyDescent="0.25">
      <c r="F55" s="143"/>
      <c r="G55" s="144"/>
      <c r="H55" s="144"/>
      <c r="I55" s="145"/>
    </row>
    <row r="56" spans="6:9" x14ac:dyDescent="0.25">
      <c r="F56" s="143"/>
      <c r="G56" s="144"/>
      <c r="H56" s="144"/>
      <c r="I56" s="145"/>
    </row>
    <row r="57" spans="6:9" x14ac:dyDescent="0.25">
      <c r="F57" s="143"/>
      <c r="G57" s="144"/>
      <c r="H57" s="144"/>
      <c r="I57" s="145"/>
    </row>
    <row r="58" spans="6:9" x14ac:dyDescent="0.25">
      <c r="F58" s="143"/>
      <c r="G58" s="144"/>
      <c r="H58" s="144"/>
      <c r="I58" s="145"/>
    </row>
    <row r="59" spans="6:9" x14ac:dyDescent="0.25">
      <c r="F59" s="143"/>
      <c r="G59" s="144"/>
      <c r="H59" s="144"/>
      <c r="I59" s="145"/>
    </row>
    <row r="60" spans="6:9" x14ac:dyDescent="0.25">
      <c r="F60" s="143"/>
      <c r="G60" s="144"/>
      <c r="H60" s="144"/>
      <c r="I60" s="145"/>
    </row>
    <row r="61" spans="6:9" x14ac:dyDescent="0.25">
      <c r="F61" s="143"/>
      <c r="G61" s="144"/>
      <c r="H61" s="144"/>
      <c r="I61" s="145"/>
    </row>
    <row r="62" spans="6:9" x14ac:dyDescent="0.25">
      <c r="F62" s="143"/>
      <c r="G62" s="144"/>
      <c r="H62" s="144"/>
      <c r="I62" s="145"/>
    </row>
    <row r="63" spans="6:9" x14ac:dyDescent="0.25">
      <c r="F63" s="143"/>
      <c r="G63" s="144"/>
      <c r="H63" s="144"/>
      <c r="I63" s="145"/>
    </row>
    <row r="64" spans="6:9" x14ac:dyDescent="0.25">
      <c r="F64" s="143"/>
      <c r="G64" s="144"/>
      <c r="H64" s="144"/>
      <c r="I64" s="145"/>
    </row>
    <row r="65" spans="6:9" x14ac:dyDescent="0.25">
      <c r="F65" s="143"/>
      <c r="G65" s="144"/>
      <c r="H65" s="144"/>
      <c r="I65" s="145"/>
    </row>
    <row r="66" spans="6:9" x14ac:dyDescent="0.25">
      <c r="F66" s="143"/>
      <c r="G66" s="144"/>
      <c r="H66" s="144"/>
      <c r="I66" s="145"/>
    </row>
    <row r="67" spans="6:9" x14ac:dyDescent="0.25">
      <c r="F67" s="143"/>
      <c r="G67" s="144"/>
      <c r="H67" s="144"/>
      <c r="I67" s="145"/>
    </row>
    <row r="68" spans="6:9" x14ac:dyDescent="0.25">
      <c r="F68" s="143"/>
      <c r="G68" s="144"/>
      <c r="H68" s="144"/>
      <c r="I68" s="145"/>
    </row>
    <row r="69" spans="6:9" x14ac:dyDescent="0.25">
      <c r="F69" s="143"/>
      <c r="G69" s="144"/>
      <c r="H69" s="144"/>
      <c r="I69" s="145"/>
    </row>
    <row r="70" spans="6:9" x14ac:dyDescent="0.25">
      <c r="F70" s="143"/>
      <c r="G70" s="144"/>
      <c r="H70" s="144"/>
      <c r="I70" s="145"/>
    </row>
    <row r="71" spans="6:9" x14ac:dyDescent="0.25">
      <c r="F71" s="143"/>
      <c r="G71" s="144"/>
      <c r="H71" s="144"/>
      <c r="I71" s="145"/>
    </row>
    <row r="72" spans="6:9" x14ac:dyDescent="0.25">
      <c r="F72" s="143"/>
      <c r="G72" s="144"/>
      <c r="H72" s="144"/>
      <c r="I72" s="145"/>
    </row>
    <row r="73" spans="6:9" x14ac:dyDescent="0.25">
      <c r="F73" s="143"/>
      <c r="G73" s="144"/>
      <c r="H73" s="144"/>
      <c r="I73" s="145"/>
    </row>
    <row r="74" spans="6:9" x14ac:dyDescent="0.25">
      <c r="F74" s="143"/>
      <c r="G74" s="144"/>
      <c r="H74" s="144"/>
      <c r="I74" s="145"/>
    </row>
    <row r="75" spans="6:9" x14ac:dyDescent="0.25">
      <c r="F75" s="143"/>
      <c r="G75" s="144"/>
      <c r="H75" s="144"/>
      <c r="I75" s="145"/>
    </row>
    <row r="76" spans="6:9" x14ac:dyDescent="0.25">
      <c r="F76" s="143"/>
      <c r="G76" s="144"/>
      <c r="H76" s="144"/>
      <c r="I76" s="145"/>
    </row>
    <row r="77" spans="6:9" x14ac:dyDescent="0.25">
      <c r="F77" s="143"/>
      <c r="G77" s="144"/>
      <c r="H77" s="144"/>
      <c r="I77" s="145"/>
    </row>
    <row r="78" spans="6:9" x14ac:dyDescent="0.25">
      <c r="F78" s="143"/>
      <c r="G78" s="144"/>
      <c r="H78" s="144"/>
      <c r="I78" s="145"/>
    </row>
  </sheetData>
  <mergeCells count="4">
    <mergeCell ref="H27:I27"/>
    <mergeCell ref="A1:B1"/>
    <mergeCell ref="A2:B2"/>
    <mergeCell ref="G2:I2"/>
  </mergeCells>
  <phoneticPr fontId="0" type="noConversion"/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35"/>
  <sheetViews>
    <sheetView showGridLines="0" showZeros="0" zoomScaleNormal="100" workbookViewId="0">
      <selection activeCell="F8" sqref="F8:F62"/>
    </sheetView>
  </sheetViews>
  <sheetFormatPr defaultColWidth="9.109375" defaultRowHeight="13.2" x14ac:dyDescent="0.25"/>
  <cols>
    <col min="1" max="1" width="4.44140625" style="146" customWidth="1"/>
    <col min="2" max="2" width="11.5546875" style="146" customWidth="1"/>
    <col min="3" max="3" width="40.44140625" style="146" customWidth="1"/>
    <col min="4" max="4" width="5.5546875" style="146" customWidth="1"/>
    <col min="5" max="5" width="8.5546875" style="194" customWidth="1"/>
    <col min="6" max="6" width="9.88671875" style="146" customWidth="1"/>
    <col min="7" max="7" width="13.88671875" style="146" customWidth="1"/>
    <col min="8" max="11" width="9.109375" style="146"/>
    <col min="12" max="12" width="75.44140625" style="146" customWidth="1"/>
    <col min="13" max="13" width="45.33203125" style="146" customWidth="1"/>
    <col min="14" max="16384" width="9.109375" style="146"/>
  </cols>
  <sheetData>
    <row r="1" spans="1:104" ht="15.6" x14ac:dyDescent="0.3">
      <c r="A1" s="226" t="s">
        <v>65</v>
      </c>
      <c r="B1" s="226"/>
      <c r="C1" s="226"/>
      <c r="D1" s="226"/>
      <c r="E1" s="226"/>
      <c r="F1" s="226"/>
      <c r="G1" s="226"/>
    </row>
    <row r="2" spans="1:104" ht="14.25" customHeight="1" thickBot="1" x14ac:dyDescent="0.3">
      <c r="A2" s="147"/>
      <c r="B2" s="148"/>
      <c r="C2" s="149"/>
      <c r="D2" s="149"/>
      <c r="E2" s="150"/>
      <c r="F2" s="149"/>
      <c r="G2" s="149"/>
    </row>
    <row r="3" spans="1:104" ht="13.8" thickTop="1" x14ac:dyDescent="0.25">
      <c r="A3" s="217" t="s">
        <v>49</v>
      </c>
      <c r="B3" s="218"/>
      <c r="C3" s="97" t="str">
        <f>CONCATENATE(cislostavby," ",nazevstavby)</f>
        <v xml:space="preserve"> Kroměříž-oprava krytu MK na ul. generála Svobody</v>
      </c>
      <c r="D3" s="151"/>
      <c r="E3" s="152" t="s">
        <v>66</v>
      </c>
      <c r="F3" s="153" t="str">
        <f>Rekapitulace!H1</f>
        <v>1</v>
      </c>
      <c r="G3" s="154"/>
    </row>
    <row r="4" spans="1:104" ht="13.8" thickBot="1" x14ac:dyDescent="0.3">
      <c r="A4" s="227" t="s">
        <v>51</v>
      </c>
      <c r="B4" s="220"/>
      <c r="C4" s="103" t="str">
        <f>CONCATENATE(cisloobjektu," ",nazevobjektu)</f>
        <v xml:space="preserve">01 </v>
      </c>
      <c r="D4" s="155"/>
      <c r="E4" s="228">
        <f>Rekapitulace!G2</f>
        <v>0</v>
      </c>
      <c r="F4" s="229"/>
      <c r="G4" s="230"/>
    </row>
    <row r="5" spans="1:104" ht="13.8" thickTop="1" x14ac:dyDescent="0.25">
      <c r="A5" s="156"/>
      <c r="B5" s="147"/>
      <c r="C5" s="147"/>
      <c r="D5" s="147"/>
      <c r="E5" s="157"/>
      <c r="F5" s="147"/>
      <c r="G5" s="158"/>
    </row>
    <row r="6" spans="1:104" x14ac:dyDescent="0.2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04" x14ac:dyDescent="0.25">
      <c r="A7" s="163" t="s">
        <v>74</v>
      </c>
      <c r="B7" s="164" t="s">
        <v>75</v>
      </c>
      <c r="C7" s="165" t="s">
        <v>76</v>
      </c>
      <c r="D7" s="166"/>
      <c r="E7" s="167"/>
      <c r="F7" s="167"/>
      <c r="G7" s="168"/>
      <c r="H7" s="169"/>
      <c r="I7" s="169"/>
      <c r="O7" s="170">
        <v>1</v>
      </c>
    </row>
    <row r="8" spans="1:104" x14ac:dyDescent="0.25">
      <c r="A8" s="171">
        <v>1</v>
      </c>
      <c r="B8" s="172" t="s">
        <v>80</v>
      </c>
      <c r="C8" s="173" t="s">
        <v>81</v>
      </c>
      <c r="D8" s="174" t="s">
        <v>82</v>
      </c>
      <c r="E8" s="175">
        <v>157.5</v>
      </c>
      <c r="F8" s="175"/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04" x14ac:dyDescent="0.25">
      <c r="A9" s="178"/>
      <c r="B9" s="180"/>
      <c r="C9" s="224" t="s">
        <v>83</v>
      </c>
      <c r="D9" s="225"/>
      <c r="E9" s="181">
        <v>157.5</v>
      </c>
      <c r="F9" s="182"/>
      <c r="G9" s="183"/>
      <c r="M9" s="179" t="s">
        <v>83</v>
      </c>
      <c r="O9" s="170"/>
    </row>
    <row r="10" spans="1:104" x14ac:dyDescent="0.25">
      <c r="A10" s="171">
        <v>2</v>
      </c>
      <c r="B10" s="172" t="s">
        <v>84</v>
      </c>
      <c r="C10" s="173" t="s">
        <v>85</v>
      </c>
      <c r="D10" s="174" t="s">
        <v>82</v>
      </c>
      <c r="E10" s="175">
        <v>540</v>
      </c>
      <c r="F10" s="175"/>
      <c r="G10" s="176">
        <f>E10*F10</f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1</v>
      </c>
      <c r="CZ10" s="146">
        <v>0</v>
      </c>
    </row>
    <row r="11" spans="1:104" x14ac:dyDescent="0.25">
      <c r="A11" s="178"/>
      <c r="B11" s="180"/>
      <c r="C11" s="224" t="s">
        <v>86</v>
      </c>
      <c r="D11" s="225"/>
      <c r="E11" s="181">
        <v>540</v>
      </c>
      <c r="F11" s="182"/>
      <c r="G11" s="183"/>
      <c r="M11" s="179" t="s">
        <v>86</v>
      </c>
      <c r="O11" s="170"/>
    </row>
    <row r="12" spans="1:104" x14ac:dyDescent="0.25">
      <c r="A12" s="171">
        <v>3</v>
      </c>
      <c r="B12" s="172" t="s">
        <v>87</v>
      </c>
      <c r="C12" s="173" t="s">
        <v>88</v>
      </c>
      <c r="D12" s="174" t="s">
        <v>82</v>
      </c>
      <c r="E12" s="175">
        <v>2700</v>
      </c>
      <c r="F12" s="175"/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1</v>
      </c>
      <c r="CZ12" s="146">
        <v>0</v>
      </c>
    </row>
    <row r="13" spans="1:104" x14ac:dyDescent="0.25">
      <c r="A13" s="171">
        <v>4</v>
      </c>
      <c r="B13" s="172" t="s">
        <v>89</v>
      </c>
      <c r="C13" s="173" t="s">
        <v>90</v>
      </c>
      <c r="D13" s="174" t="s">
        <v>91</v>
      </c>
      <c r="E13" s="175">
        <v>100</v>
      </c>
      <c r="F13" s="175"/>
      <c r="G13" s="176">
        <f>E13*F13</f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7">
        <v>1</v>
      </c>
      <c r="CB13" s="177">
        <v>1</v>
      </c>
      <c r="CZ13" s="146">
        <v>0</v>
      </c>
    </row>
    <row r="14" spans="1:104" x14ac:dyDescent="0.25">
      <c r="A14" s="171">
        <v>5</v>
      </c>
      <c r="B14" s="172" t="s">
        <v>92</v>
      </c>
      <c r="C14" s="173" t="s">
        <v>93</v>
      </c>
      <c r="D14" s="174" t="s">
        <v>94</v>
      </c>
      <c r="E14" s="175">
        <v>100</v>
      </c>
      <c r="F14" s="175"/>
      <c r="G14" s="176">
        <f>E14*F14</f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7">
        <v>1</v>
      </c>
      <c r="CB14" s="177">
        <v>1</v>
      </c>
      <c r="CZ14" s="146">
        <v>0</v>
      </c>
    </row>
    <row r="15" spans="1:104" x14ac:dyDescent="0.25">
      <c r="A15" s="178"/>
      <c r="B15" s="180"/>
      <c r="C15" s="224" t="s">
        <v>95</v>
      </c>
      <c r="D15" s="225"/>
      <c r="E15" s="181">
        <v>100</v>
      </c>
      <c r="F15" s="182"/>
      <c r="G15" s="183"/>
      <c r="M15" s="179" t="s">
        <v>95</v>
      </c>
      <c r="O15" s="170"/>
    </row>
    <row r="16" spans="1:104" x14ac:dyDescent="0.25">
      <c r="A16" s="171">
        <v>6</v>
      </c>
      <c r="B16" s="172" t="s">
        <v>96</v>
      </c>
      <c r="C16" s="173" t="s">
        <v>97</v>
      </c>
      <c r="D16" s="174" t="s">
        <v>82</v>
      </c>
      <c r="E16" s="175">
        <v>100</v>
      </c>
      <c r="F16" s="175"/>
      <c r="G16" s="176">
        <f>E16*F16</f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7">
        <v>1</v>
      </c>
      <c r="CB16" s="177">
        <v>1</v>
      </c>
      <c r="CZ16" s="146">
        <v>0</v>
      </c>
    </row>
    <row r="17" spans="1:104" x14ac:dyDescent="0.25">
      <c r="A17" s="171">
        <v>7</v>
      </c>
      <c r="B17" s="172" t="s">
        <v>98</v>
      </c>
      <c r="C17" s="173" t="s">
        <v>99</v>
      </c>
      <c r="D17" s="174" t="s">
        <v>82</v>
      </c>
      <c r="E17" s="175">
        <v>100</v>
      </c>
      <c r="F17" s="175"/>
      <c r="G17" s="176">
        <f>E17*F17</f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7">
        <v>1</v>
      </c>
      <c r="CB17" s="177">
        <v>1</v>
      </c>
      <c r="CZ17" s="146">
        <v>0</v>
      </c>
    </row>
    <row r="18" spans="1:104" x14ac:dyDescent="0.25">
      <c r="A18" s="171">
        <v>8</v>
      </c>
      <c r="B18" s="172" t="s">
        <v>100</v>
      </c>
      <c r="C18" s="173" t="s">
        <v>101</v>
      </c>
      <c r="D18" s="174" t="s">
        <v>82</v>
      </c>
      <c r="E18" s="175">
        <v>100</v>
      </c>
      <c r="F18" s="175"/>
      <c r="G18" s="176">
        <f>E18*F18</f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7">
        <v>1</v>
      </c>
      <c r="CB18" s="177">
        <v>1</v>
      </c>
      <c r="CZ18" s="146">
        <v>0</v>
      </c>
    </row>
    <row r="19" spans="1:104" x14ac:dyDescent="0.25">
      <c r="A19" s="171">
        <v>9</v>
      </c>
      <c r="B19" s="172" t="s">
        <v>102</v>
      </c>
      <c r="C19" s="173" t="s">
        <v>103</v>
      </c>
      <c r="D19" s="174" t="s">
        <v>82</v>
      </c>
      <c r="E19" s="175">
        <v>100</v>
      </c>
      <c r="F19" s="175"/>
      <c r="G19" s="176">
        <f>E19*F19</f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7">
        <v>1</v>
      </c>
      <c r="CB19" s="177">
        <v>1</v>
      </c>
      <c r="CZ19" s="146">
        <v>0</v>
      </c>
    </row>
    <row r="20" spans="1:104" x14ac:dyDescent="0.25">
      <c r="A20" s="171">
        <v>10</v>
      </c>
      <c r="B20" s="172" t="s">
        <v>104</v>
      </c>
      <c r="C20" s="173" t="s">
        <v>105</v>
      </c>
      <c r="D20" s="174" t="s">
        <v>106</v>
      </c>
      <c r="E20" s="175">
        <v>3.3</v>
      </c>
      <c r="F20" s="175"/>
      <c r="G20" s="176">
        <f>E20*F20</f>
        <v>0</v>
      </c>
      <c r="O20" s="170">
        <v>2</v>
      </c>
      <c r="AA20" s="146">
        <v>3</v>
      </c>
      <c r="AB20" s="146">
        <v>1</v>
      </c>
      <c r="AC20" s="146">
        <v>572400</v>
      </c>
      <c r="AZ20" s="146">
        <v>1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7">
        <v>3</v>
      </c>
      <c r="CB20" s="177">
        <v>1</v>
      </c>
      <c r="CZ20" s="146">
        <v>9.9999999999944599E-4</v>
      </c>
    </row>
    <row r="21" spans="1:104" x14ac:dyDescent="0.25">
      <c r="A21" s="178"/>
      <c r="B21" s="180"/>
      <c r="C21" s="224" t="s">
        <v>107</v>
      </c>
      <c r="D21" s="225"/>
      <c r="E21" s="181">
        <v>3.3</v>
      </c>
      <c r="F21" s="182"/>
      <c r="G21" s="183"/>
      <c r="M21" s="179" t="s">
        <v>107</v>
      </c>
      <c r="O21" s="170"/>
    </row>
    <row r="22" spans="1:104" x14ac:dyDescent="0.25">
      <c r="A22" s="184"/>
      <c r="B22" s="185" t="s">
        <v>77</v>
      </c>
      <c r="C22" s="186" t="str">
        <f>CONCATENATE(B7," ",C7)</f>
        <v>1 Zemní práce</v>
      </c>
      <c r="D22" s="187"/>
      <c r="E22" s="188"/>
      <c r="F22" s="189"/>
      <c r="G22" s="190">
        <f>SUM(G7:G21)</f>
        <v>0</v>
      </c>
      <c r="O22" s="170">
        <v>4</v>
      </c>
      <c r="BA22" s="191">
        <f>SUM(BA7:BA21)</f>
        <v>0</v>
      </c>
      <c r="BB22" s="191">
        <f>SUM(BB7:BB21)</f>
        <v>0</v>
      </c>
      <c r="BC22" s="191">
        <f>SUM(BC7:BC21)</f>
        <v>0</v>
      </c>
      <c r="BD22" s="191">
        <f>SUM(BD7:BD21)</f>
        <v>0</v>
      </c>
      <c r="BE22" s="191">
        <f>SUM(BE7:BE21)</f>
        <v>0</v>
      </c>
    </row>
    <row r="23" spans="1:104" x14ac:dyDescent="0.25">
      <c r="A23" s="163" t="s">
        <v>74</v>
      </c>
      <c r="B23" s="164" t="s">
        <v>108</v>
      </c>
      <c r="C23" s="165" t="s">
        <v>109</v>
      </c>
      <c r="D23" s="166"/>
      <c r="E23" s="167"/>
      <c r="F23" s="167"/>
      <c r="G23" s="168"/>
      <c r="H23" s="169"/>
      <c r="I23" s="169"/>
      <c r="O23" s="170">
        <v>1</v>
      </c>
    </row>
    <row r="24" spans="1:104" ht="20.399999999999999" x14ac:dyDescent="0.25">
      <c r="A24" s="171">
        <v>11</v>
      </c>
      <c r="B24" s="172" t="s">
        <v>110</v>
      </c>
      <c r="C24" s="173" t="s">
        <v>111</v>
      </c>
      <c r="D24" s="174" t="s">
        <v>82</v>
      </c>
      <c r="E24" s="175">
        <v>540</v>
      </c>
      <c r="F24" s="175"/>
      <c r="G24" s="176">
        <f>E24*F24</f>
        <v>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7">
        <v>1</v>
      </c>
      <c r="CB24" s="177">
        <v>1</v>
      </c>
      <c r="CZ24" s="146">
        <v>0.21100000000001301</v>
      </c>
    </row>
    <row r="25" spans="1:104" x14ac:dyDescent="0.25">
      <c r="A25" s="178"/>
      <c r="B25" s="180"/>
      <c r="C25" s="224" t="s">
        <v>86</v>
      </c>
      <c r="D25" s="225"/>
      <c r="E25" s="181">
        <v>540</v>
      </c>
      <c r="F25" s="182"/>
      <c r="G25" s="183"/>
      <c r="M25" s="179" t="s">
        <v>86</v>
      </c>
      <c r="O25" s="170"/>
    </row>
    <row r="26" spans="1:104" x14ac:dyDescent="0.25">
      <c r="A26" s="171">
        <v>12</v>
      </c>
      <c r="B26" s="172" t="s">
        <v>112</v>
      </c>
      <c r="C26" s="173" t="s">
        <v>113</v>
      </c>
      <c r="D26" s="174" t="s">
        <v>82</v>
      </c>
      <c r="E26" s="175">
        <v>540</v>
      </c>
      <c r="F26" s="175"/>
      <c r="G26" s="176">
        <f>E26*F26</f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1</v>
      </c>
      <c r="CB26" s="177">
        <v>1</v>
      </c>
      <c r="CZ26" s="146">
        <v>3.4000000000000702E-4</v>
      </c>
    </row>
    <row r="27" spans="1:104" x14ac:dyDescent="0.25">
      <c r="A27" s="171">
        <v>13</v>
      </c>
      <c r="B27" s="172" t="s">
        <v>114</v>
      </c>
      <c r="C27" s="173" t="s">
        <v>115</v>
      </c>
      <c r="D27" s="174" t="s">
        <v>82</v>
      </c>
      <c r="E27" s="175">
        <v>2700</v>
      </c>
      <c r="F27" s="175"/>
      <c r="G27" s="176">
        <f>E27*F27</f>
        <v>0</v>
      </c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7">
        <v>1</v>
      </c>
      <c r="CB27" s="177">
        <v>1</v>
      </c>
      <c r="CZ27" s="146">
        <v>4.99999999999723E-4</v>
      </c>
    </row>
    <row r="28" spans="1:104" ht="20.399999999999999" x14ac:dyDescent="0.25">
      <c r="A28" s="171">
        <v>14</v>
      </c>
      <c r="B28" s="172" t="s">
        <v>116</v>
      </c>
      <c r="C28" s="173" t="s">
        <v>117</v>
      </c>
      <c r="D28" s="174" t="s">
        <v>82</v>
      </c>
      <c r="E28" s="175">
        <v>2700</v>
      </c>
      <c r="F28" s="175"/>
      <c r="G28" s="176">
        <f>E28*F28</f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</v>
      </c>
      <c r="CB28" s="177">
        <v>1</v>
      </c>
      <c r="CZ28" s="146">
        <v>0.12966000000005801</v>
      </c>
    </row>
    <row r="29" spans="1:104" x14ac:dyDescent="0.25">
      <c r="A29" s="171">
        <v>15</v>
      </c>
      <c r="B29" s="172" t="s">
        <v>118</v>
      </c>
      <c r="C29" s="173" t="s">
        <v>119</v>
      </c>
      <c r="D29" s="174" t="s">
        <v>91</v>
      </c>
      <c r="E29" s="175">
        <v>38</v>
      </c>
      <c r="F29" s="175"/>
      <c r="G29" s="176">
        <f>E29*F29</f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7">
        <v>1</v>
      </c>
      <c r="CB29" s="177">
        <v>1</v>
      </c>
      <c r="CZ29" s="146">
        <v>2.2400000000004599E-3</v>
      </c>
    </row>
    <row r="30" spans="1:104" x14ac:dyDescent="0.25">
      <c r="A30" s="178"/>
      <c r="B30" s="180"/>
      <c r="C30" s="224" t="s">
        <v>120</v>
      </c>
      <c r="D30" s="225"/>
      <c r="E30" s="181">
        <v>38</v>
      </c>
      <c r="F30" s="182"/>
      <c r="G30" s="183"/>
      <c r="M30" s="179" t="s">
        <v>120</v>
      </c>
      <c r="O30" s="170"/>
    </row>
    <row r="31" spans="1:104" x14ac:dyDescent="0.25">
      <c r="A31" s="184"/>
      <c r="B31" s="185" t="s">
        <v>77</v>
      </c>
      <c r="C31" s="186" t="str">
        <f>CONCATENATE(B23," ",C23)</f>
        <v>5 Komunikace</v>
      </c>
      <c r="D31" s="187"/>
      <c r="E31" s="188"/>
      <c r="F31" s="189"/>
      <c r="G31" s="190">
        <f>SUM(G23:G30)</f>
        <v>0</v>
      </c>
      <c r="O31" s="170">
        <v>4</v>
      </c>
      <c r="BA31" s="191">
        <f>SUM(BA23:BA30)</f>
        <v>0</v>
      </c>
      <c r="BB31" s="191">
        <f>SUM(BB23:BB30)</f>
        <v>0</v>
      </c>
      <c r="BC31" s="191">
        <f>SUM(BC23:BC30)</f>
        <v>0</v>
      </c>
      <c r="BD31" s="191">
        <f>SUM(BD23:BD30)</f>
        <v>0</v>
      </c>
      <c r="BE31" s="191">
        <f>SUM(BE23:BE30)</f>
        <v>0</v>
      </c>
    </row>
    <row r="32" spans="1:104" x14ac:dyDescent="0.25">
      <c r="A32" s="163" t="s">
        <v>74</v>
      </c>
      <c r="B32" s="164" t="s">
        <v>121</v>
      </c>
      <c r="C32" s="165" t="s">
        <v>122</v>
      </c>
      <c r="D32" s="166"/>
      <c r="E32" s="167"/>
      <c r="F32" s="167"/>
      <c r="G32" s="168"/>
      <c r="H32" s="169"/>
      <c r="I32" s="169"/>
      <c r="O32" s="170">
        <v>1</v>
      </c>
    </row>
    <row r="33" spans="1:104" x14ac:dyDescent="0.25">
      <c r="A33" s="171">
        <v>16</v>
      </c>
      <c r="B33" s="172" t="s">
        <v>123</v>
      </c>
      <c r="C33" s="173" t="s">
        <v>124</v>
      </c>
      <c r="D33" s="174" t="s">
        <v>125</v>
      </c>
      <c r="E33" s="175">
        <v>6</v>
      </c>
      <c r="F33" s="175"/>
      <c r="G33" s="176">
        <f>E33*F33</f>
        <v>0</v>
      </c>
      <c r="O33" s="170">
        <v>2</v>
      </c>
      <c r="AA33" s="146">
        <v>1</v>
      </c>
      <c r="AB33" s="146">
        <v>1</v>
      </c>
      <c r="AC33" s="146">
        <v>1</v>
      </c>
      <c r="AZ33" s="146">
        <v>1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1</v>
      </c>
      <c r="CB33" s="177">
        <v>1</v>
      </c>
      <c r="CZ33" s="146">
        <v>0.43382000000019599</v>
      </c>
    </row>
    <row r="34" spans="1:104" x14ac:dyDescent="0.25">
      <c r="A34" s="171">
        <v>17</v>
      </c>
      <c r="B34" s="172" t="s">
        <v>126</v>
      </c>
      <c r="C34" s="173" t="s">
        <v>127</v>
      </c>
      <c r="D34" s="174" t="s">
        <v>125</v>
      </c>
      <c r="E34" s="175">
        <v>7</v>
      </c>
      <c r="F34" s="175"/>
      <c r="G34" s="176">
        <f>E34*F34</f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1</v>
      </c>
      <c r="CB34" s="177">
        <v>1</v>
      </c>
      <c r="CZ34" s="146">
        <v>0.430940000000192</v>
      </c>
    </row>
    <row r="35" spans="1:104" x14ac:dyDescent="0.25">
      <c r="A35" s="171">
        <v>18</v>
      </c>
      <c r="B35" s="172" t="s">
        <v>128</v>
      </c>
      <c r="C35" s="173" t="s">
        <v>129</v>
      </c>
      <c r="D35" s="174" t="s">
        <v>125</v>
      </c>
      <c r="E35" s="175">
        <v>6</v>
      </c>
      <c r="F35" s="175"/>
      <c r="G35" s="176">
        <f>E35*F35</f>
        <v>0</v>
      </c>
      <c r="O35" s="170">
        <v>2</v>
      </c>
      <c r="AA35" s="146">
        <v>1</v>
      </c>
      <c r="AB35" s="146">
        <v>1</v>
      </c>
      <c r="AC35" s="146">
        <v>1</v>
      </c>
      <c r="AZ35" s="146">
        <v>1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7">
        <v>1</v>
      </c>
      <c r="CB35" s="177">
        <v>1</v>
      </c>
      <c r="CZ35" s="146">
        <v>0.31590000000005602</v>
      </c>
    </row>
    <row r="36" spans="1:104" x14ac:dyDescent="0.25">
      <c r="A36" s="184"/>
      <c r="B36" s="185" t="s">
        <v>77</v>
      </c>
      <c r="C36" s="186" t="str">
        <f>CONCATENATE(B32," ",C32)</f>
        <v>8 Trubní vedení</v>
      </c>
      <c r="D36" s="187"/>
      <c r="E36" s="188"/>
      <c r="F36" s="189"/>
      <c r="G36" s="190">
        <f>SUM(G32:G35)</f>
        <v>0</v>
      </c>
      <c r="O36" s="170">
        <v>4</v>
      </c>
      <c r="BA36" s="191">
        <f>SUM(BA32:BA35)</f>
        <v>0</v>
      </c>
      <c r="BB36" s="191">
        <f>SUM(BB32:BB35)</f>
        <v>0</v>
      </c>
      <c r="BC36" s="191">
        <f>SUM(BC32:BC35)</f>
        <v>0</v>
      </c>
      <c r="BD36" s="191">
        <f>SUM(BD32:BD35)</f>
        <v>0</v>
      </c>
      <c r="BE36" s="191">
        <f>SUM(BE32:BE35)</f>
        <v>0</v>
      </c>
    </row>
    <row r="37" spans="1:104" x14ac:dyDescent="0.25">
      <c r="A37" s="163" t="s">
        <v>74</v>
      </c>
      <c r="B37" s="164" t="s">
        <v>130</v>
      </c>
      <c r="C37" s="165" t="s">
        <v>131</v>
      </c>
      <c r="D37" s="166"/>
      <c r="E37" s="167"/>
      <c r="F37" s="167"/>
      <c r="G37" s="168"/>
      <c r="H37" s="169"/>
      <c r="I37" s="169"/>
      <c r="O37" s="170">
        <v>1</v>
      </c>
    </row>
    <row r="38" spans="1:104" ht="20.399999999999999" x14ac:dyDescent="0.25">
      <c r="A38" s="171">
        <v>19</v>
      </c>
      <c r="B38" s="172" t="s">
        <v>132</v>
      </c>
      <c r="C38" s="173" t="s">
        <v>133</v>
      </c>
      <c r="D38" s="174" t="s">
        <v>91</v>
      </c>
      <c r="E38" s="175">
        <v>1260</v>
      </c>
      <c r="F38" s="175"/>
      <c r="G38" s="176">
        <f>E38*F38</f>
        <v>0</v>
      </c>
      <c r="O38" s="170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A38" s="177">
        <v>1</v>
      </c>
      <c r="CB38" s="177">
        <v>1</v>
      </c>
      <c r="CZ38" s="146">
        <v>0.12471000000005</v>
      </c>
    </row>
    <row r="39" spans="1:104" x14ac:dyDescent="0.25">
      <c r="A39" s="178"/>
      <c r="B39" s="180"/>
      <c r="C39" s="224" t="s">
        <v>134</v>
      </c>
      <c r="D39" s="225"/>
      <c r="E39" s="181">
        <v>1260</v>
      </c>
      <c r="F39" s="182"/>
      <c r="G39" s="183"/>
      <c r="M39" s="179" t="s">
        <v>134</v>
      </c>
      <c r="O39" s="170"/>
    </row>
    <row r="40" spans="1:104" x14ac:dyDescent="0.25">
      <c r="A40" s="171">
        <v>20</v>
      </c>
      <c r="B40" s="172" t="s">
        <v>135</v>
      </c>
      <c r="C40" s="173" t="s">
        <v>136</v>
      </c>
      <c r="D40" s="174" t="s">
        <v>91</v>
      </c>
      <c r="E40" s="175">
        <v>100</v>
      </c>
      <c r="F40" s="175"/>
      <c r="G40" s="176">
        <f>E40*F40</f>
        <v>0</v>
      </c>
      <c r="O40" s="170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7">
        <v>1</v>
      </c>
      <c r="CB40" s="177">
        <v>1</v>
      </c>
      <c r="CZ40" s="146">
        <v>0.18805999999994999</v>
      </c>
    </row>
    <row r="41" spans="1:104" x14ac:dyDescent="0.25">
      <c r="A41" s="171">
        <v>21</v>
      </c>
      <c r="B41" s="172" t="s">
        <v>137</v>
      </c>
      <c r="C41" s="173" t="s">
        <v>138</v>
      </c>
      <c r="D41" s="174" t="s">
        <v>91</v>
      </c>
      <c r="E41" s="175">
        <v>38</v>
      </c>
      <c r="F41" s="175"/>
      <c r="G41" s="176">
        <f>E41*F41</f>
        <v>0</v>
      </c>
      <c r="O41" s="170">
        <v>2</v>
      </c>
      <c r="AA41" s="146">
        <v>1</v>
      </c>
      <c r="AB41" s="146">
        <v>1</v>
      </c>
      <c r="AC41" s="146">
        <v>1</v>
      </c>
      <c r="AZ41" s="146">
        <v>1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7">
        <v>1</v>
      </c>
      <c r="CB41" s="177">
        <v>1</v>
      </c>
      <c r="CZ41" s="146">
        <v>0</v>
      </c>
    </row>
    <row r="42" spans="1:104" x14ac:dyDescent="0.25">
      <c r="A42" s="171">
        <v>22</v>
      </c>
      <c r="B42" s="172" t="s">
        <v>139</v>
      </c>
      <c r="C42" s="173" t="s">
        <v>140</v>
      </c>
      <c r="D42" s="174" t="s">
        <v>91</v>
      </c>
      <c r="E42" s="175">
        <v>38</v>
      </c>
      <c r="F42" s="175"/>
      <c r="G42" s="176">
        <f>E42*F42</f>
        <v>0</v>
      </c>
      <c r="O42" s="170">
        <v>2</v>
      </c>
      <c r="AA42" s="146">
        <v>1</v>
      </c>
      <c r="AB42" s="146">
        <v>1</v>
      </c>
      <c r="AC42" s="146">
        <v>1</v>
      </c>
      <c r="AZ42" s="146">
        <v>1</v>
      </c>
      <c r="BA42" s="146">
        <f>IF(AZ42=1,G42,0)</f>
        <v>0</v>
      </c>
      <c r="BB42" s="146">
        <f>IF(AZ42=2,G42,0)</f>
        <v>0</v>
      </c>
      <c r="BC42" s="146">
        <f>IF(AZ42=3,G42,0)</f>
        <v>0</v>
      </c>
      <c r="BD42" s="146">
        <f>IF(AZ42=4,G42,0)</f>
        <v>0</v>
      </c>
      <c r="BE42" s="146">
        <f>IF(AZ42=5,G42,0)</f>
        <v>0</v>
      </c>
      <c r="CA42" s="177">
        <v>1</v>
      </c>
      <c r="CB42" s="177">
        <v>1</v>
      </c>
      <c r="CZ42" s="146">
        <v>0</v>
      </c>
    </row>
    <row r="43" spans="1:104" x14ac:dyDescent="0.25">
      <c r="A43" s="178"/>
      <c r="B43" s="180"/>
      <c r="C43" s="224" t="s">
        <v>120</v>
      </c>
      <c r="D43" s="225"/>
      <c r="E43" s="181">
        <v>38</v>
      </c>
      <c r="F43" s="182"/>
      <c r="G43" s="183"/>
      <c r="M43" s="179" t="s">
        <v>120</v>
      </c>
      <c r="O43" s="170"/>
    </row>
    <row r="44" spans="1:104" x14ac:dyDescent="0.25">
      <c r="A44" s="171">
        <v>23</v>
      </c>
      <c r="B44" s="172" t="s">
        <v>141</v>
      </c>
      <c r="C44" s="173" t="s">
        <v>142</v>
      </c>
      <c r="D44" s="174" t="s">
        <v>91</v>
      </c>
      <c r="E44" s="175">
        <v>70</v>
      </c>
      <c r="F44" s="175"/>
      <c r="G44" s="176">
        <f>E44*F44</f>
        <v>0</v>
      </c>
      <c r="O44" s="170">
        <v>2</v>
      </c>
      <c r="AA44" s="146">
        <v>3</v>
      </c>
      <c r="AB44" s="146">
        <v>1</v>
      </c>
      <c r="AC44" s="146">
        <v>58380303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3</v>
      </c>
      <c r="CB44" s="177">
        <v>1</v>
      </c>
      <c r="CZ44" s="146">
        <v>0.200000000000045</v>
      </c>
    </row>
    <row r="45" spans="1:104" x14ac:dyDescent="0.25">
      <c r="A45" s="184"/>
      <c r="B45" s="185" t="s">
        <v>77</v>
      </c>
      <c r="C45" s="186" t="str">
        <f>CONCATENATE(B37," ",C37)</f>
        <v>91 Doplňující práce na komunikaci</v>
      </c>
      <c r="D45" s="187"/>
      <c r="E45" s="188"/>
      <c r="F45" s="189"/>
      <c r="G45" s="190">
        <f>SUM(G37:G44)</f>
        <v>0</v>
      </c>
      <c r="O45" s="170">
        <v>4</v>
      </c>
      <c r="BA45" s="191">
        <f>SUM(BA37:BA44)</f>
        <v>0</v>
      </c>
      <c r="BB45" s="191">
        <f>SUM(BB37:BB44)</f>
        <v>0</v>
      </c>
      <c r="BC45" s="191">
        <f>SUM(BC37:BC44)</f>
        <v>0</v>
      </c>
      <c r="BD45" s="191">
        <f>SUM(BD37:BD44)</f>
        <v>0</v>
      </c>
      <c r="BE45" s="191">
        <f>SUM(BE37:BE44)</f>
        <v>0</v>
      </c>
    </row>
    <row r="46" spans="1:104" x14ac:dyDescent="0.25">
      <c r="A46" s="163" t="s">
        <v>74</v>
      </c>
      <c r="B46" s="164" t="s">
        <v>143</v>
      </c>
      <c r="C46" s="165" t="s">
        <v>144</v>
      </c>
      <c r="D46" s="166"/>
      <c r="E46" s="167"/>
      <c r="F46" s="167"/>
      <c r="G46" s="168"/>
      <c r="H46" s="169"/>
      <c r="I46" s="169"/>
      <c r="O46" s="170">
        <v>1</v>
      </c>
    </row>
    <row r="47" spans="1:104" x14ac:dyDescent="0.25">
      <c r="A47" s="171">
        <v>24</v>
      </c>
      <c r="B47" s="172" t="s">
        <v>145</v>
      </c>
      <c r="C47" s="173" t="s">
        <v>146</v>
      </c>
      <c r="D47" s="174" t="s">
        <v>147</v>
      </c>
      <c r="E47" s="175">
        <v>1</v>
      </c>
      <c r="F47" s="175"/>
      <c r="G47" s="176">
        <f>E47*F47</f>
        <v>0</v>
      </c>
      <c r="O47" s="170">
        <v>2</v>
      </c>
      <c r="AA47" s="146">
        <v>12</v>
      </c>
      <c r="AB47" s="146">
        <v>1</v>
      </c>
      <c r="AC47" s="146">
        <v>280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12</v>
      </c>
      <c r="CB47" s="177">
        <v>1</v>
      </c>
      <c r="CZ47" s="146">
        <v>0</v>
      </c>
    </row>
    <row r="48" spans="1:104" x14ac:dyDescent="0.25">
      <c r="A48" s="184"/>
      <c r="B48" s="185" t="s">
        <v>77</v>
      </c>
      <c r="C48" s="186" t="str">
        <f>CONCATENATE(B46," ",C46)</f>
        <v>93 Dokončovací práce inž.staveb</v>
      </c>
      <c r="D48" s="187"/>
      <c r="E48" s="188"/>
      <c r="F48" s="189"/>
      <c r="G48" s="190">
        <f>SUM(G46:G47)</f>
        <v>0</v>
      </c>
      <c r="O48" s="170">
        <v>4</v>
      </c>
      <c r="BA48" s="191">
        <f>SUM(BA46:BA47)</f>
        <v>0</v>
      </c>
      <c r="BB48" s="191">
        <f>SUM(BB46:BB47)</f>
        <v>0</v>
      </c>
      <c r="BC48" s="191">
        <f>SUM(BC46:BC47)</f>
        <v>0</v>
      </c>
      <c r="BD48" s="191">
        <f>SUM(BD46:BD47)</f>
        <v>0</v>
      </c>
      <c r="BE48" s="191">
        <f>SUM(BE46:BE47)</f>
        <v>0</v>
      </c>
    </row>
    <row r="49" spans="1:104" x14ac:dyDescent="0.25">
      <c r="A49" s="163" t="s">
        <v>74</v>
      </c>
      <c r="B49" s="164" t="s">
        <v>148</v>
      </c>
      <c r="C49" s="165" t="s">
        <v>149</v>
      </c>
      <c r="D49" s="166"/>
      <c r="E49" s="167"/>
      <c r="F49" s="167"/>
      <c r="G49" s="168"/>
      <c r="H49" s="169"/>
      <c r="I49" s="169"/>
      <c r="O49" s="170">
        <v>1</v>
      </c>
    </row>
    <row r="50" spans="1:104" x14ac:dyDescent="0.25">
      <c r="A50" s="171">
        <v>25</v>
      </c>
      <c r="B50" s="172" t="s">
        <v>150</v>
      </c>
      <c r="C50" s="173" t="s">
        <v>151</v>
      </c>
      <c r="D50" s="174" t="s">
        <v>91</v>
      </c>
      <c r="E50" s="175">
        <v>30</v>
      </c>
      <c r="F50" s="175"/>
      <c r="G50" s="176">
        <f>E50*F50</f>
        <v>0</v>
      </c>
      <c r="O50" s="170">
        <v>2</v>
      </c>
      <c r="AA50" s="146">
        <v>1</v>
      </c>
      <c r="AB50" s="146">
        <v>1</v>
      </c>
      <c r="AC50" s="146">
        <v>1</v>
      </c>
      <c r="AZ50" s="146">
        <v>1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7">
        <v>1</v>
      </c>
      <c r="CB50" s="177">
        <v>1</v>
      </c>
      <c r="CZ50" s="146">
        <v>0</v>
      </c>
    </row>
    <row r="51" spans="1:104" x14ac:dyDescent="0.25">
      <c r="A51" s="171">
        <v>26</v>
      </c>
      <c r="B51" s="172" t="s">
        <v>152</v>
      </c>
      <c r="C51" s="173" t="s">
        <v>153</v>
      </c>
      <c r="D51" s="174" t="s">
        <v>82</v>
      </c>
      <c r="E51" s="175">
        <v>157.5</v>
      </c>
      <c r="F51" s="175"/>
      <c r="G51" s="176">
        <f>E51*F51</f>
        <v>0</v>
      </c>
      <c r="O51" s="170">
        <v>2</v>
      </c>
      <c r="AA51" s="146">
        <v>1</v>
      </c>
      <c r="AB51" s="146">
        <v>1</v>
      </c>
      <c r="AC51" s="146">
        <v>1</v>
      </c>
      <c r="AZ51" s="146">
        <v>1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7">
        <v>1</v>
      </c>
      <c r="CB51" s="177">
        <v>1</v>
      </c>
      <c r="CZ51" s="146">
        <v>0</v>
      </c>
    </row>
    <row r="52" spans="1:104" x14ac:dyDescent="0.25">
      <c r="A52" s="184"/>
      <c r="B52" s="185" t="s">
        <v>77</v>
      </c>
      <c r="C52" s="186" t="str">
        <f>CONCATENATE(B49," ",C49)</f>
        <v>97 Prorážení otvorů</v>
      </c>
      <c r="D52" s="187"/>
      <c r="E52" s="188"/>
      <c r="F52" s="189"/>
      <c r="G52" s="190">
        <f>SUM(G49:G51)</f>
        <v>0</v>
      </c>
      <c r="O52" s="170">
        <v>4</v>
      </c>
      <c r="BA52" s="191">
        <f>SUM(BA49:BA51)</f>
        <v>0</v>
      </c>
      <c r="BB52" s="191">
        <f>SUM(BB49:BB51)</f>
        <v>0</v>
      </c>
      <c r="BC52" s="191">
        <f>SUM(BC49:BC51)</f>
        <v>0</v>
      </c>
      <c r="BD52" s="191">
        <f>SUM(BD49:BD51)</f>
        <v>0</v>
      </c>
      <c r="BE52" s="191">
        <f>SUM(BE49:BE51)</f>
        <v>0</v>
      </c>
    </row>
    <row r="53" spans="1:104" x14ac:dyDescent="0.25">
      <c r="A53" s="163" t="s">
        <v>74</v>
      </c>
      <c r="B53" s="164" t="s">
        <v>154</v>
      </c>
      <c r="C53" s="165" t="s">
        <v>155</v>
      </c>
      <c r="D53" s="166"/>
      <c r="E53" s="167"/>
      <c r="F53" s="167"/>
      <c r="G53" s="168"/>
      <c r="H53" s="169"/>
      <c r="I53" s="169"/>
      <c r="O53" s="170">
        <v>1</v>
      </c>
    </row>
    <row r="54" spans="1:104" x14ac:dyDescent="0.25">
      <c r="A54" s="171">
        <v>27</v>
      </c>
      <c r="B54" s="172" t="s">
        <v>156</v>
      </c>
      <c r="C54" s="173" t="s">
        <v>157</v>
      </c>
      <c r="D54" s="174" t="s">
        <v>158</v>
      </c>
      <c r="E54" s="175">
        <v>663.09952000022702</v>
      </c>
      <c r="F54" s="175"/>
      <c r="G54" s="176">
        <f>E54*F54</f>
        <v>0</v>
      </c>
      <c r="O54" s="170">
        <v>2</v>
      </c>
      <c r="AA54" s="146">
        <v>7</v>
      </c>
      <c r="AB54" s="146">
        <v>1</v>
      </c>
      <c r="AC54" s="146">
        <v>2</v>
      </c>
      <c r="AZ54" s="146">
        <v>1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7">
        <v>7</v>
      </c>
      <c r="CB54" s="177">
        <v>1</v>
      </c>
      <c r="CZ54" s="146">
        <v>0</v>
      </c>
    </row>
    <row r="55" spans="1:104" x14ac:dyDescent="0.25">
      <c r="A55" s="184"/>
      <c r="B55" s="185" t="s">
        <v>77</v>
      </c>
      <c r="C55" s="186" t="str">
        <f>CONCATENATE(B53," ",C53)</f>
        <v>99 Přesun hmot</v>
      </c>
      <c r="D55" s="187"/>
      <c r="E55" s="188"/>
      <c r="F55" s="189"/>
      <c r="G55" s="190">
        <f>SUM(G53:G54)</f>
        <v>0</v>
      </c>
      <c r="O55" s="170">
        <v>4</v>
      </c>
      <c r="BA55" s="191">
        <f>SUM(BA53:BA54)</f>
        <v>0</v>
      </c>
      <c r="BB55" s="191">
        <f>SUM(BB53:BB54)</f>
        <v>0</v>
      </c>
      <c r="BC55" s="191">
        <f>SUM(BC53:BC54)</f>
        <v>0</v>
      </c>
      <c r="BD55" s="191">
        <f>SUM(BD53:BD54)</f>
        <v>0</v>
      </c>
      <c r="BE55" s="191">
        <f>SUM(BE53:BE54)</f>
        <v>0</v>
      </c>
    </row>
    <row r="56" spans="1:104" x14ac:dyDescent="0.25">
      <c r="A56" s="163" t="s">
        <v>74</v>
      </c>
      <c r="B56" s="164" t="s">
        <v>159</v>
      </c>
      <c r="C56" s="165" t="s">
        <v>160</v>
      </c>
      <c r="D56" s="166"/>
      <c r="E56" s="167"/>
      <c r="F56" s="167"/>
      <c r="G56" s="168"/>
      <c r="H56" s="169"/>
      <c r="I56" s="169"/>
      <c r="O56" s="170">
        <v>1</v>
      </c>
    </row>
    <row r="57" spans="1:104" x14ac:dyDescent="0.25">
      <c r="A57" s="171">
        <v>28</v>
      </c>
      <c r="B57" s="172" t="s">
        <v>161</v>
      </c>
      <c r="C57" s="173" t="s">
        <v>162</v>
      </c>
      <c r="D57" s="174" t="s">
        <v>158</v>
      </c>
      <c r="E57" s="175">
        <v>421.03999999999598</v>
      </c>
      <c r="F57" s="175"/>
      <c r="G57" s="176">
        <f>E57*F57</f>
        <v>0</v>
      </c>
      <c r="O57" s="170">
        <v>2</v>
      </c>
      <c r="AA57" s="146">
        <v>8</v>
      </c>
      <c r="AB57" s="146">
        <v>0</v>
      </c>
      <c r="AC57" s="146">
        <v>3</v>
      </c>
      <c r="AZ57" s="146">
        <v>1</v>
      </c>
      <c r="BA57" s="146">
        <f>IF(AZ57=1,G57,0)</f>
        <v>0</v>
      </c>
      <c r="BB57" s="146">
        <f>IF(AZ57=2,G57,0)</f>
        <v>0</v>
      </c>
      <c r="BC57" s="146">
        <f>IF(AZ57=3,G57,0)</f>
        <v>0</v>
      </c>
      <c r="BD57" s="146">
        <f>IF(AZ57=4,G57,0)</f>
        <v>0</v>
      </c>
      <c r="BE57" s="146">
        <f>IF(AZ57=5,G57,0)</f>
        <v>0</v>
      </c>
      <c r="CA57" s="177">
        <v>8</v>
      </c>
      <c r="CB57" s="177">
        <v>0</v>
      </c>
      <c r="CZ57" s="146">
        <v>0</v>
      </c>
    </row>
    <row r="58" spans="1:104" x14ac:dyDescent="0.25">
      <c r="A58" s="171">
        <v>29</v>
      </c>
      <c r="B58" s="172" t="s">
        <v>163</v>
      </c>
      <c r="C58" s="173" t="s">
        <v>164</v>
      </c>
      <c r="D58" s="174" t="s">
        <v>158</v>
      </c>
      <c r="E58" s="175">
        <v>2105.1999999999798</v>
      </c>
      <c r="F58" s="175"/>
      <c r="G58" s="176">
        <f>E58*F58</f>
        <v>0</v>
      </c>
      <c r="O58" s="170">
        <v>2</v>
      </c>
      <c r="AA58" s="146">
        <v>8</v>
      </c>
      <c r="AB58" s="146">
        <v>0</v>
      </c>
      <c r="AC58" s="146">
        <v>3</v>
      </c>
      <c r="AZ58" s="146">
        <v>1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7">
        <v>8</v>
      </c>
      <c r="CB58" s="177">
        <v>0</v>
      </c>
      <c r="CZ58" s="146">
        <v>0</v>
      </c>
    </row>
    <row r="59" spans="1:104" x14ac:dyDescent="0.25">
      <c r="A59" s="171">
        <v>30</v>
      </c>
      <c r="B59" s="172" t="s">
        <v>165</v>
      </c>
      <c r="C59" s="173" t="s">
        <v>166</v>
      </c>
      <c r="D59" s="174" t="s">
        <v>158</v>
      </c>
      <c r="E59" s="175">
        <v>421.03999999999598</v>
      </c>
      <c r="F59" s="175"/>
      <c r="G59" s="176">
        <f>E59*F59</f>
        <v>0</v>
      </c>
      <c r="O59" s="170">
        <v>2</v>
      </c>
      <c r="AA59" s="146">
        <v>8</v>
      </c>
      <c r="AB59" s="146">
        <v>0</v>
      </c>
      <c r="AC59" s="146">
        <v>3</v>
      </c>
      <c r="AZ59" s="146">
        <v>1</v>
      </c>
      <c r="BA59" s="146">
        <f>IF(AZ59=1,G59,0)</f>
        <v>0</v>
      </c>
      <c r="BB59" s="146">
        <f>IF(AZ59=2,G59,0)</f>
        <v>0</v>
      </c>
      <c r="BC59" s="146">
        <f>IF(AZ59=3,G59,0)</f>
        <v>0</v>
      </c>
      <c r="BD59" s="146">
        <f>IF(AZ59=4,G59,0)</f>
        <v>0</v>
      </c>
      <c r="BE59" s="146">
        <f>IF(AZ59=5,G59,0)</f>
        <v>0</v>
      </c>
      <c r="CA59" s="177">
        <v>8</v>
      </c>
      <c r="CB59" s="177">
        <v>0</v>
      </c>
      <c r="CZ59" s="146">
        <v>0</v>
      </c>
    </row>
    <row r="60" spans="1:104" x14ac:dyDescent="0.25">
      <c r="A60" s="171">
        <v>31</v>
      </c>
      <c r="B60" s="172" t="s">
        <v>167</v>
      </c>
      <c r="C60" s="173" t="s">
        <v>168</v>
      </c>
      <c r="D60" s="174" t="s">
        <v>158</v>
      </c>
      <c r="E60" s="175">
        <v>421.03999999999598</v>
      </c>
      <c r="F60" s="175"/>
      <c r="G60" s="176">
        <f>E60*F60</f>
        <v>0</v>
      </c>
      <c r="O60" s="170">
        <v>2</v>
      </c>
      <c r="AA60" s="146">
        <v>8</v>
      </c>
      <c r="AB60" s="146">
        <v>0</v>
      </c>
      <c r="AC60" s="146">
        <v>3</v>
      </c>
      <c r="AZ60" s="146">
        <v>1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7">
        <v>8</v>
      </c>
      <c r="CB60" s="177">
        <v>0</v>
      </c>
      <c r="CZ60" s="146">
        <v>0</v>
      </c>
    </row>
    <row r="61" spans="1:104" x14ac:dyDescent="0.25">
      <c r="A61" s="171">
        <v>32</v>
      </c>
      <c r="B61" s="172" t="s">
        <v>169</v>
      </c>
      <c r="C61" s="173" t="s">
        <v>170</v>
      </c>
      <c r="D61" s="174" t="s">
        <v>158</v>
      </c>
      <c r="E61" s="175">
        <v>421.03999999999598</v>
      </c>
      <c r="F61" s="175"/>
      <c r="G61" s="176">
        <f>E61*F61</f>
        <v>0</v>
      </c>
      <c r="O61" s="170">
        <v>2</v>
      </c>
      <c r="AA61" s="146">
        <v>8</v>
      </c>
      <c r="AB61" s="146">
        <v>0</v>
      </c>
      <c r="AC61" s="146">
        <v>3</v>
      </c>
      <c r="AZ61" s="146">
        <v>1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8</v>
      </c>
      <c r="CB61" s="177">
        <v>0</v>
      </c>
      <c r="CZ61" s="146">
        <v>0</v>
      </c>
    </row>
    <row r="62" spans="1:104" x14ac:dyDescent="0.25">
      <c r="A62" s="184"/>
      <c r="B62" s="185" t="s">
        <v>77</v>
      </c>
      <c r="C62" s="186" t="str">
        <f>CONCATENATE(B56," ",C56)</f>
        <v>D96 Přesuny suti a vybouraných hmot</v>
      </c>
      <c r="D62" s="187"/>
      <c r="E62" s="188"/>
      <c r="F62" s="189"/>
      <c r="G62" s="190">
        <f>SUM(G56:G61)</f>
        <v>0</v>
      </c>
      <c r="O62" s="170">
        <v>4</v>
      </c>
      <c r="BA62" s="191">
        <f>SUM(BA56:BA61)</f>
        <v>0</v>
      </c>
      <c r="BB62" s="191">
        <f>SUM(BB56:BB61)</f>
        <v>0</v>
      </c>
      <c r="BC62" s="191">
        <f>SUM(BC56:BC61)</f>
        <v>0</v>
      </c>
      <c r="BD62" s="191">
        <f>SUM(BD56:BD61)</f>
        <v>0</v>
      </c>
      <c r="BE62" s="191">
        <f>SUM(BE56:BE61)</f>
        <v>0</v>
      </c>
    </row>
    <row r="63" spans="1:104" x14ac:dyDescent="0.25">
      <c r="E63" s="146"/>
    </row>
    <row r="64" spans="1:104" x14ac:dyDescent="0.25">
      <c r="E64" s="146"/>
    </row>
    <row r="65" spans="5:5" x14ac:dyDescent="0.25">
      <c r="E65" s="146"/>
    </row>
    <row r="66" spans="5:5" x14ac:dyDescent="0.25">
      <c r="E66" s="146"/>
    </row>
    <row r="67" spans="5:5" x14ac:dyDescent="0.25">
      <c r="E67" s="146"/>
    </row>
    <row r="68" spans="5:5" x14ac:dyDescent="0.25">
      <c r="E68" s="146"/>
    </row>
    <row r="69" spans="5:5" x14ac:dyDescent="0.25">
      <c r="E69" s="146"/>
    </row>
    <row r="70" spans="5:5" x14ac:dyDescent="0.25">
      <c r="E70" s="146"/>
    </row>
    <row r="71" spans="5:5" x14ac:dyDescent="0.25">
      <c r="E71" s="146"/>
    </row>
    <row r="72" spans="5:5" x14ac:dyDescent="0.25">
      <c r="E72" s="146"/>
    </row>
    <row r="73" spans="5:5" x14ac:dyDescent="0.25">
      <c r="E73" s="146"/>
    </row>
    <row r="74" spans="5:5" x14ac:dyDescent="0.25">
      <c r="E74" s="146"/>
    </row>
    <row r="75" spans="5:5" x14ac:dyDescent="0.25">
      <c r="E75" s="146"/>
    </row>
    <row r="76" spans="5:5" x14ac:dyDescent="0.25">
      <c r="E76" s="146"/>
    </row>
    <row r="77" spans="5:5" x14ac:dyDescent="0.25">
      <c r="E77" s="146"/>
    </row>
    <row r="78" spans="5:5" x14ac:dyDescent="0.25">
      <c r="E78" s="146"/>
    </row>
    <row r="79" spans="5:5" x14ac:dyDescent="0.25">
      <c r="E79" s="146"/>
    </row>
    <row r="80" spans="5:5" x14ac:dyDescent="0.25">
      <c r="E80" s="146"/>
    </row>
    <row r="81" spans="1:7" x14ac:dyDescent="0.25">
      <c r="E81" s="146"/>
    </row>
    <row r="82" spans="1:7" x14ac:dyDescent="0.25">
      <c r="E82" s="146"/>
    </row>
    <row r="83" spans="1:7" x14ac:dyDescent="0.25">
      <c r="E83" s="146"/>
    </row>
    <row r="84" spans="1:7" x14ac:dyDescent="0.25">
      <c r="E84" s="146"/>
    </row>
    <row r="85" spans="1:7" x14ac:dyDescent="0.25">
      <c r="E85" s="146"/>
    </row>
    <row r="86" spans="1:7" x14ac:dyDescent="0.25">
      <c r="A86" s="192"/>
      <c r="B86" s="192"/>
      <c r="C86" s="192"/>
      <c r="D86" s="192"/>
      <c r="E86" s="192"/>
      <c r="F86" s="192"/>
      <c r="G86" s="192"/>
    </row>
    <row r="87" spans="1:7" x14ac:dyDescent="0.25">
      <c r="A87" s="192"/>
      <c r="B87" s="192"/>
      <c r="C87" s="192"/>
      <c r="D87" s="192"/>
      <c r="E87" s="192"/>
      <c r="F87" s="192"/>
      <c r="G87" s="192"/>
    </row>
    <row r="88" spans="1:7" x14ac:dyDescent="0.25">
      <c r="A88" s="192"/>
      <c r="B88" s="192"/>
      <c r="C88" s="192"/>
      <c r="D88" s="192"/>
      <c r="E88" s="192"/>
      <c r="F88" s="192"/>
      <c r="G88" s="192"/>
    </row>
    <row r="89" spans="1:7" x14ac:dyDescent="0.25">
      <c r="A89" s="192"/>
      <c r="B89" s="192"/>
      <c r="C89" s="192"/>
      <c r="D89" s="192"/>
      <c r="E89" s="192"/>
      <c r="F89" s="192"/>
      <c r="G89" s="192"/>
    </row>
    <row r="90" spans="1:7" x14ac:dyDescent="0.25">
      <c r="E90" s="146"/>
    </row>
    <row r="91" spans="1:7" x14ac:dyDescent="0.25">
      <c r="E91" s="146"/>
    </row>
    <row r="92" spans="1:7" x14ac:dyDescent="0.25">
      <c r="E92" s="146"/>
    </row>
    <row r="93" spans="1:7" x14ac:dyDescent="0.25">
      <c r="E93" s="146"/>
    </row>
    <row r="94" spans="1:7" x14ac:dyDescent="0.25">
      <c r="E94" s="146"/>
    </row>
    <row r="95" spans="1:7" x14ac:dyDescent="0.25">
      <c r="E95" s="146"/>
    </row>
    <row r="96" spans="1:7" x14ac:dyDescent="0.25">
      <c r="E96" s="146"/>
    </row>
    <row r="97" spans="5:5" x14ac:dyDescent="0.25">
      <c r="E97" s="146"/>
    </row>
    <row r="98" spans="5:5" x14ac:dyDescent="0.25">
      <c r="E98" s="146"/>
    </row>
    <row r="99" spans="5:5" x14ac:dyDescent="0.25">
      <c r="E99" s="146"/>
    </row>
    <row r="100" spans="5:5" x14ac:dyDescent="0.25">
      <c r="E100" s="146"/>
    </row>
    <row r="101" spans="5:5" x14ac:dyDescent="0.25">
      <c r="E101" s="146"/>
    </row>
    <row r="102" spans="5:5" x14ac:dyDescent="0.25">
      <c r="E102" s="146"/>
    </row>
    <row r="103" spans="5:5" x14ac:dyDescent="0.25">
      <c r="E103" s="146"/>
    </row>
    <row r="104" spans="5:5" x14ac:dyDescent="0.25">
      <c r="E104" s="146"/>
    </row>
    <row r="105" spans="5:5" x14ac:dyDescent="0.25">
      <c r="E105" s="146"/>
    </row>
    <row r="106" spans="5:5" x14ac:dyDescent="0.25">
      <c r="E106" s="146"/>
    </row>
    <row r="107" spans="5:5" x14ac:dyDescent="0.25">
      <c r="E107" s="146"/>
    </row>
    <row r="108" spans="5:5" x14ac:dyDescent="0.25">
      <c r="E108" s="146"/>
    </row>
    <row r="109" spans="5:5" x14ac:dyDescent="0.25">
      <c r="E109" s="146"/>
    </row>
    <row r="110" spans="5:5" x14ac:dyDescent="0.25">
      <c r="E110" s="146"/>
    </row>
    <row r="111" spans="5:5" x14ac:dyDescent="0.25">
      <c r="E111" s="146"/>
    </row>
    <row r="112" spans="5:5" x14ac:dyDescent="0.25">
      <c r="E112" s="146"/>
    </row>
    <row r="113" spans="1:7" x14ac:dyDescent="0.25">
      <c r="E113" s="146"/>
    </row>
    <row r="114" spans="1:7" x14ac:dyDescent="0.25">
      <c r="E114" s="146"/>
    </row>
    <row r="115" spans="1:7" x14ac:dyDescent="0.25">
      <c r="E115" s="146"/>
    </row>
    <row r="116" spans="1:7" x14ac:dyDescent="0.25">
      <c r="E116" s="146"/>
    </row>
    <row r="117" spans="1:7" x14ac:dyDescent="0.25">
      <c r="E117" s="146"/>
    </row>
    <row r="118" spans="1:7" x14ac:dyDescent="0.25">
      <c r="E118" s="146"/>
    </row>
    <row r="119" spans="1:7" x14ac:dyDescent="0.25">
      <c r="E119" s="146"/>
    </row>
    <row r="120" spans="1:7" x14ac:dyDescent="0.25">
      <c r="E120" s="146"/>
    </row>
    <row r="121" spans="1:7" x14ac:dyDescent="0.25">
      <c r="A121" s="193"/>
      <c r="B121" s="193"/>
    </row>
    <row r="122" spans="1:7" x14ac:dyDescent="0.25">
      <c r="A122" s="192"/>
      <c r="B122" s="192"/>
      <c r="C122" s="195"/>
      <c r="D122" s="195"/>
      <c r="E122" s="196"/>
      <c r="F122" s="195"/>
      <c r="G122" s="197"/>
    </row>
    <row r="123" spans="1:7" x14ac:dyDescent="0.25">
      <c r="A123" s="198"/>
      <c r="B123" s="198"/>
      <c r="C123" s="192"/>
      <c r="D123" s="192"/>
      <c r="E123" s="199"/>
      <c r="F123" s="192"/>
      <c r="G123" s="192"/>
    </row>
    <row r="124" spans="1:7" x14ac:dyDescent="0.25">
      <c r="A124" s="192"/>
      <c r="B124" s="192"/>
      <c r="C124" s="192"/>
      <c r="D124" s="192"/>
      <c r="E124" s="199"/>
      <c r="F124" s="192"/>
      <c r="G124" s="192"/>
    </row>
    <row r="125" spans="1:7" x14ac:dyDescent="0.25">
      <c r="A125" s="192"/>
      <c r="B125" s="192"/>
      <c r="C125" s="192"/>
      <c r="D125" s="192"/>
      <c r="E125" s="199"/>
      <c r="F125" s="192"/>
      <c r="G125" s="192"/>
    </row>
    <row r="126" spans="1:7" x14ac:dyDescent="0.25">
      <c r="A126" s="192"/>
      <c r="B126" s="192"/>
      <c r="C126" s="192"/>
      <c r="D126" s="192"/>
      <c r="E126" s="199"/>
      <c r="F126" s="192"/>
      <c r="G126" s="192"/>
    </row>
    <row r="127" spans="1:7" x14ac:dyDescent="0.25">
      <c r="A127" s="192"/>
      <c r="B127" s="192"/>
      <c r="C127" s="192"/>
      <c r="D127" s="192"/>
      <c r="E127" s="199"/>
      <c r="F127" s="192"/>
      <c r="G127" s="192"/>
    </row>
    <row r="128" spans="1:7" x14ac:dyDescent="0.25">
      <c r="A128" s="192"/>
      <c r="B128" s="192"/>
      <c r="C128" s="192"/>
      <c r="D128" s="192"/>
      <c r="E128" s="199"/>
      <c r="F128" s="192"/>
      <c r="G128" s="192"/>
    </row>
    <row r="129" spans="1:7" x14ac:dyDescent="0.25">
      <c r="A129" s="192"/>
      <c r="B129" s="192"/>
      <c r="C129" s="192"/>
      <c r="D129" s="192"/>
      <c r="E129" s="199"/>
      <c r="F129" s="192"/>
      <c r="G129" s="192"/>
    </row>
    <row r="130" spans="1:7" x14ac:dyDescent="0.25">
      <c r="A130" s="192"/>
      <c r="B130" s="192"/>
      <c r="C130" s="192"/>
      <c r="D130" s="192"/>
      <c r="E130" s="199"/>
      <c r="F130" s="192"/>
      <c r="G130" s="192"/>
    </row>
    <row r="131" spans="1:7" x14ac:dyDescent="0.25">
      <c r="A131" s="192"/>
      <c r="B131" s="192"/>
      <c r="C131" s="192"/>
      <c r="D131" s="192"/>
      <c r="E131" s="199"/>
      <c r="F131" s="192"/>
      <c r="G131" s="192"/>
    </row>
    <row r="132" spans="1:7" x14ac:dyDescent="0.25">
      <c r="A132" s="192"/>
      <c r="B132" s="192"/>
      <c r="C132" s="192"/>
      <c r="D132" s="192"/>
      <c r="E132" s="199"/>
      <c r="F132" s="192"/>
      <c r="G132" s="192"/>
    </row>
    <row r="133" spans="1:7" x14ac:dyDescent="0.25">
      <c r="A133" s="192"/>
      <c r="B133" s="192"/>
      <c r="C133" s="192"/>
      <c r="D133" s="192"/>
      <c r="E133" s="199"/>
      <c r="F133" s="192"/>
      <c r="G133" s="192"/>
    </row>
    <row r="134" spans="1:7" x14ac:dyDescent="0.25">
      <c r="A134" s="192"/>
      <c r="B134" s="192"/>
      <c r="C134" s="192"/>
      <c r="D134" s="192"/>
      <c r="E134" s="199"/>
      <c r="F134" s="192"/>
      <c r="G134" s="192"/>
    </row>
    <row r="135" spans="1:7" x14ac:dyDescent="0.25">
      <c r="A135" s="192"/>
      <c r="B135" s="192"/>
      <c r="C135" s="192"/>
      <c r="D135" s="192"/>
      <c r="E135" s="199"/>
      <c r="F135" s="192"/>
      <c r="G135" s="192"/>
    </row>
  </sheetData>
  <mergeCells count="12">
    <mergeCell ref="C15:D15"/>
    <mergeCell ref="C21:D21"/>
    <mergeCell ref="C39:D39"/>
    <mergeCell ref="C43:D43"/>
    <mergeCell ref="C25:D25"/>
    <mergeCell ref="C30:D30"/>
    <mergeCell ref="A1:G1"/>
    <mergeCell ref="A3:B3"/>
    <mergeCell ref="A4:B4"/>
    <mergeCell ref="E4:G4"/>
    <mergeCell ref="C9:D9"/>
    <mergeCell ref="C11:D11"/>
  </mergeCells>
  <phoneticPr fontId="0" type="noConversion"/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2019-08-08T07:34:25Z</dcterms:created>
  <dcterms:modified xsi:type="dcterms:W3CDTF">2019-08-08T07:38:33Z</dcterms:modified>
</cp:coreProperties>
</file>