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Z:\00598\00598_40\00598_40_00_digital_final\2019_07_31_odevzdani\d3_1_komunikace_zpevnene_plochy\"/>
    </mc:Choice>
  </mc:AlternateContent>
  <bookViews>
    <workbookView xWindow="0" yWindow="0" windowWidth="28800" windowHeight="14100"/>
  </bookViews>
  <sheets>
    <sheet name="502.2 - SO502.2 - Chodník" sheetId="1" r:id="rId1"/>
  </sheets>
  <definedNames>
    <definedName name="_xlnm._FilterDatabase" localSheetId="0" hidden="1">'502.2 - SO502.2 - Chodník'!$C$121:$K$192</definedName>
    <definedName name="_xlnm.Print_Titles" localSheetId="0">'502.2 - SO502.2 - Chodník'!$121:$121</definedName>
    <definedName name="_xlnm.Print_Area" localSheetId="0">'502.2 - SO502.2 - Chodník'!$C$4:$J$76,'502.2 - SO502.2 - Chodník'!$C$82:$J$103,'502.2 - SO502.2 - Chodník'!$C$109:$K$192</definedName>
  </definedName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K192" i="1" l="1"/>
  <c r="BI192" i="1"/>
  <c r="BH192" i="1"/>
  <c r="BG192" i="1"/>
  <c r="BF192" i="1"/>
  <c r="BE192" i="1"/>
  <c r="T192" i="1"/>
  <c r="T191" i="1" s="1"/>
  <c r="R192" i="1"/>
  <c r="R191" i="1" s="1"/>
  <c r="P192" i="1"/>
  <c r="J192" i="1"/>
  <c r="BK191" i="1"/>
  <c r="P191" i="1"/>
  <c r="J191" i="1"/>
  <c r="BK189" i="1"/>
  <c r="BI189" i="1"/>
  <c r="BH189" i="1"/>
  <c r="BG189" i="1"/>
  <c r="BF189" i="1"/>
  <c r="T189" i="1"/>
  <c r="R189" i="1"/>
  <c r="P189" i="1"/>
  <c r="J189" i="1"/>
  <c r="BE189" i="1" s="1"/>
  <c r="BK187" i="1"/>
  <c r="BI187" i="1"/>
  <c r="BH187" i="1"/>
  <c r="BG187" i="1"/>
  <c r="BF187" i="1"/>
  <c r="BE187" i="1"/>
  <c r="T187" i="1"/>
  <c r="R187" i="1"/>
  <c r="P187" i="1"/>
  <c r="J187" i="1"/>
  <c r="BK185" i="1"/>
  <c r="BI185" i="1"/>
  <c r="BH185" i="1"/>
  <c r="BG185" i="1"/>
  <c r="BF185" i="1"/>
  <c r="T185" i="1"/>
  <c r="R185" i="1"/>
  <c r="P185" i="1"/>
  <c r="J185" i="1"/>
  <c r="BE185" i="1" s="1"/>
  <c r="BK183" i="1"/>
  <c r="BI183" i="1"/>
  <c r="BH183" i="1"/>
  <c r="BG183" i="1"/>
  <c r="BF183" i="1"/>
  <c r="T183" i="1"/>
  <c r="R183" i="1"/>
  <c r="P183" i="1"/>
  <c r="J183" i="1"/>
  <c r="BE183" i="1" s="1"/>
  <c r="BK181" i="1"/>
  <c r="BI181" i="1"/>
  <c r="BH181" i="1"/>
  <c r="BG181" i="1"/>
  <c r="BF181" i="1"/>
  <c r="T181" i="1"/>
  <c r="R181" i="1"/>
  <c r="P181" i="1"/>
  <c r="J181" i="1"/>
  <c r="BE181" i="1" s="1"/>
  <c r="BK179" i="1"/>
  <c r="BI179" i="1"/>
  <c r="BH179" i="1"/>
  <c r="BG179" i="1"/>
  <c r="BF179" i="1"/>
  <c r="T179" i="1"/>
  <c r="R179" i="1"/>
  <c r="P179" i="1"/>
  <c r="J179" i="1"/>
  <c r="BE179" i="1" s="1"/>
  <c r="BK177" i="1"/>
  <c r="BI177" i="1"/>
  <c r="BH177" i="1"/>
  <c r="BG177" i="1"/>
  <c r="BF177" i="1"/>
  <c r="T177" i="1"/>
  <c r="R177" i="1"/>
  <c r="P177" i="1"/>
  <c r="J177" i="1"/>
  <c r="BE177" i="1" s="1"/>
  <c r="BK175" i="1"/>
  <c r="BI175" i="1"/>
  <c r="BH175" i="1"/>
  <c r="BG175" i="1"/>
  <c r="BF175" i="1"/>
  <c r="T175" i="1"/>
  <c r="R175" i="1"/>
  <c r="P175" i="1"/>
  <c r="J175" i="1"/>
  <c r="BE175" i="1" s="1"/>
  <c r="BK171" i="1"/>
  <c r="BI171" i="1"/>
  <c r="BH171" i="1"/>
  <c r="BG171" i="1"/>
  <c r="BF171" i="1"/>
  <c r="BE171" i="1"/>
  <c r="T171" i="1"/>
  <c r="R171" i="1"/>
  <c r="P171" i="1"/>
  <c r="J171" i="1"/>
  <c r="BK169" i="1"/>
  <c r="BI169" i="1"/>
  <c r="BH169" i="1"/>
  <c r="BG169" i="1"/>
  <c r="BF169" i="1"/>
  <c r="T169" i="1"/>
  <c r="R169" i="1"/>
  <c r="P169" i="1"/>
  <c r="J169" i="1"/>
  <c r="BE169" i="1" s="1"/>
  <c r="BK167" i="1"/>
  <c r="BI167" i="1"/>
  <c r="BH167" i="1"/>
  <c r="BG167" i="1"/>
  <c r="BF167" i="1"/>
  <c r="T167" i="1"/>
  <c r="R167" i="1"/>
  <c r="P167" i="1"/>
  <c r="J167" i="1"/>
  <c r="BE167" i="1" s="1"/>
  <c r="BK165" i="1"/>
  <c r="BI165" i="1"/>
  <c r="BH165" i="1"/>
  <c r="BG165" i="1"/>
  <c r="BF165" i="1"/>
  <c r="BE165" i="1"/>
  <c r="T165" i="1"/>
  <c r="R165" i="1"/>
  <c r="P165" i="1"/>
  <c r="J165" i="1"/>
  <c r="BK163" i="1"/>
  <c r="BI163" i="1"/>
  <c r="BH163" i="1"/>
  <c r="BG163" i="1"/>
  <c r="BF163" i="1"/>
  <c r="T163" i="1"/>
  <c r="R163" i="1"/>
  <c r="P163" i="1"/>
  <c r="J163" i="1"/>
  <c r="BE163" i="1" s="1"/>
  <c r="BK159" i="1"/>
  <c r="BI159" i="1"/>
  <c r="BH159" i="1"/>
  <c r="BG159" i="1"/>
  <c r="BF159" i="1"/>
  <c r="T159" i="1"/>
  <c r="T158" i="1" s="1"/>
  <c r="R159" i="1"/>
  <c r="P159" i="1"/>
  <c r="J159" i="1"/>
  <c r="BE159" i="1" s="1"/>
  <c r="BK154" i="1"/>
  <c r="BI154" i="1"/>
  <c r="BH154" i="1"/>
  <c r="BG154" i="1"/>
  <c r="BF154" i="1"/>
  <c r="T154" i="1"/>
  <c r="R154" i="1"/>
  <c r="P154" i="1"/>
  <c r="J154" i="1"/>
  <c r="BE154" i="1" s="1"/>
  <c r="BK152" i="1"/>
  <c r="BI152" i="1"/>
  <c r="BH152" i="1"/>
  <c r="BG152" i="1"/>
  <c r="BF152" i="1"/>
  <c r="T152" i="1"/>
  <c r="R152" i="1"/>
  <c r="P152" i="1"/>
  <c r="J152" i="1"/>
  <c r="BE152" i="1" s="1"/>
  <c r="BK151" i="1"/>
  <c r="BI151" i="1"/>
  <c r="BH151" i="1"/>
  <c r="BG151" i="1"/>
  <c r="BF151" i="1"/>
  <c r="T151" i="1"/>
  <c r="R151" i="1"/>
  <c r="P151" i="1"/>
  <c r="J151" i="1"/>
  <c r="BE151" i="1" s="1"/>
  <c r="BK147" i="1"/>
  <c r="BI147" i="1"/>
  <c r="BH147" i="1"/>
  <c r="BG147" i="1"/>
  <c r="BF147" i="1"/>
  <c r="T147" i="1"/>
  <c r="R147" i="1"/>
  <c r="R146" i="1" s="1"/>
  <c r="P147" i="1"/>
  <c r="P146" i="1" s="1"/>
  <c r="J147" i="1"/>
  <c r="BE147" i="1" s="1"/>
  <c r="BK145" i="1"/>
  <c r="BI145" i="1"/>
  <c r="BH145" i="1"/>
  <c r="BG145" i="1"/>
  <c r="BF145" i="1"/>
  <c r="BE145" i="1"/>
  <c r="T145" i="1"/>
  <c r="R145" i="1"/>
  <c r="P145" i="1"/>
  <c r="J145" i="1"/>
  <c r="BK143" i="1"/>
  <c r="BI143" i="1"/>
  <c r="BH143" i="1"/>
  <c r="BG143" i="1"/>
  <c r="BF143" i="1"/>
  <c r="T143" i="1"/>
  <c r="R143" i="1"/>
  <c r="P143" i="1"/>
  <c r="J143" i="1"/>
  <c r="BE143" i="1" s="1"/>
  <c r="BK141" i="1"/>
  <c r="BI141" i="1"/>
  <c r="BH141" i="1"/>
  <c r="BG141" i="1"/>
  <c r="BF141" i="1"/>
  <c r="T141" i="1"/>
  <c r="R141" i="1"/>
  <c r="P141" i="1"/>
  <c r="J141" i="1"/>
  <c r="BE141" i="1" s="1"/>
  <c r="BK139" i="1"/>
  <c r="BI139" i="1"/>
  <c r="BH139" i="1"/>
  <c r="BG139" i="1"/>
  <c r="BF139" i="1"/>
  <c r="T139" i="1"/>
  <c r="R139" i="1"/>
  <c r="P139" i="1"/>
  <c r="J139" i="1"/>
  <c r="BE139" i="1" s="1"/>
  <c r="BK137" i="1"/>
  <c r="BI137" i="1"/>
  <c r="BH137" i="1"/>
  <c r="BG137" i="1"/>
  <c r="BF137" i="1"/>
  <c r="BE137" i="1"/>
  <c r="T137" i="1"/>
  <c r="R137" i="1"/>
  <c r="P137" i="1"/>
  <c r="J137" i="1"/>
  <c r="BK133" i="1"/>
  <c r="BI133" i="1"/>
  <c r="BH133" i="1"/>
  <c r="BG133" i="1"/>
  <c r="BF133" i="1"/>
  <c r="T133" i="1"/>
  <c r="R133" i="1"/>
  <c r="P133" i="1"/>
  <c r="J133" i="1"/>
  <c r="BE133" i="1" s="1"/>
  <c r="BK131" i="1"/>
  <c r="BI131" i="1"/>
  <c r="BH131" i="1"/>
  <c r="BG131" i="1"/>
  <c r="BF131" i="1"/>
  <c r="T131" i="1"/>
  <c r="R131" i="1"/>
  <c r="P131" i="1"/>
  <c r="J131" i="1"/>
  <c r="BE131" i="1" s="1"/>
  <c r="BK129" i="1"/>
  <c r="BI129" i="1"/>
  <c r="BH129" i="1"/>
  <c r="BG129" i="1"/>
  <c r="BF129" i="1"/>
  <c r="T129" i="1"/>
  <c r="R129" i="1"/>
  <c r="P129" i="1"/>
  <c r="J129" i="1"/>
  <c r="BE129" i="1" s="1"/>
  <c r="BK128" i="1"/>
  <c r="BI128" i="1"/>
  <c r="BH128" i="1"/>
  <c r="BG128" i="1"/>
  <c r="BF128" i="1"/>
  <c r="T128" i="1"/>
  <c r="R128" i="1"/>
  <c r="P128" i="1"/>
  <c r="J128" i="1"/>
  <c r="BE128" i="1" s="1"/>
  <c r="BK126" i="1"/>
  <c r="BI126" i="1"/>
  <c r="BH126" i="1"/>
  <c r="BG126" i="1"/>
  <c r="BF126" i="1"/>
  <c r="T126" i="1"/>
  <c r="R126" i="1"/>
  <c r="P126" i="1"/>
  <c r="J126" i="1"/>
  <c r="BE126" i="1" s="1"/>
  <c r="BK125" i="1"/>
  <c r="BI125" i="1"/>
  <c r="BH125" i="1"/>
  <c r="BG125" i="1"/>
  <c r="BF125" i="1"/>
  <c r="T125" i="1"/>
  <c r="R125" i="1"/>
  <c r="R124" i="1" s="1"/>
  <c r="P125" i="1"/>
  <c r="J125" i="1"/>
  <c r="BE125" i="1" s="1"/>
  <c r="J119" i="1"/>
  <c r="F116" i="1"/>
  <c r="E114" i="1"/>
  <c r="J102" i="1"/>
  <c r="J92" i="1"/>
  <c r="F92" i="1"/>
  <c r="F89" i="1"/>
  <c r="E87" i="1"/>
  <c r="J37" i="1"/>
  <c r="J36" i="1"/>
  <c r="J35" i="1"/>
  <c r="J91" i="1" s="1"/>
  <c r="F119" i="1" s="1"/>
  <c r="F91" i="1" s="1"/>
  <c r="J89" i="1" s="1"/>
  <c r="E85" i="1" s="1"/>
  <c r="F34" i="1" l="1"/>
  <c r="F35" i="1"/>
  <c r="P124" i="1"/>
  <c r="R158" i="1"/>
  <c r="R123" i="1" s="1"/>
  <c r="R122" i="1" s="1"/>
  <c r="T170" i="1"/>
  <c r="T146" i="1"/>
  <c r="F37" i="1"/>
  <c r="F36" i="1"/>
  <c r="J34" i="1"/>
  <c r="BK158" i="1"/>
  <c r="J158" i="1" s="1"/>
  <c r="J100" i="1" s="1"/>
  <c r="P170" i="1"/>
  <c r="BK170" i="1"/>
  <c r="J170" i="1" s="1"/>
  <c r="J101" i="1" s="1"/>
  <c r="T124" i="1"/>
  <c r="T123" i="1" s="1"/>
  <c r="T122" i="1" s="1"/>
  <c r="BK146" i="1"/>
  <c r="J146" i="1" s="1"/>
  <c r="J99" i="1" s="1"/>
  <c r="BK124" i="1"/>
  <c r="P158" i="1"/>
  <c r="R170" i="1"/>
  <c r="F33" i="1"/>
  <c r="J33" i="1"/>
  <c r="J124" i="1"/>
  <c r="J98" i="1" s="1"/>
  <c r="J116" i="1"/>
  <c r="F118" i="1"/>
  <c r="E112" i="1"/>
  <c r="J118" i="1"/>
  <c r="BK123" i="1" l="1"/>
  <c r="J123" i="1" s="1"/>
  <c r="J97" i="1" s="1"/>
  <c r="P123" i="1"/>
  <c r="P122" i="1" s="1"/>
  <c r="BK122" i="1" l="1"/>
  <c r="J122" i="1" s="1"/>
  <c r="J30" i="1" s="1"/>
  <c r="J39" i="1" s="1"/>
  <c r="J96" i="1" l="1"/>
</calcChain>
</file>

<file path=xl/sharedStrings.xml><?xml version="1.0" encoding="utf-8"?>
<sst xmlns="http://schemas.openxmlformats.org/spreadsheetml/2006/main" count="915" uniqueCount="234">
  <si>
    <t>&gt;&gt;  skryté sloupce  &lt;&lt;</t>
  </si>
  <si>
    <t>{b8485149-0064-4235-abcd-78a881eec07c}</t>
  </si>
  <si>
    <t>2</t>
  </si>
  <si>
    <t>KRYCÍ LIST SOUPISU PRACÍ</t>
  </si>
  <si>
    <t>v ---  níže se nacházejí doplnkové a pomocné údaje k sestavám  --- v</t>
  </si>
  <si>
    <t>False</t>
  </si>
  <si>
    <t>Stavba:</t>
  </si>
  <si>
    <t>Objekt:</t>
  </si>
  <si>
    <t>502.2 - SO502.2 - Chodník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</si>
  <si>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</si>
  <si>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</si>
  <si>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</si>
  <si>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</si>
  <si>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</si>
  <si>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</si>
  <si>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</si>
  <si>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</si>
  <si>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</si>
  <si>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</si>
  <si>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Projektant:</t>
  </si>
  <si>
    <t>Zpracovatel:</t>
  </si>
  <si>
    <t>Poznámka:</t>
  </si>
  <si>
    <t>Cena bez DPH</t>
  </si>
  <si>
    <t>Základ daně</t>
  </si>
  <si>
    <t>Sazba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</si>
  <si>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</si>
  <si>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</si>
  <si>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</si>
  <si>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</si>
  <si>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</si>
  <si>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</si>
  <si>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</si>
  <si>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</si>
  <si>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</si>
  <si>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</si>
  <si>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</si>
  <si>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</si>
  <si>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</si>
  <si>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</si>
  <si>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</si>
  <si>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</si>
  <si>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</si>
  <si>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</si>
  <si>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</si>
  <si>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</si>
  <si>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</si>
  <si>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</si>
  <si>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</si>
  <si>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</si>
  <si>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</si>
  <si>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</si>
  <si>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</si>
  <si>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</si>
  <si>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</si>
  <si>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</si>
  <si>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</si>
  <si>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</si>
  <si>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</si>
  <si>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</si>
  <si>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</si>
  <si>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</si>
  <si>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</si>
  <si>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</si>
  <si>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</si>
  <si>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</si>
  <si>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</si>
  <si>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</si>
  <si>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</si>
  <si>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</si>
  <si>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HSV</t>
  </si>
  <si>
    <t>Práce a dodávky HSV</t>
  </si>
  <si>
    <t>1</t>
  </si>
  <si>
    <t>0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</si>
  <si>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</si>
  <si>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</si>
  <si>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</si>
  <si>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</si>
  <si>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</si>
  <si>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</si>
  <si>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CS ÚRS 2019 02</t>
  </si>
  <si>
    <t>4</t>
  </si>
  <si>
    <t>-1805594917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</si>
  <si>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</si>
  <si>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</si>
  <si>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-1813813023</t>
  </si>
  <si>
    <t>VV</t>
  </si>
  <si>
    <t>"pod dlažbou" 315</t>
  </si>
  <si>
    <t>True</t>
  </si>
  <si>
    <t>3</t>
  </si>
  <si>
    <t>113202111</t>
  </si>
  <si>
    <t>Vytrhání obrub  s vybouráním lože, s přemístěním hmot na skládku na vzdálenost do 3 m nebo s naložením na dopravní prostředek z krajníků nebo obrubníků stojatých</t>
  </si>
  <si>
    <t>m</t>
  </si>
  <si>
    <t>149382699</t>
  </si>
  <si>
    <t>122202201</t>
  </si>
  <si>
    <t>Odkopávky a prokopávky nezapažené pro silnice  s přemístěním výkopku v příčných profilech na vzdálenost do 15 m nebo s naložením na dopravní prostředek v hornině tř. 3 do 100 m3</t>
  </si>
  <si>
    <t>m3</t>
  </si>
  <si>
    <t>-471278331</t>
  </si>
  <si>
    <t>385*0,1/2</t>
  </si>
  <si>
    <t>5</t>
  </si>
  <si>
    <t>122202209</t>
  </si>
  <si>
    <t>Odkopávky a prokopávky nezapažené pro silnice  s přemístěním výkopku v příčných profilech na vzdálenost do 15 m nebo s naložením na dopravní prostředek v hornině tř. 3 Příplatek k cenám za lepivost horniny tř. 3</t>
  </si>
  <si>
    <t>923287632</t>
  </si>
  <si>
    <t>19,25/2</t>
  </si>
  <si>
    <t>6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</si>
  <si>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</si>
  <si>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</si>
  <si>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-1610569979</t>
  </si>
  <si>
    <t>"na meziskládku" 13</t>
  </si>
  <si>
    <t>"pro zásypy" 13</t>
  </si>
  <si>
    <t>Součet</t>
  </si>
  <si>
    <t>7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</si>
  <si>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</si>
  <si>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</si>
  <si>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91966457</t>
  </si>
  <si>
    <t>19,25-13</t>
  </si>
  <si>
    <t>8</t>
  </si>
  <si>
    <t>167101101</t>
  </si>
  <si>
    <t>Nakládání, skládání a překládání neulehlého výkopku nebo sypaniny  nakládání, množství do 100 m3, z hornin tř. 1 až 4</t>
  </si>
  <si>
    <t>2050814784</t>
  </si>
  <si>
    <t>9</t>
  </si>
  <si>
    <t>171201211</t>
  </si>
  <si>
    <t>Poplatek za uložení stavebního odpadu na skládce (skládkovné) zeminy a kameniva zatříděného do Katalogu odpadů pod kódem 170 504</t>
  </si>
  <si>
    <t>t</t>
  </si>
  <si>
    <t>15809364</t>
  </si>
  <si>
    <t>6,25*1,8</t>
  </si>
  <si>
    <t>10</t>
  </si>
  <si>
    <t>174101101</t>
  </si>
  <si>
    <t>Zásyp sypaninou z jakékoliv horniny  s uložením výkopku ve vrstvách se zhutněním jam, šachet, rýh nebo kolem objektů v těchto vykopávkách</t>
  </si>
  <si>
    <t>905236441</t>
  </si>
  <si>
    <t>"po vybouraných obrubnících" 13</t>
  </si>
  <si>
    <t>11</t>
  </si>
  <si>
    <t>181951102</t>
  </si>
  <si>
    <t>Úprava pláně vyrovnáním výškových rozdílů  v hornině tř. 1 až 4 se zhutněním</t>
  </si>
  <si>
    <t>280298767</t>
  </si>
  <si>
    <t>Komunikace pozemní</t>
  </si>
  <si>
    <t>12</t>
  </si>
  <si>
    <t>564851111</t>
  </si>
  <si>
    <t>Podklad ze štěrkodrti ŠD  s rozprostřením a zhutněním, po zhutnění tl. 150 mm</t>
  </si>
  <si>
    <t>-1313060966</t>
  </si>
  <si>
    <t>"ŠD-A 0/32" 385</t>
  </si>
  <si>
    <t>"ŠD-B 16/63" 385</t>
  </si>
  <si>
    <t>13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</si>
  <si>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</si>
  <si>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</si>
  <si>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99977672</t>
  </si>
  <si>
    <t>14</t>
  </si>
  <si>
    <t>M</t>
  </si>
  <si>
    <t>59245222</t>
  </si>
  <si>
    <t>dlažba zámková 200x200x60mmpro nevidomé červená</t>
  </si>
  <si>
    <t>924108845</t>
  </si>
  <si>
    <t>7*1,02</t>
  </si>
  <si>
    <t>15</t>
  </si>
  <si>
    <t>592450221</t>
  </si>
  <si>
    <t>dlažba zámková 200x200x60mm přírodní</t>
  </si>
  <si>
    <t>1974463082</t>
  </si>
  <si>
    <t>"potřeba dlažby" 378*1,02</t>
  </si>
  <si>
    <t>"odečet stávající dlažby" -315</t>
  </si>
  <si>
    <t>Ostatní konstrukce a práce, bourání</t>
  </si>
  <si>
    <t>16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</si>
  <si>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</si>
  <si>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</si>
  <si>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-1918725707</t>
  </si>
  <si>
    <t>"obrubník rovný" 65</t>
  </si>
  <si>
    <t>"obrubník oblý" 3</t>
  </si>
  <si>
    <t>17</t>
  </si>
  <si>
    <t>59217017</t>
  </si>
  <si>
    <t>obrubník betonový chodníkový 1000x100x250mm</t>
  </si>
  <si>
    <t>-1645297590</t>
  </si>
  <si>
    <t>65*1,01</t>
  </si>
  <si>
    <t>18</t>
  </si>
  <si>
    <t>59217018</t>
  </si>
  <si>
    <t>obrubník betonový chodníkový 1000x100x250mm oblý</t>
  </si>
  <si>
    <t>843123569</t>
  </si>
  <si>
    <t>3*1,01</t>
  </si>
  <si>
    <t>19</t>
  </si>
  <si>
    <t>916991121</t>
  </si>
  <si>
    <t>Lože pod obrubníky, krajníky nebo obruby z dlažebních kostek  z betonu prostého tř. C 16/20</t>
  </si>
  <si>
    <t>-1341366055</t>
  </si>
  <si>
    <t>(65+3)*0,3*0,15</t>
  </si>
  <si>
    <t>20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</si>
  <si>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</si>
  <si>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</si>
  <si>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-1801408231</t>
  </si>
  <si>
    <t>997</t>
  </si>
  <si>
    <t>Přesun sutě</t>
  </si>
  <si>
    <t>21</t>
  </si>
  <si>
    <t>997221121</t>
  </si>
  <si>
    <t>Vodorovná doprava suti nošením s naložením a se složením z kusových materiálů, na vzdálenost do 50 m</t>
  </si>
  <si>
    <t>-1143832474</t>
  </si>
  <si>
    <t>"obrubníky" 130*0,205</t>
  </si>
  <si>
    <t>"betonová dlažba-na meziskládku" 315*0,26</t>
  </si>
  <si>
    <t>22</t>
  </si>
  <si>
    <t>997221551</t>
  </si>
  <si>
    <t>Vodorovná doprava suti  bez naložení, ale se složením a s hrubým urovnáním ze sypkých materiálů, na vzdálenost do 1 km</t>
  </si>
  <si>
    <t>-1993158120</t>
  </si>
  <si>
    <t>"kamenivo" 315*0,29</t>
  </si>
  <si>
    <t>23</t>
  </si>
  <si>
    <t>997221559</t>
  </si>
  <si>
    <t>Vodorovná doprava suti  bez naložení, ale se složením a s hrubým urovnáním Příplatek k ceně za každý další i započatý 1 km přes 1 km</t>
  </si>
  <si>
    <t>267376425</t>
  </si>
  <si>
    <t>"kamenivo" 315*0,29*9</t>
  </si>
  <si>
    <t>24</t>
  </si>
  <si>
    <t>997221571</t>
  </si>
  <si>
    <t>Vodorovná doprava vybouraných hmot  bez naložení, ale se složením a s hrubým urovnáním na vzdálenost do 1 km</t>
  </si>
  <si>
    <t>1872546572</t>
  </si>
  <si>
    <t>25</t>
  </si>
  <si>
    <t>997221579</t>
  </si>
  <si>
    <t>Vodorovná doprava vybouraných hmot  bez naložení, ale se složením a s hrubým urovnáním na vzdálenost Příplatek k ceně za každý další i započatý 1 km přes 1 km</t>
  </si>
  <si>
    <t>681319527</t>
  </si>
  <si>
    <t>"obrubníky" 130*0,205*9</t>
  </si>
  <si>
    <t>26</t>
  </si>
  <si>
    <t>997221611</t>
  </si>
  <si>
    <t>Nakládání na dopravní prostředky  pro vodorovnou dopravu suti</t>
  </si>
  <si>
    <t>-159656606</t>
  </si>
  <si>
    <t>27</t>
  </si>
  <si>
    <t>997221612</t>
  </si>
  <si>
    <t>Nakládání na dopravní prostředky  pro vodorovnou dopravu vybouraných hmot</t>
  </si>
  <si>
    <t>1926455599</t>
  </si>
  <si>
    <t>28</t>
  </si>
  <si>
    <t>997221815</t>
  </si>
  <si>
    <t>Poplatek za uložení stavebního odpadu na skládce (skládkovné) z prostého betonu zatříděného do Katalogu odpadů pod kódem 170 101</t>
  </si>
  <si>
    <t>255279087</t>
  </si>
  <si>
    <t>29</t>
  </si>
  <si>
    <t>997221855</t>
  </si>
  <si>
    <t>-235986661</t>
  </si>
  <si>
    <t>998</t>
  </si>
  <si>
    <t>Přesun hmot</t>
  </si>
  <si>
    <t>30</t>
  </si>
  <si>
    <t>998223011</t>
  </si>
  <si>
    <t>Přesun hmot pro pozemní komunikace s krytem dlážděným  dopravní vzdálenost do 200 m jakékoliv délky objektu</t>
  </si>
  <si>
    <t>1088595177</t>
  </si>
  <si>
    <t>Parkovací dům Havlíčkova 1, Kroměříž</t>
  </si>
  <si>
    <t>3. 7. 2019</t>
  </si>
  <si>
    <t>Vyplň údaj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</si>
</sst>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\.mm\.yyyy"/>
    <numFmt numFmtId="165" formatCode="#,##0.00%"/>
    <numFmt numFmtId="166" formatCode="#,##0.00000"/>
    <numFmt numFmtId="167" formatCode="#,##0.000"/>
  </numFmts>
  <fonts count="25" x14ac:knownFonts="1">
    <font>
      <sz val="8"/>
      <name val="Arial CE"/>
      <family val="2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b/>
      <sz val="10"/>
      <color rgb="FF464646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8"/>
      <color rgb="FF505050"/>
      <name val="Arial CE"/>
    </font>
    <font>
      <sz val="7"/>
      <color rgb="FF969696"/>
      <name val="Arial CE"/>
    </font>
    <font>
      <sz val="8"/>
      <color rgb="FFFF0000"/>
      <name val="Arial CE"/>
    </font>
    <font>
      <i/>
      <sz val="9"/>
      <color rgb="FF0000FF"/>
      <name val="Arial CE"/>
    </font>
    <font>
      <i/>
      <sz val="8"/>
      <color rgb="FF0000FF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>
      <protection locked="0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0" fillId="0" borderId="3" xfId="0" applyBorder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 applyProtection="1">
      <alignment horizontal="left" vertical="center"/>
      <protection locked="0"/>
    </xf>
    <xf numFmtId="164" fontId="6" fillId="0" borderId="0" xfId="0" applyNumberFormat="1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right" vertical="center"/>
      <protection locked="0"/>
    </xf>
    <xf numFmtId="0" fontId="9" fillId="0" borderId="0" xfId="0" applyFont="1" applyAlignment="1">
      <alignment horizontal="left" vertical="center"/>
    </xf>
    <xf numFmtId="4" fontId="4" fillId="0" borderId="0" xfId="0" applyNumberFormat="1" applyFont="1" applyAlignment="1">
      <alignment vertical="center"/>
    </xf>
    <xf numFmtId="165" fontId="4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10" fillId="4" borderId="5" xfId="0" applyFont="1" applyFill="1" applyBorder="1" applyAlignment="1">
      <alignment horizontal="left" vertical="center"/>
    </xf>
    <xf numFmtId="0" fontId="0" fillId="4" borderId="6" xfId="0" applyFont="1" applyFill="1" applyBorder="1" applyAlignment="1">
      <alignment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center" vertical="center"/>
    </xf>
    <xf numFmtId="0" fontId="0" fillId="4" borderId="6" xfId="0" applyFont="1" applyFill="1" applyBorder="1" applyAlignment="1" applyProtection="1">
      <alignment vertical="center"/>
      <protection locked="0"/>
    </xf>
    <xf numFmtId="4" fontId="10" fillId="4" borderId="6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1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8" xfId="0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0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Alignment="1">
      <alignment horizontal="right" vertical="center"/>
    </xf>
    <xf numFmtId="0" fontId="0" fillId="0" borderId="8" xfId="0" applyFont="1" applyBorder="1" applyAlignment="1">
      <alignment vertical="center"/>
    </xf>
    <xf numFmtId="0" fontId="0" fillId="0" borderId="8" xfId="0" applyFont="1" applyBorder="1" applyAlignment="1" applyProtection="1">
      <alignment vertical="center"/>
      <protection locked="0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12" fillId="4" borderId="0" xfId="0" applyFont="1" applyFill="1" applyAlignment="1">
      <alignment horizontal="righ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3" xfId="0" applyFont="1" applyBorder="1" applyAlignment="1">
      <alignment vertical="center"/>
    </xf>
    <xf numFmtId="0" fontId="14" fillId="0" borderId="12" xfId="0" applyFont="1" applyBorder="1" applyAlignment="1">
      <alignment horizontal="left" vertical="center"/>
    </xf>
    <xf numFmtId="0" fontId="14" fillId="0" borderId="12" xfId="0" applyFont="1" applyBorder="1" applyAlignment="1">
      <alignment vertical="center"/>
    </xf>
    <xf numFmtId="0" fontId="14" fillId="0" borderId="12" xfId="0" applyFont="1" applyBorder="1" applyAlignment="1" applyProtection="1">
      <alignment vertical="center"/>
      <protection locked="0"/>
    </xf>
    <xf numFmtId="4" fontId="14" fillId="0" borderId="12" xfId="0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15" fillId="0" borderId="12" xfId="0" applyFont="1" applyBorder="1" applyAlignment="1">
      <alignment horizontal="left" vertical="center"/>
    </xf>
    <xf numFmtId="0" fontId="15" fillId="0" borderId="12" xfId="0" applyFont="1" applyBorder="1" applyAlignment="1">
      <alignment vertical="center"/>
    </xf>
    <xf numFmtId="0" fontId="15" fillId="0" borderId="12" xfId="0" applyFont="1" applyBorder="1" applyAlignment="1" applyProtection="1">
      <alignment vertical="center"/>
      <protection locked="0"/>
    </xf>
    <xf numFmtId="4" fontId="15" fillId="0" borderId="12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center" vertical="center" wrapText="1"/>
      <protection locked="0"/>
    </xf>
    <xf numFmtId="0" fontId="12" fillId="4" borderId="15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4" fontId="8" fillId="0" borderId="0" xfId="0" applyNumberFormat="1" applyFont="1" applyAlignment="1"/>
    <xf numFmtId="0" fontId="0" fillId="0" borderId="16" xfId="0" applyFont="1" applyBorder="1" applyAlignment="1">
      <alignment vertical="center"/>
    </xf>
    <xf numFmtId="0" fontId="0" fillId="0" borderId="4" xfId="0" applyBorder="1" applyAlignment="1">
      <alignment vertical="center"/>
    </xf>
    <xf numFmtId="166" fontId="17" fillId="0" borderId="4" xfId="0" applyNumberFormat="1" applyFont="1" applyBorder="1" applyAlignment="1"/>
    <xf numFmtId="166" fontId="17" fillId="0" borderId="17" xfId="0" applyNumberFormat="1" applyFont="1" applyBorder="1" applyAlignment="1"/>
    <xf numFmtId="4" fontId="18" fillId="0" borderId="0" xfId="0" applyNumberFormat="1" applyFont="1" applyAlignment="1">
      <alignment vertical="center"/>
    </xf>
    <xf numFmtId="0" fontId="19" fillId="0" borderId="0" xfId="0" applyFont="1" applyAlignment="1"/>
    <xf numFmtId="0" fontId="19" fillId="0" borderId="3" xfId="0" applyFont="1" applyBorder="1" applyAlignment="1"/>
    <xf numFmtId="0" fontId="1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9" fillId="0" borderId="0" xfId="0" applyFont="1" applyAlignment="1" applyProtection="1">
      <protection locked="0"/>
    </xf>
    <xf numFmtId="4" fontId="14" fillId="0" borderId="0" xfId="0" applyNumberFormat="1" applyFont="1" applyAlignment="1"/>
    <xf numFmtId="0" fontId="19" fillId="0" borderId="18" xfId="0" applyFont="1" applyBorder="1" applyAlignment="1"/>
    <xf numFmtId="0" fontId="19" fillId="0" borderId="0" xfId="0" applyFont="1" applyBorder="1" applyAlignment="1"/>
    <xf numFmtId="166" fontId="19" fillId="0" borderId="0" xfId="0" applyNumberFormat="1" applyFont="1" applyBorder="1" applyAlignment="1"/>
    <xf numFmtId="166" fontId="19" fillId="0" borderId="19" xfId="0" applyNumberFormat="1" applyFont="1" applyBorder="1" applyAlignment="1"/>
    <xf numFmtId="0" fontId="19" fillId="0" borderId="0" xfId="0" applyFont="1" applyAlignment="1">
      <alignment horizontal="center"/>
    </xf>
    <xf numFmtId="4" fontId="19" fillId="0" borderId="0" xfId="0" applyNumberFormat="1" applyFont="1" applyAlignment="1">
      <alignment vertical="center"/>
    </xf>
    <xf numFmtId="0" fontId="15" fillId="0" borderId="0" xfId="0" applyFont="1" applyAlignment="1">
      <alignment horizontal="left"/>
    </xf>
    <xf numFmtId="4" fontId="15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2" fillId="0" borderId="20" xfId="0" applyFont="1" applyBorder="1" applyAlignment="1" applyProtection="1">
      <alignment horizontal="center" vertical="center"/>
      <protection locked="0"/>
    </xf>
    <xf numFmtId="49" fontId="12" fillId="0" borderId="20" xfId="0" applyNumberFormat="1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left" vertical="center" wrapText="1"/>
      <protection locked="0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167" fontId="12" fillId="0" borderId="20" xfId="0" applyNumberFormat="1" applyFont="1" applyBorder="1" applyAlignment="1" applyProtection="1">
      <alignment vertical="center"/>
      <protection locked="0"/>
    </xf>
    <xf numFmtId="4" fontId="12" fillId="2" borderId="20" xfId="0" applyNumberFormat="1" applyFont="1" applyFill="1" applyBorder="1" applyAlignment="1" applyProtection="1">
      <alignment vertical="center"/>
      <protection locked="0"/>
    </xf>
    <xf numFmtId="4" fontId="12" fillId="0" borderId="20" xfId="0" applyNumberFormat="1" applyFont="1" applyBorder="1" applyAlignment="1" applyProtection="1">
      <alignment vertical="center"/>
      <protection locked="0"/>
    </xf>
    <xf numFmtId="0" fontId="16" fillId="2" borderId="18" xfId="0" applyFont="1" applyFill="1" applyBorder="1" applyAlignment="1" applyProtection="1">
      <alignment horizontal="left" vertical="center"/>
      <protection locked="0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166" fontId="16" fillId="0" borderId="19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167" fontId="20" fillId="0" borderId="0" xfId="0" applyNumberFormat="1" applyFont="1" applyAlignment="1">
      <alignment vertical="center"/>
    </xf>
    <xf numFmtId="0" fontId="20" fillId="0" borderId="0" xfId="0" applyFont="1" applyAlignment="1" applyProtection="1">
      <alignment vertical="center"/>
      <protection locked="0"/>
    </xf>
    <xf numFmtId="0" fontId="20" fillId="0" borderId="18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9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167" fontId="22" fillId="0" borderId="0" xfId="0" applyNumberFormat="1" applyFont="1" applyAlignment="1">
      <alignment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18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19" xfId="0" applyFont="1" applyBorder="1" applyAlignment="1">
      <alignment vertical="center"/>
    </xf>
    <xf numFmtId="0" fontId="23" fillId="0" borderId="20" xfId="0" applyFont="1" applyBorder="1" applyAlignment="1" applyProtection="1">
      <alignment horizontal="center" vertical="center"/>
      <protection locked="0"/>
    </xf>
    <xf numFmtId="49" fontId="23" fillId="0" borderId="20" xfId="0" applyNumberFormat="1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left" vertical="center" wrapText="1"/>
      <protection locked="0"/>
    </xf>
    <xf numFmtId="0" fontId="23" fillId="0" borderId="20" xfId="0" applyFont="1" applyBorder="1" applyAlignment="1" applyProtection="1">
      <alignment horizontal="center" vertical="center" wrapText="1"/>
      <protection locked="0"/>
    </xf>
    <xf numFmtId="167" fontId="23" fillId="0" borderId="20" xfId="0" applyNumberFormat="1" applyFont="1" applyBorder="1" applyAlignment="1" applyProtection="1">
      <alignment vertical="center"/>
      <protection locked="0"/>
    </xf>
    <xf numFmtId="4" fontId="23" fillId="2" borderId="20" xfId="0" applyNumberFormat="1" applyFont="1" applyFill="1" applyBorder="1" applyAlignment="1" applyProtection="1">
      <alignment vertical="center"/>
      <protection locked="0"/>
    </xf>
    <xf numFmtId="4" fontId="23" fillId="0" borderId="20" xfId="0" applyNumberFormat="1" applyFont="1" applyBorder="1" applyAlignment="1" applyProtection="1">
      <alignment vertical="center"/>
      <protection locked="0"/>
    </xf>
    <xf numFmtId="0" fontId="24" fillId="0" borderId="3" xfId="0" applyFont="1" applyBorder="1" applyAlignment="1">
      <alignment vertical="center"/>
    </xf>
    <xf numFmtId="0" fontId="23" fillId="2" borderId="18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0" fontId="16" fillId="2" borderId="21" xfId="0" applyFont="1" applyFill="1" applyBorder="1" applyAlignment="1" applyProtection="1">
      <alignment horizontal="left" vertical="center"/>
      <protection locked="0"/>
    </xf>
    <xf numFmtId="0" fontId="16" fillId="0" borderId="12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166" fontId="16" fillId="0" borderId="12" xfId="0" applyNumberFormat="1" applyFont="1" applyBorder="1" applyAlignment="1">
      <alignment vertical="center"/>
    </xf>
    <xf numFmtId="166" fontId="16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0" fillId="0" borderId="0" xfId="0"/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259080" cy="25908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2:BM193"/>
  <sheetViews>
    <sheetView showGridLines="0" tabSelected="1" workbookViewId="0">
      <selection activeCell="Z15" sqref="Z15"/>
    </sheetView>
  </sheetViews>
  <sheetFormatPr defaultRowHeight="11.25" x14ac:dyDescent="0.2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43.5" customWidth="1"/>
    <col min="7" max="7" width="6" customWidth="1"/>
    <col min="8" max="8" width="9.83203125" customWidth="1"/>
    <col min="9" max="9" width="17.33203125" style="1" customWidth="1"/>
    <col min="10" max="11" width="17.33203125" customWidth="1"/>
    <col min="12" max="12" width="8" customWidth="1"/>
    <col min="13" max="13" width="9.33203125" hidden="1" customWidth="1"/>
    <col min="15" max="20" width="12.164062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</cols>
  <sheetData>
    <row r="2" spans="1:46" ht="36.950000000000003" customHeight="1" x14ac:dyDescent="0.2">
      <c r="L2" s="159" t="s">
        <v>0</v>
      </c>
      <c r="M2" s="160"/>
      <c r="N2" s="160"/>
      <c r="O2" s="160"/>
      <c r="P2" s="160"/>
      <c r="Q2" s="160"/>
      <c r="R2" s="160"/>
      <c r="S2" s="160"/>
      <c r="T2" s="160"/>
      <c r="U2" s="160"/>
      <c r="V2" s="160"/>
      <c r="AT2" s="2" t="s">
        <v>1</v>
      </c>
    </row>
    <row r="3" spans="1:46" ht="6.95" customHeight="1" x14ac:dyDescent="0.2">
      <c r="B3" s="3"/>
      <c r="C3" s="4"/>
      <c r="D3" s="4"/>
      <c r="E3" s="4"/>
      <c r="F3" s="4"/>
      <c r="G3" s="4"/>
      <c r="H3" s="4"/>
      <c r="I3" s="5"/>
      <c r="J3" s="4"/>
      <c r="K3" s="4"/>
      <c r="L3" s="6"/>
      <c r="AT3" s="2" t="s">
        <v>2</v>
      </c>
    </row>
    <row r="4" spans="1:46" ht="24.95" customHeight="1" x14ac:dyDescent="0.2">
      <c r="B4" s="6"/>
      <c r="D4" s="7" t="s">
        <v>3</v>
      </c>
      <c r="L4" s="6"/>
      <c r="M4" s="8" t="s">
        <v>4</v>
      </c>
      <c r="AT4" s="2" t="s">
        <v>5</v>
      </c>
    </row>
    <row r="5" spans="1:46" ht="6.95" customHeight="1" x14ac:dyDescent="0.2">
      <c r="B5" s="6"/>
      <c r="L5" s="6"/>
    </row>
    <row r="6" spans="1:46" ht="12" customHeight="1" x14ac:dyDescent="0.2">
      <c r="B6" s="6"/>
      <c r="D6" s="9" t="s">
        <v>6</v>
      </c>
      <c r="L6" s="6"/>
    </row>
    <row r="7" spans="1:46" ht="14.45" customHeight="1" x14ac:dyDescent="0.2">
      <c r="B7" s="6"/>
      <c r="E7" s="157" t="s">
        <v>231</v>
      </c>
      <c r="F7" s="158"/>
      <c r="G7" s="158"/>
      <c r="H7" s="158"/>
      <c r="L7" s="6"/>
    </row>
    <row r="8" spans="1:46" s="14" customFormat="1" ht="12" customHeight="1" x14ac:dyDescent="0.2">
      <c r="A8" s="10"/>
      <c r="B8" s="11"/>
      <c r="C8" s="10"/>
      <c r="D8" s="9" t="s">
        <v>7</v>
      </c>
      <c r="E8" s="10"/>
      <c r="F8" s="10"/>
      <c r="G8" s="10"/>
      <c r="H8" s="10"/>
      <c r="I8" s="12"/>
      <c r="J8" s="10"/>
      <c r="K8" s="10"/>
      <c r="L8" s="13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</row>
    <row r="9" spans="1:46" s="14" customFormat="1" ht="14.45" customHeight="1" x14ac:dyDescent="0.2">
      <c r="A9" s="10"/>
      <c r="B9" s="11"/>
      <c r="C9" s="10"/>
      <c r="D9" s="10"/>
      <c r="E9" s="155" t="s">
        <v>8</v>
      </c>
      <c r="F9" s="156"/>
      <c r="G9" s="156"/>
      <c r="H9" s="156"/>
      <c r="I9" s="12"/>
      <c r="J9" s="10"/>
      <c r="K9" s="10"/>
      <c r="L9" s="13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</row>
    <row r="10" spans="1:46" s="14" customFormat="1" x14ac:dyDescent="0.2">
      <c r="A10" s="10"/>
      <c r="B10" s="11"/>
      <c r="C10" s="10"/>
      <c r="D10" s="10"/>
      <c r="E10" s="10"/>
      <c r="F10" s="10"/>
      <c r="G10" s="10"/>
      <c r="H10" s="10"/>
      <c r="I10" s="12"/>
      <c r="J10" s="10"/>
      <c r="K10" s="10"/>
      <c r="L10" s="13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</row>
    <row r="11" spans="1:46" s="14" customFormat="1" ht="12" customHeight="1" x14ac:dyDescent="0.2">
      <c r="A11" s="10"/>
      <c r="B11" s="11"/>
      <c r="C11" s="10"/>
      <c r="D11" s="9" t="s">
        <v>9</v>
      </c>
      <c r="E11" s="10"/>
      <c r="F11" s="15" t="s">
        <v>10</v>
      </c>
      <c r="G11" s="10"/>
      <c r="H11" s="10"/>
      <c r="I11" s="16" t="s">
        <v>11</v>
      </c>
      <c r="J11" s="15" t="s">
        <v>10</v>
      </c>
      <c r="K11" s="10"/>
      <c r="L11" s="13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</row>
    <row r="12" spans="1:46" s="14" customFormat="1" ht="12" customHeight="1" x14ac:dyDescent="0.2">
      <c r="A12" s="10"/>
      <c r="B12" s="11"/>
      <c r="C12" s="10"/>
      <c r="D12" s="9" t="s">
        <v>12</v>
      </c>
      <c r="E12" s="10"/>
      <c r="F12" s="15" t="s">
        <v>13</v>
      </c>
      <c r="G12" s="10"/>
      <c r="H12" s="10"/>
      <c r="I12" s="16" t="s">
        <v>14</v>
      </c>
      <c r="J12" s="17" t="s">
        <v>232</v>
      </c>
      <c r="K12" s="10"/>
      <c r="L12" s="13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</row>
    <row r="13" spans="1:46" s="14" customFormat="1" ht="10.9" customHeight="1" x14ac:dyDescent="0.2">
      <c r="A13" s="10"/>
      <c r="B13" s="11"/>
      <c r="C13" s="10"/>
      <c r="D13" s="10"/>
      <c r="E13" s="10"/>
      <c r="F13" s="10"/>
      <c r="G13" s="10"/>
      <c r="H13" s="10"/>
      <c r="I13" s="12"/>
      <c r="J13" s="10"/>
      <c r="K13" s="10"/>
      <c r="L13" s="13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46" s="14" customFormat="1" ht="12" customHeight="1" x14ac:dyDescent="0.2">
      <c r="A14" s="10"/>
      <c r="B14" s="11"/>
      <c r="C14" s="10"/>
      <c r="D14" s="9" t="s">
        <v>15</v>
      </c>
      <c r="E14" s="10"/>
      <c r="F14" s="10"/>
      <c r="G14" s="10"/>
      <c r="H14" s="10"/>
      <c r="I14" s="16" t="s">
        <v>16</v>
      </c>
      <c r="J14" s="15" t="s">
        <v>10</v>
      </c>
      <c r="K14" s="10"/>
      <c r="L14" s="13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</row>
    <row r="15" spans="1:46" s="14" customFormat="1" ht="18" customHeight="1" x14ac:dyDescent="0.2">
      <c r="A15" s="10"/>
      <c r="B15" s="11"/>
      <c r="C15" s="10"/>
      <c r="D15" s="10"/>
      <c r="E15" s="15" t="s">
        <v>13</v>
      </c>
      <c r="F15" s="10"/>
      <c r="G15" s="10"/>
      <c r="H15" s="10"/>
      <c r="I15" s="16" t="s">
        <v>17</v>
      </c>
      <c r="J15" s="15" t="s">
        <v>10</v>
      </c>
      <c r="K15" s="10"/>
      <c r="L15" s="13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1:46" s="14" customFormat="1" ht="6.95" customHeight="1" x14ac:dyDescent="0.2">
      <c r="A16" s="10"/>
      <c r="B16" s="11"/>
      <c r="C16" s="10"/>
      <c r="D16" s="10"/>
      <c r="E16" s="10"/>
      <c r="F16" s="10"/>
      <c r="G16" s="10"/>
      <c r="H16" s="10"/>
      <c r="I16" s="12"/>
      <c r="J16" s="10"/>
      <c r="K16" s="10"/>
      <c r="L16" s="13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</row>
    <row r="17" spans="1:31" s="14" customFormat="1" ht="12" customHeight="1" x14ac:dyDescent="0.2">
      <c r="A17" s="10"/>
      <c r="B17" s="11"/>
      <c r="C17" s="10"/>
      <c r="D17" s="9" t="s">
        <v>18</v>
      </c>
      <c r="E17" s="10"/>
      <c r="F17" s="10"/>
      <c r="G17" s="10"/>
      <c r="H17" s="10"/>
      <c r="I17" s="16" t="s">
        <v>16</v>
      </c>
      <c r="J17" s="18" t="s">
        <v>233</v>
      </c>
      <c r="K17" s="10"/>
      <c r="L17" s="13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</row>
    <row r="18" spans="1:31" s="14" customFormat="1" ht="18" customHeight="1" x14ac:dyDescent="0.2">
      <c r="A18" s="10"/>
      <c r="B18" s="11"/>
      <c r="C18" s="10"/>
      <c r="D18" s="10"/>
      <c r="E18" s="161" t="s">
        <v>233</v>
      </c>
      <c r="F18" s="162"/>
      <c r="G18" s="162"/>
      <c r="H18" s="162"/>
      <c r="I18" s="16" t="s">
        <v>17</v>
      </c>
      <c r="J18" s="18" t="s">
        <v>233</v>
      </c>
      <c r="K18" s="10"/>
      <c r="L18" s="13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</row>
    <row r="19" spans="1:31" s="14" customFormat="1" ht="6.95" customHeight="1" x14ac:dyDescent="0.2">
      <c r="A19" s="10"/>
      <c r="B19" s="11"/>
      <c r="C19" s="10"/>
      <c r="D19" s="10"/>
      <c r="E19" s="10"/>
      <c r="F19" s="10"/>
      <c r="G19" s="10"/>
      <c r="H19" s="10"/>
      <c r="I19" s="12"/>
      <c r="J19" s="10"/>
      <c r="K19" s="10"/>
      <c r="L19" s="13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</row>
    <row r="20" spans="1:31" s="14" customFormat="1" ht="12" customHeight="1" x14ac:dyDescent="0.2">
      <c r="A20" s="10"/>
      <c r="B20" s="11"/>
      <c r="C20" s="10"/>
      <c r="D20" s="9" t="s">
        <v>19</v>
      </c>
      <c r="E20" s="10"/>
      <c r="F20" s="10"/>
      <c r="G20" s="10"/>
      <c r="H20" s="10"/>
      <c r="I20" s="16" t="s">
        <v>16</v>
      </c>
      <c r="J20" s="15" t="s">
        <v>10</v>
      </c>
      <c r="K20" s="10"/>
      <c r="L20" s="13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</row>
    <row r="21" spans="1:31" s="14" customFormat="1" ht="18" customHeight="1" x14ac:dyDescent="0.2">
      <c r="A21" s="10"/>
      <c r="B21" s="11"/>
      <c r="C21" s="10"/>
      <c r="D21" s="10"/>
      <c r="E21" s="15" t="s">
        <v>13</v>
      </c>
      <c r="F21" s="10"/>
      <c r="G21" s="10"/>
      <c r="H21" s="10"/>
      <c r="I21" s="16" t="s">
        <v>17</v>
      </c>
      <c r="J21" s="15" t="s">
        <v>10</v>
      </c>
      <c r="K21" s="10"/>
      <c r="L21" s="13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</row>
    <row r="22" spans="1:31" s="14" customFormat="1" ht="6.95" customHeight="1" x14ac:dyDescent="0.2">
      <c r="A22" s="10"/>
      <c r="B22" s="11"/>
      <c r="C22" s="10"/>
      <c r="D22" s="10"/>
      <c r="E22" s="10"/>
      <c r="F22" s="10"/>
      <c r="G22" s="10"/>
      <c r="H22" s="10"/>
      <c r="I22" s="12"/>
      <c r="J22" s="10"/>
      <c r="K22" s="10"/>
      <c r="L22" s="13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</row>
    <row r="23" spans="1:31" s="14" customFormat="1" ht="12" customHeight="1" x14ac:dyDescent="0.2">
      <c r="A23" s="10"/>
      <c r="B23" s="11"/>
      <c r="C23" s="10"/>
      <c r="D23" s="9" t="s">
        <v>20</v>
      </c>
      <c r="E23" s="10"/>
      <c r="F23" s="10"/>
      <c r="G23" s="10"/>
      <c r="H23" s="10"/>
      <c r="I23" s="16" t="s">
        <v>16</v>
      </c>
      <c r="J23" s="15" t="s">
        <v>10</v>
      </c>
      <c r="K23" s="10"/>
      <c r="L23" s="13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</row>
    <row r="24" spans="1:31" s="14" customFormat="1" ht="18" customHeight="1" x14ac:dyDescent="0.2">
      <c r="A24" s="10"/>
      <c r="B24" s="11"/>
      <c r="C24" s="10"/>
      <c r="D24" s="10"/>
      <c r="E24" s="15" t="s">
        <v>13</v>
      </c>
      <c r="F24" s="10"/>
      <c r="G24" s="10"/>
      <c r="H24" s="10"/>
      <c r="I24" s="16" t="s">
        <v>17</v>
      </c>
      <c r="J24" s="15" t="s">
        <v>10</v>
      </c>
      <c r="K24" s="10"/>
      <c r="L24" s="13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</row>
    <row r="25" spans="1:31" s="14" customFormat="1" ht="6.95" customHeight="1" x14ac:dyDescent="0.2">
      <c r="A25" s="10"/>
      <c r="B25" s="11"/>
      <c r="C25" s="10"/>
      <c r="D25" s="10"/>
      <c r="E25" s="10"/>
      <c r="F25" s="10"/>
      <c r="G25" s="10"/>
      <c r="H25" s="10"/>
      <c r="I25" s="12"/>
      <c r="J25" s="10"/>
      <c r="K25" s="10"/>
      <c r="L25" s="13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</row>
    <row r="26" spans="1:31" s="14" customFormat="1" ht="12" customHeight="1" x14ac:dyDescent="0.2">
      <c r="A26" s="10"/>
      <c r="B26" s="11"/>
      <c r="C26" s="10"/>
      <c r="D26" s="9" t="s">
        <v>21</v>
      </c>
      <c r="E26" s="10"/>
      <c r="F26" s="10"/>
      <c r="G26" s="10"/>
      <c r="H26" s="10"/>
      <c r="I26" s="12"/>
      <c r="J26" s="10"/>
      <c r="K26" s="10"/>
      <c r="L26" s="13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</row>
    <row r="27" spans="1:31" s="23" customFormat="1" ht="14.45" customHeight="1" x14ac:dyDescent="0.2">
      <c r="A27" s="19"/>
      <c r="B27" s="20"/>
      <c r="C27" s="19"/>
      <c r="D27" s="19"/>
      <c r="E27" s="163" t="s">
        <v>10</v>
      </c>
      <c r="F27" s="163"/>
      <c r="G27" s="163"/>
      <c r="H27" s="163"/>
      <c r="I27" s="21"/>
      <c r="J27" s="19"/>
      <c r="K27" s="19"/>
      <c r="L27" s="22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</row>
    <row r="28" spans="1:31" s="14" customFormat="1" ht="6.95" customHeight="1" x14ac:dyDescent="0.2">
      <c r="A28" s="10"/>
      <c r="B28" s="11"/>
      <c r="C28" s="10"/>
      <c r="D28" s="10"/>
      <c r="E28" s="10"/>
      <c r="F28" s="10"/>
      <c r="G28" s="10"/>
      <c r="H28" s="10"/>
      <c r="I28" s="12"/>
      <c r="J28" s="10"/>
      <c r="K28" s="10"/>
      <c r="L28" s="13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</row>
    <row r="29" spans="1:31" s="14" customFormat="1" ht="6.95" customHeight="1" x14ac:dyDescent="0.2">
      <c r="A29" s="10"/>
      <c r="B29" s="11"/>
      <c r="C29" s="10"/>
      <c r="D29" s="24"/>
      <c r="E29" s="24"/>
      <c r="F29" s="24"/>
      <c r="G29" s="24"/>
      <c r="H29" s="24"/>
      <c r="I29" s="25"/>
      <c r="J29" s="24"/>
      <c r="K29" s="24"/>
      <c r="L29" s="13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</row>
    <row r="30" spans="1:31" s="14" customFormat="1" ht="25.35" customHeight="1" x14ac:dyDescent="0.2">
      <c r="A30" s="10"/>
      <c r="B30" s="11"/>
      <c r="C30" s="10"/>
      <c r="D30" s="26" t="s">
        <v>22</v>
      </c>
      <c r="E30" s="10"/>
      <c r="F30" s="10"/>
      <c r="G30" s="10"/>
      <c r="H30" s="10"/>
      <c r="I30" s="12"/>
      <c r="J30" s="27">
        <f>ROUND(J122, 2)</f>
        <v>0</v>
      </c>
      <c r="K30" s="10"/>
      <c r="L30" s="13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</row>
    <row r="31" spans="1:31" s="14" customFormat="1" ht="6.95" customHeight="1" x14ac:dyDescent="0.2">
      <c r="A31" s="10"/>
      <c r="B31" s="11"/>
      <c r="C31" s="10"/>
      <c r="D31" s="24"/>
      <c r="E31" s="24"/>
      <c r="F31" s="24"/>
      <c r="G31" s="24"/>
      <c r="H31" s="24"/>
      <c r="I31" s="25"/>
      <c r="J31" s="24"/>
      <c r="K31" s="24"/>
      <c r="L31" s="13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</row>
    <row r="32" spans="1:31" s="14" customFormat="1" ht="14.45" customHeight="1" x14ac:dyDescent="0.2">
      <c r="A32" s="10"/>
      <c r="B32" s="11"/>
      <c r="C32" s="10"/>
      <c r="D32" s="10"/>
      <c r="E32" s="10"/>
      <c r="F32" s="28" t="s">
        <v>23</v>
      </c>
      <c r="G32" s="10"/>
      <c r="H32" s="10"/>
      <c r="I32" s="29" t="s">
        <v>24</v>
      </c>
      <c r="J32" s="28" t="s">
        <v>25</v>
      </c>
      <c r="K32" s="10"/>
      <c r="L32" s="13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</row>
    <row r="33" spans="1:31" s="14" customFormat="1" ht="14.45" customHeight="1" x14ac:dyDescent="0.2">
      <c r="A33" s="10"/>
      <c r="B33" s="11"/>
      <c r="C33" s="10"/>
      <c r="D33" s="30" t="s">
        <v>26</v>
      </c>
      <c r="E33" s="9" t="s">
        <v>27</v>
      </c>
      <c r="F33" s="31">
        <f>ROUND((SUM(BE122:BE192)),  2)</f>
        <v>0</v>
      </c>
      <c r="G33" s="10"/>
      <c r="H33" s="10"/>
      <c r="I33" s="32">
        <v>0.21</v>
      </c>
      <c r="J33" s="31">
        <f>ROUND(((SUM(BE122:BE192))*I33),  2)</f>
        <v>0</v>
      </c>
      <c r="K33" s="10"/>
      <c r="L33" s="13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</row>
    <row r="34" spans="1:31" s="14" customFormat="1" ht="14.45" customHeight="1" x14ac:dyDescent="0.2">
      <c r="A34" s="10"/>
      <c r="B34" s="11"/>
      <c r="C34" s="10"/>
      <c r="D34" s="10"/>
      <c r="E34" s="9" t="s">
        <v>28</v>
      </c>
      <c r="F34" s="31">
        <f>ROUND((SUM(BF122:BF192)),  2)</f>
        <v>0</v>
      </c>
      <c r="G34" s="10"/>
      <c r="H34" s="10"/>
      <c r="I34" s="32">
        <v>0.15</v>
      </c>
      <c r="J34" s="31">
        <f>ROUND(((SUM(BF122:BF192))*I34),  2)</f>
        <v>0</v>
      </c>
      <c r="K34" s="10"/>
      <c r="L34" s="13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</row>
    <row r="35" spans="1:31" s="14" customFormat="1" ht="14.45" hidden="1" customHeight="1" x14ac:dyDescent="0.2">
      <c r="A35" s="10"/>
      <c r="B35" s="11"/>
      <c r="C35" s="10"/>
      <c r="D35" s="10"/>
      <c r="E35" s="9" t="s">
        <v>29</v>
      </c>
      <c r="F35" s="31">
        <f>ROUND((SUM(BG122:BG192)),  2)</f>
        <v>0</v>
      </c>
      <c r="G35" s="10"/>
      <c r="H35" s="10"/>
      <c r="I35" s="32">
        <v>0.21</v>
      </c>
      <c r="J35" s="31">
        <f>0</f>
        <v>0</v>
      </c>
      <c r="K35" s="10"/>
      <c r="L35" s="13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</row>
    <row r="36" spans="1:31" s="14" customFormat="1" ht="14.45" hidden="1" customHeight="1" x14ac:dyDescent="0.2">
      <c r="A36" s="10"/>
      <c r="B36" s="11"/>
      <c r="C36" s="10"/>
      <c r="D36" s="10"/>
      <c r="E36" s="9" t="s">
        <v>30</v>
      </c>
      <c r="F36" s="31">
        <f>ROUND((SUM(BH122:BH192)),  2)</f>
        <v>0</v>
      </c>
      <c r="G36" s="10"/>
      <c r="H36" s="10"/>
      <c r="I36" s="32">
        <v>0.15</v>
      </c>
      <c r="J36" s="31">
        <f>0</f>
        <v>0</v>
      </c>
      <c r="K36" s="10"/>
      <c r="L36" s="13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</row>
    <row r="37" spans="1:31" s="14" customFormat="1" ht="14.45" hidden="1" customHeight="1" x14ac:dyDescent="0.2">
      <c r="A37" s="10"/>
      <c r="B37" s="11"/>
      <c r="C37" s="10"/>
      <c r="D37" s="10"/>
      <c r="E37" s="9" t="s">
        <v>31</v>
      </c>
      <c r="F37" s="31">
        <f>ROUND((SUM(BI122:BI192)),  2)</f>
        <v>0</v>
      </c>
      <c r="G37" s="10"/>
      <c r="H37" s="10"/>
      <c r="I37" s="32">
        <v>0</v>
      </c>
      <c r="J37" s="31">
        <f>0</f>
        <v>0</v>
      </c>
      <c r="K37" s="10"/>
      <c r="L37" s="13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</row>
    <row r="38" spans="1:31" s="14" customFormat="1" ht="6.95" customHeight="1" x14ac:dyDescent="0.2">
      <c r="A38" s="10"/>
      <c r="B38" s="11"/>
      <c r="C38" s="10"/>
      <c r="D38" s="10"/>
      <c r="E38" s="10"/>
      <c r="F38" s="10"/>
      <c r="G38" s="10"/>
      <c r="H38" s="10"/>
      <c r="I38" s="12"/>
      <c r="J38" s="10"/>
      <c r="K38" s="10"/>
      <c r="L38" s="13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</row>
    <row r="39" spans="1:31" s="14" customFormat="1" ht="25.35" customHeight="1" x14ac:dyDescent="0.2">
      <c r="A39" s="10"/>
      <c r="B39" s="11"/>
      <c r="C39" s="33"/>
      <c r="D39" s="34" t="s">
        <v>32</v>
      </c>
      <c r="E39" s="35"/>
      <c r="F39" s="35"/>
      <c r="G39" s="36" t="s">
        <v>33</v>
      </c>
      <c r="H39" s="37" t="s">
        <v>34</v>
      </c>
      <c r="I39" s="38"/>
      <c r="J39" s="39">
        <f>SUM(J30:J37)</f>
        <v>0</v>
      </c>
      <c r="K39" s="40"/>
      <c r="L39" s="13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</row>
    <row r="40" spans="1:31" s="14" customFormat="1" ht="14.45" customHeight="1" x14ac:dyDescent="0.2">
      <c r="A40" s="10"/>
      <c r="B40" s="11"/>
      <c r="C40" s="10"/>
      <c r="D40" s="10"/>
      <c r="E40" s="10"/>
      <c r="F40" s="10"/>
      <c r="G40" s="10"/>
      <c r="H40" s="10"/>
      <c r="I40" s="12"/>
      <c r="J40" s="10"/>
      <c r="K40" s="10"/>
      <c r="L40" s="13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</row>
    <row r="41" spans="1:31" ht="14.45" customHeight="1" x14ac:dyDescent="0.2">
      <c r="B41" s="6"/>
      <c r="L41" s="6"/>
    </row>
    <row r="42" spans="1:31" ht="14.45" customHeight="1" x14ac:dyDescent="0.2">
      <c r="B42" s="6"/>
      <c r="L42" s="6"/>
    </row>
    <row r="43" spans="1:31" ht="14.45" customHeight="1" x14ac:dyDescent="0.2">
      <c r="B43" s="6"/>
      <c r="L43" s="6"/>
    </row>
    <row r="44" spans="1:31" ht="14.45" customHeight="1" x14ac:dyDescent="0.2">
      <c r="B44" s="6"/>
      <c r="L44" s="6"/>
    </row>
    <row r="45" spans="1:31" ht="14.45" customHeight="1" x14ac:dyDescent="0.2">
      <c r="B45" s="6"/>
      <c r="L45" s="6"/>
    </row>
    <row r="46" spans="1:31" ht="14.45" customHeight="1" x14ac:dyDescent="0.2">
      <c r="B46" s="6"/>
      <c r="L46" s="6"/>
    </row>
    <row r="47" spans="1:31" ht="14.45" customHeight="1" x14ac:dyDescent="0.2">
      <c r="B47" s="6"/>
      <c r="L47" s="6"/>
    </row>
    <row r="48" spans="1:31" ht="14.45" customHeight="1" x14ac:dyDescent="0.2">
      <c r="B48" s="6"/>
      <c r="L48" s="6"/>
    </row>
    <row r="49" spans="1:31" ht="14.45" customHeight="1" x14ac:dyDescent="0.2">
      <c r="B49" s="6"/>
      <c r="L49" s="6"/>
    </row>
    <row r="50" spans="1:31" s="14" customFormat="1" ht="14.45" customHeight="1" x14ac:dyDescent="0.2">
      <c r="B50" s="13"/>
      <c r="D50" s="41" t="s">
        <v>35</v>
      </c>
      <c r="E50" s="42"/>
      <c r="F50" s="42"/>
      <c r="G50" s="41" t="s">
        <v>36</v>
      </c>
      <c r="H50" s="42"/>
      <c r="I50" s="43"/>
      <c r="J50" s="42"/>
      <c r="K50" s="42"/>
      <c r="L50" s="13"/>
    </row>
    <row r="51" spans="1:31" x14ac:dyDescent="0.2">
      <c r="B51" s="6"/>
      <c r="L51" s="6"/>
    </row>
    <row r="52" spans="1:31" x14ac:dyDescent="0.2">
      <c r="B52" s="6"/>
      <c r="L52" s="6"/>
    </row>
    <row r="53" spans="1:31" x14ac:dyDescent="0.2">
      <c r="B53" s="6"/>
      <c r="L53" s="6"/>
    </row>
    <row r="54" spans="1:31" x14ac:dyDescent="0.2">
      <c r="B54" s="6"/>
      <c r="L54" s="6"/>
    </row>
    <row r="55" spans="1:31" x14ac:dyDescent="0.2">
      <c r="B55" s="6"/>
      <c r="L55" s="6"/>
    </row>
    <row r="56" spans="1:31" x14ac:dyDescent="0.2">
      <c r="B56" s="6"/>
      <c r="L56" s="6"/>
    </row>
    <row r="57" spans="1:31" x14ac:dyDescent="0.2">
      <c r="B57" s="6"/>
      <c r="L57" s="6"/>
    </row>
    <row r="58" spans="1:31" x14ac:dyDescent="0.2">
      <c r="B58" s="6"/>
      <c r="L58" s="6"/>
    </row>
    <row r="59" spans="1:31" x14ac:dyDescent="0.2">
      <c r="B59" s="6"/>
      <c r="L59" s="6"/>
    </row>
    <row r="60" spans="1:31" x14ac:dyDescent="0.2">
      <c r="B60" s="6"/>
      <c r="L60" s="6"/>
    </row>
    <row r="61" spans="1:31" s="14" customFormat="1" ht="12.75" x14ac:dyDescent="0.2">
      <c r="A61" s="10"/>
      <c r="B61" s="11"/>
      <c r="C61" s="10"/>
      <c r="D61" s="44" t="s">
        <v>37</v>
      </c>
      <c r="E61" s="45"/>
      <c r="F61" s="46" t="s">
        <v>38</v>
      </c>
      <c r="G61" s="44" t="s">
        <v>37</v>
      </c>
      <c r="H61" s="45"/>
      <c r="I61" s="47"/>
      <c r="J61" s="48" t="s">
        <v>38</v>
      </c>
      <c r="K61" s="45"/>
      <c r="L61" s="1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pans="1:31" x14ac:dyDescent="0.2">
      <c r="B62" s="6"/>
      <c r="L62" s="6"/>
    </row>
    <row r="63" spans="1:31" x14ac:dyDescent="0.2">
      <c r="B63" s="6"/>
      <c r="L63" s="6"/>
    </row>
    <row r="64" spans="1:31" x14ac:dyDescent="0.2">
      <c r="B64" s="6"/>
      <c r="L64" s="6"/>
    </row>
    <row r="65" spans="1:31" s="14" customFormat="1" ht="12.75" x14ac:dyDescent="0.2">
      <c r="A65" s="10"/>
      <c r="B65" s="11"/>
      <c r="C65" s="10"/>
      <c r="D65" s="41" t="s">
        <v>39</v>
      </c>
      <c r="E65" s="49"/>
      <c r="F65" s="49"/>
      <c r="G65" s="41" t="s">
        <v>40</v>
      </c>
      <c r="H65" s="49"/>
      <c r="I65" s="50"/>
      <c r="J65" s="49"/>
      <c r="K65" s="49"/>
      <c r="L65" s="1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pans="1:31" x14ac:dyDescent="0.2">
      <c r="B66" s="6"/>
      <c r="L66" s="6"/>
    </row>
    <row r="67" spans="1:31" x14ac:dyDescent="0.2">
      <c r="B67" s="6"/>
      <c r="L67" s="6"/>
    </row>
    <row r="68" spans="1:31" x14ac:dyDescent="0.2">
      <c r="B68" s="6"/>
      <c r="L68" s="6"/>
    </row>
    <row r="69" spans="1:31" x14ac:dyDescent="0.2">
      <c r="B69" s="6"/>
      <c r="L69" s="6"/>
    </row>
    <row r="70" spans="1:31" x14ac:dyDescent="0.2">
      <c r="B70" s="6"/>
      <c r="L70" s="6"/>
    </row>
    <row r="71" spans="1:31" x14ac:dyDescent="0.2">
      <c r="B71" s="6"/>
      <c r="L71" s="6"/>
    </row>
    <row r="72" spans="1:31" x14ac:dyDescent="0.2">
      <c r="B72" s="6"/>
      <c r="L72" s="6"/>
    </row>
    <row r="73" spans="1:31" x14ac:dyDescent="0.2">
      <c r="B73" s="6"/>
      <c r="L73" s="6"/>
    </row>
    <row r="74" spans="1:31" x14ac:dyDescent="0.2">
      <c r="B74" s="6"/>
      <c r="L74" s="6"/>
    </row>
    <row r="75" spans="1:31" x14ac:dyDescent="0.2">
      <c r="B75" s="6"/>
      <c r="L75" s="6"/>
    </row>
    <row r="76" spans="1:31" s="14" customFormat="1" ht="12.75" x14ac:dyDescent="0.2">
      <c r="A76" s="10"/>
      <c r="B76" s="11"/>
      <c r="C76" s="10"/>
      <c r="D76" s="44" t="s">
        <v>37</v>
      </c>
      <c r="E76" s="45"/>
      <c r="F76" s="46" t="s">
        <v>38</v>
      </c>
      <c r="G76" s="44" t="s">
        <v>37</v>
      </c>
      <c r="H76" s="45"/>
      <c r="I76" s="47"/>
      <c r="J76" s="48" t="s">
        <v>38</v>
      </c>
      <c r="K76" s="45"/>
      <c r="L76" s="13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pans="1:31" s="14" customFormat="1" ht="14.45" customHeight="1" x14ac:dyDescent="0.2">
      <c r="A77" s="10"/>
      <c r="B77" s="51"/>
      <c r="C77" s="52"/>
      <c r="D77" s="52"/>
      <c r="E77" s="52"/>
      <c r="F77" s="52"/>
      <c r="G77" s="52"/>
      <c r="H77" s="52"/>
      <c r="I77" s="53"/>
      <c r="J77" s="52"/>
      <c r="K77" s="52"/>
      <c r="L77" s="13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81" spans="1:47" s="14" customFormat="1" ht="6.95" customHeight="1" x14ac:dyDescent="0.2">
      <c r="A81" s="10"/>
      <c r="B81" s="54"/>
      <c r="C81" s="55"/>
      <c r="D81" s="55"/>
      <c r="E81" s="55"/>
      <c r="F81" s="55"/>
      <c r="G81" s="55"/>
      <c r="H81" s="55"/>
      <c r="I81" s="56"/>
      <c r="J81" s="55"/>
      <c r="K81" s="55"/>
      <c r="L81" s="13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pans="1:47" s="14" customFormat="1" ht="24.95" customHeight="1" x14ac:dyDescent="0.2">
      <c r="A82" s="10"/>
      <c r="B82" s="11"/>
      <c r="C82" s="7" t="s">
        <v>41</v>
      </c>
      <c r="D82" s="10"/>
      <c r="E82" s="10"/>
      <c r="F82" s="10"/>
      <c r="G82" s="10"/>
      <c r="H82" s="10"/>
      <c r="I82" s="12"/>
      <c r="J82" s="10"/>
      <c r="K82" s="10"/>
      <c r="L82" s="13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pans="1:47" s="14" customFormat="1" ht="6.95" customHeight="1" x14ac:dyDescent="0.2">
      <c r="A83" s="10"/>
      <c r="B83" s="11"/>
      <c r="C83" s="10"/>
      <c r="D83" s="10"/>
      <c r="E83" s="10"/>
      <c r="F83" s="10"/>
      <c r="G83" s="10"/>
      <c r="H83" s="10"/>
      <c r="I83" s="12"/>
      <c r="J83" s="10"/>
      <c r="K83" s="10"/>
      <c r="L83" s="13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pans="1:47" s="14" customFormat="1" ht="12" customHeight="1" x14ac:dyDescent="0.2">
      <c r="A84" s="10"/>
      <c r="B84" s="11"/>
      <c r="C84" s="9" t="s">
        <v>6</v>
      </c>
      <c r="D84" s="10"/>
      <c r="E84" s="10"/>
      <c r="F84" s="10"/>
      <c r="G84" s="10"/>
      <c r="H84" s="10"/>
      <c r="I84" s="12"/>
      <c r="J84" s="10"/>
      <c r="K84" s="10"/>
      <c r="L84" s="13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pans="1:47" s="14" customFormat="1" ht="14.45" customHeight="1" x14ac:dyDescent="0.2">
      <c r="A85" s="10"/>
      <c r="B85" s="11"/>
      <c r="C85" s="10"/>
      <c r="D85" s="10"/>
      <c r="E85" s="157" t="str">
        <f>E7</f>
        <v>Parkovací dům Havlíčkova 1, Kroměříž</v>
      </c>
      <c r="F85" s="158"/>
      <c r="G85" s="158"/>
      <c r="H85" s="158"/>
      <c r="I85" s="12"/>
      <c r="J85" s="10"/>
      <c r="K85" s="10"/>
      <c r="L85" s="13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pans="1:47" s="14" customFormat="1" ht="12" customHeight="1" x14ac:dyDescent="0.2">
      <c r="A86" s="10"/>
      <c r="B86" s="11"/>
      <c r="C86" s="9" t="s">
        <v>7</v>
      </c>
      <c r="D86" s="10"/>
      <c r="E86" s="10"/>
      <c r="F86" s="10"/>
      <c r="G86" s="10"/>
      <c r="H86" s="10"/>
      <c r="I86" s="12"/>
      <c r="J86" s="10"/>
      <c r="K86" s="10"/>
      <c r="L86" s="13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pans="1:47" s="14" customFormat="1" ht="14.45" customHeight="1" x14ac:dyDescent="0.2">
      <c r="A87" s="10"/>
      <c r="B87" s="11"/>
      <c r="C87" s="10"/>
      <c r="D87" s="10"/>
      <c r="E87" s="155" t="str">
        <f>E9</f>
        <v>502.2 - SO502.2 - Chodník</v>
      </c>
      <c r="F87" s="156"/>
      <c r="G87" s="156"/>
      <c r="H87" s="156"/>
      <c r="I87" s="12"/>
      <c r="J87" s="10"/>
      <c r="K87" s="10"/>
      <c r="L87" s="13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pans="1:47" s="14" customFormat="1" ht="6.95" customHeight="1" x14ac:dyDescent="0.2">
      <c r="A88" s="10"/>
      <c r="B88" s="11"/>
      <c r="C88" s="10"/>
      <c r="D88" s="10"/>
      <c r="E88" s="10"/>
      <c r="F88" s="10"/>
      <c r="G88" s="10"/>
      <c r="H88" s="10"/>
      <c r="I88" s="12"/>
      <c r="J88" s="10"/>
      <c r="K88" s="10"/>
      <c r="L88" s="13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pans="1:47" s="14" customFormat="1" ht="12" customHeight="1" x14ac:dyDescent="0.2">
      <c r="A89" s="10"/>
      <c r="B89" s="11"/>
      <c r="C89" s="9" t="s">
        <v>12</v>
      </c>
      <c r="D89" s="10"/>
      <c r="E89" s="10"/>
      <c r="F89" s="15" t="str">
        <f>F12</f>
        <v xml:space="preserve"> </v>
      </c>
      <c r="G89" s="10"/>
      <c r="H89" s="10"/>
      <c r="I89" s="16" t="s">
        <v>14</v>
      </c>
      <c r="J89" s="17" t="str">
        <f>IF(J12="","",J12)</f>
        <v>3. 7. 2019</v>
      </c>
      <c r="K89" s="10"/>
      <c r="L89" s="13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pans="1:47" s="14" customFormat="1" ht="6.95" customHeight="1" x14ac:dyDescent="0.2">
      <c r="A90" s="10"/>
      <c r="B90" s="11"/>
      <c r="C90" s="10"/>
      <c r="D90" s="10"/>
      <c r="E90" s="10"/>
      <c r="F90" s="10"/>
      <c r="G90" s="10"/>
      <c r="H90" s="10"/>
      <c r="I90" s="12"/>
      <c r="J90" s="10"/>
      <c r="K90" s="10"/>
      <c r="L90" s="13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pans="1:47" s="14" customFormat="1" ht="15.6" customHeight="1" x14ac:dyDescent="0.2">
      <c r="A91" s="10"/>
      <c r="B91" s="11"/>
      <c r="C91" s="9" t="s">
        <v>15</v>
      </c>
      <c r="D91" s="10"/>
      <c r="E91" s="10"/>
      <c r="F91" s="15" t="str">
        <f>E15</f>
        <v xml:space="preserve"> </v>
      </c>
      <c r="G91" s="10"/>
      <c r="H91" s="10"/>
      <c r="I91" s="16" t="s">
        <v>19</v>
      </c>
      <c r="J91" s="57" t="str">
        <f>E21</f>
        <v xml:space="preserve"> </v>
      </c>
      <c r="K91" s="10"/>
      <c r="L91" s="13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pans="1:47" s="14" customFormat="1" ht="15.6" customHeight="1" x14ac:dyDescent="0.2">
      <c r="A92" s="10"/>
      <c r="B92" s="11"/>
      <c r="C92" s="9" t="s">
        <v>18</v>
      </c>
      <c r="D92" s="10"/>
      <c r="E92" s="10"/>
      <c r="F92" s="15" t="str">
        <f>IF(E18="","",E18)</f>
        <v>Vyplň údaj</v>
      </c>
      <c r="G92" s="10"/>
      <c r="H92" s="10"/>
      <c r="I92" s="16" t="s">
        <v>20</v>
      </c>
      <c r="J92" s="57" t="str">
        <f>E24</f>
        <v xml:space="preserve"> </v>
      </c>
      <c r="K92" s="10"/>
      <c r="L92" s="13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pans="1:47" s="14" customFormat="1" ht="10.35" customHeight="1" x14ac:dyDescent="0.2">
      <c r="A93" s="10"/>
      <c r="B93" s="11"/>
      <c r="C93" s="10"/>
      <c r="D93" s="10"/>
      <c r="E93" s="10"/>
      <c r="F93" s="10"/>
      <c r="G93" s="10"/>
      <c r="H93" s="10"/>
      <c r="I93" s="12"/>
      <c r="J93" s="10"/>
      <c r="K93" s="10"/>
      <c r="L93" s="13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pans="1:47" s="14" customFormat="1" ht="29.25" customHeight="1" x14ac:dyDescent="0.2">
      <c r="A94" s="10"/>
      <c r="B94" s="11"/>
      <c r="C94" s="58" t="s">
        <v>42</v>
      </c>
      <c r="D94" s="33"/>
      <c r="E94" s="33"/>
      <c r="F94" s="33"/>
      <c r="G94" s="33"/>
      <c r="H94" s="33"/>
      <c r="I94" s="59"/>
      <c r="J94" s="60" t="s">
        <v>43</v>
      </c>
      <c r="K94" s="33"/>
      <c r="L94" s="13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pans="1:47" s="14" customFormat="1" ht="10.35" customHeight="1" x14ac:dyDescent="0.2">
      <c r="A95" s="10"/>
      <c r="B95" s="11"/>
      <c r="C95" s="10"/>
      <c r="D95" s="10"/>
      <c r="E95" s="10"/>
      <c r="F95" s="10"/>
      <c r="G95" s="10"/>
      <c r="H95" s="10"/>
      <c r="I95" s="12"/>
      <c r="J95" s="10"/>
      <c r="K95" s="10"/>
      <c r="L95" s="13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</row>
    <row r="96" spans="1:47" s="14" customFormat="1" ht="22.9" customHeight="1" x14ac:dyDescent="0.2">
      <c r="A96" s="10"/>
      <c r="B96" s="11"/>
      <c r="C96" s="61" t="s">
        <v>44</v>
      </c>
      <c r="D96" s="10"/>
      <c r="E96" s="10"/>
      <c r="F96" s="10"/>
      <c r="G96" s="10"/>
      <c r="H96" s="10"/>
      <c r="I96" s="12"/>
      <c r="J96" s="27">
        <f>J122</f>
        <v>0</v>
      </c>
      <c r="K96" s="10"/>
      <c r="L96" s="13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U96" s="2" t="s">
        <v>45</v>
      </c>
    </row>
    <row r="97" spans="1:31" s="62" customFormat="1" ht="24.95" customHeight="1" x14ac:dyDescent="0.2">
      <c r="B97" s="63"/>
      <c r="D97" s="64" t="s">
        <v>46</v>
      </c>
      <c r="E97" s="65"/>
      <c r="F97" s="65"/>
      <c r="G97" s="65"/>
      <c r="H97" s="65"/>
      <c r="I97" s="66"/>
      <c r="J97" s="67">
        <f>J123</f>
        <v>0</v>
      </c>
      <c r="L97" s="63"/>
    </row>
    <row r="98" spans="1:31" s="68" customFormat="1" ht="19.899999999999999" customHeight="1" x14ac:dyDescent="0.2">
      <c r="B98" s="69"/>
      <c r="D98" s="70" t="s">
        <v>47</v>
      </c>
      <c r="E98" s="71"/>
      <c r="F98" s="71"/>
      <c r="G98" s="71"/>
      <c r="H98" s="71"/>
      <c r="I98" s="72"/>
      <c r="J98" s="73">
        <f>J124</f>
        <v>0</v>
      </c>
      <c r="L98" s="69"/>
    </row>
    <row r="99" spans="1:31" s="68" customFormat="1" ht="19.899999999999999" customHeight="1" x14ac:dyDescent="0.2">
      <c r="B99" s="69"/>
      <c r="D99" s="70" t="s">
        <v>48</v>
      </c>
      <c r="E99" s="71"/>
      <c r="F99" s="71"/>
      <c r="G99" s="71"/>
      <c r="H99" s="71"/>
      <c r="I99" s="72"/>
      <c r="J99" s="73">
        <f>J146</f>
        <v>0</v>
      </c>
      <c r="L99" s="69"/>
    </row>
    <row r="100" spans="1:31" s="68" customFormat="1" ht="19.899999999999999" customHeight="1" x14ac:dyDescent="0.2">
      <c r="B100" s="69"/>
      <c r="D100" s="70" t="s">
        <v>49</v>
      </c>
      <c r="E100" s="71"/>
      <c r="F100" s="71"/>
      <c r="G100" s="71"/>
      <c r="H100" s="71"/>
      <c r="I100" s="72"/>
      <c r="J100" s="73">
        <f>J158</f>
        <v>0</v>
      </c>
      <c r="L100" s="69"/>
    </row>
    <row r="101" spans="1:31" s="68" customFormat="1" ht="19.899999999999999" customHeight="1" x14ac:dyDescent="0.2">
      <c r="B101" s="69"/>
      <c r="D101" s="70" t="s">
        <v>50</v>
      </c>
      <c r="E101" s="71"/>
      <c r="F101" s="71"/>
      <c r="G101" s="71"/>
      <c r="H101" s="71"/>
      <c r="I101" s="72"/>
      <c r="J101" s="73">
        <f>J170</f>
        <v>0</v>
      </c>
      <c r="L101" s="69"/>
    </row>
    <row r="102" spans="1:31" s="68" customFormat="1" ht="19.899999999999999" customHeight="1" x14ac:dyDescent="0.2">
      <c r="B102" s="69"/>
      <c r="D102" s="70" t="s">
        <v>51</v>
      </c>
      <c r="E102" s="71"/>
      <c r="F102" s="71"/>
      <c r="G102" s="71"/>
      <c r="H102" s="71"/>
      <c r="I102" s="72"/>
      <c r="J102" s="73">
        <f>J191</f>
        <v>0</v>
      </c>
      <c r="L102" s="69"/>
    </row>
    <row r="103" spans="1:31" s="14" customFormat="1" ht="21.75" customHeight="1" x14ac:dyDescent="0.2">
      <c r="A103" s="10"/>
      <c r="B103" s="11"/>
      <c r="C103" s="10"/>
      <c r="D103" s="10"/>
      <c r="E103" s="10"/>
      <c r="F103" s="10"/>
      <c r="G103" s="10"/>
      <c r="H103" s="10"/>
      <c r="I103" s="12"/>
      <c r="J103" s="10"/>
      <c r="K103" s="10"/>
      <c r="L103" s="1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pans="1:31" s="14" customFormat="1" ht="6.95" customHeight="1" x14ac:dyDescent="0.2">
      <c r="A104" s="10"/>
      <c r="B104" s="51"/>
      <c r="C104" s="52"/>
      <c r="D104" s="52"/>
      <c r="E104" s="52"/>
      <c r="F104" s="52"/>
      <c r="G104" s="52"/>
      <c r="H104" s="52"/>
      <c r="I104" s="53"/>
      <c r="J104" s="52"/>
      <c r="K104" s="52"/>
      <c r="L104" s="1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8" spans="1:31" s="14" customFormat="1" ht="6.95" customHeight="1" x14ac:dyDescent="0.2">
      <c r="A108" s="10"/>
      <c r="B108" s="54"/>
      <c r="C108" s="55"/>
      <c r="D108" s="55"/>
      <c r="E108" s="55"/>
      <c r="F108" s="55"/>
      <c r="G108" s="55"/>
      <c r="H108" s="55"/>
      <c r="I108" s="56"/>
      <c r="J108" s="55"/>
      <c r="K108" s="55"/>
      <c r="L108" s="1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pans="1:31" s="14" customFormat="1" ht="24.95" customHeight="1" x14ac:dyDescent="0.2">
      <c r="A109" s="10"/>
      <c r="B109" s="11"/>
      <c r="C109" s="7" t="s">
        <v>52</v>
      </c>
      <c r="D109" s="10"/>
      <c r="E109" s="10"/>
      <c r="F109" s="10"/>
      <c r="G109" s="10"/>
      <c r="H109" s="10"/>
      <c r="I109" s="12"/>
      <c r="J109" s="10"/>
      <c r="K109" s="10"/>
      <c r="L109" s="1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pans="1:31" s="14" customFormat="1" ht="6.95" customHeight="1" x14ac:dyDescent="0.2">
      <c r="A110" s="10"/>
      <c r="B110" s="11"/>
      <c r="C110" s="10"/>
      <c r="D110" s="10"/>
      <c r="E110" s="10"/>
      <c r="F110" s="10"/>
      <c r="G110" s="10"/>
      <c r="H110" s="10"/>
      <c r="I110" s="12"/>
      <c r="J110" s="10"/>
      <c r="K110" s="10"/>
      <c r="L110" s="1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pans="1:31" s="14" customFormat="1" ht="12" customHeight="1" x14ac:dyDescent="0.2">
      <c r="A111" s="10"/>
      <c r="B111" s="11"/>
      <c r="C111" s="9" t="s">
        <v>6</v>
      </c>
      <c r="D111" s="10"/>
      <c r="E111" s="10"/>
      <c r="F111" s="10"/>
      <c r="G111" s="10"/>
      <c r="H111" s="10"/>
      <c r="I111" s="12"/>
      <c r="J111" s="10"/>
      <c r="K111" s="10"/>
      <c r="L111" s="1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pans="1:31" s="14" customFormat="1" ht="14.45" customHeight="1" x14ac:dyDescent="0.2">
      <c r="A112" s="10"/>
      <c r="B112" s="11"/>
      <c r="C112" s="10"/>
      <c r="D112" s="10"/>
      <c r="E112" s="157" t="str">
        <f>E7</f>
        <v>Parkovací dům Havlíčkova 1, Kroměříž</v>
      </c>
      <c r="F112" s="158"/>
      <c r="G112" s="158"/>
      <c r="H112" s="158"/>
      <c r="I112" s="12"/>
      <c r="J112" s="10"/>
      <c r="K112" s="10"/>
      <c r="L112" s="1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pans="1:65" s="14" customFormat="1" ht="12" customHeight="1" x14ac:dyDescent="0.2">
      <c r="A113" s="10"/>
      <c r="B113" s="11"/>
      <c r="C113" s="9" t="s">
        <v>7</v>
      </c>
      <c r="D113" s="10"/>
      <c r="E113" s="10"/>
      <c r="F113" s="10"/>
      <c r="G113" s="10"/>
      <c r="H113" s="10"/>
      <c r="I113" s="12"/>
      <c r="J113" s="10"/>
      <c r="K113" s="10"/>
      <c r="L113" s="1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pans="1:65" s="14" customFormat="1" ht="14.45" customHeight="1" x14ac:dyDescent="0.2">
      <c r="A114" s="10"/>
      <c r="B114" s="11"/>
      <c r="C114" s="10"/>
      <c r="D114" s="10"/>
      <c r="E114" s="155" t="str">
        <f>E9</f>
        <v>502.2 - SO502.2 - Chodník</v>
      </c>
      <c r="F114" s="156"/>
      <c r="G114" s="156"/>
      <c r="H114" s="156"/>
      <c r="I114" s="12"/>
      <c r="J114" s="10"/>
      <c r="K114" s="10"/>
      <c r="L114" s="1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pans="1:65" s="14" customFormat="1" ht="6.95" customHeight="1" x14ac:dyDescent="0.2">
      <c r="A115" s="10"/>
      <c r="B115" s="11"/>
      <c r="C115" s="10"/>
      <c r="D115" s="10"/>
      <c r="E115" s="10"/>
      <c r="F115" s="10"/>
      <c r="G115" s="10"/>
      <c r="H115" s="10"/>
      <c r="I115" s="12"/>
      <c r="J115" s="10"/>
      <c r="K115" s="10"/>
      <c r="L115" s="1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pans="1:65" s="14" customFormat="1" ht="12" customHeight="1" x14ac:dyDescent="0.2">
      <c r="A116" s="10"/>
      <c r="B116" s="11"/>
      <c r="C116" s="9" t="s">
        <v>12</v>
      </c>
      <c r="D116" s="10"/>
      <c r="E116" s="10"/>
      <c r="F116" s="15" t="str">
        <f>F12</f>
        <v xml:space="preserve"> </v>
      </c>
      <c r="G116" s="10"/>
      <c r="H116" s="10"/>
      <c r="I116" s="16" t="s">
        <v>14</v>
      </c>
      <c r="J116" s="17" t="str">
        <f>IF(J12="","",J12)</f>
        <v>3. 7. 2019</v>
      </c>
      <c r="K116" s="10"/>
      <c r="L116" s="1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pans="1:65" s="14" customFormat="1" ht="6.95" customHeight="1" x14ac:dyDescent="0.2">
      <c r="A117" s="10"/>
      <c r="B117" s="11"/>
      <c r="C117" s="10"/>
      <c r="D117" s="10"/>
      <c r="E117" s="10"/>
      <c r="F117" s="10"/>
      <c r="G117" s="10"/>
      <c r="H117" s="10"/>
      <c r="I117" s="12"/>
      <c r="J117" s="10"/>
      <c r="K117" s="10"/>
      <c r="L117" s="1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pans="1:65" s="14" customFormat="1" ht="15.6" customHeight="1" x14ac:dyDescent="0.2">
      <c r="A118" s="10"/>
      <c r="B118" s="11"/>
      <c r="C118" s="9" t="s">
        <v>15</v>
      </c>
      <c r="D118" s="10"/>
      <c r="E118" s="10"/>
      <c r="F118" s="15" t="str">
        <f>E15</f>
        <v xml:space="preserve"> </v>
      </c>
      <c r="G118" s="10"/>
      <c r="H118" s="10"/>
      <c r="I118" s="16" t="s">
        <v>19</v>
      </c>
      <c r="J118" s="57" t="str">
        <f>E21</f>
        <v xml:space="preserve"> </v>
      </c>
      <c r="K118" s="10"/>
      <c r="L118" s="1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pans="1:65" s="14" customFormat="1" ht="15.6" customHeight="1" x14ac:dyDescent="0.2">
      <c r="A119" s="10"/>
      <c r="B119" s="11"/>
      <c r="C119" s="9" t="s">
        <v>18</v>
      </c>
      <c r="D119" s="10"/>
      <c r="E119" s="10"/>
      <c r="F119" s="15" t="str">
        <f>IF(E18="","",E18)</f>
        <v>Vyplň údaj</v>
      </c>
      <c r="G119" s="10"/>
      <c r="H119" s="10"/>
      <c r="I119" s="16" t="s">
        <v>20</v>
      </c>
      <c r="J119" s="57" t="str">
        <f>E24</f>
        <v xml:space="preserve"> </v>
      </c>
      <c r="K119" s="10"/>
      <c r="L119" s="1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pans="1:65" s="14" customFormat="1" ht="10.35" customHeight="1" x14ac:dyDescent="0.2">
      <c r="A120" s="10"/>
      <c r="B120" s="11"/>
      <c r="C120" s="10"/>
      <c r="D120" s="10"/>
      <c r="E120" s="10"/>
      <c r="F120" s="10"/>
      <c r="G120" s="10"/>
      <c r="H120" s="10"/>
      <c r="I120" s="12"/>
      <c r="J120" s="10"/>
      <c r="K120" s="10"/>
      <c r="L120" s="1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pans="1:65" s="84" customFormat="1" ht="29.25" customHeight="1" x14ac:dyDescent="0.2">
      <c r="A121" s="74"/>
      <c r="B121" s="75"/>
      <c r="C121" s="76" t="s">
        <v>53</v>
      </c>
      <c r="D121" s="77" t="s">
        <v>54</v>
      </c>
      <c r="E121" s="77" t="s">
        <v>55</v>
      </c>
      <c r="F121" s="77" t="s">
        <v>56</v>
      </c>
      <c r="G121" s="77" t="s">
        <v>57</v>
      </c>
      <c r="H121" s="77" t="s">
        <v>58</v>
      </c>
      <c r="I121" s="78" t="s">
        <v>59</v>
      </c>
      <c r="J121" s="77" t="s">
        <v>43</v>
      </c>
      <c r="K121" s="79" t="s">
        <v>60</v>
      </c>
      <c r="L121" s="80"/>
      <c r="M121" s="81" t="s">
        <v>10</v>
      </c>
      <c r="N121" s="82" t="s">
        <v>26</v>
      </c>
      <c r="O121" s="82" t="s">
        <v>61</v>
      </c>
      <c r="P121" s="82" t="s">
        <v>62</v>
      </c>
      <c r="Q121" s="82" t="s">
        <v>63</v>
      </c>
      <c r="R121" s="82" t="s">
        <v>64</v>
      </c>
      <c r="S121" s="82" t="s">
        <v>65</v>
      </c>
      <c r="T121" s="83" t="s">
        <v>66</v>
      </c>
      <c r="U121" s="74"/>
      <c r="V121" s="74"/>
      <c r="W121" s="74"/>
      <c r="X121" s="74"/>
      <c r="Y121" s="74"/>
      <c r="Z121" s="74"/>
      <c r="AA121" s="74"/>
      <c r="AB121" s="74"/>
      <c r="AC121" s="74"/>
      <c r="AD121" s="74"/>
      <c r="AE121" s="74"/>
    </row>
    <row r="122" spans="1:65" s="14" customFormat="1" ht="22.9" customHeight="1" x14ac:dyDescent="0.25">
      <c r="A122" s="10"/>
      <c r="B122" s="11"/>
      <c r="C122" s="85" t="s">
        <v>67</v>
      </c>
      <c r="D122" s="10"/>
      <c r="E122" s="10"/>
      <c r="F122" s="10"/>
      <c r="G122" s="10"/>
      <c r="H122" s="10"/>
      <c r="I122" s="12"/>
      <c r="J122" s="86">
        <f>BK122</f>
        <v>0</v>
      </c>
      <c r="K122" s="10"/>
      <c r="L122" s="11"/>
      <c r="M122" s="87"/>
      <c r="N122" s="88"/>
      <c r="O122" s="24"/>
      <c r="P122" s="89">
        <f>P123</f>
        <v>0</v>
      </c>
      <c r="Q122" s="24"/>
      <c r="R122" s="89">
        <f>R123</f>
        <v>61.390010399999994</v>
      </c>
      <c r="S122" s="24"/>
      <c r="T122" s="90">
        <f>T123</f>
        <v>199.9</v>
      </c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T122" s="2" t="s">
        <v>68</v>
      </c>
      <c r="AU122" s="2" t="s">
        <v>45</v>
      </c>
      <c r="BK122" s="91">
        <f>BK123</f>
        <v>0</v>
      </c>
    </row>
    <row r="123" spans="1:65" s="92" customFormat="1" ht="25.9" customHeight="1" x14ac:dyDescent="0.2">
      <c r="B123" s="93"/>
      <c r="D123" s="94" t="s">
        <v>68</v>
      </c>
      <c r="E123" s="95" t="s">
        <v>69</v>
      </c>
      <c r="F123" s="95" t="s">
        <v>70</v>
      </c>
      <c r="I123" s="96"/>
      <c r="J123" s="97">
        <f>BK123</f>
        <v>0</v>
      </c>
      <c r="L123" s="93"/>
      <c r="M123" s="98"/>
      <c r="N123" s="99"/>
      <c r="O123" s="99"/>
      <c r="P123" s="100">
        <f>P124+P146+P158+P170+P191</f>
        <v>0</v>
      </c>
      <c r="Q123" s="99"/>
      <c r="R123" s="100">
        <f>R124+R146+R158+R170+R191</f>
        <v>61.390010399999994</v>
      </c>
      <c r="S123" s="99"/>
      <c r="T123" s="101">
        <f>T124+T146+T158+T170+T191</f>
        <v>199.9</v>
      </c>
      <c r="AR123" s="94" t="s">
        <v>71</v>
      </c>
      <c r="AT123" s="102" t="s">
        <v>68</v>
      </c>
      <c r="AU123" s="102" t="s">
        <v>72</v>
      </c>
      <c r="AY123" s="94" t="s">
        <v>73</v>
      </c>
      <c r="BK123" s="103">
        <f>BK124+BK146+BK158+BK170+BK191</f>
        <v>0</v>
      </c>
    </row>
    <row r="124" spans="1:65" s="92" customFormat="1" ht="22.9" customHeight="1" x14ac:dyDescent="0.2">
      <c r="B124" s="93"/>
      <c r="D124" s="94" t="s">
        <v>68</v>
      </c>
      <c r="E124" s="104" t="s">
        <v>71</v>
      </c>
      <c r="F124" s="104" t="s">
        <v>74</v>
      </c>
      <c r="I124" s="96"/>
      <c r="J124" s="105">
        <f>BK124</f>
        <v>0</v>
      </c>
      <c r="L124" s="93"/>
      <c r="M124" s="98"/>
      <c r="N124" s="99"/>
      <c r="O124" s="99"/>
      <c r="P124" s="100">
        <f>SUM(P125:P145)</f>
        <v>0</v>
      </c>
      <c r="Q124" s="99"/>
      <c r="R124" s="100">
        <f>SUM(R125:R145)</f>
        <v>0</v>
      </c>
      <c r="S124" s="99"/>
      <c r="T124" s="101">
        <f>SUM(T125:T145)</f>
        <v>199.9</v>
      </c>
      <c r="AR124" s="94" t="s">
        <v>71</v>
      </c>
      <c r="AT124" s="102" t="s">
        <v>68</v>
      </c>
      <c r="AU124" s="102" t="s">
        <v>71</v>
      </c>
      <c r="AY124" s="94" t="s">
        <v>73</v>
      </c>
      <c r="BK124" s="103">
        <f>SUM(BK125:BK145)</f>
        <v>0</v>
      </c>
    </row>
    <row r="125" spans="1:65" s="14" customFormat="1" ht="64.900000000000006" customHeight="1" x14ac:dyDescent="0.2">
      <c r="A125" s="10"/>
      <c r="B125" s="106"/>
      <c r="C125" s="107" t="s">
        <v>71</v>
      </c>
      <c r="D125" s="107" t="s">
        <v>75</v>
      </c>
      <c r="E125" s="108" t="s">
        <v>76</v>
      </c>
      <c r="F125" s="109" t="s">
        <v>77</v>
      </c>
      <c r="G125" s="110" t="s">
        <v>78</v>
      </c>
      <c r="H125" s="111">
        <v>315</v>
      </c>
      <c r="I125" s="112"/>
      <c r="J125" s="113">
        <f>ROUND(I125*H125,2)</f>
        <v>0</v>
      </c>
      <c r="K125" s="109" t="s">
        <v>79</v>
      </c>
      <c r="L125" s="11"/>
      <c r="M125" s="114" t="s">
        <v>10</v>
      </c>
      <c r="N125" s="115" t="s">
        <v>27</v>
      </c>
      <c r="O125" s="116"/>
      <c r="P125" s="117">
        <f>O125*H125</f>
        <v>0</v>
      </c>
      <c r="Q125" s="117">
        <v>0</v>
      </c>
      <c r="R125" s="117">
        <f>Q125*H125</f>
        <v>0</v>
      </c>
      <c r="S125" s="117">
        <v>0.26</v>
      </c>
      <c r="T125" s="118">
        <f>S125*H125</f>
        <v>81.900000000000006</v>
      </c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R125" s="119" t="s">
        <v>80</v>
      </c>
      <c r="AT125" s="119" t="s">
        <v>75</v>
      </c>
      <c r="AU125" s="119" t="s">
        <v>2</v>
      </c>
      <c r="AY125" s="2" t="s">
        <v>73</v>
      </c>
      <c r="BE125" s="120">
        <f>IF(N125="základní",J125,0)</f>
        <v>0</v>
      </c>
      <c r="BF125" s="120">
        <f>IF(N125="snížená",J125,0)</f>
        <v>0</v>
      </c>
      <c r="BG125" s="120">
        <f>IF(N125="zákl. přenesená",J125,0)</f>
        <v>0</v>
      </c>
      <c r="BH125" s="120">
        <f>IF(N125="sníž. přenesená",J125,0)</f>
        <v>0</v>
      </c>
      <c r="BI125" s="120">
        <f>IF(N125="nulová",J125,0)</f>
        <v>0</v>
      </c>
      <c r="BJ125" s="2" t="s">
        <v>71</v>
      </c>
      <c r="BK125" s="120">
        <f>ROUND(I125*H125,2)</f>
        <v>0</v>
      </c>
      <c r="BL125" s="2" t="s">
        <v>80</v>
      </c>
      <c r="BM125" s="119" t="s">
        <v>81</v>
      </c>
    </row>
    <row r="126" spans="1:65" s="14" customFormat="1" ht="64.900000000000006" customHeight="1" x14ac:dyDescent="0.2">
      <c r="A126" s="10"/>
      <c r="B126" s="106"/>
      <c r="C126" s="107" t="s">
        <v>2</v>
      </c>
      <c r="D126" s="107" t="s">
        <v>75</v>
      </c>
      <c r="E126" s="108" t="s">
        <v>82</v>
      </c>
      <c r="F126" s="109" t="s">
        <v>83</v>
      </c>
      <c r="G126" s="110" t="s">
        <v>78</v>
      </c>
      <c r="H126" s="111">
        <v>315</v>
      </c>
      <c r="I126" s="112"/>
      <c r="J126" s="113">
        <f>ROUND(I126*H126,2)</f>
        <v>0</v>
      </c>
      <c r="K126" s="109" t="s">
        <v>79</v>
      </c>
      <c r="L126" s="11"/>
      <c r="M126" s="114" t="s">
        <v>10</v>
      </c>
      <c r="N126" s="115" t="s">
        <v>27</v>
      </c>
      <c r="O126" s="116"/>
      <c r="P126" s="117">
        <f>O126*H126</f>
        <v>0</v>
      </c>
      <c r="Q126" s="117">
        <v>0</v>
      </c>
      <c r="R126" s="117">
        <f>Q126*H126</f>
        <v>0</v>
      </c>
      <c r="S126" s="117">
        <v>0.28999999999999998</v>
      </c>
      <c r="T126" s="118">
        <f>S126*H126</f>
        <v>91.35</v>
      </c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R126" s="119" t="s">
        <v>80</v>
      </c>
      <c r="AT126" s="119" t="s">
        <v>75</v>
      </c>
      <c r="AU126" s="119" t="s">
        <v>2</v>
      </c>
      <c r="AY126" s="2" t="s">
        <v>73</v>
      </c>
      <c r="BE126" s="120">
        <f>IF(N126="základní",J126,0)</f>
        <v>0</v>
      </c>
      <c r="BF126" s="120">
        <f>IF(N126="snížená",J126,0)</f>
        <v>0</v>
      </c>
      <c r="BG126" s="120">
        <f>IF(N126="zákl. přenesená",J126,0)</f>
        <v>0</v>
      </c>
      <c r="BH126" s="120">
        <f>IF(N126="sníž. přenesená",J126,0)</f>
        <v>0</v>
      </c>
      <c r="BI126" s="120">
        <f>IF(N126="nulová",J126,0)</f>
        <v>0</v>
      </c>
      <c r="BJ126" s="2" t="s">
        <v>71</v>
      </c>
      <c r="BK126" s="120">
        <f>ROUND(I126*H126,2)</f>
        <v>0</v>
      </c>
      <c r="BL126" s="2" t="s">
        <v>80</v>
      </c>
      <c r="BM126" s="119" t="s">
        <v>84</v>
      </c>
    </row>
    <row r="127" spans="1:65" s="121" customFormat="1" x14ac:dyDescent="0.2">
      <c r="B127" s="122"/>
      <c r="D127" s="123" t="s">
        <v>85</v>
      </c>
      <c r="E127" s="124" t="s">
        <v>10</v>
      </c>
      <c r="F127" s="125" t="s">
        <v>86</v>
      </c>
      <c r="H127" s="126">
        <v>315</v>
      </c>
      <c r="I127" s="127"/>
      <c r="L127" s="122"/>
      <c r="M127" s="128"/>
      <c r="N127" s="129"/>
      <c r="O127" s="129"/>
      <c r="P127" s="129"/>
      <c r="Q127" s="129"/>
      <c r="R127" s="129"/>
      <c r="S127" s="129"/>
      <c r="T127" s="130"/>
      <c r="AT127" s="124" t="s">
        <v>85</v>
      </c>
      <c r="AU127" s="124" t="s">
        <v>2</v>
      </c>
      <c r="AV127" s="121" t="s">
        <v>2</v>
      </c>
      <c r="AW127" s="121" t="s">
        <v>87</v>
      </c>
      <c r="AX127" s="121" t="s">
        <v>71</v>
      </c>
      <c r="AY127" s="124" t="s">
        <v>73</v>
      </c>
    </row>
    <row r="128" spans="1:65" s="14" customFormat="1" ht="43.15" customHeight="1" x14ac:dyDescent="0.2">
      <c r="A128" s="10"/>
      <c r="B128" s="106"/>
      <c r="C128" s="107" t="s">
        <v>88</v>
      </c>
      <c r="D128" s="107" t="s">
        <v>75</v>
      </c>
      <c r="E128" s="108" t="s">
        <v>89</v>
      </c>
      <c r="F128" s="109" t="s">
        <v>90</v>
      </c>
      <c r="G128" s="110" t="s">
        <v>91</v>
      </c>
      <c r="H128" s="111">
        <v>130</v>
      </c>
      <c r="I128" s="112"/>
      <c r="J128" s="113">
        <f>ROUND(I128*H128,2)</f>
        <v>0</v>
      </c>
      <c r="K128" s="109" t="s">
        <v>79</v>
      </c>
      <c r="L128" s="11"/>
      <c r="M128" s="114" t="s">
        <v>10</v>
      </c>
      <c r="N128" s="115" t="s">
        <v>27</v>
      </c>
      <c r="O128" s="116"/>
      <c r="P128" s="117">
        <f>O128*H128</f>
        <v>0</v>
      </c>
      <c r="Q128" s="117">
        <v>0</v>
      </c>
      <c r="R128" s="117">
        <f>Q128*H128</f>
        <v>0</v>
      </c>
      <c r="S128" s="117">
        <v>0.20499999999999999</v>
      </c>
      <c r="T128" s="118">
        <f>S128*H128</f>
        <v>26.65</v>
      </c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R128" s="119" t="s">
        <v>80</v>
      </c>
      <c r="AT128" s="119" t="s">
        <v>75</v>
      </c>
      <c r="AU128" s="119" t="s">
        <v>2</v>
      </c>
      <c r="AY128" s="2" t="s">
        <v>73</v>
      </c>
      <c r="BE128" s="120">
        <f>IF(N128="základní",J128,0)</f>
        <v>0</v>
      </c>
      <c r="BF128" s="120">
        <f>IF(N128="snížená",J128,0)</f>
        <v>0</v>
      </c>
      <c r="BG128" s="120">
        <f>IF(N128="zákl. přenesená",J128,0)</f>
        <v>0</v>
      </c>
      <c r="BH128" s="120">
        <f>IF(N128="sníž. přenesená",J128,0)</f>
        <v>0</v>
      </c>
      <c r="BI128" s="120">
        <f>IF(N128="nulová",J128,0)</f>
        <v>0</v>
      </c>
      <c r="BJ128" s="2" t="s">
        <v>71</v>
      </c>
      <c r="BK128" s="120">
        <f>ROUND(I128*H128,2)</f>
        <v>0</v>
      </c>
      <c r="BL128" s="2" t="s">
        <v>80</v>
      </c>
      <c r="BM128" s="119" t="s">
        <v>92</v>
      </c>
    </row>
    <row r="129" spans="1:65" s="14" customFormat="1" ht="54" customHeight="1" x14ac:dyDescent="0.2">
      <c r="A129" s="10"/>
      <c r="B129" s="106"/>
      <c r="C129" s="107" t="s">
        <v>80</v>
      </c>
      <c r="D129" s="107" t="s">
        <v>75</v>
      </c>
      <c r="E129" s="108" t="s">
        <v>93</v>
      </c>
      <c r="F129" s="109" t="s">
        <v>94</v>
      </c>
      <c r="G129" s="110" t="s">
        <v>95</v>
      </c>
      <c r="H129" s="111">
        <v>19.25</v>
      </c>
      <c r="I129" s="112"/>
      <c r="J129" s="113">
        <f>ROUND(I129*H129,2)</f>
        <v>0</v>
      </c>
      <c r="K129" s="109" t="s">
        <v>79</v>
      </c>
      <c r="L129" s="11"/>
      <c r="M129" s="114" t="s">
        <v>10</v>
      </c>
      <c r="N129" s="115" t="s">
        <v>27</v>
      </c>
      <c r="O129" s="116"/>
      <c r="P129" s="117">
        <f>O129*H129</f>
        <v>0</v>
      </c>
      <c r="Q129" s="117">
        <v>0</v>
      </c>
      <c r="R129" s="117">
        <f>Q129*H129</f>
        <v>0</v>
      </c>
      <c r="S129" s="117">
        <v>0</v>
      </c>
      <c r="T129" s="118">
        <f>S129*H129</f>
        <v>0</v>
      </c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R129" s="119" t="s">
        <v>80</v>
      </c>
      <c r="AT129" s="119" t="s">
        <v>75</v>
      </c>
      <c r="AU129" s="119" t="s">
        <v>2</v>
      </c>
      <c r="AY129" s="2" t="s">
        <v>73</v>
      </c>
      <c r="BE129" s="120">
        <f>IF(N129="základní",J129,0)</f>
        <v>0</v>
      </c>
      <c r="BF129" s="120">
        <f>IF(N129="snížená",J129,0)</f>
        <v>0</v>
      </c>
      <c r="BG129" s="120">
        <f>IF(N129="zákl. přenesená",J129,0)</f>
        <v>0</v>
      </c>
      <c r="BH129" s="120">
        <f>IF(N129="sníž. přenesená",J129,0)</f>
        <v>0</v>
      </c>
      <c r="BI129" s="120">
        <f>IF(N129="nulová",J129,0)</f>
        <v>0</v>
      </c>
      <c r="BJ129" s="2" t="s">
        <v>71</v>
      </c>
      <c r="BK129" s="120">
        <f>ROUND(I129*H129,2)</f>
        <v>0</v>
      </c>
      <c r="BL129" s="2" t="s">
        <v>80</v>
      </c>
      <c r="BM129" s="119" t="s">
        <v>96</v>
      </c>
    </row>
    <row r="130" spans="1:65" s="121" customFormat="1" x14ac:dyDescent="0.2">
      <c r="B130" s="122"/>
      <c r="D130" s="123" t="s">
        <v>85</v>
      </c>
      <c r="E130" s="124" t="s">
        <v>10</v>
      </c>
      <c r="F130" s="125" t="s">
        <v>97</v>
      </c>
      <c r="H130" s="126">
        <v>19.25</v>
      </c>
      <c r="I130" s="127"/>
      <c r="L130" s="122"/>
      <c r="M130" s="128"/>
      <c r="N130" s="129"/>
      <c r="O130" s="129"/>
      <c r="P130" s="129"/>
      <c r="Q130" s="129"/>
      <c r="R130" s="129"/>
      <c r="S130" s="129"/>
      <c r="T130" s="130"/>
      <c r="AT130" s="124" t="s">
        <v>85</v>
      </c>
      <c r="AU130" s="124" t="s">
        <v>2</v>
      </c>
      <c r="AV130" s="121" t="s">
        <v>2</v>
      </c>
      <c r="AW130" s="121" t="s">
        <v>87</v>
      </c>
      <c r="AX130" s="121" t="s">
        <v>71</v>
      </c>
      <c r="AY130" s="124" t="s">
        <v>73</v>
      </c>
    </row>
    <row r="131" spans="1:65" s="14" customFormat="1" ht="54" customHeight="1" x14ac:dyDescent="0.2">
      <c r="A131" s="10"/>
      <c r="B131" s="106"/>
      <c r="C131" s="107" t="s">
        <v>98</v>
      </c>
      <c r="D131" s="107" t="s">
        <v>75</v>
      </c>
      <c r="E131" s="108" t="s">
        <v>99</v>
      </c>
      <c r="F131" s="109" t="s">
        <v>100</v>
      </c>
      <c r="G131" s="110" t="s">
        <v>95</v>
      </c>
      <c r="H131" s="111">
        <v>9.625</v>
      </c>
      <c r="I131" s="112"/>
      <c r="J131" s="113">
        <f>ROUND(I131*H131,2)</f>
        <v>0</v>
      </c>
      <c r="K131" s="109" t="s">
        <v>79</v>
      </c>
      <c r="L131" s="11"/>
      <c r="M131" s="114" t="s">
        <v>10</v>
      </c>
      <c r="N131" s="115" t="s">
        <v>27</v>
      </c>
      <c r="O131" s="116"/>
      <c r="P131" s="117">
        <f>O131*H131</f>
        <v>0</v>
      </c>
      <c r="Q131" s="117">
        <v>0</v>
      </c>
      <c r="R131" s="117">
        <f>Q131*H131</f>
        <v>0</v>
      </c>
      <c r="S131" s="117">
        <v>0</v>
      </c>
      <c r="T131" s="118">
        <f>S131*H131</f>
        <v>0</v>
      </c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R131" s="119" t="s">
        <v>80</v>
      </c>
      <c r="AT131" s="119" t="s">
        <v>75</v>
      </c>
      <c r="AU131" s="119" t="s">
        <v>2</v>
      </c>
      <c r="AY131" s="2" t="s">
        <v>73</v>
      </c>
      <c r="BE131" s="120">
        <f>IF(N131="základní",J131,0)</f>
        <v>0</v>
      </c>
      <c r="BF131" s="120">
        <f>IF(N131="snížená",J131,0)</f>
        <v>0</v>
      </c>
      <c r="BG131" s="120">
        <f>IF(N131="zákl. přenesená",J131,0)</f>
        <v>0</v>
      </c>
      <c r="BH131" s="120">
        <f>IF(N131="sníž. přenesená",J131,0)</f>
        <v>0</v>
      </c>
      <c r="BI131" s="120">
        <f>IF(N131="nulová",J131,0)</f>
        <v>0</v>
      </c>
      <c r="BJ131" s="2" t="s">
        <v>71</v>
      </c>
      <c r="BK131" s="120">
        <f>ROUND(I131*H131,2)</f>
        <v>0</v>
      </c>
      <c r="BL131" s="2" t="s">
        <v>80</v>
      </c>
      <c r="BM131" s="119" t="s">
        <v>101</v>
      </c>
    </row>
    <row r="132" spans="1:65" s="121" customFormat="1" x14ac:dyDescent="0.2">
      <c r="B132" s="122"/>
      <c r="D132" s="123" t="s">
        <v>85</v>
      </c>
      <c r="E132" s="124" t="s">
        <v>10</v>
      </c>
      <c r="F132" s="125" t="s">
        <v>102</v>
      </c>
      <c r="H132" s="126">
        <v>9.625</v>
      </c>
      <c r="I132" s="127"/>
      <c r="L132" s="122"/>
      <c r="M132" s="128"/>
      <c r="N132" s="129"/>
      <c r="O132" s="129"/>
      <c r="P132" s="129"/>
      <c r="Q132" s="129"/>
      <c r="R132" s="129"/>
      <c r="S132" s="129"/>
      <c r="T132" s="130"/>
      <c r="AT132" s="124" t="s">
        <v>85</v>
      </c>
      <c r="AU132" s="124" t="s">
        <v>2</v>
      </c>
      <c r="AV132" s="121" t="s">
        <v>2</v>
      </c>
      <c r="AW132" s="121" t="s">
        <v>87</v>
      </c>
      <c r="AX132" s="121" t="s">
        <v>71</v>
      </c>
      <c r="AY132" s="124" t="s">
        <v>73</v>
      </c>
    </row>
    <row r="133" spans="1:65" s="14" customFormat="1" ht="54" customHeight="1" x14ac:dyDescent="0.2">
      <c r="A133" s="10"/>
      <c r="B133" s="106"/>
      <c r="C133" s="107" t="s">
        <v>103</v>
      </c>
      <c r="D133" s="107" t="s">
        <v>75</v>
      </c>
      <c r="E133" s="108" t="s">
        <v>104</v>
      </c>
      <c r="F133" s="109" t="s">
        <v>105</v>
      </c>
      <c r="G133" s="110" t="s">
        <v>95</v>
      </c>
      <c r="H133" s="111">
        <v>26</v>
      </c>
      <c r="I133" s="112"/>
      <c r="J133" s="113">
        <f>ROUND(I133*H133,2)</f>
        <v>0</v>
      </c>
      <c r="K133" s="109" t="s">
        <v>79</v>
      </c>
      <c r="L133" s="11"/>
      <c r="M133" s="114" t="s">
        <v>10</v>
      </c>
      <c r="N133" s="115" t="s">
        <v>27</v>
      </c>
      <c r="O133" s="116"/>
      <c r="P133" s="117">
        <f>O133*H133</f>
        <v>0</v>
      </c>
      <c r="Q133" s="117">
        <v>0</v>
      </c>
      <c r="R133" s="117">
        <f>Q133*H133</f>
        <v>0</v>
      </c>
      <c r="S133" s="117">
        <v>0</v>
      </c>
      <c r="T133" s="118">
        <f>S133*H133</f>
        <v>0</v>
      </c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R133" s="119" t="s">
        <v>80</v>
      </c>
      <c r="AT133" s="119" t="s">
        <v>75</v>
      </c>
      <c r="AU133" s="119" t="s">
        <v>2</v>
      </c>
      <c r="AY133" s="2" t="s">
        <v>73</v>
      </c>
      <c r="BE133" s="120">
        <f>IF(N133="základní",J133,0)</f>
        <v>0</v>
      </c>
      <c r="BF133" s="120">
        <f>IF(N133="snížená",J133,0)</f>
        <v>0</v>
      </c>
      <c r="BG133" s="120">
        <f>IF(N133="zákl. přenesená",J133,0)</f>
        <v>0</v>
      </c>
      <c r="BH133" s="120">
        <f>IF(N133="sníž. přenesená",J133,0)</f>
        <v>0</v>
      </c>
      <c r="BI133" s="120">
        <f>IF(N133="nulová",J133,0)</f>
        <v>0</v>
      </c>
      <c r="BJ133" s="2" t="s">
        <v>71</v>
      </c>
      <c r="BK133" s="120">
        <f>ROUND(I133*H133,2)</f>
        <v>0</v>
      </c>
      <c r="BL133" s="2" t="s">
        <v>80</v>
      </c>
      <c r="BM133" s="119" t="s">
        <v>106</v>
      </c>
    </row>
    <row r="134" spans="1:65" s="121" customFormat="1" x14ac:dyDescent="0.2">
      <c r="B134" s="122"/>
      <c r="D134" s="123" t="s">
        <v>85</v>
      </c>
      <c r="E134" s="124" t="s">
        <v>10</v>
      </c>
      <c r="F134" s="125" t="s">
        <v>107</v>
      </c>
      <c r="H134" s="126">
        <v>13</v>
      </c>
      <c r="I134" s="127"/>
      <c r="L134" s="122"/>
      <c r="M134" s="128"/>
      <c r="N134" s="129"/>
      <c r="O134" s="129"/>
      <c r="P134" s="129"/>
      <c r="Q134" s="129"/>
      <c r="R134" s="129"/>
      <c r="S134" s="129"/>
      <c r="T134" s="130"/>
      <c r="AT134" s="124" t="s">
        <v>85</v>
      </c>
      <c r="AU134" s="124" t="s">
        <v>2</v>
      </c>
      <c r="AV134" s="121" t="s">
        <v>2</v>
      </c>
      <c r="AW134" s="121" t="s">
        <v>87</v>
      </c>
      <c r="AX134" s="121" t="s">
        <v>72</v>
      </c>
      <c r="AY134" s="124" t="s">
        <v>73</v>
      </c>
    </row>
    <row r="135" spans="1:65" s="121" customFormat="1" x14ac:dyDescent="0.2">
      <c r="B135" s="122"/>
      <c r="D135" s="123" t="s">
        <v>85</v>
      </c>
      <c r="E135" s="124" t="s">
        <v>10</v>
      </c>
      <c r="F135" s="125" t="s">
        <v>108</v>
      </c>
      <c r="H135" s="126">
        <v>13</v>
      </c>
      <c r="I135" s="127"/>
      <c r="L135" s="122"/>
      <c r="M135" s="128"/>
      <c r="N135" s="129"/>
      <c r="O135" s="129"/>
      <c r="P135" s="129"/>
      <c r="Q135" s="129"/>
      <c r="R135" s="129"/>
      <c r="S135" s="129"/>
      <c r="T135" s="130"/>
      <c r="AT135" s="124" t="s">
        <v>85</v>
      </c>
      <c r="AU135" s="124" t="s">
        <v>2</v>
      </c>
      <c r="AV135" s="121" t="s">
        <v>2</v>
      </c>
      <c r="AW135" s="121" t="s">
        <v>87</v>
      </c>
      <c r="AX135" s="121" t="s">
        <v>72</v>
      </c>
      <c r="AY135" s="124" t="s">
        <v>73</v>
      </c>
    </row>
    <row r="136" spans="1:65" s="131" customFormat="1" x14ac:dyDescent="0.2">
      <c r="B136" s="132"/>
      <c r="D136" s="123" t="s">
        <v>85</v>
      </c>
      <c r="E136" s="133" t="s">
        <v>10</v>
      </c>
      <c r="F136" s="134" t="s">
        <v>109</v>
      </c>
      <c r="H136" s="135">
        <v>26</v>
      </c>
      <c r="I136" s="136"/>
      <c r="L136" s="132"/>
      <c r="M136" s="137"/>
      <c r="N136" s="138"/>
      <c r="O136" s="138"/>
      <c r="P136" s="138"/>
      <c r="Q136" s="138"/>
      <c r="R136" s="138"/>
      <c r="S136" s="138"/>
      <c r="T136" s="139"/>
      <c r="AT136" s="133" t="s">
        <v>85</v>
      </c>
      <c r="AU136" s="133" t="s">
        <v>2</v>
      </c>
      <c r="AV136" s="131" t="s">
        <v>80</v>
      </c>
      <c r="AW136" s="131" t="s">
        <v>87</v>
      </c>
      <c r="AX136" s="131" t="s">
        <v>71</v>
      </c>
      <c r="AY136" s="133" t="s">
        <v>73</v>
      </c>
    </row>
    <row r="137" spans="1:65" s="14" customFormat="1" ht="54" customHeight="1" x14ac:dyDescent="0.2">
      <c r="A137" s="10"/>
      <c r="B137" s="106"/>
      <c r="C137" s="107" t="s">
        <v>110</v>
      </c>
      <c r="D137" s="107" t="s">
        <v>75</v>
      </c>
      <c r="E137" s="108" t="s">
        <v>111</v>
      </c>
      <c r="F137" s="109" t="s">
        <v>112</v>
      </c>
      <c r="G137" s="110" t="s">
        <v>95</v>
      </c>
      <c r="H137" s="111">
        <v>6.25</v>
      </c>
      <c r="I137" s="112"/>
      <c r="J137" s="113">
        <f>ROUND(I137*H137,2)</f>
        <v>0</v>
      </c>
      <c r="K137" s="109" t="s">
        <v>79</v>
      </c>
      <c r="L137" s="11"/>
      <c r="M137" s="114" t="s">
        <v>10</v>
      </c>
      <c r="N137" s="115" t="s">
        <v>27</v>
      </c>
      <c r="O137" s="116"/>
      <c r="P137" s="117">
        <f>O137*H137</f>
        <v>0</v>
      </c>
      <c r="Q137" s="117">
        <v>0</v>
      </c>
      <c r="R137" s="117">
        <f>Q137*H137</f>
        <v>0</v>
      </c>
      <c r="S137" s="117">
        <v>0</v>
      </c>
      <c r="T137" s="118">
        <f>S137*H137</f>
        <v>0</v>
      </c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R137" s="119" t="s">
        <v>80</v>
      </c>
      <c r="AT137" s="119" t="s">
        <v>75</v>
      </c>
      <c r="AU137" s="119" t="s">
        <v>2</v>
      </c>
      <c r="AY137" s="2" t="s">
        <v>73</v>
      </c>
      <c r="BE137" s="120">
        <f>IF(N137="základní",J137,0)</f>
        <v>0</v>
      </c>
      <c r="BF137" s="120">
        <f>IF(N137="snížená",J137,0)</f>
        <v>0</v>
      </c>
      <c r="BG137" s="120">
        <f>IF(N137="zákl. přenesená",J137,0)</f>
        <v>0</v>
      </c>
      <c r="BH137" s="120">
        <f>IF(N137="sníž. přenesená",J137,0)</f>
        <v>0</v>
      </c>
      <c r="BI137" s="120">
        <f>IF(N137="nulová",J137,0)</f>
        <v>0</v>
      </c>
      <c r="BJ137" s="2" t="s">
        <v>71</v>
      </c>
      <c r="BK137" s="120">
        <f>ROUND(I137*H137,2)</f>
        <v>0</v>
      </c>
      <c r="BL137" s="2" t="s">
        <v>80</v>
      </c>
      <c r="BM137" s="119" t="s">
        <v>113</v>
      </c>
    </row>
    <row r="138" spans="1:65" s="121" customFormat="1" x14ac:dyDescent="0.2">
      <c r="B138" s="122"/>
      <c r="D138" s="123" t="s">
        <v>85</v>
      </c>
      <c r="E138" s="124" t="s">
        <v>10</v>
      </c>
      <c r="F138" s="125" t="s">
        <v>114</v>
      </c>
      <c r="H138" s="126">
        <v>6.25</v>
      </c>
      <c r="I138" s="127"/>
      <c r="L138" s="122"/>
      <c r="M138" s="128"/>
      <c r="N138" s="129"/>
      <c r="O138" s="129"/>
      <c r="P138" s="129"/>
      <c r="Q138" s="129"/>
      <c r="R138" s="129"/>
      <c r="S138" s="129"/>
      <c r="T138" s="130"/>
      <c r="AT138" s="124" t="s">
        <v>85</v>
      </c>
      <c r="AU138" s="124" t="s">
        <v>2</v>
      </c>
      <c r="AV138" s="121" t="s">
        <v>2</v>
      </c>
      <c r="AW138" s="121" t="s">
        <v>87</v>
      </c>
      <c r="AX138" s="121" t="s">
        <v>71</v>
      </c>
      <c r="AY138" s="124" t="s">
        <v>73</v>
      </c>
    </row>
    <row r="139" spans="1:65" s="14" customFormat="1" ht="32.450000000000003" customHeight="1" x14ac:dyDescent="0.2">
      <c r="A139" s="10"/>
      <c r="B139" s="106"/>
      <c r="C139" s="107" t="s">
        <v>115</v>
      </c>
      <c r="D139" s="107" t="s">
        <v>75</v>
      </c>
      <c r="E139" s="108" t="s">
        <v>116</v>
      </c>
      <c r="F139" s="109" t="s">
        <v>117</v>
      </c>
      <c r="G139" s="110" t="s">
        <v>95</v>
      </c>
      <c r="H139" s="111">
        <v>13</v>
      </c>
      <c r="I139" s="112"/>
      <c r="J139" s="113">
        <f>ROUND(I139*H139,2)</f>
        <v>0</v>
      </c>
      <c r="K139" s="109" t="s">
        <v>79</v>
      </c>
      <c r="L139" s="11"/>
      <c r="M139" s="114" t="s">
        <v>10</v>
      </c>
      <c r="N139" s="115" t="s">
        <v>27</v>
      </c>
      <c r="O139" s="116"/>
      <c r="P139" s="117">
        <f>O139*H139</f>
        <v>0</v>
      </c>
      <c r="Q139" s="117">
        <v>0</v>
      </c>
      <c r="R139" s="117">
        <f>Q139*H139</f>
        <v>0</v>
      </c>
      <c r="S139" s="117">
        <v>0</v>
      </c>
      <c r="T139" s="118">
        <f>S139*H139</f>
        <v>0</v>
      </c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R139" s="119" t="s">
        <v>80</v>
      </c>
      <c r="AT139" s="119" t="s">
        <v>75</v>
      </c>
      <c r="AU139" s="119" t="s">
        <v>2</v>
      </c>
      <c r="AY139" s="2" t="s">
        <v>73</v>
      </c>
      <c r="BE139" s="120">
        <f>IF(N139="základní",J139,0)</f>
        <v>0</v>
      </c>
      <c r="BF139" s="120">
        <f>IF(N139="snížená",J139,0)</f>
        <v>0</v>
      </c>
      <c r="BG139" s="120">
        <f>IF(N139="zákl. přenesená",J139,0)</f>
        <v>0</v>
      </c>
      <c r="BH139" s="120">
        <f>IF(N139="sníž. přenesená",J139,0)</f>
        <v>0</v>
      </c>
      <c r="BI139" s="120">
        <f>IF(N139="nulová",J139,0)</f>
        <v>0</v>
      </c>
      <c r="BJ139" s="2" t="s">
        <v>71</v>
      </c>
      <c r="BK139" s="120">
        <f>ROUND(I139*H139,2)</f>
        <v>0</v>
      </c>
      <c r="BL139" s="2" t="s">
        <v>80</v>
      </c>
      <c r="BM139" s="119" t="s">
        <v>118</v>
      </c>
    </row>
    <row r="140" spans="1:65" s="121" customFormat="1" x14ac:dyDescent="0.2">
      <c r="B140" s="122"/>
      <c r="D140" s="123" t="s">
        <v>85</v>
      </c>
      <c r="E140" s="124" t="s">
        <v>10</v>
      </c>
      <c r="F140" s="125" t="s">
        <v>108</v>
      </c>
      <c r="H140" s="126">
        <v>13</v>
      </c>
      <c r="I140" s="127"/>
      <c r="L140" s="122"/>
      <c r="M140" s="128"/>
      <c r="N140" s="129"/>
      <c r="O140" s="129"/>
      <c r="P140" s="129"/>
      <c r="Q140" s="129"/>
      <c r="R140" s="129"/>
      <c r="S140" s="129"/>
      <c r="T140" s="130"/>
      <c r="AT140" s="124" t="s">
        <v>85</v>
      </c>
      <c r="AU140" s="124" t="s">
        <v>2</v>
      </c>
      <c r="AV140" s="121" t="s">
        <v>2</v>
      </c>
      <c r="AW140" s="121" t="s">
        <v>87</v>
      </c>
      <c r="AX140" s="121" t="s">
        <v>71</v>
      </c>
      <c r="AY140" s="124" t="s">
        <v>73</v>
      </c>
    </row>
    <row r="141" spans="1:65" s="14" customFormat="1" ht="43.15" customHeight="1" x14ac:dyDescent="0.2">
      <c r="A141" s="10"/>
      <c r="B141" s="106"/>
      <c r="C141" s="107" t="s">
        <v>119</v>
      </c>
      <c r="D141" s="107" t="s">
        <v>75</v>
      </c>
      <c r="E141" s="108" t="s">
        <v>120</v>
      </c>
      <c r="F141" s="109" t="s">
        <v>121</v>
      </c>
      <c r="G141" s="110" t="s">
        <v>122</v>
      </c>
      <c r="H141" s="111">
        <v>11.25</v>
      </c>
      <c r="I141" s="112"/>
      <c r="J141" s="113">
        <f>ROUND(I141*H141,2)</f>
        <v>0</v>
      </c>
      <c r="K141" s="109" t="s">
        <v>79</v>
      </c>
      <c r="L141" s="11"/>
      <c r="M141" s="114" t="s">
        <v>10</v>
      </c>
      <c r="N141" s="115" t="s">
        <v>27</v>
      </c>
      <c r="O141" s="116"/>
      <c r="P141" s="117">
        <f>O141*H141</f>
        <v>0</v>
      </c>
      <c r="Q141" s="117">
        <v>0</v>
      </c>
      <c r="R141" s="117">
        <f>Q141*H141</f>
        <v>0</v>
      </c>
      <c r="S141" s="117">
        <v>0</v>
      </c>
      <c r="T141" s="118">
        <f>S141*H141</f>
        <v>0</v>
      </c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R141" s="119" t="s">
        <v>80</v>
      </c>
      <c r="AT141" s="119" t="s">
        <v>75</v>
      </c>
      <c r="AU141" s="119" t="s">
        <v>2</v>
      </c>
      <c r="AY141" s="2" t="s">
        <v>73</v>
      </c>
      <c r="BE141" s="120">
        <f>IF(N141="základní",J141,0)</f>
        <v>0</v>
      </c>
      <c r="BF141" s="120">
        <f>IF(N141="snížená",J141,0)</f>
        <v>0</v>
      </c>
      <c r="BG141" s="120">
        <f>IF(N141="zákl. přenesená",J141,0)</f>
        <v>0</v>
      </c>
      <c r="BH141" s="120">
        <f>IF(N141="sníž. přenesená",J141,0)</f>
        <v>0</v>
      </c>
      <c r="BI141" s="120">
        <f>IF(N141="nulová",J141,0)</f>
        <v>0</v>
      </c>
      <c r="BJ141" s="2" t="s">
        <v>71</v>
      </c>
      <c r="BK141" s="120">
        <f>ROUND(I141*H141,2)</f>
        <v>0</v>
      </c>
      <c r="BL141" s="2" t="s">
        <v>80</v>
      </c>
      <c r="BM141" s="119" t="s">
        <v>123</v>
      </c>
    </row>
    <row r="142" spans="1:65" s="121" customFormat="1" x14ac:dyDescent="0.2">
      <c r="B142" s="122"/>
      <c r="D142" s="123" t="s">
        <v>85</v>
      </c>
      <c r="E142" s="124" t="s">
        <v>10</v>
      </c>
      <c r="F142" s="125" t="s">
        <v>124</v>
      </c>
      <c r="H142" s="126">
        <v>11.25</v>
      </c>
      <c r="I142" s="127"/>
      <c r="L142" s="122"/>
      <c r="M142" s="128"/>
      <c r="N142" s="129"/>
      <c r="O142" s="129"/>
      <c r="P142" s="129"/>
      <c r="Q142" s="129"/>
      <c r="R142" s="129"/>
      <c r="S142" s="129"/>
      <c r="T142" s="130"/>
      <c r="AT142" s="124" t="s">
        <v>85</v>
      </c>
      <c r="AU142" s="124" t="s">
        <v>2</v>
      </c>
      <c r="AV142" s="121" t="s">
        <v>2</v>
      </c>
      <c r="AW142" s="121" t="s">
        <v>87</v>
      </c>
      <c r="AX142" s="121" t="s">
        <v>71</v>
      </c>
      <c r="AY142" s="124" t="s">
        <v>73</v>
      </c>
    </row>
    <row r="143" spans="1:65" s="14" customFormat="1" ht="43.15" customHeight="1" x14ac:dyDescent="0.2">
      <c r="A143" s="10"/>
      <c r="B143" s="106"/>
      <c r="C143" s="107" t="s">
        <v>125</v>
      </c>
      <c r="D143" s="107" t="s">
        <v>75</v>
      </c>
      <c r="E143" s="108" t="s">
        <v>126</v>
      </c>
      <c r="F143" s="109" t="s">
        <v>127</v>
      </c>
      <c r="G143" s="110" t="s">
        <v>95</v>
      </c>
      <c r="H143" s="111">
        <v>13</v>
      </c>
      <c r="I143" s="112"/>
      <c r="J143" s="113">
        <f>ROUND(I143*H143,2)</f>
        <v>0</v>
      </c>
      <c r="K143" s="109" t="s">
        <v>79</v>
      </c>
      <c r="L143" s="11"/>
      <c r="M143" s="114" t="s">
        <v>10</v>
      </c>
      <c r="N143" s="115" t="s">
        <v>27</v>
      </c>
      <c r="O143" s="116"/>
      <c r="P143" s="117">
        <f>O143*H143</f>
        <v>0</v>
      </c>
      <c r="Q143" s="117">
        <v>0</v>
      </c>
      <c r="R143" s="117">
        <f>Q143*H143</f>
        <v>0</v>
      </c>
      <c r="S143" s="117">
        <v>0</v>
      </c>
      <c r="T143" s="118">
        <f>S143*H143</f>
        <v>0</v>
      </c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R143" s="119" t="s">
        <v>80</v>
      </c>
      <c r="AT143" s="119" t="s">
        <v>75</v>
      </c>
      <c r="AU143" s="119" t="s">
        <v>2</v>
      </c>
      <c r="AY143" s="2" t="s">
        <v>73</v>
      </c>
      <c r="BE143" s="120">
        <f>IF(N143="základní",J143,0)</f>
        <v>0</v>
      </c>
      <c r="BF143" s="120">
        <f>IF(N143="snížená",J143,0)</f>
        <v>0</v>
      </c>
      <c r="BG143" s="120">
        <f>IF(N143="zákl. přenesená",J143,0)</f>
        <v>0</v>
      </c>
      <c r="BH143" s="120">
        <f>IF(N143="sníž. přenesená",J143,0)</f>
        <v>0</v>
      </c>
      <c r="BI143" s="120">
        <f>IF(N143="nulová",J143,0)</f>
        <v>0</v>
      </c>
      <c r="BJ143" s="2" t="s">
        <v>71</v>
      </c>
      <c r="BK143" s="120">
        <f>ROUND(I143*H143,2)</f>
        <v>0</v>
      </c>
      <c r="BL143" s="2" t="s">
        <v>80</v>
      </c>
      <c r="BM143" s="119" t="s">
        <v>128</v>
      </c>
    </row>
    <row r="144" spans="1:65" s="121" customFormat="1" x14ac:dyDescent="0.2">
      <c r="B144" s="122"/>
      <c r="D144" s="123" t="s">
        <v>85</v>
      </c>
      <c r="E144" s="124" t="s">
        <v>10</v>
      </c>
      <c r="F144" s="125" t="s">
        <v>129</v>
      </c>
      <c r="H144" s="126">
        <v>13</v>
      </c>
      <c r="I144" s="127"/>
      <c r="L144" s="122"/>
      <c r="M144" s="128"/>
      <c r="N144" s="129"/>
      <c r="O144" s="129"/>
      <c r="P144" s="129"/>
      <c r="Q144" s="129"/>
      <c r="R144" s="129"/>
      <c r="S144" s="129"/>
      <c r="T144" s="130"/>
      <c r="AT144" s="124" t="s">
        <v>85</v>
      </c>
      <c r="AU144" s="124" t="s">
        <v>2</v>
      </c>
      <c r="AV144" s="121" t="s">
        <v>2</v>
      </c>
      <c r="AW144" s="121" t="s">
        <v>87</v>
      </c>
      <c r="AX144" s="121" t="s">
        <v>71</v>
      </c>
      <c r="AY144" s="124" t="s">
        <v>73</v>
      </c>
    </row>
    <row r="145" spans="1:65" s="14" customFormat="1" ht="21.6" customHeight="1" x14ac:dyDescent="0.2">
      <c r="A145" s="10"/>
      <c r="B145" s="106"/>
      <c r="C145" s="107" t="s">
        <v>130</v>
      </c>
      <c r="D145" s="107" t="s">
        <v>75</v>
      </c>
      <c r="E145" s="108" t="s">
        <v>131</v>
      </c>
      <c r="F145" s="109" t="s">
        <v>132</v>
      </c>
      <c r="G145" s="110" t="s">
        <v>78</v>
      </c>
      <c r="H145" s="111">
        <v>385</v>
      </c>
      <c r="I145" s="112"/>
      <c r="J145" s="113">
        <f>ROUND(I145*H145,2)</f>
        <v>0</v>
      </c>
      <c r="K145" s="109" t="s">
        <v>79</v>
      </c>
      <c r="L145" s="11"/>
      <c r="M145" s="114" t="s">
        <v>10</v>
      </c>
      <c r="N145" s="115" t="s">
        <v>27</v>
      </c>
      <c r="O145" s="116"/>
      <c r="P145" s="117">
        <f>O145*H145</f>
        <v>0</v>
      </c>
      <c r="Q145" s="117">
        <v>0</v>
      </c>
      <c r="R145" s="117">
        <f>Q145*H145</f>
        <v>0</v>
      </c>
      <c r="S145" s="117">
        <v>0</v>
      </c>
      <c r="T145" s="118">
        <f>S145*H145</f>
        <v>0</v>
      </c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R145" s="119" t="s">
        <v>80</v>
      </c>
      <c r="AT145" s="119" t="s">
        <v>75</v>
      </c>
      <c r="AU145" s="119" t="s">
        <v>2</v>
      </c>
      <c r="AY145" s="2" t="s">
        <v>73</v>
      </c>
      <c r="BE145" s="120">
        <f>IF(N145="základní",J145,0)</f>
        <v>0</v>
      </c>
      <c r="BF145" s="120">
        <f>IF(N145="snížená",J145,0)</f>
        <v>0</v>
      </c>
      <c r="BG145" s="120">
        <f>IF(N145="zákl. přenesená",J145,0)</f>
        <v>0</v>
      </c>
      <c r="BH145" s="120">
        <f>IF(N145="sníž. přenesená",J145,0)</f>
        <v>0</v>
      </c>
      <c r="BI145" s="120">
        <f>IF(N145="nulová",J145,0)</f>
        <v>0</v>
      </c>
      <c r="BJ145" s="2" t="s">
        <v>71</v>
      </c>
      <c r="BK145" s="120">
        <f>ROUND(I145*H145,2)</f>
        <v>0</v>
      </c>
      <c r="BL145" s="2" t="s">
        <v>80</v>
      </c>
      <c r="BM145" s="119" t="s">
        <v>133</v>
      </c>
    </row>
    <row r="146" spans="1:65" s="92" customFormat="1" ht="22.9" customHeight="1" x14ac:dyDescent="0.2">
      <c r="B146" s="93"/>
      <c r="D146" s="94" t="s">
        <v>68</v>
      </c>
      <c r="E146" s="104" t="s">
        <v>98</v>
      </c>
      <c r="F146" s="104" t="s">
        <v>134</v>
      </c>
      <c r="I146" s="96"/>
      <c r="J146" s="105">
        <f>BK146</f>
        <v>0</v>
      </c>
      <c r="L146" s="93"/>
      <c r="M146" s="98"/>
      <c r="N146" s="99"/>
      <c r="O146" s="99"/>
      <c r="P146" s="100">
        <f>SUM(P147:P157)</f>
        <v>0</v>
      </c>
      <c r="Q146" s="99"/>
      <c r="R146" s="100">
        <f>SUM(R147:R157)</f>
        <v>41.902209999999997</v>
      </c>
      <c r="S146" s="99"/>
      <c r="T146" s="101">
        <f>SUM(T147:T157)</f>
        <v>0</v>
      </c>
      <c r="AR146" s="94" t="s">
        <v>71</v>
      </c>
      <c r="AT146" s="102" t="s">
        <v>68</v>
      </c>
      <c r="AU146" s="102" t="s">
        <v>71</v>
      </c>
      <c r="AY146" s="94" t="s">
        <v>73</v>
      </c>
      <c r="BK146" s="103">
        <f>SUM(BK147:BK157)</f>
        <v>0</v>
      </c>
    </row>
    <row r="147" spans="1:65" s="14" customFormat="1" ht="21.6" customHeight="1" x14ac:dyDescent="0.2">
      <c r="A147" s="10"/>
      <c r="B147" s="106"/>
      <c r="C147" s="107" t="s">
        <v>135</v>
      </c>
      <c r="D147" s="107" t="s">
        <v>75</v>
      </c>
      <c r="E147" s="108" t="s">
        <v>136</v>
      </c>
      <c r="F147" s="109" t="s">
        <v>137</v>
      </c>
      <c r="G147" s="110" t="s">
        <v>78</v>
      </c>
      <c r="H147" s="111">
        <v>770</v>
      </c>
      <c r="I147" s="112"/>
      <c r="J147" s="113">
        <f>ROUND(I147*H147,2)</f>
        <v>0</v>
      </c>
      <c r="K147" s="109" t="s">
        <v>79</v>
      </c>
      <c r="L147" s="11"/>
      <c r="M147" s="114" t="s">
        <v>10</v>
      </c>
      <c r="N147" s="115" t="s">
        <v>27</v>
      </c>
      <c r="O147" s="116"/>
      <c r="P147" s="117">
        <f>O147*H147</f>
        <v>0</v>
      </c>
      <c r="Q147" s="117">
        <v>0</v>
      </c>
      <c r="R147" s="117">
        <f>Q147*H147</f>
        <v>0</v>
      </c>
      <c r="S147" s="117">
        <v>0</v>
      </c>
      <c r="T147" s="118">
        <f>S147*H147</f>
        <v>0</v>
      </c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R147" s="119" t="s">
        <v>80</v>
      </c>
      <c r="AT147" s="119" t="s">
        <v>75</v>
      </c>
      <c r="AU147" s="119" t="s">
        <v>2</v>
      </c>
      <c r="AY147" s="2" t="s">
        <v>73</v>
      </c>
      <c r="BE147" s="120">
        <f>IF(N147="základní",J147,0)</f>
        <v>0</v>
      </c>
      <c r="BF147" s="120">
        <f>IF(N147="snížená",J147,0)</f>
        <v>0</v>
      </c>
      <c r="BG147" s="120">
        <f>IF(N147="zákl. přenesená",J147,0)</f>
        <v>0</v>
      </c>
      <c r="BH147" s="120">
        <f>IF(N147="sníž. přenesená",J147,0)</f>
        <v>0</v>
      </c>
      <c r="BI147" s="120">
        <f>IF(N147="nulová",J147,0)</f>
        <v>0</v>
      </c>
      <c r="BJ147" s="2" t="s">
        <v>71</v>
      </c>
      <c r="BK147" s="120">
        <f>ROUND(I147*H147,2)</f>
        <v>0</v>
      </c>
      <c r="BL147" s="2" t="s">
        <v>80</v>
      </c>
      <c r="BM147" s="119" t="s">
        <v>138</v>
      </c>
    </row>
    <row r="148" spans="1:65" s="121" customFormat="1" x14ac:dyDescent="0.2">
      <c r="B148" s="122"/>
      <c r="D148" s="123" t="s">
        <v>85</v>
      </c>
      <c r="E148" s="124" t="s">
        <v>10</v>
      </c>
      <c r="F148" s="125" t="s">
        <v>139</v>
      </c>
      <c r="H148" s="126">
        <v>385</v>
      </c>
      <c r="I148" s="127"/>
      <c r="L148" s="122"/>
      <c r="M148" s="128"/>
      <c r="N148" s="129"/>
      <c r="O148" s="129"/>
      <c r="P148" s="129"/>
      <c r="Q148" s="129"/>
      <c r="R148" s="129"/>
      <c r="S148" s="129"/>
      <c r="T148" s="130"/>
      <c r="AT148" s="124" t="s">
        <v>85</v>
      </c>
      <c r="AU148" s="124" t="s">
        <v>2</v>
      </c>
      <c r="AV148" s="121" t="s">
        <v>2</v>
      </c>
      <c r="AW148" s="121" t="s">
        <v>87</v>
      </c>
      <c r="AX148" s="121" t="s">
        <v>72</v>
      </c>
      <c r="AY148" s="124" t="s">
        <v>73</v>
      </c>
    </row>
    <row r="149" spans="1:65" s="121" customFormat="1" x14ac:dyDescent="0.2">
      <c r="B149" s="122"/>
      <c r="D149" s="123" t="s">
        <v>85</v>
      </c>
      <c r="E149" s="124" t="s">
        <v>10</v>
      </c>
      <c r="F149" s="125" t="s">
        <v>140</v>
      </c>
      <c r="H149" s="126">
        <v>385</v>
      </c>
      <c r="I149" s="127"/>
      <c r="L149" s="122"/>
      <c r="M149" s="128"/>
      <c r="N149" s="129"/>
      <c r="O149" s="129"/>
      <c r="P149" s="129"/>
      <c r="Q149" s="129"/>
      <c r="R149" s="129"/>
      <c r="S149" s="129"/>
      <c r="T149" s="130"/>
      <c r="AT149" s="124" t="s">
        <v>85</v>
      </c>
      <c r="AU149" s="124" t="s">
        <v>2</v>
      </c>
      <c r="AV149" s="121" t="s">
        <v>2</v>
      </c>
      <c r="AW149" s="121" t="s">
        <v>87</v>
      </c>
      <c r="AX149" s="121" t="s">
        <v>72</v>
      </c>
      <c r="AY149" s="124" t="s">
        <v>73</v>
      </c>
    </row>
    <row r="150" spans="1:65" s="131" customFormat="1" x14ac:dyDescent="0.2">
      <c r="B150" s="132"/>
      <c r="D150" s="123" t="s">
        <v>85</v>
      </c>
      <c r="E150" s="133" t="s">
        <v>10</v>
      </c>
      <c r="F150" s="134" t="s">
        <v>109</v>
      </c>
      <c r="H150" s="135">
        <v>770</v>
      </c>
      <c r="I150" s="136"/>
      <c r="L150" s="132"/>
      <c r="M150" s="137"/>
      <c r="N150" s="138"/>
      <c r="O150" s="138"/>
      <c r="P150" s="138"/>
      <c r="Q150" s="138"/>
      <c r="R150" s="138"/>
      <c r="S150" s="138"/>
      <c r="T150" s="139"/>
      <c r="AT150" s="133" t="s">
        <v>85</v>
      </c>
      <c r="AU150" s="133" t="s">
        <v>2</v>
      </c>
      <c r="AV150" s="131" t="s">
        <v>80</v>
      </c>
      <c r="AW150" s="131" t="s">
        <v>87</v>
      </c>
      <c r="AX150" s="131" t="s">
        <v>71</v>
      </c>
      <c r="AY150" s="133" t="s">
        <v>73</v>
      </c>
    </row>
    <row r="151" spans="1:65" s="14" customFormat="1" ht="75.599999999999994" customHeight="1" x14ac:dyDescent="0.2">
      <c r="A151" s="10"/>
      <c r="B151" s="106"/>
      <c r="C151" s="107" t="s">
        <v>141</v>
      </c>
      <c r="D151" s="107" t="s">
        <v>75</v>
      </c>
      <c r="E151" s="108" t="s">
        <v>142</v>
      </c>
      <c r="F151" s="109" t="s">
        <v>143</v>
      </c>
      <c r="G151" s="110" t="s">
        <v>78</v>
      </c>
      <c r="H151" s="111">
        <v>385</v>
      </c>
      <c r="I151" s="112"/>
      <c r="J151" s="113">
        <f>ROUND(I151*H151,2)</f>
        <v>0</v>
      </c>
      <c r="K151" s="109" t="s">
        <v>79</v>
      </c>
      <c r="L151" s="11"/>
      <c r="M151" s="114" t="s">
        <v>10</v>
      </c>
      <c r="N151" s="115" t="s">
        <v>27</v>
      </c>
      <c r="O151" s="116"/>
      <c r="P151" s="117">
        <f>O151*H151</f>
        <v>0</v>
      </c>
      <c r="Q151" s="117">
        <v>8.4250000000000005E-2</v>
      </c>
      <c r="R151" s="117">
        <f>Q151*H151</f>
        <v>32.436250000000001</v>
      </c>
      <c r="S151" s="117">
        <v>0</v>
      </c>
      <c r="T151" s="118">
        <f>S151*H151</f>
        <v>0</v>
      </c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R151" s="119" t="s">
        <v>80</v>
      </c>
      <c r="AT151" s="119" t="s">
        <v>75</v>
      </c>
      <c r="AU151" s="119" t="s">
        <v>2</v>
      </c>
      <c r="AY151" s="2" t="s">
        <v>73</v>
      </c>
      <c r="BE151" s="120">
        <f>IF(N151="základní",J151,0)</f>
        <v>0</v>
      </c>
      <c r="BF151" s="120">
        <f>IF(N151="snížená",J151,0)</f>
        <v>0</v>
      </c>
      <c r="BG151" s="120">
        <f>IF(N151="zákl. přenesená",J151,0)</f>
        <v>0</v>
      </c>
      <c r="BH151" s="120">
        <f>IF(N151="sníž. přenesená",J151,0)</f>
        <v>0</v>
      </c>
      <c r="BI151" s="120">
        <f>IF(N151="nulová",J151,0)</f>
        <v>0</v>
      </c>
      <c r="BJ151" s="2" t="s">
        <v>71</v>
      </c>
      <c r="BK151" s="120">
        <f>ROUND(I151*H151,2)</f>
        <v>0</v>
      </c>
      <c r="BL151" s="2" t="s">
        <v>80</v>
      </c>
      <c r="BM151" s="119" t="s">
        <v>144</v>
      </c>
    </row>
    <row r="152" spans="1:65" s="14" customFormat="1" ht="21.6" customHeight="1" x14ac:dyDescent="0.2">
      <c r="A152" s="10"/>
      <c r="B152" s="106"/>
      <c r="C152" s="140" t="s">
        <v>145</v>
      </c>
      <c r="D152" s="140" t="s">
        <v>146</v>
      </c>
      <c r="E152" s="141" t="s">
        <v>147</v>
      </c>
      <c r="F152" s="142" t="s">
        <v>148</v>
      </c>
      <c r="G152" s="143" t="s">
        <v>78</v>
      </c>
      <c r="H152" s="144">
        <v>7.14</v>
      </c>
      <c r="I152" s="145"/>
      <c r="J152" s="146">
        <f>ROUND(I152*H152,2)</f>
        <v>0</v>
      </c>
      <c r="K152" s="142" t="s">
        <v>79</v>
      </c>
      <c r="L152" s="147"/>
      <c r="M152" s="148" t="s">
        <v>10</v>
      </c>
      <c r="N152" s="149" t="s">
        <v>27</v>
      </c>
      <c r="O152" s="116"/>
      <c r="P152" s="117">
        <f>O152*H152</f>
        <v>0</v>
      </c>
      <c r="Q152" s="117">
        <v>0.13</v>
      </c>
      <c r="R152" s="117">
        <f>Q152*H152</f>
        <v>0.92820000000000003</v>
      </c>
      <c r="S152" s="117">
        <v>0</v>
      </c>
      <c r="T152" s="118">
        <f>S152*H152</f>
        <v>0</v>
      </c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R152" s="119" t="s">
        <v>115</v>
      </c>
      <c r="AT152" s="119" t="s">
        <v>146</v>
      </c>
      <c r="AU152" s="119" t="s">
        <v>2</v>
      </c>
      <c r="AY152" s="2" t="s">
        <v>73</v>
      </c>
      <c r="BE152" s="120">
        <f>IF(N152="základní",J152,0)</f>
        <v>0</v>
      </c>
      <c r="BF152" s="120">
        <f>IF(N152="snížená",J152,0)</f>
        <v>0</v>
      </c>
      <c r="BG152" s="120">
        <f>IF(N152="zákl. přenesená",J152,0)</f>
        <v>0</v>
      </c>
      <c r="BH152" s="120">
        <f>IF(N152="sníž. přenesená",J152,0)</f>
        <v>0</v>
      </c>
      <c r="BI152" s="120">
        <f>IF(N152="nulová",J152,0)</f>
        <v>0</v>
      </c>
      <c r="BJ152" s="2" t="s">
        <v>71</v>
      </c>
      <c r="BK152" s="120">
        <f>ROUND(I152*H152,2)</f>
        <v>0</v>
      </c>
      <c r="BL152" s="2" t="s">
        <v>80</v>
      </c>
      <c r="BM152" s="119" t="s">
        <v>149</v>
      </c>
    </row>
    <row r="153" spans="1:65" s="121" customFormat="1" x14ac:dyDescent="0.2">
      <c r="B153" s="122"/>
      <c r="D153" s="123" t="s">
        <v>85</v>
      </c>
      <c r="E153" s="124" t="s">
        <v>10</v>
      </c>
      <c r="F153" s="125" t="s">
        <v>150</v>
      </c>
      <c r="H153" s="126">
        <v>7.14</v>
      </c>
      <c r="I153" s="127"/>
      <c r="L153" s="122"/>
      <c r="M153" s="128"/>
      <c r="N153" s="129"/>
      <c r="O153" s="129"/>
      <c r="P153" s="129"/>
      <c r="Q153" s="129"/>
      <c r="R153" s="129"/>
      <c r="S153" s="129"/>
      <c r="T153" s="130"/>
      <c r="AT153" s="124" t="s">
        <v>85</v>
      </c>
      <c r="AU153" s="124" t="s">
        <v>2</v>
      </c>
      <c r="AV153" s="121" t="s">
        <v>2</v>
      </c>
      <c r="AW153" s="121" t="s">
        <v>87</v>
      </c>
      <c r="AX153" s="121" t="s">
        <v>71</v>
      </c>
      <c r="AY153" s="124" t="s">
        <v>73</v>
      </c>
    </row>
    <row r="154" spans="1:65" s="14" customFormat="1" ht="14.45" customHeight="1" x14ac:dyDescent="0.2">
      <c r="A154" s="10"/>
      <c r="B154" s="106"/>
      <c r="C154" s="140" t="s">
        <v>151</v>
      </c>
      <c r="D154" s="140" t="s">
        <v>146</v>
      </c>
      <c r="E154" s="141" t="s">
        <v>152</v>
      </c>
      <c r="F154" s="142" t="s">
        <v>153</v>
      </c>
      <c r="G154" s="143" t="s">
        <v>78</v>
      </c>
      <c r="H154" s="144">
        <v>70.56</v>
      </c>
      <c r="I154" s="145"/>
      <c r="J154" s="146">
        <f>ROUND(I154*H154,2)</f>
        <v>0</v>
      </c>
      <c r="K154" s="142" t="s">
        <v>10</v>
      </c>
      <c r="L154" s="147"/>
      <c r="M154" s="148" t="s">
        <v>10</v>
      </c>
      <c r="N154" s="149" t="s">
        <v>27</v>
      </c>
      <c r="O154" s="116"/>
      <c r="P154" s="117">
        <f>O154*H154</f>
        <v>0</v>
      </c>
      <c r="Q154" s="117">
        <v>0.121</v>
      </c>
      <c r="R154" s="117">
        <f>Q154*H154</f>
        <v>8.5377600000000005</v>
      </c>
      <c r="S154" s="117">
        <v>0</v>
      </c>
      <c r="T154" s="118">
        <f>S154*H154</f>
        <v>0</v>
      </c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R154" s="119" t="s">
        <v>115</v>
      </c>
      <c r="AT154" s="119" t="s">
        <v>146</v>
      </c>
      <c r="AU154" s="119" t="s">
        <v>2</v>
      </c>
      <c r="AY154" s="2" t="s">
        <v>73</v>
      </c>
      <c r="BE154" s="120">
        <f>IF(N154="základní",J154,0)</f>
        <v>0</v>
      </c>
      <c r="BF154" s="120">
        <f>IF(N154="snížená",J154,0)</f>
        <v>0</v>
      </c>
      <c r="BG154" s="120">
        <f>IF(N154="zákl. přenesená",J154,0)</f>
        <v>0</v>
      </c>
      <c r="BH154" s="120">
        <f>IF(N154="sníž. přenesená",J154,0)</f>
        <v>0</v>
      </c>
      <c r="BI154" s="120">
        <f>IF(N154="nulová",J154,0)</f>
        <v>0</v>
      </c>
      <c r="BJ154" s="2" t="s">
        <v>71</v>
      </c>
      <c r="BK154" s="120">
        <f>ROUND(I154*H154,2)</f>
        <v>0</v>
      </c>
      <c r="BL154" s="2" t="s">
        <v>80</v>
      </c>
      <c r="BM154" s="119" t="s">
        <v>154</v>
      </c>
    </row>
    <row r="155" spans="1:65" s="121" customFormat="1" x14ac:dyDescent="0.2">
      <c r="B155" s="122"/>
      <c r="D155" s="123" t="s">
        <v>85</v>
      </c>
      <c r="E155" s="124" t="s">
        <v>10</v>
      </c>
      <c r="F155" s="125" t="s">
        <v>155</v>
      </c>
      <c r="H155" s="126">
        <v>385.56</v>
      </c>
      <c r="I155" s="127"/>
      <c r="L155" s="122"/>
      <c r="M155" s="128"/>
      <c r="N155" s="129"/>
      <c r="O155" s="129"/>
      <c r="P155" s="129"/>
      <c r="Q155" s="129"/>
      <c r="R155" s="129"/>
      <c r="S155" s="129"/>
      <c r="T155" s="130"/>
      <c r="AT155" s="124" t="s">
        <v>85</v>
      </c>
      <c r="AU155" s="124" t="s">
        <v>2</v>
      </c>
      <c r="AV155" s="121" t="s">
        <v>2</v>
      </c>
      <c r="AW155" s="121" t="s">
        <v>87</v>
      </c>
      <c r="AX155" s="121" t="s">
        <v>72</v>
      </c>
      <c r="AY155" s="124" t="s">
        <v>73</v>
      </c>
    </row>
    <row r="156" spans="1:65" s="121" customFormat="1" x14ac:dyDescent="0.2">
      <c r="B156" s="122"/>
      <c r="D156" s="123" t="s">
        <v>85</v>
      </c>
      <c r="E156" s="124" t="s">
        <v>10</v>
      </c>
      <c r="F156" s="125" t="s">
        <v>156</v>
      </c>
      <c r="H156" s="126">
        <v>-315</v>
      </c>
      <c r="I156" s="127"/>
      <c r="L156" s="122"/>
      <c r="M156" s="128"/>
      <c r="N156" s="129"/>
      <c r="O156" s="129"/>
      <c r="P156" s="129"/>
      <c r="Q156" s="129"/>
      <c r="R156" s="129"/>
      <c r="S156" s="129"/>
      <c r="T156" s="130"/>
      <c r="AT156" s="124" t="s">
        <v>85</v>
      </c>
      <c r="AU156" s="124" t="s">
        <v>2</v>
      </c>
      <c r="AV156" s="121" t="s">
        <v>2</v>
      </c>
      <c r="AW156" s="121" t="s">
        <v>87</v>
      </c>
      <c r="AX156" s="121" t="s">
        <v>72</v>
      </c>
      <c r="AY156" s="124" t="s">
        <v>73</v>
      </c>
    </row>
    <row r="157" spans="1:65" s="131" customFormat="1" x14ac:dyDescent="0.2">
      <c r="B157" s="132"/>
      <c r="D157" s="123" t="s">
        <v>85</v>
      </c>
      <c r="E157" s="133" t="s">
        <v>10</v>
      </c>
      <c r="F157" s="134" t="s">
        <v>109</v>
      </c>
      <c r="H157" s="135">
        <v>70.56</v>
      </c>
      <c r="I157" s="136"/>
      <c r="L157" s="132"/>
      <c r="M157" s="137"/>
      <c r="N157" s="138"/>
      <c r="O157" s="138"/>
      <c r="P157" s="138"/>
      <c r="Q157" s="138"/>
      <c r="R157" s="138"/>
      <c r="S157" s="138"/>
      <c r="T157" s="139"/>
      <c r="AT157" s="133" t="s">
        <v>85</v>
      </c>
      <c r="AU157" s="133" t="s">
        <v>2</v>
      </c>
      <c r="AV157" s="131" t="s">
        <v>80</v>
      </c>
      <c r="AW157" s="131" t="s">
        <v>87</v>
      </c>
      <c r="AX157" s="131" t="s">
        <v>71</v>
      </c>
      <c r="AY157" s="133" t="s">
        <v>73</v>
      </c>
    </row>
    <row r="158" spans="1:65" s="92" customFormat="1" ht="22.9" customHeight="1" x14ac:dyDescent="0.2">
      <c r="B158" s="93"/>
      <c r="D158" s="94" t="s">
        <v>68</v>
      </c>
      <c r="E158" s="104" t="s">
        <v>119</v>
      </c>
      <c r="F158" s="104" t="s">
        <v>157</v>
      </c>
      <c r="I158" s="96"/>
      <c r="J158" s="105">
        <f>BK158</f>
        <v>0</v>
      </c>
      <c r="L158" s="93"/>
      <c r="M158" s="98"/>
      <c r="N158" s="99"/>
      <c r="O158" s="99"/>
      <c r="P158" s="100">
        <f>SUM(P159:P169)</f>
        <v>0</v>
      </c>
      <c r="Q158" s="99"/>
      <c r="R158" s="100">
        <f>SUM(R159:R169)</f>
        <v>19.487800400000001</v>
      </c>
      <c r="S158" s="99"/>
      <c r="T158" s="101">
        <f>SUM(T159:T169)</f>
        <v>0</v>
      </c>
      <c r="AR158" s="94" t="s">
        <v>71</v>
      </c>
      <c r="AT158" s="102" t="s">
        <v>68</v>
      </c>
      <c r="AU158" s="102" t="s">
        <v>71</v>
      </c>
      <c r="AY158" s="94" t="s">
        <v>73</v>
      </c>
      <c r="BK158" s="103">
        <f>SUM(BK159:BK169)</f>
        <v>0</v>
      </c>
    </row>
    <row r="159" spans="1:65" s="14" customFormat="1" ht="43.15" customHeight="1" x14ac:dyDescent="0.2">
      <c r="A159" s="10"/>
      <c r="B159" s="106"/>
      <c r="C159" s="107" t="s">
        <v>158</v>
      </c>
      <c r="D159" s="107" t="s">
        <v>75</v>
      </c>
      <c r="E159" s="108" t="s">
        <v>159</v>
      </c>
      <c r="F159" s="109" t="s">
        <v>160</v>
      </c>
      <c r="G159" s="110" t="s">
        <v>91</v>
      </c>
      <c r="H159" s="111">
        <v>68</v>
      </c>
      <c r="I159" s="112"/>
      <c r="J159" s="113">
        <f>ROUND(I159*H159,2)</f>
        <v>0</v>
      </c>
      <c r="K159" s="109" t="s">
        <v>79</v>
      </c>
      <c r="L159" s="11"/>
      <c r="M159" s="114" t="s">
        <v>10</v>
      </c>
      <c r="N159" s="115" t="s">
        <v>27</v>
      </c>
      <c r="O159" s="116"/>
      <c r="P159" s="117">
        <f>O159*H159</f>
        <v>0</v>
      </c>
      <c r="Q159" s="117">
        <v>0.1295</v>
      </c>
      <c r="R159" s="117">
        <f>Q159*H159</f>
        <v>8.8060000000000009</v>
      </c>
      <c r="S159" s="117">
        <v>0</v>
      </c>
      <c r="T159" s="118">
        <f>S159*H159</f>
        <v>0</v>
      </c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R159" s="119" t="s">
        <v>80</v>
      </c>
      <c r="AT159" s="119" t="s">
        <v>75</v>
      </c>
      <c r="AU159" s="119" t="s">
        <v>2</v>
      </c>
      <c r="AY159" s="2" t="s">
        <v>73</v>
      </c>
      <c r="BE159" s="120">
        <f>IF(N159="základní",J159,0)</f>
        <v>0</v>
      </c>
      <c r="BF159" s="120">
        <f>IF(N159="snížená",J159,0)</f>
        <v>0</v>
      </c>
      <c r="BG159" s="120">
        <f>IF(N159="zákl. přenesená",J159,0)</f>
        <v>0</v>
      </c>
      <c r="BH159" s="120">
        <f>IF(N159="sníž. přenesená",J159,0)</f>
        <v>0</v>
      </c>
      <c r="BI159" s="120">
        <f>IF(N159="nulová",J159,0)</f>
        <v>0</v>
      </c>
      <c r="BJ159" s="2" t="s">
        <v>71</v>
      </c>
      <c r="BK159" s="120">
        <f>ROUND(I159*H159,2)</f>
        <v>0</v>
      </c>
      <c r="BL159" s="2" t="s">
        <v>80</v>
      </c>
      <c r="BM159" s="119" t="s">
        <v>161</v>
      </c>
    </row>
    <row r="160" spans="1:65" s="121" customFormat="1" x14ac:dyDescent="0.2">
      <c r="B160" s="122"/>
      <c r="D160" s="123" t="s">
        <v>85</v>
      </c>
      <c r="E160" s="124" t="s">
        <v>10</v>
      </c>
      <c r="F160" s="125" t="s">
        <v>162</v>
      </c>
      <c r="H160" s="126">
        <v>65</v>
      </c>
      <c r="I160" s="127"/>
      <c r="L160" s="122"/>
      <c r="M160" s="128"/>
      <c r="N160" s="129"/>
      <c r="O160" s="129"/>
      <c r="P160" s="129"/>
      <c r="Q160" s="129"/>
      <c r="R160" s="129"/>
      <c r="S160" s="129"/>
      <c r="T160" s="130"/>
      <c r="AT160" s="124" t="s">
        <v>85</v>
      </c>
      <c r="AU160" s="124" t="s">
        <v>2</v>
      </c>
      <c r="AV160" s="121" t="s">
        <v>2</v>
      </c>
      <c r="AW160" s="121" t="s">
        <v>87</v>
      </c>
      <c r="AX160" s="121" t="s">
        <v>72</v>
      </c>
      <c r="AY160" s="124" t="s">
        <v>73</v>
      </c>
    </row>
    <row r="161" spans="1:65" s="121" customFormat="1" x14ac:dyDescent="0.2">
      <c r="B161" s="122"/>
      <c r="D161" s="123" t="s">
        <v>85</v>
      </c>
      <c r="E161" s="124" t="s">
        <v>10</v>
      </c>
      <c r="F161" s="125" t="s">
        <v>163</v>
      </c>
      <c r="H161" s="126">
        <v>3</v>
      </c>
      <c r="I161" s="127"/>
      <c r="L161" s="122"/>
      <c r="M161" s="128"/>
      <c r="N161" s="129"/>
      <c r="O161" s="129"/>
      <c r="P161" s="129"/>
      <c r="Q161" s="129"/>
      <c r="R161" s="129"/>
      <c r="S161" s="129"/>
      <c r="T161" s="130"/>
      <c r="AT161" s="124" t="s">
        <v>85</v>
      </c>
      <c r="AU161" s="124" t="s">
        <v>2</v>
      </c>
      <c r="AV161" s="121" t="s">
        <v>2</v>
      </c>
      <c r="AW161" s="121" t="s">
        <v>87</v>
      </c>
      <c r="AX161" s="121" t="s">
        <v>72</v>
      </c>
      <c r="AY161" s="124" t="s">
        <v>73</v>
      </c>
    </row>
    <row r="162" spans="1:65" s="131" customFormat="1" x14ac:dyDescent="0.2">
      <c r="B162" s="132"/>
      <c r="D162" s="123" t="s">
        <v>85</v>
      </c>
      <c r="E162" s="133" t="s">
        <v>10</v>
      </c>
      <c r="F162" s="134" t="s">
        <v>109</v>
      </c>
      <c r="H162" s="135">
        <v>68</v>
      </c>
      <c r="I162" s="136"/>
      <c r="L162" s="132"/>
      <c r="M162" s="137"/>
      <c r="N162" s="138"/>
      <c r="O162" s="138"/>
      <c r="P162" s="138"/>
      <c r="Q162" s="138"/>
      <c r="R162" s="138"/>
      <c r="S162" s="138"/>
      <c r="T162" s="139"/>
      <c r="AT162" s="133" t="s">
        <v>85</v>
      </c>
      <c r="AU162" s="133" t="s">
        <v>2</v>
      </c>
      <c r="AV162" s="131" t="s">
        <v>80</v>
      </c>
      <c r="AW162" s="131" t="s">
        <v>87</v>
      </c>
      <c r="AX162" s="131" t="s">
        <v>71</v>
      </c>
      <c r="AY162" s="133" t="s">
        <v>73</v>
      </c>
    </row>
    <row r="163" spans="1:65" s="14" customFormat="1" ht="21.6" customHeight="1" x14ac:dyDescent="0.2">
      <c r="A163" s="10"/>
      <c r="B163" s="106"/>
      <c r="C163" s="140" t="s">
        <v>164</v>
      </c>
      <c r="D163" s="140" t="s">
        <v>146</v>
      </c>
      <c r="E163" s="141" t="s">
        <v>165</v>
      </c>
      <c r="F163" s="142" t="s">
        <v>166</v>
      </c>
      <c r="G163" s="143" t="s">
        <v>91</v>
      </c>
      <c r="H163" s="144">
        <v>65.650000000000006</v>
      </c>
      <c r="I163" s="145"/>
      <c r="J163" s="146">
        <f>ROUND(I163*H163,2)</f>
        <v>0</v>
      </c>
      <c r="K163" s="142" t="s">
        <v>79</v>
      </c>
      <c r="L163" s="147"/>
      <c r="M163" s="148" t="s">
        <v>10</v>
      </c>
      <c r="N163" s="149" t="s">
        <v>27</v>
      </c>
      <c r="O163" s="116"/>
      <c r="P163" s="117">
        <f>O163*H163</f>
        <v>0</v>
      </c>
      <c r="Q163" s="117">
        <v>5.5E-2</v>
      </c>
      <c r="R163" s="117">
        <f>Q163*H163</f>
        <v>3.6107500000000003</v>
      </c>
      <c r="S163" s="117">
        <v>0</v>
      </c>
      <c r="T163" s="118">
        <f>S163*H163</f>
        <v>0</v>
      </c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R163" s="119" t="s">
        <v>115</v>
      </c>
      <c r="AT163" s="119" t="s">
        <v>146</v>
      </c>
      <c r="AU163" s="119" t="s">
        <v>2</v>
      </c>
      <c r="AY163" s="2" t="s">
        <v>73</v>
      </c>
      <c r="BE163" s="120">
        <f>IF(N163="základní",J163,0)</f>
        <v>0</v>
      </c>
      <c r="BF163" s="120">
        <f>IF(N163="snížená",J163,0)</f>
        <v>0</v>
      </c>
      <c r="BG163" s="120">
        <f>IF(N163="zákl. přenesená",J163,0)</f>
        <v>0</v>
      </c>
      <c r="BH163" s="120">
        <f>IF(N163="sníž. přenesená",J163,0)</f>
        <v>0</v>
      </c>
      <c r="BI163" s="120">
        <f>IF(N163="nulová",J163,0)</f>
        <v>0</v>
      </c>
      <c r="BJ163" s="2" t="s">
        <v>71</v>
      </c>
      <c r="BK163" s="120">
        <f>ROUND(I163*H163,2)</f>
        <v>0</v>
      </c>
      <c r="BL163" s="2" t="s">
        <v>80</v>
      </c>
      <c r="BM163" s="119" t="s">
        <v>167</v>
      </c>
    </row>
    <row r="164" spans="1:65" s="121" customFormat="1" x14ac:dyDescent="0.2">
      <c r="B164" s="122"/>
      <c r="D164" s="123" t="s">
        <v>85</v>
      </c>
      <c r="E164" s="124" t="s">
        <v>10</v>
      </c>
      <c r="F164" s="125" t="s">
        <v>168</v>
      </c>
      <c r="H164" s="126">
        <v>65.650000000000006</v>
      </c>
      <c r="I164" s="127"/>
      <c r="L164" s="122"/>
      <c r="M164" s="128"/>
      <c r="N164" s="129"/>
      <c r="O164" s="129"/>
      <c r="P164" s="129"/>
      <c r="Q164" s="129"/>
      <c r="R164" s="129"/>
      <c r="S164" s="129"/>
      <c r="T164" s="130"/>
      <c r="AT164" s="124" t="s">
        <v>85</v>
      </c>
      <c r="AU164" s="124" t="s">
        <v>2</v>
      </c>
      <c r="AV164" s="121" t="s">
        <v>2</v>
      </c>
      <c r="AW164" s="121" t="s">
        <v>87</v>
      </c>
      <c r="AX164" s="121" t="s">
        <v>71</v>
      </c>
      <c r="AY164" s="124" t="s">
        <v>73</v>
      </c>
    </row>
    <row r="165" spans="1:65" s="14" customFormat="1" ht="21.6" customHeight="1" x14ac:dyDescent="0.2">
      <c r="A165" s="10"/>
      <c r="B165" s="106"/>
      <c r="C165" s="140" t="s">
        <v>169</v>
      </c>
      <c r="D165" s="140" t="s">
        <v>146</v>
      </c>
      <c r="E165" s="141" t="s">
        <v>170</v>
      </c>
      <c r="F165" s="142" t="s">
        <v>171</v>
      </c>
      <c r="G165" s="143" t="s">
        <v>91</v>
      </c>
      <c r="H165" s="144">
        <v>3.03</v>
      </c>
      <c r="I165" s="145"/>
      <c r="J165" s="146">
        <f>ROUND(I165*H165,2)</f>
        <v>0</v>
      </c>
      <c r="K165" s="142" t="s">
        <v>10</v>
      </c>
      <c r="L165" s="147"/>
      <c r="M165" s="148" t="s">
        <v>10</v>
      </c>
      <c r="N165" s="149" t="s">
        <v>27</v>
      </c>
      <c r="O165" s="116"/>
      <c r="P165" s="117">
        <f>O165*H165</f>
        <v>0</v>
      </c>
      <c r="Q165" s="117">
        <v>5.5E-2</v>
      </c>
      <c r="R165" s="117">
        <f>Q165*H165</f>
        <v>0.16664999999999999</v>
      </c>
      <c r="S165" s="117">
        <v>0</v>
      </c>
      <c r="T165" s="118">
        <f>S165*H165</f>
        <v>0</v>
      </c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R165" s="119" t="s">
        <v>115</v>
      </c>
      <c r="AT165" s="119" t="s">
        <v>146</v>
      </c>
      <c r="AU165" s="119" t="s">
        <v>2</v>
      </c>
      <c r="AY165" s="2" t="s">
        <v>73</v>
      </c>
      <c r="BE165" s="120">
        <f>IF(N165="základní",J165,0)</f>
        <v>0</v>
      </c>
      <c r="BF165" s="120">
        <f>IF(N165="snížená",J165,0)</f>
        <v>0</v>
      </c>
      <c r="BG165" s="120">
        <f>IF(N165="zákl. přenesená",J165,0)</f>
        <v>0</v>
      </c>
      <c r="BH165" s="120">
        <f>IF(N165="sníž. přenesená",J165,0)</f>
        <v>0</v>
      </c>
      <c r="BI165" s="120">
        <f>IF(N165="nulová",J165,0)</f>
        <v>0</v>
      </c>
      <c r="BJ165" s="2" t="s">
        <v>71</v>
      </c>
      <c r="BK165" s="120">
        <f>ROUND(I165*H165,2)</f>
        <v>0</v>
      </c>
      <c r="BL165" s="2" t="s">
        <v>80</v>
      </c>
      <c r="BM165" s="119" t="s">
        <v>172</v>
      </c>
    </row>
    <row r="166" spans="1:65" s="121" customFormat="1" x14ac:dyDescent="0.2">
      <c r="B166" s="122"/>
      <c r="D166" s="123" t="s">
        <v>85</v>
      </c>
      <c r="E166" s="124" t="s">
        <v>10</v>
      </c>
      <c r="F166" s="125" t="s">
        <v>173</v>
      </c>
      <c r="H166" s="126">
        <v>3.03</v>
      </c>
      <c r="I166" s="127"/>
      <c r="L166" s="122"/>
      <c r="M166" s="128"/>
      <c r="N166" s="129"/>
      <c r="O166" s="129"/>
      <c r="P166" s="129"/>
      <c r="Q166" s="129"/>
      <c r="R166" s="129"/>
      <c r="S166" s="129"/>
      <c r="T166" s="130"/>
      <c r="AT166" s="124" t="s">
        <v>85</v>
      </c>
      <c r="AU166" s="124" t="s">
        <v>2</v>
      </c>
      <c r="AV166" s="121" t="s">
        <v>2</v>
      </c>
      <c r="AW166" s="121" t="s">
        <v>87</v>
      </c>
      <c r="AX166" s="121" t="s">
        <v>71</v>
      </c>
      <c r="AY166" s="124" t="s">
        <v>73</v>
      </c>
    </row>
    <row r="167" spans="1:65" s="14" customFormat="1" ht="32.450000000000003" customHeight="1" x14ac:dyDescent="0.2">
      <c r="A167" s="10"/>
      <c r="B167" s="106"/>
      <c r="C167" s="107" t="s">
        <v>174</v>
      </c>
      <c r="D167" s="107" t="s">
        <v>75</v>
      </c>
      <c r="E167" s="108" t="s">
        <v>175</v>
      </c>
      <c r="F167" s="109" t="s">
        <v>176</v>
      </c>
      <c r="G167" s="110" t="s">
        <v>95</v>
      </c>
      <c r="H167" s="111">
        <v>3.06</v>
      </c>
      <c r="I167" s="112"/>
      <c r="J167" s="113">
        <f>ROUND(I167*H167,2)</f>
        <v>0</v>
      </c>
      <c r="K167" s="109" t="s">
        <v>79</v>
      </c>
      <c r="L167" s="11"/>
      <c r="M167" s="114" t="s">
        <v>10</v>
      </c>
      <c r="N167" s="115" t="s">
        <v>27</v>
      </c>
      <c r="O167" s="116"/>
      <c r="P167" s="117">
        <f>O167*H167</f>
        <v>0</v>
      </c>
      <c r="Q167" s="117">
        <v>2.2563399999999998</v>
      </c>
      <c r="R167" s="117">
        <f>Q167*H167</f>
        <v>6.9044003999999992</v>
      </c>
      <c r="S167" s="117">
        <v>0</v>
      </c>
      <c r="T167" s="118">
        <f>S167*H167</f>
        <v>0</v>
      </c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R167" s="119" t="s">
        <v>80</v>
      </c>
      <c r="AT167" s="119" t="s">
        <v>75</v>
      </c>
      <c r="AU167" s="119" t="s">
        <v>2</v>
      </c>
      <c r="AY167" s="2" t="s">
        <v>73</v>
      </c>
      <c r="BE167" s="120">
        <f>IF(N167="základní",J167,0)</f>
        <v>0</v>
      </c>
      <c r="BF167" s="120">
        <f>IF(N167="snížená",J167,0)</f>
        <v>0</v>
      </c>
      <c r="BG167" s="120">
        <f>IF(N167="zákl. přenesená",J167,0)</f>
        <v>0</v>
      </c>
      <c r="BH167" s="120">
        <f>IF(N167="sníž. přenesená",J167,0)</f>
        <v>0</v>
      </c>
      <c r="BI167" s="120">
        <f>IF(N167="nulová",J167,0)</f>
        <v>0</v>
      </c>
      <c r="BJ167" s="2" t="s">
        <v>71</v>
      </c>
      <c r="BK167" s="120">
        <f>ROUND(I167*H167,2)</f>
        <v>0</v>
      </c>
      <c r="BL167" s="2" t="s">
        <v>80</v>
      </c>
      <c r="BM167" s="119" t="s">
        <v>177</v>
      </c>
    </row>
    <row r="168" spans="1:65" s="121" customFormat="1" x14ac:dyDescent="0.2">
      <c r="B168" s="122"/>
      <c r="D168" s="123" t="s">
        <v>85</v>
      </c>
      <c r="E168" s="124" t="s">
        <v>10</v>
      </c>
      <c r="F168" s="125" t="s">
        <v>178</v>
      </c>
      <c r="H168" s="126">
        <v>3.06</v>
      </c>
      <c r="I168" s="127"/>
      <c r="L168" s="122"/>
      <c r="M168" s="128"/>
      <c r="N168" s="129"/>
      <c r="O168" s="129"/>
      <c r="P168" s="129"/>
      <c r="Q168" s="129"/>
      <c r="R168" s="129"/>
      <c r="S168" s="129"/>
      <c r="T168" s="130"/>
      <c r="AT168" s="124" t="s">
        <v>85</v>
      </c>
      <c r="AU168" s="124" t="s">
        <v>2</v>
      </c>
      <c r="AV168" s="121" t="s">
        <v>2</v>
      </c>
      <c r="AW168" s="121" t="s">
        <v>87</v>
      </c>
      <c r="AX168" s="121" t="s">
        <v>71</v>
      </c>
      <c r="AY168" s="124" t="s">
        <v>73</v>
      </c>
    </row>
    <row r="169" spans="1:65" s="14" customFormat="1" ht="64.900000000000006" customHeight="1" x14ac:dyDescent="0.2">
      <c r="A169" s="10"/>
      <c r="B169" s="106"/>
      <c r="C169" s="107" t="s">
        <v>179</v>
      </c>
      <c r="D169" s="107" t="s">
        <v>75</v>
      </c>
      <c r="E169" s="108" t="s">
        <v>180</v>
      </c>
      <c r="F169" s="109" t="s">
        <v>181</v>
      </c>
      <c r="G169" s="110" t="s">
        <v>78</v>
      </c>
      <c r="H169" s="111">
        <v>315</v>
      </c>
      <c r="I169" s="112"/>
      <c r="J169" s="113">
        <f>ROUND(I169*H169,2)</f>
        <v>0</v>
      </c>
      <c r="K169" s="109" t="s">
        <v>79</v>
      </c>
      <c r="L169" s="11"/>
      <c r="M169" s="114" t="s">
        <v>10</v>
      </c>
      <c r="N169" s="115" t="s">
        <v>27</v>
      </c>
      <c r="O169" s="116"/>
      <c r="P169" s="117">
        <f>O169*H169</f>
        <v>0</v>
      </c>
      <c r="Q169" s="117">
        <v>0</v>
      </c>
      <c r="R169" s="117">
        <f>Q169*H169</f>
        <v>0</v>
      </c>
      <c r="S169" s="117">
        <v>0</v>
      </c>
      <c r="T169" s="118">
        <f>S169*H169</f>
        <v>0</v>
      </c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R169" s="119" t="s">
        <v>80</v>
      </c>
      <c r="AT169" s="119" t="s">
        <v>75</v>
      </c>
      <c r="AU169" s="119" t="s">
        <v>2</v>
      </c>
      <c r="AY169" s="2" t="s">
        <v>73</v>
      </c>
      <c r="BE169" s="120">
        <f>IF(N169="základní",J169,0)</f>
        <v>0</v>
      </c>
      <c r="BF169" s="120">
        <f>IF(N169="snížená",J169,0)</f>
        <v>0</v>
      </c>
      <c r="BG169" s="120">
        <f>IF(N169="zákl. přenesená",J169,0)</f>
        <v>0</v>
      </c>
      <c r="BH169" s="120">
        <f>IF(N169="sníž. přenesená",J169,0)</f>
        <v>0</v>
      </c>
      <c r="BI169" s="120">
        <f>IF(N169="nulová",J169,0)</f>
        <v>0</v>
      </c>
      <c r="BJ169" s="2" t="s">
        <v>71</v>
      </c>
      <c r="BK169" s="120">
        <f>ROUND(I169*H169,2)</f>
        <v>0</v>
      </c>
      <c r="BL169" s="2" t="s">
        <v>80</v>
      </c>
      <c r="BM169" s="119" t="s">
        <v>182</v>
      </c>
    </row>
    <row r="170" spans="1:65" s="92" customFormat="1" ht="22.9" customHeight="1" x14ac:dyDescent="0.2">
      <c r="B170" s="93"/>
      <c r="D170" s="94" t="s">
        <v>68</v>
      </c>
      <c r="E170" s="104" t="s">
        <v>183</v>
      </c>
      <c r="F170" s="104" t="s">
        <v>184</v>
      </c>
      <c r="I170" s="96"/>
      <c r="J170" s="105">
        <f>BK170</f>
        <v>0</v>
      </c>
      <c r="L170" s="93"/>
      <c r="M170" s="98"/>
      <c r="N170" s="99"/>
      <c r="O170" s="99"/>
      <c r="P170" s="100">
        <f>SUM(P171:P190)</f>
        <v>0</v>
      </c>
      <c r="Q170" s="99"/>
      <c r="R170" s="100">
        <f>SUM(R171:R190)</f>
        <v>0</v>
      </c>
      <c r="S170" s="99"/>
      <c r="T170" s="101">
        <f>SUM(T171:T190)</f>
        <v>0</v>
      </c>
      <c r="AR170" s="94" t="s">
        <v>71</v>
      </c>
      <c r="AT170" s="102" t="s">
        <v>68</v>
      </c>
      <c r="AU170" s="102" t="s">
        <v>71</v>
      </c>
      <c r="AY170" s="94" t="s">
        <v>73</v>
      </c>
      <c r="BK170" s="103">
        <f>SUM(BK171:BK190)</f>
        <v>0</v>
      </c>
    </row>
    <row r="171" spans="1:65" s="14" customFormat="1" ht="32.450000000000003" customHeight="1" x14ac:dyDescent="0.2">
      <c r="A171" s="10"/>
      <c r="B171" s="106"/>
      <c r="C171" s="107" t="s">
        <v>185</v>
      </c>
      <c r="D171" s="107" t="s">
        <v>75</v>
      </c>
      <c r="E171" s="108" t="s">
        <v>186</v>
      </c>
      <c r="F171" s="109" t="s">
        <v>187</v>
      </c>
      <c r="G171" s="110" t="s">
        <v>122</v>
      </c>
      <c r="H171" s="111">
        <v>108.55</v>
      </c>
      <c r="I171" s="112"/>
      <c r="J171" s="113">
        <f>ROUND(I171*H171,2)</f>
        <v>0</v>
      </c>
      <c r="K171" s="109" t="s">
        <v>79</v>
      </c>
      <c r="L171" s="11"/>
      <c r="M171" s="114" t="s">
        <v>10</v>
      </c>
      <c r="N171" s="115" t="s">
        <v>27</v>
      </c>
      <c r="O171" s="116"/>
      <c r="P171" s="117">
        <f>O171*H171</f>
        <v>0</v>
      </c>
      <c r="Q171" s="117">
        <v>0</v>
      </c>
      <c r="R171" s="117">
        <f>Q171*H171</f>
        <v>0</v>
      </c>
      <c r="S171" s="117">
        <v>0</v>
      </c>
      <c r="T171" s="118">
        <f>S171*H171</f>
        <v>0</v>
      </c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R171" s="119" t="s">
        <v>80</v>
      </c>
      <c r="AT171" s="119" t="s">
        <v>75</v>
      </c>
      <c r="AU171" s="119" t="s">
        <v>2</v>
      </c>
      <c r="AY171" s="2" t="s">
        <v>73</v>
      </c>
      <c r="BE171" s="120">
        <f>IF(N171="základní",J171,0)</f>
        <v>0</v>
      </c>
      <c r="BF171" s="120">
        <f>IF(N171="snížená",J171,0)</f>
        <v>0</v>
      </c>
      <c r="BG171" s="120">
        <f>IF(N171="zákl. přenesená",J171,0)</f>
        <v>0</v>
      </c>
      <c r="BH171" s="120">
        <f>IF(N171="sníž. přenesená",J171,0)</f>
        <v>0</v>
      </c>
      <c r="BI171" s="120">
        <f>IF(N171="nulová",J171,0)</f>
        <v>0</v>
      </c>
      <c r="BJ171" s="2" t="s">
        <v>71</v>
      </c>
      <c r="BK171" s="120">
        <f>ROUND(I171*H171,2)</f>
        <v>0</v>
      </c>
      <c r="BL171" s="2" t="s">
        <v>80</v>
      </c>
      <c r="BM171" s="119" t="s">
        <v>188</v>
      </c>
    </row>
    <row r="172" spans="1:65" s="121" customFormat="1" x14ac:dyDescent="0.2">
      <c r="B172" s="122"/>
      <c r="D172" s="123" t="s">
        <v>85</v>
      </c>
      <c r="E172" s="124" t="s">
        <v>10</v>
      </c>
      <c r="F172" s="125" t="s">
        <v>189</v>
      </c>
      <c r="H172" s="126">
        <v>26.65</v>
      </c>
      <c r="I172" s="127"/>
      <c r="L172" s="122"/>
      <c r="M172" s="128"/>
      <c r="N172" s="129"/>
      <c r="O172" s="129"/>
      <c r="P172" s="129"/>
      <c r="Q172" s="129"/>
      <c r="R172" s="129"/>
      <c r="S172" s="129"/>
      <c r="T172" s="130"/>
      <c r="AT172" s="124" t="s">
        <v>85</v>
      </c>
      <c r="AU172" s="124" t="s">
        <v>2</v>
      </c>
      <c r="AV172" s="121" t="s">
        <v>2</v>
      </c>
      <c r="AW172" s="121" t="s">
        <v>87</v>
      </c>
      <c r="AX172" s="121" t="s">
        <v>72</v>
      </c>
      <c r="AY172" s="124" t="s">
        <v>73</v>
      </c>
    </row>
    <row r="173" spans="1:65" s="121" customFormat="1" x14ac:dyDescent="0.2">
      <c r="B173" s="122"/>
      <c r="D173" s="123" t="s">
        <v>85</v>
      </c>
      <c r="E173" s="124" t="s">
        <v>10</v>
      </c>
      <c r="F173" s="125" t="s">
        <v>190</v>
      </c>
      <c r="H173" s="126">
        <v>81.900000000000006</v>
      </c>
      <c r="I173" s="127"/>
      <c r="L173" s="122"/>
      <c r="M173" s="128"/>
      <c r="N173" s="129"/>
      <c r="O173" s="129"/>
      <c r="P173" s="129"/>
      <c r="Q173" s="129"/>
      <c r="R173" s="129"/>
      <c r="S173" s="129"/>
      <c r="T173" s="130"/>
      <c r="AT173" s="124" t="s">
        <v>85</v>
      </c>
      <c r="AU173" s="124" t="s">
        <v>2</v>
      </c>
      <c r="AV173" s="121" t="s">
        <v>2</v>
      </c>
      <c r="AW173" s="121" t="s">
        <v>87</v>
      </c>
      <c r="AX173" s="121" t="s">
        <v>72</v>
      </c>
      <c r="AY173" s="124" t="s">
        <v>73</v>
      </c>
    </row>
    <row r="174" spans="1:65" s="131" customFormat="1" x14ac:dyDescent="0.2">
      <c r="B174" s="132"/>
      <c r="D174" s="123" t="s">
        <v>85</v>
      </c>
      <c r="E174" s="133" t="s">
        <v>10</v>
      </c>
      <c r="F174" s="134" t="s">
        <v>109</v>
      </c>
      <c r="H174" s="135">
        <v>108.55000000000001</v>
      </c>
      <c r="I174" s="136"/>
      <c r="L174" s="132"/>
      <c r="M174" s="137"/>
      <c r="N174" s="138"/>
      <c r="O174" s="138"/>
      <c r="P174" s="138"/>
      <c r="Q174" s="138"/>
      <c r="R174" s="138"/>
      <c r="S174" s="138"/>
      <c r="T174" s="139"/>
      <c r="AT174" s="133" t="s">
        <v>85</v>
      </c>
      <c r="AU174" s="133" t="s">
        <v>2</v>
      </c>
      <c r="AV174" s="131" t="s">
        <v>80</v>
      </c>
      <c r="AW174" s="131" t="s">
        <v>87</v>
      </c>
      <c r="AX174" s="131" t="s">
        <v>71</v>
      </c>
      <c r="AY174" s="133" t="s">
        <v>73</v>
      </c>
    </row>
    <row r="175" spans="1:65" s="14" customFormat="1" ht="32.450000000000003" customHeight="1" x14ac:dyDescent="0.2">
      <c r="A175" s="10"/>
      <c r="B175" s="106"/>
      <c r="C175" s="107" t="s">
        <v>191</v>
      </c>
      <c r="D175" s="107" t="s">
        <v>75</v>
      </c>
      <c r="E175" s="108" t="s">
        <v>192</v>
      </c>
      <c r="F175" s="109" t="s">
        <v>193</v>
      </c>
      <c r="G175" s="110" t="s">
        <v>122</v>
      </c>
      <c r="H175" s="111">
        <v>91.35</v>
      </c>
      <c r="I175" s="112"/>
      <c r="J175" s="113">
        <f>ROUND(I175*H175,2)</f>
        <v>0</v>
      </c>
      <c r="K175" s="109" t="s">
        <v>79</v>
      </c>
      <c r="L175" s="11"/>
      <c r="M175" s="114" t="s">
        <v>10</v>
      </c>
      <c r="N175" s="115" t="s">
        <v>27</v>
      </c>
      <c r="O175" s="116"/>
      <c r="P175" s="117">
        <f>O175*H175</f>
        <v>0</v>
      </c>
      <c r="Q175" s="117">
        <v>0</v>
      </c>
      <c r="R175" s="117">
        <f>Q175*H175</f>
        <v>0</v>
      </c>
      <c r="S175" s="117">
        <v>0</v>
      </c>
      <c r="T175" s="118">
        <f>S175*H175</f>
        <v>0</v>
      </c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R175" s="119" t="s">
        <v>80</v>
      </c>
      <c r="AT175" s="119" t="s">
        <v>75</v>
      </c>
      <c r="AU175" s="119" t="s">
        <v>2</v>
      </c>
      <c r="AY175" s="2" t="s">
        <v>73</v>
      </c>
      <c r="BE175" s="120">
        <f>IF(N175="základní",J175,0)</f>
        <v>0</v>
      </c>
      <c r="BF175" s="120">
        <f>IF(N175="snížená",J175,0)</f>
        <v>0</v>
      </c>
      <c r="BG175" s="120">
        <f>IF(N175="zákl. přenesená",J175,0)</f>
        <v>0</v>
      </c>
      <c r="BH175" s="120">
        <f>IF(N175="sníž. přenesená",J175,0)</f>
        <v>0</v>
      </c>
      <c r="BI175" s="120">
        <f>IF(N175="nulová",J175,0)</f>
        <v>0</v>
      </c>
      <c r="BJ175" s="2" t="s">
        <v>71</v>
      </c>
      <c r="BK175" s="120">
        <f>ROUND(I175*H175,2)</f>
        <v>0</v>
      </c>
      <c r="BL175" s="2" t="s">
        <v>80</v>
      </c>
      <c r="BM175" s="119" t="s">
        <v>194</v>
      </c>
    </row>
    <row r="176" spans="1:65" s="121" customFormat="1" x14ac:dyDescent="0.2">
      <c r="B176" s="122"/>
      <c r="D176" s="123" t="s">
        <v>85</v>
      </c>
      <c r="E176" s="124" t="s">
        <v>10</v>
      </c>
      <c r="F176" s="125" t="s">
        <v>195</v>
      </c>
      <c r="H176" s="126">
        <v>91.35</v>
      </c>
      <c r="I176" s="127"/>
      <c r="L176" s="122"/>
      <c r="M176" s="128"/>
      <c r="N176" s="129"/>
      <c r="O176" s="129"/>
      <c r="P176" s="129"/>
      <c r="Q176" s="129"/>
      <c r="R176" s="129"/>
      <c r="S176" s="129"/>
      <c r="T176" s="130"/>
      <c r="AT176" s="124" t="s">
        <v>85</v>
      </c>
      <c r="AU176" s="124" t="s">
        <v>2</v>
      </c>
      <c r="AV176" s="121" t="s">
        <v>2</v>
      </c>
      <c r="AW176" s="121" t="s">
        <v>87</v>
      </c>
      <c r="AX176" s="121" t="s">
        <v>71</v>
      </c>
      <c r="AY176" s="124" t="s">
        <v>73</v>
      </c>
    </row>
    <row r="177" spans="1:65" s="14" customFormat="1" ht="43.15" customHeight="1" x14ac:dyDescent="0.2">
      <c r="A177" s="10"/>
      <c r="B177" s="106"/>
      <c r="C177" s="107" t="s">
        <v>196</v>
      </c>
      <c r="D177" s="107" t="s">
        <v>75</v>
      </c>
      <c r="E177" s="108" t="s">
        <v>197</v>
      </c>
      <c r="F177" s="109" t="s">
        <v>198</v>
      </c>
      <c r="G177" s="110" t="s">
        <v>122</v>
      </c>
      <c r="H177" s="111">
        <v>822.15</v>
      </c>
      <c r="I177" s="112"/>
      <c r="J177" s="113">
        <f>ROUND(I177*H177,2)</f>
        <v>0</v>
      </c>
      <c r="K177" s="109" t="s">
        <v>79</v>
      </c>
      <c r="L177" s="11"/>
      <c r="M177" s="114" t="s">
        <v>10</v>
      </c>
      <c r="N177" s="115" t="s">
        <v>27</v>
      </c>
      <c r="O177" s="116"/>
      <c r="P177" s="117">
        <f>O177*H177</f>
        <v>0</v>
      </c>
      <c r="Q177" s="117">
        <v>0</v>
      </c>
      <c r="R177" s="117">
        <f>Q177*H177</f>
        <v>0</v>
      </c>
      <c r="S177" s="117">
        <v>0</v>
      </c>
      <c r="T177" s="118">
        <f>S177*H177</f>
        <v>0</v>
      </c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R177" s="119" t="s">
        <v>80</v>
      </c>
      <c r="AT177" s="119" t="s">
        <v>75</v>
      </c>
      <c r="AU177" s="119" t="s">
        <v>2</v>
      </c>
      <c r="AY177" s="2" t="s">
        <v>73</v>
      </c>
      <c r="BE177" s="120">
        <f>IF(N177="základní",J177,0)</f>
        <v>0</v>
      </c>
      <c r="BF177" s="120">
        <f>IF(N177="snížená",J177,0)</f>
        <v>0</v>
      </c>
      <c r="BG177" s="120">
        <f>IF(N177="zákl. přenesená",J177,0)</f>
        <v>0</v>
      </c>
      <c r="BH177" s="120">
        <f>IF(N177="sníž. přenesená",J177,0)</f>
        <v>0</v>
      </c>
      <c r="BI177" s="120">
        <f>IF(N177="nulová",J177,0)</f>
        <v>0</v>
      </c>
      <c r="BJ177" s="2" t="s">
        <v>71</v>
      </c>
      <c r="BK177" s="120">
        <f>ROUND(I177*H177,2)</f>
        <v>0</v>
      </c>
      <c r="BL177" s="2" t="s">
        <v>80</v>
      </c>
      <c r="BM177" s="119" t="s">
        <v>199</v>
      </c>
    </row>
    <row r="178" spans="1:65" s="121" customFormat="1" x14ac:dyDescent="0.2">
      <c r="B178" s="122"/>
      <c r="D178" s="123" t="s">
        <v>85</v>
      </c>
      <c r="E178" s="124" t="s">
        <v>10</v>
      </c>
      <c r="F178" s="125" t="s">
        <v>200</v>
      </c>
      <c r="H178" s="126">
        <v>822.15</v>
      </c>
      <c r="I178" s="127"/>
      <c r="L178" s="122"/>
      <c r="M178" s="128"/>
      <c r="N178" s="129"/>
      <c r="O178" s="129"/>
      <c r="P178" s="129"/>
      <c r="Q178" s="129"/>
      <c r="R178" s="129"/>
      <c r="S178" s="129"/>
      <c r="T178" s="130"/>
      <c r="AT178" s="124" t="s">
        <v>85</v>
      </c>
      <c r="AU178" s="124" t="s">
        <v>2</v>
      </c>
      <c r="AV178" s="121" t="s">
        <v>2</v>
      </c>
      <c r="AW178" s="121" t="s">
        <v>87</v>
      </c>
      <c r="AX178" s="121" t="s">
        <v>71</v>
      </c>
      <c r="AY178" s="124" t="s">
        <v>73</v>
      </c>
    </row>
    <row r="179" spans="1:65" s="14" customFormat="1" ht="32.450000000000003" customHeight="1" x14ac:dyDescent="0.2">
      <c r="A179" s="10"/>
      <c r="B179" s="106"/>
      <c r="C179" s="107" t="s">
        <v>201</v>
      </c>
      <c r="D179" s="107" t="s">
        <v>75</v>
      </c>
      <c r="E179" s="108" t="s">
        <v>202</v>
      </c>
      <c r="F179" s="109" t="s">
        <v>203</v>
      </c>
      <c r="G179" s="110" t="s">
        <v>122</v>
      </c>
      <c r="H179" s="111">
        <v>26.65</v>
      </c>
      <c r="I179" s="112"/>
      <c r="J179" s="113">
        <f>ROUND(I179*H179,2)</f>
        <v>0</v>
      </c>
      <c r="K179" s="109" t="s">
        <v>79</v>
      </c>
      <c r="L179" s="11"/>
      <c r="M179" s="114" t="s">
        <v>10</v>
      </c>
      <c r="N179" s="115" t="s">
        <v>27</v>
      </c>
      <c r="O179" s="116"/>
      <c r="P179" s="117">
        <f>O179*H179</f>
        <v>0</v>
      </c>
      <c r="Q179" s="117">
        <v>0</v>
      </c>
      <c r="R179" s="117">
        <f>Q179*H179</f>
        <v>0</v>
      </c>
      <c r="S179" s="117">
        <v>0</v>
      </c>
      <c r="T179" s="118">
        <f>S179*H179</f>
        <v>0</v>
      </c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R179" s="119" t="s">
        <v>80</v>
      </c>
      <c r="AT179" s="119" t="s">
        <v>75</v>
      </c>
      <c r="AU179" s="119" t="s">
        <v>2</v>
      </c>
      <c r="AY179" s="2" t="s">
        <v>73</v>
      </c>
      <c r="BE179" s="120">
        <f>IF(N179="základní",J179,0)</f>
        <v>0</v>
      </c>
      <c r="BF179" s="120">
        <f>IF(N179="snížená",J179,0)</f>
        <v>0</v>
      </c>
      <c r="BG179" s="120">
        <f>IF(N179="zákl. přenesená",J179,0)</f>
        <v>0</v>
      </c>
      <c r="BH179" s="120">
        <f>IF(N179="sníž. přenesená",J179,0)</f>
        <v>0</v>
      </c>
      <c r="BI179" s="120">
        <f>IF(N179="nulová",J179,0)</f>
        <v>0</v>
      </c>
      <c r="BJ179" s="2" t="s">
        <v>71</v>
      </c>
      <c r="BK179" s="120">
        <f>ROUND(I179*H179,2)</f>
        <v>0</v>
      </c>
      <c r="BL179" s="2" t="s">
        <v>80</v>
      </c>
      <c r="BM179" s="119" t="s">
        <v>204</v>
      </c>
    </row>
    <row r="180" spans="1:65" s="121" customFormat="1" x14ac:dyDescent="0.2">
      <c r="B180" s="122"/>
      <c r="D180" s="123" t="s">
        <v>85</v>
      </c>
      <c r="E180" s="124" t="s">
        <v>10</v>
      </c>
      <c r="F180" s="125" t="s">
        <v>189</v>
      </c>
      <c r="H180" s="126">
        <v>26.65</v>
      </c>
      <c r="I180" s="127"/>
      <c r="L180" s="122"/>
      <c r="M180" s="128"/>
      <c r="N180" s="129"/>
      <c r="O180" s="129"/>
      <c r="P180" s="129"/>
      <c r="Q180" s="129"/>
      <c r="R180" s="129"/>
      <c r="S180" s="129"/>
      <c r="T180" s="130"/>
      <c r="AT180" s="124" t="s">
        <v>85</v>
      </c>
      <c r="AU180" s="124" t="s">
        <v>2</v>
      </c>
      <c r="AV180" s="121" t="s">
        <v>2</v>
      </c>
      <c r="AW180" s="121" t="s">
        <v>87</v>
      </c>
      <c r="AX180" s="121" t="s">
        <v>71</v>
      </c>
      <c r="AY180" s="124" t="s">
        <v>73</v>
      </c>
    </row>
    <row r="181" spans="1:65" s="14" customFormat="1" ht="43.15" customHeight="1" x14ac:dyDescent="0.2">
      <c r="A181" s="10"/>
      <c r="B181" s="106"/>
      <c r="C181" s="107" t="s">
        <v>205</v>
      </c>
      <c r="D181" s="107" t="s">
        <v>75</v>
      </c>
      <c r="E181" s="108" t="s">
        <v>206</v>
      </c>
      <c r="F181" s="109" t="s">
        <v>207</v>
      </c>
      <c r="G181" s="110" t="s">
        <v>122</v>
      </c>
      <c r="H181" s="111">
        <v>239.85</v>
      </c>
      <c r="I181" s="112"/>
      <c r="J181" s="113">
        <f>ROUND(I181*H181,2)</f>
        <v>0</v>
      </c>
      <c r="K181" s="109" t="s">
        <v>79</v>
      </c>
      <c r="L181" s="11"/>
      <c r="M181" s="114" t="s">
        <v>10</v>
      </c>
      <c r="N181" s="115" t="s">
        <v>27</v>
      </c>
      <c r="O181" s="116"/>
      <c r="P181" s="117">
        <f>O181*H181</f>
        <v>0</v>
      </c>
      <c r="Q181" s="117">
        <v>0</v>
      </c>
      <c r="R181" s="117">
        <f>Q181*H181</f>
        <v>0</v>
      </c>
      <c r="S181" s="117">
        <v>0</v>
      </c>
      <c r="T181" s="118">
        <f>S181*H181</f>
        <v>0</v>
      </c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R181" s="119" t="s">
        <v>80</v>
      </c>
      <c r="AT181" s="119" t="s">
        <v>75</v>
      </c>
      <c r="AU181" s="119" t="s">
        <v>2</v>
      </c>
      <c r="AY181" s="2" t="s">
        <v>73</v>
      </c>
      <c r="BE181" s="120">
        <f>IF(N181="základní",J181,0)</f>
        <v>0</v>
      </c>
      <c r="BF181" s="120">
        <f>IF(N181="snížená",J181,0)</f>
        <v>0</v>
      </c>
      <c r="BG181" s="120">
        <f>IF(N181="zákl. přenesená",J181,0)</f>
        <v>0</v>
      </c>
      <c r="BH181" s="120">
        <f>IF(N181="sníž. přenesená",J181,0)</f>
        <v>0</v>
      </c>
      <c r="BI181" s="120">
        <f>IF(N181="nulová",J181,0)</f>
        <v>0</v>
      </c>
      <c r="BJ181" s="2" t="s">
        <v>71</v>
      </c>
      <c r="BK181" s="120">
        <f>ROUND(I181*H181,2)</f>
        <v>0</v>
      </c>
      <c r="BL181" s="2" t="s">
        <v>80</v>
      </c>
      <c r="BM181" s="119" t="s">
        <v>208</v>
      </c>
    </row>
    <row r="182" spans="1:65" s="121" customFormat="1" x14ac:dyDescent="0.2">
      <c r="B182" s="122"/>
      <c r="D182" s="123" t="s">
        <v>85</v>
      </c>
      <c r="E182" s="124" t="s">
        <v>10</v>
      </c>
      <c r="F182" s="125" t="s">
        <v>209</v>
      </c>
      <c r="H182" s="126">
        <v>239.85</v>
      </c>
      <c r="I182" s="127"/>
      <c r="L182" s="122"/>
      <c r="M182" s="128"/>
      <c r="N182" s="129"/>
      <c r="O182" s="129"/>
      <c r="P182" s="129"/>
      <c r="Q182" s="129"/>
      <c r="R182" s="129"/>
      <c r="S182" s="129"/>
      <c r="T182" s="130"/>
      <c r="AT182" s="124" t="s">
        <v>85</v>
      </c>
      <c r="AU182" s="124" t="s">
        <v>2</v>
      </c>
      <c r="AV182" s="121" t="s">
        <v>2</v>
      </c>
      <c r="AW182" s="121" t="s">
        <v>87</v>
      </c>
      <c r="AX182" s="121" t="s">
        <v>71</v>
      </c>
      <c r="AY182" s="124" t="s">
        <v>73</v>
      </c>
    </row>
    <row r="183" spans="1:65" s="14" customFormat="1" ht="21.6" customHeight="1" x14ac:dyDescent="0.2">
      <c r="A183" s="10"/>
      <c r="B183" s="106"/>
      <c r="C183" s="107" t="s">
        <v>210</v>
      </c>
      <c r="D183" s="107" t="s">
        <v>75</v>
      </c>
      <c r="E183" s="108" t="s">
        <v>211</v>
      </c>
      <c r="F183" s="109" t="s">
        <v>212</v>
      </c>
      <c r="G183" s="110" t="s">
        <v>122</v>
      </c>
      <c r="H183" s="111">
        <v>91.35</v>
      </c>
      <c r="I183" s="112"/>
      <c r="J183" s="113">
        <f>ROUND(I183*H183,2)</f>
        <v>0</v>
      </c>
      <c r="K183" s="109" t="s">
        <v>79</v>
      </c>
      <c r="L183" s="11"/>
      <c r="M183" s="114" t="s">
        <v>10</v>
      </c>
      <c r="N183" s="115" t="s">
        <v>27</v>
      </c>
      <c r="O183" s="116"/>
      <c r="P183" s="117">
        <f>O183*H183</f>
        <v>0</v>
      </c>
      <c r="Q183" s="117">
        <v>0</v>
      </c>
      <c r="R183" s="117">
        <f>Q183*H183</f>
        <v>0</v>
      </c>
      <c r="S183" s="117">
        <v>0</v>
      </c>
      <c r="T183" s="118">
        <f>S183*H183</f>
        <v>0</v>
      </c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R183" s="119" t="s">
        <v>80</v>
      </c>
      <c r="AT183" s="119" t="s">
        <v>75</v>
      </c>
      <c r="AU183" s="119" t="s">
        <v>2</v>
      </c>
      <c r="AY183" s="2" t="s">
        <v>73</v>
      </c>
      <c r="BE183" s="120">
        <f>IF(N183="základní",J183,0)</f>
        <v>0</v>
      </c>
      <c r="BF183" s="120">
        <f>IF(N183="snížená",J183,0)</f>
        <v>0</v>
      </c>
      <c r="BG183" s="120">
        <f>IF(N183="zákl. přenesená",J183,0)</f>
        <v>0</v>
      </c>
      <c r="BH183" s="120">
        <f>IF(N183="sníž. přenesená",J183,0)</f>
        <v>0</v>
      </c>
      <c r="BI183" s="120">
        <f>IF(N183="nulová",J183,0)</f>
        <v>0</v>
      </c>
      <c r="BJ183" s="2" t="s">
        <v>71</v>
      </c>
      <c r="BK183" s="120">
        <f>ROUND(I183*H183,2)</f>
        <v>0</v>
      </c>
      <c r="BL183" s="2" t="s">
        <v>80</v>
      </c>
      <c r="BM183" s="119" t="s">
        <v>213</v>
      </c>
    </row>
    <row r="184" spans="1:65" s="121" customFormat="1" x14ac:dyDescent="0.2">
      <c r="B184" s="122"/>
      <c r="D184" s="123" t="s">
        <v>85</v>
      </c>
      <c r="E184" s="124" t="s">
        <v>10</v>
      </c>
      <c r="F184" s="125" t="s">
        <v>195</v>
      </c>
      <c r="H184" s="126">
        <v>91.35</v>
      </c>
      <c r="I184" s="127"/>
      <c r="L184" s="122"/>
      <c r="M184" s="128"/>
      <c r="N184" s="129"/>
      <c r="O184" s="129"/>
      <c r="P184" s="129"/>
      <c r="Q184" s="129"/>
      <c r="R184" s="129"/>
      <c r="S184" s="129"/>
      <c r="T184" s="130"/>
      <c r="AT184" s="124" t="s">
        <v>85</v>
      </c>
      <c r="AU184" s="124" t="s">
        <v>2</v>
      </c>
      <c r="AV184" s="121" t="s">
        <v>2</v>
      </c>
      <c r="AW184" s="121" t="s">
        <v>87</v>
      </c>
      <c r="AX184" s="121" t="s">
        <v>71</v>
      </c>
      <c r="AY184" s="124" t="s">
        <v>73</v>
      </c>
    </row>
    <row r="185" spans="1:65" s="14" customFormat="1" ht="21.6" customHeight="1" x14ac:dyDescent="0.2">
      <c r="A185" s="10"/>
      <c r="B185" s="106"/>
      <c r="C185" s="107" t="s">
        <v>214</v>
      </c>
      <c r="D185" s="107" t="s">
        <v>75</v>
      </c>
      <c r="E185" s="108" t="s">
        <v>215</v>
      </c>
      <c r="F185" s="109" t="s">
        <v>216</v>
      </c>
      <c r="G185" s="110" t="s">
        <v>122</v>
      </c>
      <c r="H185" s="111">
        <v>26.65</v>
      </c>
      <c r="I185" s="112"/>
      <c r="J185" s="113">
        <f>ROUND(I185*H185,2)</f>
        <v>0</v>
      </c>
      <c r="K185" s="109" t="s">
        <v>79</v>
      </c>
      <c r="L185" s="11"/>
      <c r="M185" s="114" t="s">
        <v>10</v>
      </c>
      <c r="N185" s="115" t="s">
        <v>27</v>
      </c>
      <c r="O185" s="116"/>
      <c r="P185" s="117">
        <f>O185*H185</f>
        <v>0</v>
      </c>
      <c r="Q185" s="117">
        <v>0</v>
      </c>
      <c r="R185" s="117">
        <f>Q185*H185</f>
        <v>0</v>
      </c>
      <c r="S185" s="117">
        <v>0</v>
      </c>
      <c r="T185" s="118">
        <f>S185*H185</f>
        <v>0</v>
      </c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R185" s="119" t="s">
        <v>80</v>
      </c>
      <c r="AT185" s="119" t="s">
        <v>75</v>
      </c>
      <c r="AU185" s="119" t="s">
        <v>2</v>
      </c>
      <c r="AY185" s="2" t="s">
        <v>73</v>
      </c>
      <c r="BE185" s="120">
        <f>IF(N185="základní",J185,0)</f>
        <v>0</v>
      </c>
      <c r="BF185" s="120">
        <f>IF(N185="snížená",J185,0)</f>
        <v>0</v>
      </c>
      <c r="BG185" s="120">
        <f>IF(N185="zákl. přenesená",J185,0)</f>
        <v>0</v>
      </c>
      <c r="BH185" s="120">
        <f>IF(N185="sníž. přenesená",J185,0)</f>
        <v>0</v>
      </c>
      <c r="BI185" s="120">
        <f>IF(N185="nulová",J185,0)</f>
        <v>0</v>
      </c>
      <c r="BJ185" s="2" t="s">
        <v>71</v>
      </c>
      <c r="BK185" s="120">
        <f>ROUND(I185*H185,2)</f>
        <v>0</v>
      </c>
      <c r="BL185" s="2" t="s">
        <v>80</v>
      </c>
      <c r="BM185" s="119" t="s">
        <v>217</v>
      </c>
    </row>
    <row r="186" spans="1:65" s="121" customFormat="1" x14ac:dyDescent="0.2">
      <c r="B186" s="122"/>
      <c r="D186" s="123" t="s">
        <v>85</v>
      </c>
      <c r="E186" s="124" t="s">
        <v>10</v>
      </c>
      <c r="F186" s="125" t="s">
        <v>189</v>
      </c>
      <c r="H186" s="126">
        <v>26.65</v>
      </c>
      <c r="I186" s="127"/>
      <c r="L186" s="122"/>
      <c r="M186" s="128"/>
      <c r="N186" s="129"/>
      <c r="O186" s="129"/>
      <c r="P186" s="129"/>
      <c r="Q186" s="129"/>
      <c r="R186" s="129"/>
      <c r="S186" s="129"/>
      <c r="T186" s="130"/>
      <c r="AT186" s="124" t="s">
        <v>85</v>
      </c>
      <c r="AU186" s="124" t="s">
        <v>2</v>
      </c>
      <c r="AV186" s="121" t="s">
        <v>2</v>
      </c>
      <c r="AW186" s="121" t="s">
        <v>87</v>
      </c>
      <c r="AX186" s="121" t="s">
        <v>71</v>
      </c>
      <c r="AY186" s="124" t="s">
        <v>73</v>
      </c>
    </row>
    <row r="187" spans="1:65" s="14" customFormat="1" ht="43.15" customHeight="1" x14ac:dyDescent="0.2">
      <c r="A187" s="10"/>
      <c r="B187" s="106"/>
      <c r="C187" s="107" t="s">
        <v>218</v>
      </c>
      <c r="D187" s="107" t="s">
        <v>75</v>
      </c>
      <c r="E187" s="108" t="s">
        <v>219</v>
      </c>
      <c r="F187" s="109" t="s">
        <v>220</v>
      </c>
      <c r="G187" s="110" t="s">
        <v>122</v>
      </c>
      <c r="H187" s="111">
        <v>26.65</v>
      </c>
      <c r="I187" s="112"/>
      <c r="J187" s="113">
        <f>ROUND(I187*H187,2)</f>
        <v>0</v>
      </c>
      <c r="K187" s="109" t="s">
        <v>79</v>
      </c>
      <c r="L187" s="11"/>
      <c r="M187" s="114" t="s">
        <v>10</v>
      </c>
      <c r="N187" s="115" t="s">
        <v>27</v>
      </c>
      <c r="O187" s="116"/>
      <c r="P187" s="117">
        <f>O187*H187</f>
        <v>0</v>
      </c>
      <c r="Q187" s="117">
        <v>0</v>
      </c>
      <c r="R187" s="117">
        <f>Q187*H187</f>
        <v>0</v>
      </c>
      <c r="S187" s="117">
        <v>0</v>
      </c>
      <c r="T187" s="118">
        <f>S187*H187</f>
        <v>0</v>
      </c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R187" s="119" t="s">
        <v>80</v>
      </c>
      <c r="AT187" s="119" t="s">
        <v>75</v>
      </c>
      <c r="AU187" s="119" t="s">
        <v>2</v>
      </c>
      <c r="AY187" s="2" t="s">
        <v>73</v>
      </c>
      <c r="BE187" s="120">
        <f>IF(N187="základní",J187,0)</f>
        <v>0</v>
      </c>
      <c r="BF187" s="120">
        <f>IF(N187="snížená",J187,0)</f>
        <v>0</v>
      </c>
      <c r="BG187" s="120">
        <f>IF(N187="zákl. přenesená",J187,0)</f>
        <v>0</v>
      </c>
      <c r="BH187" s="120">
        <f>IF(N187="sníž. přenesená",J187,0)</f>
        <v>0</v>
      </c>
      <c r="BI187" s="120">
        <f>IF(N187="nulová",J187,0)</f>
        <v>0</v>
      </c>
      <c r="BJ187" s="2" t="s">
        <v>71</v>
      </c>
      <c r="BK187" s="120">
        <f>ROUND(I187*H187,2)</f>
        <v>0</v>
      </c>
      <c r="BL187" s="2" t="s">
        <v>80</v>
      </c>
      <c r="BM187" s="119" t="s">
        <v>221</v>
      </c>
    </row>
    <row r="188" spans="1:65" s="121" customFormat="1" x14ac:dyDescent="0.2">
      <c r="B188" s="122"/>
      <c r="D188" s="123" t="s">
        <v>85</v>
      </c>
      <c r="E188" s="124" t="s">
        <v>10</v>
      </c>
      <c r="F188" s="125" t="s">
        <v>189</v>
      </c>
      <c r="H188" s="126">
        <v>26.65</v>
      </c>
      <c r="I188" s="127"/>
      <c r="L188" s="122"/>
      <c r="M188" s="128"/>
      <c r="N188" s="129"/>
      <c r="O188" s="129"/>
      <c r="P188" s="129"/>
      <c r="Q188" s="129"/>
      <c r="R188" s="129"/>
      <c r="S188" s="129"/>
      <c r="T188" s="130"/>
      <c r="AT188" s="124" t="s">
        <v>85</v>
      </c>
      <c r="AU188" s="124" t="s">
        <v>2</v>
      </c>
      <c r="AV188" s="121" t="s">
        <v>2</v>
      </c>
      <c r="AW188" s="121" t="s">
        <v>87</v>
      </c>
      <c r="AX188" s="121" t="s">
        <v>71</v>
      </c>
      <c r="AY188" s="124" t="s">
        <v>73</v>
      </c>
    </row>
    <row r="189" spans="1:65" s="14" customFormat="1" ht="43.15" customHeight="1" x14ac:dyDescent="0.2">
      <c r="A189" s="10"/>
      <c r="B189" s="106"/>
      <c r="C189" s="107" t="s">
        <v>222</v>
      </c>
      <c r="D189" s="107" t="s">
        <v>75</v>
      </c>
      <c r="E189" s="108" t="s">
        <v>223</v>
      </c>
      <c r="F189" s="109" t="s">
        <v>121</v>
      </c>
      <c r="G189" s="110" t="s">
        <v>122</v>
      </c>
      <c r="H189" s="111">
        <v>91.35</v>
      </c>
      <c r="I189" s="112"/>
      <c r="J189" s="113">
        <f>ROUND(I189*H189,2)</f>
        <v>0</v>
      </c>
      <c r="K189" s="109" t="s">
        <v>79</v>
      </c>
      <c r="L189" s="11"/>
      <c r="M189" s="114" t="s">
        <v>10</v>
      </c>
      <c r="N189" s="115" t="s">
        <v>27</v>
      </c>
      <c r="O189" s="116"/>
      <c r="P189" s="117">
        <f>O189*H189</f>
        <v>0</v>
      </c>
      <c r="Q189" s="117">
        <v>0</v>
      </c>
      <c r="R189" s="117">
        <f>Q189*H189</f>
        <v>0</v>
      </c>
      <c r="S189" s="117">
        <v>0</v>
      </c>
      <c r="T189" s="118">
        <f>S189*H189</f>
        <v>0</v>
      </c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R189" s="119" t="s">
        <v>80</v>
      </c>
      <c r="AT189" s="119" t="s">
        <v>75</v>
      </c>
      <c r="AU189" s="119" t="s">
        <v>2</v>
      </c>
      <c r="AY189" s="2" t="s">
        <v>73</v>
      </c>
      <c r="BE189" s="120">
        <f>IF(N189="základní",J189,0)</f>
        <v>0</v>
      </c>
      <c r="BF189" s="120">
        <f>IF(N189="snížená",J189,0)</f>
        <v>0</v>
      </c>
      <c r="BG189" s="120">
        <f>IF(N189="zákl. přenesená",J189,0)</f>
        <v>0</v>
      </c>
      <c r="BH189" s="120">
        <f>IF(N189="sníž. přenesená",J189,0)</f>
        <v>0</v>
      </c>
      <c r="BI189" s="120">
        <f>IF(N189="nulová",J189,0)</f>
        <v>0</v>
      </c>
      <c r="BJ189" s="2" t="s">
        <v>71</v>
      </c>
      <c r="BK189" s="120">
        <f>ROUND(I189*H189,2)</f>
        <v>0</v>
      </c>
      <c r="BL189" s="2" t="s">
        <v>80</v>
      </c>
      <c r="BM189" s="119" t="s">
        <v>224</v>
      </c>
    </row>
    <row r="190" spans="1:65" s="121" customFormat="1" x14ac:dyDescent="0.2">
      <c r="B190" s="122"/>
      <c r="D190" s="123" t="s">
        <v>85</v>
      </c>
      <c r="E190" s="124" t="s">
        <v>10</v>
      </c>
      <c r="F190" s="125" t="s">
        <v>195</v>
      </c>
      <c r="H190" s="126">
        <v>91.35</v>
      </c>
      <c r="I190" s="127"/>
      <c r="L190" s="122"/>
      <c r="M190" s="128"/>
      <c r="N190" s="129"/>
      <c r="O190" s="129"/>
      <c r="P190" s="129"/>
      <c r="Q190" s="129"/>
      <c r="R190" s="129"/>
      <c r="S190" s="129"/>
      <c r="T190" s="130"/>
      <c r="AT190" s="124" t="s">
        <v>85</v>
      </c>
      <c r="AU190" s="124" t="s">
        <v>2</v>
      </c>
      <c r="AV190" s="121" t="s">
        <v>2</v>
      </c>
      <c r="AW190" s="121" t="s">
        <v>87</v>
      </c>
      <c r="AX190" s="121" t="s">
        <v>71</v>
      </c>
      <c r="AY190" s="124" t="s">
        <v>73</v>
      </c>
    </row>
    <row r="191" spans="1:65" s="92" customFormat="1" ht="22.9" customHeight="1" x14ac:dyDescent="0.2">
      <c r="B191" s="93"/>
      <c r="D191" s="94" t="s">
        <v>68</v>
      </c>
      <c r="E191" s="104" t="s">
        <v>225</v>
      </c>
      <c r="F191" s="104" t="s">
        <v>226</v>
      </c>
      <c r="I191" s="96"/>
      <c r="J191" s="105">
        <f>BK191</f>
        <v>0</v>
      </c>
      <c r="L191" s="93"/>
      <c r="M191" s="98"/>
      <c r="N191" s="99"/>
      <c r="O191" s="99"/>
      <c r="P191" s="100">
        <f>P192</f>
        <v>0</v>
      </c>
      <c r="Q191" s="99"/>
      <c r="R191" s="100">
        <f>R192</f>
        <v>0</v>
      </c>
      <c r="S191" s="99"/>
      <c r="T191" s="101">
        <f>T192</f>
        <v>0</v>
      </c>
      <c r="AR191" s="94" t="s">
        <v>71</v>
      </c>
      <c r="AT191" s="102" t="s">
        <v>68</v>
      </c>
      <c r="AU191" s="102" t="s">
        <v>71</v>
      </c>
      <c r="AY191" s="94" t="s">
        <v>73</v>
      </c>
      <c r="BK191" s="103">
        <f>BK192</f>
        <v>0</v>
      </c>
    </row>
    <row r="192" spans="1:65" s="14" customFormat="1" ht="32.450000000000003" customHeight="1" x14ac:dyDescent="0.2">
      <c r="A192" s="10"/>
      <c r="B192" s="106"/>
      <c r="C192" s="107" t="s">
        <v>227</v>
      </c>
      <c r="D192" s="107" t="s">
        <v>75</v>
      </c>
      <c r="E192" s="108" t="s">
        <v>228</v>
      </c>
      <c r="F192" s="109" t="s">
        <v>229</v>
      </c>
      <c r="G192" s="110" t="s">
        <v>122</v>
      </c>
      <c r="H192" s="111">
        <v>61.39</v>
      </c>
      <c r="I192" s="112"/>
      <c r="J192" s="113">
        <f>ROUND(I192*H192,2)</f>
        <v>0</v>
      </c>
      <c r="K192" s="109" t="s">
        <v>79</v>
      </c>
      <c r="L192" s="11"/>
      <c r="M192" s="150" t="s">
        <v>10</v>
      </c>
      <c r="N192" s="151" t="s">
        <v>27</v>
      </c>
      <c r="O192" s="152"/>
      <c r="P192" s="153">
        <f>O192*H192</f>
        <v>0</v>
      </c>
      <c r="Q192" s="153">
        <v>0</v>
      </c>
      <c r="R192" s="153">
        <f>Q192*H192</f>
        <v>0</v>
      </c>
      <c r="S192" s="153">
        <v>0</v>
      </c>
      <c r="T192" s="154">
        <f>S192*H192</f>
        <v>0</v>
      </c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R192" s="119" t="s">
        <v>80</v>
      </c>
      <c r="AT192" s="119" t="s">
        <v>75</v>
      </c>
      <c r="AU192" s="119" t="s">
        <v>2</v>
      </c>
      <c r="AY192" s="2" t="s">
        <v>73</v>
      </c>
      <c r="BE192" s="120">
        <f>IF(N192="základní",J192,0)</f>
        <v>0</v>
      </c>
      <c r="BF192" s="120">
        <f>IF(N192="snížená",J192,0)</f>
        <v>0</v>
      </c>
      <c r="BG192" s="120">
        <f>IF(N192="zákl. přenesená",J192,0)</f>
        <v>0</v>
      </c>
      <c r="BH192" s="120">
        <f>IF(N192="sníž. přenesená",J192,0)</f>
        <v>0</v>
      </c>
      <c r="BI192" s="120">
        <f>IF(N192="nulová",J192,0)</f>
        <v>0</v>
      </c>
      <c r="BJ192" s="2" t="s">
        <v>71</v>
      </c>
      <c r="BK192" s="120">
        <f>ROUND(I192*H192,2)</f>
        <v>0</v>
      </c>
      <c r="BL192" s="2" t="s">
        <v>80</v>
      </c>
      <c r="BM192" s="119" t="s">
        <v>230</v>
      </c>
    </row>
    <row r="193" spans="1:31" s="14" customFormat="1" ht="6.95" customHeight="1" x14ac:dyDescent="0.2">
      <c r="A193" s="10"/>
      <c r="B193" s="51"/>
      <c r="C193" s="52"/>
      <c r="D193" s="52"/>
      <c r="E193" s="52"/>
      <c r="F193" s="52"/>
      <c r="G193" s="52"/>
      <c r="H193" s="52"/>
      <c r="I193" s="53"/>
      <c r="J193" s="52"/>
      <c r="K193" s="52"/>
      <c r="L193" s="11"/>
      <c r="M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</row>
  </sheetData>
  <autoFilter ref="C121:K19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502.2 - SO502.2 - Chodník</vt:lpstr>
      <vt:lpstr>'502.2 - SO502.2 - Chodník'!Názvy_tisku</vt:lpstr>
      <vt:lpstr>'502.2 - SO502.2 - Chodník'!Oblast_tisku</vt:lpstr>
    </vt:vector>
  </TitlesOfParts>
  <Company>Knesl Kyncl architekti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 Zdražil</dc:creator>
  <cp:lastModifiedBy>Radim Zdražil</cp:lastModifiedBy>
  <dcterms:created xsi:type="dcterms:W3CDTF">2019-07-30T05:16:40Z</dcterms:created>
  <dcterms:modified xsi:type="dcterms:W3CDTF">2019-07-30T07:45:15Z</dcterms:modified>
</cp:coreProperties>
</file>