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OZPOČTY 2019\NOVOTNÝ Tomáš\Parkovací dům Havlíčkova\"/>
    </mc:Choice>
  </mc:AlternateContent>
  <xr:revisionPtr revIDLastSave="0" documentId="8_{D104A391-EA68-4AFB-91A7-95F01EBDF3B3}" xr6:coauthVersionLast="43" xr6:coauthVersionMax="43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0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'01 003 Pol'!$A$1:$X$25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0" i="1" l="1"/>
  <c r="G42" i="1"/>
  <c r="F42" i="1"/>
  <c r="G41" i="1"/>
  <c r="F41" i="1"/>
  <c r="H41" i="1" s="1"/>
  <c r="I41" i="1" s="1"/>
  <c r="G39" i="1"/>
  <c r="F39" i="1"/>
  <c r="G24" i="12"/>
  <c r="G9" i="12"/>
  <c r="I9" i="12"/>
  <c r="I8" i="12" s="1"/>
  <c r="K9" i="12"/>
  <c r="M9" i="12"/>
  <c r="O9" i="12"/>
  <c r="Q9" i="12"/>
  <c r="Q8" i="12" s="1"/>
  <c r="V9" i="12"/>
  <c r="G10" i="12"/>
  <c r="M10" i="12" s="1"/>
  <c r="I10" i="12"/>
  <c r="K10" i="12"/>
  <c r="K8" i="12" s="1"/>
  <c r="O10" i="12"/>
  <c r="O8" i="12" s="1"/>
  <c r="Q10" i="12"/>
  <c r="V10" i="12"/>
  <c r="V8" i="12" s="1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AE24" i="12"/>
  <c r="AF24" i="12"/>
  <c r="I20" i="1"/>
  <c r="I19" i="1"/>
  <c r="I18" i="1"/>
  <c r="I17" i="1"/>
  <c r="I16" i="1"/>
  <c r="I51" i="1"/>
  <c r="J50" i="1" s="1"/>
  <c r="J51" i="1" s="1"/>
  <c r="F43" i="1"/>
  <c r="G43" i="1"/>
  <c r="G25" i="1" s="1"/>
  <c r="A25" i="1" s="1"/>
  <c r="A26" i="1" s="1"/>
  <c r="G26" i="1" s="1"/>
  <c r="H42" i="1"/>
  <c r="I42" i="1" s="1"/>
  <c r="H40" i="1"/>
  <c r="I40" i="1" s="1"/>
  <c r="G28" i="1" l="1"/>
  <c r="H39" i="1"/>
  <c r="H43" i="1" s="1"/>
  <c r="G23" i="1"/>
  <c r="M8" i="12"/>
  <c r="G8" i="12"/>
  <c r="I21" i="1"/>
  <c r="J28" i="1"/>
  <c r="J26" i="1"/>
  <c r="G38" i="1"/>
  <c r="F38" i="1"/>
  <c r="J23" i="1"/>
  <c r="J24" i="1"/>
  <c r="J25" i="1"/>
  <c r="J27" i="1"/>
  <c r="E24" i="1"/>
  <c r="E26" i="1"/>
  <c r="I39" i="1" l="1"/>
  <c r="I43" i="1" s="1"/>
  <c r="J42" i="1" s="1"/>
  <c r="A23" i="1"/>
  <c r="A24" i="1" s="1"/>
  <c r="G24" i="1" s="1"/>
  <c r="A27" i="1" s="1"/>
  <c r="A29" i="1" s="1"/>
  <c r="G29" i="1" s="1"/>
  <c r="G27" i="1" s="1"/>
  <c r="J39" i="1" l="1"/>
  <c r="J43" i="1" s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</author>
  </authors>
  <commentList>
    <comment ref="S6" authorId="0" shapeId="0" xr:uid="{0F27C759-B68A-4359-A90B-2072DC4EB3B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F40CA86-3B0E-48A2-9883-BBD4AC0BCB6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<sst xmlns="http://schemas.openxmlformats.org/spreadsheetml/2006/main" count="234" uniqueCount="130">
  <si>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</si>
  <si>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</si>
  <si>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</si>
  <si>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</si>
  <si>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</si>
  <si>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</si>
  <si>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</si>
  <si>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</si>
  <si>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</si>
  <si>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</si>
  <si>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</si>
  <si>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</si>
  <si>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</si>
  <si>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</si>
  <si>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</si>
  <si>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</si>
  <si>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</si>
  <si>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</si>
  <si>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</si>
  <si>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</si>
  <si>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</si>
  <si>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</si>
  <si>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</si>
  <si>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</si>
  <si>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</si>
  <si>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</si>
  <si>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</si>
  <si>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</si>
  <si>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</si>
  <si>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</si>
  <si>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</si>
  <si>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</si>
  <si>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</si>
  <si>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</si>
  <si>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</si>
  <si>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</si>
  <si>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</si>
  <si>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</si>
  <si>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</si>
  <si>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</si>
  <si>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</si>
  <si>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</si>
  <si>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</si>
  <si>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003</t>
  </si>
  <si>
    <t>Přeložka VO</t>
  </si>
  <si>
    <t>01</t>
  </si>
  <si>
    <t>Elektroinstalace</t>
  </si>
  <si>
    <t>Objekt:</t>
  </si>
  <si>
    <t>Rozpočet:</t>
  </si>
  <si>
    <t>190708</t>
  </si>
  <si>
    <t>Parkovací dům Havlíčková</t>
  </si>
  <si>
    <t>Stavba</t>
  </si>
  <si>
    <t>Stavební objekt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</si>
  <si>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</si>
  <si>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</si>
  <si>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</si>
  <si>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</si>
  <si>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</si>
  <si>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</si>
  <si>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</si>
  <si>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</si>
  <si>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</si>
  <si>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</si>
  <si>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</si>
  <si>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</si>
  <si>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</si>
  <si>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</si>
  <si>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</si>
  <si>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</si>
  <si>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</si>
  <si>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</si>
  <si>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</si>
  <si>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</si>
  <si>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</si>
  <si>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</si>
  <si>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</si>
  <si>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</si>
  <si>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</si>
  <si>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</si>
  <si>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</si>
  <si>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</si>
  <si>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</si>
  <si>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</si>
  <si>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</si>
  <si>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</si>
  <si>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</si>
  <si>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</si>
  <si>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</si>
  <si>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</si>
  <si>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210810052R00</t>
  </si>
  <si>
    <t>Montáž kabelu CYKY 750 V, 4 x 6 mm2, pevně uloženého</t>
  </si>
  <si>
    <t>m</t>
  </si>
  <si>
    <t>RTS 19/ I</t>
  </si>
  <si>
    <t>Práce</t>
  </si>
  <si>
    <t>POL1_</t>
  </si>
  <si>
    <t>34111072R</t>
  </si>
  <si>
    <t>kabel CYKY; instalační; pro pevné uložení ve vnitřních a venk.prostorách v zemi, betonu; Cu plné holé jádro, tvar jádra RE-kulatý jednodrát; počet a průřez žil 4x6mm2; počet žil 4; teplota použití -30 až 70 °C; max.provoz.teplota při zkratu 160 °C; min.teplota pokládky -5 °C; průřez vodiče 6,0 mm2; samozhášivý; odolnost vůči UV záření; barva pláště černá</t>
  </si>
  <si>
    <t>SPCM</t>
  </si>
  <si>
    <t>Specifikace</t>
  </si>
  <si>
    <t>POL3_</t>
  </si>
  <si>
    <t>210810053R00</t>
  </si>
  <si>
    <t>Montáž kabelu CYKY 750 V, 4 x 10 mm2, pevně uloženého</t>
  </si>
  <si>
    <t>34111076R</t>
  </si>
  <si>
    <t>kabel CYKY; instalační; pro pevné uložení ve vnitřních a venk.prostorách v zemi, betonu; Cu plné holé jádro, tvar jádra RE-kulatý jednodrát; počet a průřez žil 4x10mm2; počet žil 4; teplota použití -30 až 70 °C; max.provoz.teplota při zkratu 160 °C; min.teplota pokládky -5 °C; průřez vodiče 10,0 mm2; samozhášivý; odolnost vůči UV záření; barva pláště černá</t>
  </si>
  <si>
    <t>210901090R00</t>
  </si>
  <si>
    <t>Vodiče, šňůry a kabely hliníkové kabel silový AYKY 1 kV, 4 x 25 mm2, pevně uložený</t>
  </si>
  <si>
    <t>34113270R</t>
  </si>
  <si>
    <t>kabel 1-AYKYz; silový, závěsný; venkovní zavěšení na podpěrách; Al jádro kulaté plné (RE); počet žil 4; vnější průměr 23,5 mm; jmen.průřez jádra 25,00 mm2; teplota použití -35 až 70 °C; odolný proti šíření plamene podle vyhlášky č. 21/1996; odolnost vůči UV záření</t>
  </si>
  <si>
    <t>210-001</t>
  </si>
  <si>
    <t>Demontáž stávající kabelové skříně</t>
  </si>
  <si>
    <t>kpl</t>
  </si>
  <si>
    <t>Vlastní</t>
  </si>
  <si>
    <t>Indiv</t>
  </si>
  <si>
    <t>210-002</t>
  </si>
  <si>
    <t>Kabelová jistící skříň</t>
  </si>
  <si>
    <t>kus</t>
  </si>
  <si>
    <t>210101253R00</t>
  </si>
  <si>
    <t>Montáž spojky kabelové 1 kV SV, litinové, do průřezu 4x50 mm2</t>
  </si>
  <si>
    <t>210-003</t>
  </si>
  <si>
    <t>Kabelová spojka pro kabel AYKY-J 4x25</t>
  </si>
  <si>
    <t>210101252R00</t>
  </si>
  <si>
    <t>Montáž spojky kabelové 1 kV SV, litinové, do průřezu 4x16 mm2</t>
  </si>
  <si>
    <t>210-004</t>
  </si>
  <si>
    <t>Kabelová spojka pro kabel CYKY-J 4x10</t>
  </si>
  <si>
    <t>210-005</t>
  </si>
  <si>
    <t>Kabelová spojka pro kabel CYKY-J 4x6</t>
  </si>
  <si>
    <t>210-006</t>
  </si>
  <si>
    <t>Výkop komplet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</si>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</sst>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aVRDgtGI5OSxCvc8m6KJIyX9gGkD9Vtq95be9vCOfL7nwiKp4qw5x/bpsYh+rFeAyrJIABCkL59DWGKHovCJjw==" saltValue="x3g3VGz4l8EOMW5HIV1s9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5961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SUMIF(F50:F50,A16,I50:I50)+SUMIF(F50:F50,"PSU",I50:I50)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SUMIF(F50:F50,A17,I50:I50)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SUMIF(F50:F50,A18,I50:I50)</f>
        <v>0</v>
      </c>
      <c r="J18" s="85"/>
    </row>
    <row r="19" spans="1:10" ht="23.25" customHeight="1" x14ac:dyDescent="0.2">
      <c r="A19" s="196" t="s">
        <v>59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SUMIF(F50:F50,A19,I50:I50)</f>
        <v>0</v>
      </c>
      <c r="J19" s="85"/>
    </row>
    <row r="20" spans="1:10" ht="23.25" customHeight="1" x14ac:dyDescent="0.2">
      <c r="A20" s="196" t="s">
        <v>60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SUMIF(F50:F50,A20,I50:I50)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'01 003 Pol'!AE24</f>
        <v>0</v>
      </c>
      <c r="G39" s="150">
        <f>'01 003 Pol'!AF24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52</v>
      </c>
      <c r="D40" s="154"/>
      <c r="E40" s="154"/>
      <c r="F40" s="155"/>
      <c r="G40" s="156"/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'01 003 Pol'!AE24</f>
        <v>0</v>
      </c>
      <c r="G41" s="156">
        <f>'01 003 Pol'!AF24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'01 003 Pol'!AE24</f>
        <v>0</v>
      </c>
      <c r="G42" s="151">
        <f>'01 003 Pol'!AF24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53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55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56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57</v>
      </c>
      <c r="C50" s="185" t="s">
        <v>58</v>
      </c>
      <c r="D50" s="186"/>
      <c r="E50" s="186"/>
      <c r="F50" s="192" t="s">
        <v>26</v>
      </c>
      <c r="G50" s="193"/>
      <c r="H50" s="193"/>
      <c r="I50" s="193">
        <f>'01 003 Pol'!G8</f>
        <v>0</v>
      </c>
      <c r="J50" s="190" t="str">
        <f>IF(I51=0,"",I50/I51*100)</f>
        <v/>
      </c>
    </row>
    <row r="51" spans="1:10" ht="25.5" customHeight="1" x14ac:dyDescent="0.2">
      <c r="A51" s="180"/>
      <c r="B51" s="187" t="s">
        <v>1</v>
      </c>
      <c r="C51" s="188"/>
      <c r="D51" s="189"/>
      <c r="E51" s="189"/>
      <c r="F51" s="194"/>
      <c r="G51" s="195"/>
      <c r="H51" s="195"/>
      <c r="I51" s="195">
        <f>I50</f>
        <v>0</v>
      </c>
      <c r="J51" s="191" t="str">
        <f>J50</f>
        <v/>
      </c>
    </row>
    <row r="52" spans="1:10" x14ac:dyDescent="0.2">
      <c r="F52" s="135"/>
      <c r="G52" s="135"/>
      <c r="H52" s="135"/>
      <c r="I52" s="135"/>
      <c r="J52" s="136"/>
    </row>
    <row r="53" spans="1:10" x14ac:dyDescent="0.2">
      <c r="F53" s="135"/>
      <c r="G53" s="135"/>
      <c r="H53" s="135"/>
      <c r="I53" s="135"/>
      <c r="J53" s="136"/>
    </row>
    <row r="54" spans="1:10" x14ac:dyDescent="0.2">
      <c r="F54" s="135"/>
      <c r="G54" s="135"/>
      <c r="H54" s="135"/>
      <c r="I54" s="135"/>
      <c r="J54" s="136"/>
    </row>
  </sheetData>
  <sheetProtection algorithmName="SHA-512" hashValue="lZVMrI7OfF8PvJIRWTxppOtNGkUXvirIdsudToXayq8Rb/sSt6Kh8no8qAeP+jZCaRsXxR+7GUOxeiGN8+jbEA==" saltValue="K5eX8dQeszu5aSFEHqmXD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WStLRFxkFR2/vSUvbNIVOYT+0OBP61S0dpdjk/RLJQvitMNj7+YH+orFWUPCqXUqKaA73PqOljT/gUMTtEfO4A==" saltValue="SsQ3wdHsRkkRyfrAdUu1O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2332D-7188-4A79-BB2C-CC58C960194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61</v>
      </c>
      <c r="B1" s="197"/>
      <c r="C1" s="197"/>
      <c r="D1" s="197"/>
      <c r="E1" s="197"/>
      <c r="F1" s="197"/>
      <c r="G1" s="197"/>
      <c r="AG1" t="s">
        <v>62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63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63</v>
      </c>
      <c r="AG3" t="s">
        <v>64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65</v>
      </c>
    </row>
    <row r="5" spans="1:60" x14ac:dyDescent="0.2">
      <c r="D5" s="10"/>
    </row>
    <row r="6" spans="1:60" ht="38.25" x14ac:dyDescent="0.2">
      <c r="A6" s="208" t="s">
        <v>66</v>
      </c>
      <c r="B6" s="210" t="s">
        <v>67</v>
      </c>
      <c r="C6" s="210" t="s">
        <v>68</v>
      </c>
      <c r="D6" s="209" t="s">
        <v>69</v>
      </c>
      <c r="E6" s="208" t="s">
        <v>70</v>
      </c>
      <c r="F6" s="207" t="s">
        <v>71</v>
      </c>
      <c r="G6" s="208" t="s">
        <v>29</v>
      </c>
      <c r="H6" s="211" t="s">
        <v>30</v>
      </c>
      <c r="I6" s="211" t="s">
        <v>72</v>
      </c>
      <c r="J6" s="211" t="s">
        <v>31</v>
      </c>
      <c r="K6" s="211" t="s">
        <v>73</v>
      </c>
      <c r="L6" s="211" t="s">
        <v>74</v>
      </c>
      <c r="M6" s="211" t="s">
        <v>75</v>
      </c>
      <c r="N6" s="211" t="s">
        <v>76</v>
      </c>
      <c r="O6" s="211" t="s">
        <v>77</v>
      </c>
      <c r="P6" s="211" t="s">
        <v>78</v>
      </c>
      <c r="Q6" s="211" t="s">
        <v>79</v>
      </c>
      <c r="R6" s="211" t="s">
        <v>80</v>
      </c>
      <c r="S6" s="211" t="s">
        <v>81</v>
      </c>
      <c r="T6" s="211" t="s">
        <v>82</v>
      </c>
      <c r="U6" s="211" t="s">
        <v>83</v>
      </c>
      <c r="V6" s="211" t="s">
        <v>84</v>
      </c>
      <c r="W6" s="211" t="s">
        <v>85</v>
      </c>
      <c r="X6" s="211" t="s">
        <v>86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1" t="s">
        <v>87</v>
      </c>
      <c r="B8" s="222" t="s">
        <v>57</v>
      </c>
      <c r="C8" s="242" t="s">
        <v>58</v>
      </c>
      <c r="D8" s="223"/>
      <c r="E8" s="224"/>
      <c r="F8" s="225"/>
      <c r="G8" s="225">
        <f>SUMIF(AG9:AG22,"&lt;&gt;NOR",G9:G22)</f>
        <v>0</v>
      </c>
      <c r="H8" s="225"/>
      <c r="I8" s="225">
        <f>SUM(I9:I22)</f>
        <v>0</v>
      </c>
      <c r="J8" s="225"/>
      <c r="K8" s="225">
        <f>SUM(K9:K22)</f>
        <v>0</v>
      </c>
      <c r="L8" s="225"/>
      <c r="M8" s="225">
        <f>SUM(M9:M22)</f>
        <v>0</v>
      </c>
      <c r="N8" s="225"/>
      <c r="O8" s="225">
        <f>SUM(O9:O22)</f>
        <v>0.11</v>
      </c>
      <c r="P8" s="225"/>
      <c r="Q8" s="225">
        <f>SUM(Q9:Q22)</f>
        <v>0</v>
      </c>
      <c r="R8" s="225"/>
      <c r="S8" s="225"/>
      <c r="T8" s="226"/>
      <c r="U8" s="220"/>
      <c r="V8" s="220">
        <f>SUM(V9:V22)</f>
        <v>35.4</v>
      </c>
      <c r="W8" s="220"/>
      <c r="X8" s="220"/>
      <c r="AG8" t="s">
        <v>88</v>
      </c>
    </row>
    <row r="9" spans="1:60" outlineLevel="1" x14ac:dyDescent="0.2">
      <c r="A9" s="234">
        <v>1</v>
      </c>
      <c r="B9" s="235" t="s">
        <v>89</v>
      </c>
      <c r="C9" s="243" t="s">
        <v>90</v>
      </c>
      <c r="D9" s="236" t="s">
        <v>91</v>
      </c>
      <c r="E9" s="237">
        <v>55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39" t="s">
        <v>57</v>
      </c>
      <c r="S9" s="239" t="s">
        <v>92</v>
      </c>
      <c r="T9" s="240" t="s">
        <v>92</v>
      </c>
      <c r="U9" s="219">
        <v>0.11586</v>
      </c>
      <c r="V9" s="219">
        <f>ROUND(E9*U9,2)</f>
        <v>6.37</v>
      </c>
      <c r="W9" s="219"/>
      <c r="X9" s="219" t="s">
        <v>93</v>
      </c>
      <c r="Y9" s="212"/>
      <c r="Z9" s="212"/>
      <c r="AA9" s="212"/>
      <c r="AB9" s="212"/>
      <c r="AC9" s="212"/>
      <c r="AD9" s="212"/>
      <c r="AE9" s="212"/>
      <c r="AF9" s="212"/>
      <c r="AG9" s="212" t="s">
        <v>94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56.25" outlineLevel="1" x14ac:dyDescent="0.2">
      <c r="A10" s="234">
        <v>2</v>
      </c>
      <c r="B10" s="235" t="s">
        <v>95</v>
      </c>
      <c r="C10" s="243" t="s">
        <v>96</v>
      </c>
      <c r="D10" s="236" t="s">
        <v>91</v>
      </c>
      <c r="E10" s="237">
        <v>55</v>
      </c>
      <c r="F10" s="238"/>
      <c r="G10" s="239">
        <f>ROUND(E10*F10,2)</f>
        <v>0</v>
      </c>
      <c r="H10" s="238"/>
      <c r="I10" s="239">
        <f>ROUND(E10*H10,2)</f>
        <v>0</v>
      </c>
      <c r="J10" s="238"/>
      <c r="K10" s="239">
        <f>ROUND(E10*J10,2)</f>
        <v>0</v>
      </c>
      <c r="L10" s="239">
        <v>21</v>
      </c>
      <c r="M10" s="239">
        <f>G10*(1+L10/100)</f>
        <v>0</v>
      </c>
      <c r="N10" s="239">
        <v>4.4000000000000002E-4</v>
      </c>
      <c r="O10" s="239">
        <f>ROUND(E10*N10,2)</f>
        <v>0.02</v>
      </c>
      <c r="P10" s="239">
        <v>0</v>
      </c>
      <c r="Q10" s="239">
        <f>ROUND(E10*P10,2)</f>
        <v>0</v>
      </c>
      <c r="R10" s="239" t="s">
        <v>97</v>
      </c>
      <c r="S10" s="239" t="s">
        <v>92</v>
      </c>
      <c r="T10" s="240" t="s">
        <v>92</v>
      </c>
      <c r="U10" s="219">
        <v>0</v>
      </c>
      <c r="V10" s="219">
        <f>ROUND(E10*U10,2)</f>
        <v>0</v>
      </c>
      <c r="W10" s="219"/>
      <c r="X10" s="219" t="s">
        <v>98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99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34">
        <v>3</v>
      </c>
      <c r="B11" s="235" t="s">
        <v>100</v>
      </c>
      <c r="C11" s="243" t="s">
        <v>101</v>
      </c>
      <c r="D11" s="236" t="s">
        <v>91</v>
      </c>
      <c r="E11" s="237">
        <v>55</v>
      </c>
      <c r="F11" s="238"/>
      <c r="G11" s="239">
        <f>ROUND(E11*F11,2)</f>
        <v>0</v>
      </c>
      <c r="H11" s="238"/>
      <c r="I11" s="239">
        <f>ROUND(E11*H11,2)</f>
        <v>0</v>
      </c>
      <c r="J11" s="238"/>
      <c r="K11" s="239">
        <f>ROUND(E11*J11,2)</f>
        <v>0</v>
      </c>
      <c r="L11" s="239">
        <v>21</v>
      </c>
      <c r="M11" s="239">
        <f>G11*(1+L11/100)</f>
        <v>0</v>
      </c>
      <c r="N11" s="239">
        <v>0</v>
      </c>
      <c r="O11" s="239">
        <f>ROUND(E11*N11,2)</f>
        <v>0</v>
      </c>
      <c r="P11" s="239">
        <v>0</v>
      </c>
      <c r="Q11" s="239">
        <f>ROUND(E11*P11,2)</f>
        <v>0</v>
      </c>
      <c r="R11" s="239" t="s">
        <v>57</v>
      </c>
      <c r="S11" s="239" t="s">
        <v>92</v>
      </c>
      <c r="T11" s="240" t="s">
        <v>92</v>
      </c>
      <c r="U11" s="219">
        <v>0.11586</v>
      </c>
      <c r="V11" s="219">
        <f>ROUND(E11*U11,2)</f>
        <v>6.37</v>
      </c>
      <c r="W11" s="219"/>
      <c r="X11" s="219" t="s">
        <v>93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94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56.25" outlineLevel="1" x14ac:dyDescent="0.2">
      <c r="A12" s="234">
        <v>4</v>
      </c>
      <c r="B12" s="235" t="s">
        <v>102</v>
      </c>
      <c r="C12" s="243" t="s">
        <v>103</v>
      </c>
      <c r="D12" s="236" t="s">
        <v>91</v>
      </c>
      <c r="E12" s="237">
        <v>55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9">
        <v>6.0999999999999997E-4</v>
      </c>
      <c r="O12" s="239">
        <f>ROUND(E12*N12,2)</f>
        <v>0.03</v>
      </c>
      <c r="P12" s="239">
        <v>0</v>
      </c>
      <c r="Q12" s="239">
        <f>ROUND(E12*P12,2)</f>
        <v>0</v>
      </c>
      <c r="R12" s="239" t="s">
        <v>97</v>
      </c>
      <c r="S12" s="239" t="s">
        <v>92</v>
      </c>
      <c r="T12" s="240" t="s">
        <v>92</v>
      </c>
      <c r="U12" s="219">
        <v>0</v>
      </c>
      <c r="V12" s="219">
        <f>ROUND(E12*U12,2)</f>
        <v>0</v>
      </c>
      <c r="W12" s="219"/>
      <c r="X12" s="219" t="s">
        <v>98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99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34">
        <v>5</v>
      </c>
      <c r="B13" s="235" t="s">
        <v>104</v>
      </c>
      <c r="C13" s="243" t="s">
        <v>105</v>
      </c>
      <c r="D13" s="236" t="s">
        <v>91</v>
      </c>
      <c r="E13" s="237">
        <v>55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9">
        <v>0</v>
      </c>
      <c r="O13" s="239">
        <f>ROUND(E13*N13,2)</f>
        <v>0</v>
      </c>
      <c r="P13" s="239">
        <v>0</v>
      </c>
      <c r="Q13" s="239">
        <f>ROUND(E13*P13,2)</f>
        <v>0</v>
      </c>
      <c r="R13" s="239" t="s">
        <v>57</v>
      </c>
      <c r="S13" s="239" t="s">
        <v>92</v>
      </c>
      <c r="T13" s="240" t="s">
        <v>92</v>
      </c>
      <c r="U13" s="219">
        <v>0.10532999999999999</v>
      </c>
      <c r="V13" s="219">
        <f>ROUND(E13*U13,2)</f>
        <v>5.79</v>
      </c>
      <c r="W13" s="219"/>
      <c r="X13" s="219" t="s">
        <v>93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94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45" outlineLevel="1" x14ac:dyDescent="0.2">
      <c r="A14" s="234">
        <v>6</v>
      </c>
      <c r="B14" s="235" t="s">
        <v>106</v>
      </c>
      <c r="C14" s="243" t="s">
        <v>107</v>
      </c>
      <c r="D14" s="236" t="s">
        <v>91</v>
      </c>
      <c r="E14" s="237">
        <v>55</v>
      </c>
      <c r="F14" s="238"/>
      <c r="G14" s="239">
        <f>ROUND(E14*F14,2)</f>
        <v>0</v>
      </c>
      <c r="H14" s="238"/>
      <c r="I14" s="239">
        <f>ROUND(E14*H14,2)</f>
        <v>0</v>
      </c>
      <c r="J14" s="238"/>
      <c r="K14" s="239">
        <f>ROUND(E14*J14,2)</f>
        <v>0</v>
      </c>
      <c r="L14" s="239">
        <v>21</v>
      </c>
      <c r="M14" s="239">
        <f>G14*(1+L14/100)</f>
        <v>0</v>
      </c>
      <c r="N14" s="239">
        <v>1.0499999999999999E-3</v>
      </c>
      <c r="O14" s="239">
        <f>ROUND(E14*N14,2)</f>
        <v>0.06</v>
      </c>
      <c r="P14" s="239">
        <v>0</v>
      </c>
      <c r="Q14" s="239">
        <f>ROUND(E14*P14,2)</f>
        <v>0</v>
      </c>
      <c r="R14" s="239" t="s">
        <v>97</v>
      </c>
      <c r="S14" s="239" t="s">
        <v>92</v>
      </c>
      <c r="T14" s="240" t="s">
        <v>92</v>
      </c>
      <c r="U14" s="219">
        <v>0</v>
      </c>
      <c r="V14" s="219">
        <f>ROUND(E14*U14,2)</f>
        <v>0</v>
      </c>
      <c r="W14" s="219"/>
      <c r="X14" s="219" t="s">
        <v>98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99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34">
        <v>7</v>
      </c>
      <c r="B15" s="235" t="s">
        <v>108</v>
      </c>
      <c r="C15" s="243" t="s">
        <v>109</v>
      </c>
      <c r="D15" s="236" t="s">
        <v>110</v>
      </c>
      <c r="E15" s="237">
        <v>1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21</v>
      </c>
      <c r="M15" s="239">
        <f>G15*(1+L15/100)</f>
        <v>0</v>
      </c>
      <c r="N15" s="239">
        <v>0</v>
      </c>
      <c r="O15" s="239">
        <f>ROUND(E15*N15,2)</f>
        <v>0</v>
      </c>
      <c r="P15" s="239">
        <v>0</v>
      </c>
      <c r="Q15" s="239">
        <f>ROUND(E15*P15,2)</f>
        <v>0</v>
      </c>
      <c r="R15" s="239"/>
      <c r="S15" s="239" t="s">
        <v>111</v>
      </c>
      <c r="T15" s="240" t="s">
        <v>112</v>
      </c>
      <c r="U15" s="219">
        <v>0</v>
      </c>
      <c r="V15" s="219">
        <f>ROUND(E15*U15,2)</f>
        <v>0</v>
      </c>
      <c r="W15" s="219"/>
      <c r="X15" s="219" t="s">
        <v>93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94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4">
        <v>8</v>
      </c>
      <c r="B16" s="235" t="s">
        <v>113</v>
      </c>
      <c r="C16" s="243" t="s">
        <v>114</v>
      </c>
      <c r="D16" s="236" t="s">
        <v>115</v>
      </c>
      <c r="E16" s="237">
        <v>1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9">
        <v>0</v>
      </c>
      <c r="O16" s="239">
        <f>ROUND(E16*N16,2)</f>
        <v>0</v>
      </c>
      <c r="P16" s="239">
        <v>0</v>
      </c>
      <c r="Q16" s="239">
        <f>ROUND(E16*P16,2)</f>
        <v>0</v>
      </c>
      <c r="R16" s="239"/>
      <c r="S16" s="239" t="s">
        <v>111</v>
      </c>
      <c r="T16" s="240" t="s">
        <v>112</v>
      </c>
      <c r="U16" s="219">
        <v>0</v>
      </c>
      <c r="V16" s="219">
        <f>ROUND(E16*U16,2)</f>
        <v>0</v>
      </c>
      <c r="W16" s="219"/>
      <c r="X16" s="219" t="s">
        <v>93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94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34">
        <v>9</v>
      </c>
      <c r="B17" s="235" t="s">
        <v>116</v>
      </c>
      <c r="C17" s="243" t="s">
        <v>117</v>
      </c>
      <c r="D17" s="236" t="s">
        <v>115</v>
      </c>
      <c r="E17" s="237">
        <v>1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39" t="s">
        <v>57</v>
      </c>
      <c r="S17" s="239" t="s">
        <v>92</v>
      </c>
      <c r="T17" s="240" t="s">
        <v>92</v>
      </c>
      <c r="U17" s="219">
        <v>6.5358299999999998</v>
      </c>
      <c r="V17" s="219">
        <f>ROUND(E17*U17,2)</f>
        <v>6.54</v>
      </c>
      <c r="W17" s="219"/>
      <c r="X17" s="219" t="s">
        <v>93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94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34">
        <v>10</v>
      </c>
      <c r="B18" s="235" t="s">
        <v>118</v>
      </c>
      <c r="C18" s="243" t="s">
        <v>119</v>
      </c>
      <c r="D18" s="236" t="s">
        <v>115</v>
      </c>
      <c r="E18" s="237">
        <v>1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39"/>
      <c r="S18" s="239" t="s">
        <v>111</v>
      </c>
      <c r="T18" s="240" t="s">
        <v>112</v>
      </c>
      <c r="U18" s="219">
        <v>0</v>
      </c>
      <c r="V18" s="219">
        <f>ROUND(E18*U18,2)</f>
        <v>0</v>
      </c>
      <c r="W18" s="219"/>
      <c r="X18" s="219" t="s">
        <v>98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99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34">
        <v>11</v>
      </c>
      <c r="B19" s="235" t="s">
        <v>120</v>
      </c>
      <c r="C19" s="243" t="s">
        <v>121</v>
      </c>
      <c r="D19" s="236" t="s">
        <v>115</v>
      </c>
      <c r="E19" s="237">
        <v>2</v>
      </c>
      <c r="F19" s="238"/>
      <c r="G19" s="239">
        <f>ROUND(E19*F19,2)</f>
        <v>0</v>
      </c>
      <c r="H19" s="238"/>
      <c r="I19" s="239">
        <f>ROUND(E19*H19,2)</f>
        <v>0</v>
      </c>
      <c r="J19" s="238"/>
      <c r="K19" s="239">
        <f>ROUND(E19*J19,2)</f>
        <v>0</v>
      </c>
      <c r="L19" s="239">
        <v>21</v>
      </c>
      <c r="M19" s="239">
        <f>G19*(1+L19/100)</f>
        <v>0</v>
      </c>
      <c r="N19" s="239">
        <v>0</v>
      </c>
      <c r="O19" s="239">
        <f>ROUND(E19*N19,2)</f>
        <v>0</v>
      </c>
      <c r="P19" s="239">
        <v>0</v>
      </c>
      <c r="Q19" s="239">
        <f>ROUND(E19*P19,2)</f>
        <v>0</v>
      </c>
      <c r="R19" s="239" t="s">
        <v>57</v>
      </c>
      <c r="S19" s="239" t="s">
        <v>92</v>
      </c>
      <c r="T19" s="240" t="s">
        <v>92</v>
      </c>
      <c r="U19" s="219">
        <v>5.16533</v>
      </c>
      <c r="V19" s="219">
        <f>ROUND(E19*U19,2)</f>
        <v>10.33</v>
      </c>
      <c r="W19" s="219"/>
      <c r="X19" s="219" t="s">
        <v>93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94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34">
        <v>12</v>
      </c>
      <c r="B20" s="235" t="s">
        <v>122</v>
      </c>
      <c r="C20" s="243" t="s">
        <v>123</v>
      </c>
      <c r="D20" s="236" t="s">
        <v>115</v>
      </c>
      <c r="E20" s="237">
        <v>1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21</v>
      </c>
      <c r="M20" s="239">
        <f>G20*(1+L20/100)</f>
        <v>0</v>
      </c>
      <c r="N20" s="239">
        <v>0</v>
      </c>
      <c r="O20" s="239">
        <f>ROUND(E20*N20,2)</f>
        <v>0</v>
      </c>
      <c r="P20" s="239">
        <v>0</v>
      </c>
      <c r="Q20" s="239">
        <f>ROUND(E20*P20,2)</f>
        <v>0</v>
      </c>
      <c r="R20" s="239"/>
      <c r="S20" s="239" t="s">
        <v>111</v>
      </c>
      <c r="T20" s="240" t="s">
        <v>112</v>
      </c>
      <c r="U20" s="219">
        <v>0</v>
      </c>
      <c r="V20" s="219">
        <f>ROUND(E20*U20,2)</f>
        <v>0</v>
      </c>
      <c r="W20" s="219"/>
      <c r="X20" s="219" t="s">
        <v>98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99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4">
        <v>13</v>
      </c>
      <c r="B21" s="235" t="s">
        <v>124</v>
      </c>
      <c r="C21" s="243" t="s">
        <v>125</v>
      </c>
      <c r="D21" s="236" t="s">
        <v>115</v>
      </c>
      <c r="E21" s="237">
        <v>1</v>
      </c>
      <c r="F21" s="238"/>
      <c r="G21" s="239">
        <f>ROUND(E21*F21,2)</f>
        <v>0</v>
      </c>
      <c r="H21" s="238"/>
      <c r="I21" s="239">
        <f>ROUND(E21*H21,2)</f>
        <v>0</v>
      </c>
      <c r="J21" s="238"/>
      <c r="K21" s="239">
        <f>ROUND(E21*J21,2)</f>
        <v>0</v>
      </c>
      <c r="L21" s="239">
        <v>21</v>
      </c>
      <c r="M21" s="239">
        <f>G21*(1+L21/100)</f>
        <v>0</v>
      </c>
      <c r="N21" s="239">
        <v>0</v>
      </c>
      <c r="O21" s="239">
        <f>ROUND(E21*N21,2)</f>
        <v>0</v>
      </c>
      <c r="P21" s="239">
        <v>0</v>
      </c>
      <c r="Q21" s="239">
        <f>ROUND(E21*P21,2)</f>
        <v>0</v>
      </c>
      <c r="R21" s="239"/>
      <c r="S21" s="239" t="s">
        <v>111</v>
      </c>
      <c r="T21" s="240" t="s">
        <v>112</v>
      </c>
      <c r="U21" s="219">
        <v>0</v>
      </c>
      <c r="V21" s="219">
        <f>ROUND(E21*U21,2)</f>
        <v>0</v>
      </c>
      <c r="W21" s="219"/>
      <c r="X21" s="219" t="s">
        <v>98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99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27">
        <v>14</v>
      </c>
      <c r="B22" s="228" t="s">
        <v>126</v>
      </c>
      <c r="C22" s="244" t="s">
        <v>127</v>
      </c>
      <c r="D22" s="229" t="s">
        <v>110</v>
      </c>
      <c r="E22" s="230">
        <v>1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2"/>
      <c r="S22" s="232" t="s">
        <v>111</v>
      </c>
      <c r="T22" s="233" t="s">
        <v>112</v>
      </c>
      <c r="U22" s="219">
        <v>0</v>
      </c>
      <c r="V22" s="219">
        <f>ROUND(E22*U22,2)</f>
        <v>0</v>
      </c>
      <c r="W22" s="219"/>
      <c r="X22" s="219" t="s">
        <v>93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94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3"/>
      <c r="B23" s="4"/>
      <c r="C23" s="245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v>15</v>
      </c>
      <c r="AF23">
        <v>21</v>
      </c>
      <c r="AG23" t="s">
        <v>74</v>
      </c>
    </row>
    <row r="24" spans="1:60" x14ac:dyDescent="0.2">
      <c r="A24" s="215"/>
      <c r="B24" s="216" t="s">
        <v>29</v>
      </c>
      <c r="C24" s="246"/>
      <c r="D24" s="217"/>
      <c r="E24" s="218"/>
      <c r="F24" s="218"/>
      <c r="G24" s="241">
        <f>G8</f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E24">
        <f>SUMIF(L7:L22,AE23,G7:G22)</f>
        <v>0</v>
      </c>
      <c r="AF24">
        <f>SUMIF(L7:L22,AF23,G7:G22)</f>
        <v>0</v>
      </c>
      <c r="AG24" t="s">
        <v>128</v>
      </c>
    </row>
    <row r="25" spans="1:60" x14ac:dyDescent="0.2">
      <c r="C25" s="247"/>
      <c r="D25" s="10"/>
      <c r="AG25" t="s">
        <v>129</v>
      </c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AWlSqRubPqs7pd0u9lVKxuAXt3zuGoMptZfNJa1a0oEFGBw+qKO3XVz6MhTcHViEefjeUs1ropckMtJ9aujhQ==" saltValue="/mnYkIZGPlEQVS5e7DLBGQ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'01 003 Pol'!Názvy_tisku</vt:lpstr>
      <vt:lpstr>oadresa</vt:lpstr>
      <vt:lpstr>Stavba!Objednatel</vt:lpstr>
      <vt:lpstr>Stavba!Objekt</vt:lpstr>
      <vt:lpstr>'01 003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Precision</cp:lastModifiedBy>
  <cp:lastPrinted>2019-03-19T12:27:02Z</cp:lastPrinted>
  <dcterms:created xsi:type="dcterms:W3CDTF">2009-04-08T07:15:50Z</dcterms:created>
  <dcterms:modified xsi:type="dcterms:W3CDTF">2019-07-12T09:01:33Z</dcterms:modified>
</cp:coreProperties>
</file>