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01.4 - SO101.4 - hroma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'101.4 - SO101.4 - hromadn...'!$C$122:$K$174</definedName>
    <definedName name="_xlnm.Print_Area" localSheetId="1">'101.4 - SO101.4 - hromadn...'!$C$4:$J$76,'101.4 - SO101.4 - hromadn...'!$C$82:$J$104,'101.4 - SO101.4 - hromadn...'!$C$110:$K$174</definedName>
    <definedName name="_xlnm.Print_Titles" localSheetId="1">'101.4 - SO101.4 - hromadn...'!$122:$122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74"/>
  <c r="BH174"/>
  <c r="BG174"/>
  <c r="BF174"/>
  <c r="T174"/>
  <c r="R174"/>
  <c r="P174"/>
  <c r="BK174"/>
  <c r="J174"/>
  <c r="BE174"/>
  <c r="BI171"/>
  <c r="BH171"/>
  <c r="BG171"/>
  <c r="BF171"/>
  <c r="T171"/>
  <c r="T170"/>
  <c r="T169"/>
  <c r="R171"/>
  <c r="R170"/>
  <c r="R169"/>
  <c r="P171"/>
  <c r="P170"/>
  <c r="P169"/>
  <c r="BK171"/>
  <c r="BK170"/>
  <c r="J170"/>
  <c r="BK169"/>
  <c r="J169"/>
  <c r="J171"/>
  <c r="BE171"/>
  <c r="J103"/>
  <c r="J102"/>
  <c r="BI168"/>
  <c r="BH168"/>
  <c r="BG168"/>
  <c r="BF168"/>
  <c r="T168"/>
  <c r="T167"/>
  <c r="R168"/>
  <c r="R167"/>
  <c r="P168"/>
  <c r="P167"/>
  <c r="BK168"/>
  <c r="BK167"/>
  <c r="J167"/>
  <c r="J168"/>
  <c r="BE168"/>
  <c r="J101"/>
  <c r="BI165"/>
  <c r="BH165"/>
  <c r="BG165"/>
  <c r="BF165"/>
  <c r="T165"/>
  <c r="T164"/>
  <c r="R165"/>
  <c r="R164"/>
  <c r="P165"/>
  <c r="P164"/>
  <c r="BK165"/>
  <c r="BK164"/>
  <c r="J164"/>
  <c r="J165"/>
  <c r="BE165"/>
  <c r="J100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99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<sst xmlns="http://schemas.openxmlformats.org/spreadsheetml/2006/main">
  <si>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</si>
  <si>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</si>
  <si>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</si>
  <si>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</si>
  <si>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{861fba2b-2d51-4b9f-91df-3b335427425c}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</si>
  <si>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</si>
  <si>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</si>
  <si>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</si>
  <si>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</si>
  <si>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</si>
  <si>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</si>
  <si>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</si>
  <si>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</si>
  <si>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</si>
  <si>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Knesl0080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</si>
  <si>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</si>
  <si>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</si>
  <si>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</si>
  <si>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</si>
  <si>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</si>
  <si>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</si>
  <si>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</si>
  <si>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</si>
  <si>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</si>
  <si>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</si>
  <si>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</si>
  <si>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</si>
  <si>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</si>
  <si>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</si>
  <si>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</si>
  <si>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</si>
  <si>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</si>
  <si>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</si>
  <si>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</si>
  <si>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</si>
  <si>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</si>
  <si>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</si>
  <si>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</si>
  <si>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</si>
  <si>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</si>
  <si>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</si>
  <si>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</si>
  <si>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</si>
  <si>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</si>
  <si>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</si>
  <si>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</si>
  <si>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</si>
  <si>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</si>
  <si>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</si>
  <si>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</si>
  <si>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</si>
  <si>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</si>
  <si>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</si>
  <si>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</si>
  <si>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</si>
  <si>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</si>
  <si>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</si>
  <si>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</si>
  <si>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</si>
  <si>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</si>
  <si>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</si>
  <si>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</si>
  <si>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</si>
  <si>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</si>
  <si>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</si>
  <si>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</si>
  <si>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</si>
  <si>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</si>
  <si>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</si>
  <si>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</si>
  <si>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</si>
  <si>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</si>
  <si>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</si>
  <si>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</si>
  <si>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</si>
  <si>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</si>
  <si>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</si>
  <si>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</si>
  <si>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101.4</t>
  </si>
  <si>
    <t>SO101.4 - hromadná garáž - Loubí</t>
  </si>
  <si>
    <t>STA</t>
  </si>
  <si>
    <t>1</t>
  </si>
  <si>
    <t>{2d9f5018-f66e-4f74-89cf-9633608c2d52}</t>
  </si>
  <si>
    <t>2</t>
  </si>
  <si>
    <t>KRYCÍ LIST SOUPISU PRACÍ</t>
  </si>
  <si>
    <t>Objekt:</t>
  </si>
  <si>
    <t>101.4 - SO101.4 - hromadná garáž - Loubí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</si>
  <si>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</si>
  <si>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</si>
  <si>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</si>
  <si>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</si>
  <si>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</si>
  <si>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</si>
  <si>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</si>
  <si>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</si>
  <si>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</si>
  <si>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</si>
  <si>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</si>
  <si>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</si>
  <si>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</si>
  <si>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</si>
  <si>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</si>
  <si>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</si>
  <si>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</si>
  <si>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</si>
  <si>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</si>
  <si>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</si>
  <si>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</si>
  <si>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</si>
  <si>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</si>
  <si>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</si>
  <si>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</si>
  <si>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</si>
  <si>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</si>
  <si>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</si>
  <si>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</si>
  <si>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</si>
  <si>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</si>
  <si>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</si>
  <si>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2019 02</t>
  </si>
  <si>
    <t>4</t>
  </si>
  <si>
    <t>1638234250</t>
  </si>
  <si>
    <t>VV</t>
  </si>
  <si>
    <t>"patky" 0,6*0,6*0,6*2+0,6*0,6*0,55*3+0,6*0,6*0,35*12</t>
  </si>
  <si>
    <t>131201109</t>
  </si>
  <si>
    <t>Hloubení nezapažených jam a zářezů s urovnáním dna do předepsaného profilu a spádu Příplatek k cenám za lepivost horniny tř. 3</t>
  </si>
  <si>
    <t>-670577949</t>
  </si>
  <si>
    <t>2,538/2</t>
  </si>
  <si>
    <t>3</t>
  </si>
  <si>
    <t>132201102</t>
  </si>
  <si>
    <t xml:space="preserve">Hloubení zapažených i nezapažených rýh šířky do 600 mm  s urovnáním dna do předepsaného profilu a spádu v hornině tř. 3 přes 100 m3</t>
  </si>
  <si>
    <t>1637666281</t>
  </si>
  <si>
    <t>86,392*0,6*0,95+15,32*1,2+0,6*0,3*1,075*2</t>
  </si>
  <si>
    <t>(29,1+20,985+16,2+20,2+2,445-0,6+3+2,3+7,4+8,8+7,7)*0,6*(1,15-0,8)</t>
  </si>
  <si>
    <t>(20,1+15,62+1,015+7,7+1,7+8,2+2,4+6,8)*0,6*0,35/2</t>
  </si>
  <si>
    <t>30*(0,44+0,35)/2*0,35/2+20,985*0,35/2*0,35/2</t>
  </si>
  <si>
    <t>Součet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</si>
  <si>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</si>
  <si>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</si>
  <si>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-86812519</t>
  </si>
  <si>
    <t>102,082/2</t>
  </si>
  <si>
    <t>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</si>
  <si>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</si>
  <si>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</si>
  <si>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690574008</t>
  </si>
  <si>
    <t>102,082+2,538</t>
  </si>
  <si>
    <t>6</t>
  </si>
  <si>
    <t>171201211</t>
  </si>
  <si>
    <t>Poplatek za uložení stavebního odpadu na skládce (skládkovné) zeminy a kameniva zatříděného do Katalogu odpadů pod kódem 170 504</t>
  </si>
  <si>
    <t>t</t>
  </si>
  <si>
    <t>1574789822</t>
  </si>
  <si>
    <t>104,62*1,08</t>
  </si>
  <si>
    <t>Zakládání</t>
  </si>
  <si>
    <t>7</t>
  </si>
  <si>
    <t>273313611</t>
  </si>
  <si>
    <t>Základy z betonu prostého desky z betonu kamenem neprokládaného tř. C 16/20</t>
  </si>
  <si>
    <t>1990144333</t>
  </si>
  <si>
    <t>"podkladní beton pod O50" 5,24*0,8*0,42</t>
  </si>
  <si>
    <t>8</t>
  </si>
  <si>
    <t>273351121</t>
  </si>
  <si>
    <t>Bednění základů desek zřízení</t>
  </si>
  <si>
    <t>m2</t>
  </si>
  <si>
    <t>184647568</t>
  </si>
  <si>
    <t>"podkladní beton pod O50" (5,24+0,8*2)*0,42</t>
  </si>
  <si>
    <t>9</t>
  </si>
  <si>
    <t>273351122</t>
  </si>
  <si>
    <t>Bednění základů desek odstranění</t>
  </si>
  <si>
    <t>350953870</t>
  </si>
  <si>
    <t>10</t>
  </si>
  <si>
    <t>274313611</t>
  </si>
  <si>
    <t>Základy z betonu prostého pasy betonu kamenem neprokládaného tř. C 16/20</t>
  </si>
  <si>
    <t>-378887216</t>
  </si>
  <si>
    <t>(4,089+25,5-0,6*4+3,5+2,8+5,658-0,6+2,3*3+19,548-0,6*3)*0,6*0,32</t>
  </si>
  <si>
    <t>(2,33+4,47+5,78+5,402+5,215)*0,6*0,32</t>
  </si>
  <si>
    <t>(13,32+2)*0,6*0,6+0,3*0,6*0,76*2</t>
  </si>
  <si>
    <t>11</t>
  </si>
  <si>
    <t>274351121</t>
  </si>
  <si>
    <t>Bednění základů pasů rovné zřízení</t>
  </si>
  <si>
    <t>-344659422</t>
  </si>
  <si>
    <t>(4,089+25,5-0,6*4+3,5+2,8+5,658-0,6+2,3*3+19,548-0,6*3)*0,15*2</t>
  </si>
  <si>
    <t>(2,33+4,47+5,78+5,402+5,215)*0,15*2</t>
  </si>
  <si>
    <t>(13,32+2)*0,15*2+0,3*0,6*0,15*2*2</t>
  </si>
  <si>
    <t>12</t>
  </si>
  <si>
    <t>274351122</t>
  </si>
  <si>
    <t>Bednění základů pasů rovné odstranění</t>
  </si>
  <si>
    <t>1773709098</t>
  </si>
  <si>
    <t>13</t>
  </si>
  <si>
    <t>275313611</t>
  </si>
  <si>
    <t>Základy z betonu prostého patky a bloky z betonu kamenem neprokládaného tř. C 16/20</t>
  </si>
  <si>
    <t>225621793</t>
  </si>
  <si>
    <t>0,6*0,6*0,35*14+0,6*0,6*0,55*3</t>
  </si>
  <si>
    <t>14</t>
  </si>
  <si>
    <t>275351121</t>
  </si>
  <si>
    <t>Bednění základů patek zřízení</t>
  </si>
  <si>
    <t>-1207887284</t>
  </si>
  <si>
    <t>(0,6+0,6)*2*0,15*17</t>
  </si>
  <si>
    <t>275351122</t>
  </si>
  <si>
    <t>Bednění základů patek odstranění</t>
  </si>
  <si>
    <t>-596740226</t>
  </si>
  <si>
    <t>Ostatní konstrukce a práce, bourání</t>
  </si>
  <si>
    <t>16</t>
  </si>
  <si>
    <t>953312122</t>
  </si>
  <si>
    <t xml:space="preserve">Vložky svislé do dilatačních spár z polystyrenových desek  extrudovaných včetně dodání a osazení, v jakémkoliv zdivu přes 10 do 20 mm</t>
  </si>
  <si>
    <t>1160617876</t>
  </si>
  <si>
    <t>1,7*0,5</t>
  </si>
  <si>
    <t>998</t>
  </si>
  <si>
    <t>Přesun hmot</t>
  </si>
  <si>
    <t>17</t>
  </si>
  <si>
    <t>998012021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</si>
  <si>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</si>
  <si>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630569752</t>
  </si>
  <si>
    <t>PSV</t>
  </si>
  <si>
    <t>Práce a dodávky PSV</t>
  </si>
  <si>
    <t>767</t>
  </si>
  <si>
    <t>Konstrukce zámečnické</t>
  </si>
  <si>
    <t>18</t>
  </si>
  <si>
    <t>76710-1002</t>
  </si>
  <si>
    <t>M+D ocelové sloupy loubí, vč.kotvení a povrchové úpravy</t>
  </si>
  <si>
    <t>kg</t>
  </si>
  <si>
    <t>-210756288</t>
  </si>
  <si>
    <t>2250</t>
  </si>
  <si>
    <t>19</t>
  </si>
  <si>
    <t>998767101</t>
  </si>
  <si>
    <t xml:space="preserve">Přesun hmot pro zámečnické konstrukce  stanovený z hmotnosti přesunovaného materiálu vodorovná dopravní vzdálenost do 50 m v objektech výšky do 6 m</t>
  </si>
  <si>
    <t>23732284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</si>
</sst>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2.29" style="1" customWidth="1"/>
    <col min="5" max="5" width="2.29" style="1" customWidth="1"/>
    <col min="6" max="6" width="2.29" style="1" customWidth="1"/>
    <col min="7" max="7" width="2.29" style="1" customWidth="1"/>
    <col min="8" max="8" width="2.29" style="1" customWidth="1"/>
    <col min="9" max="9" width="2.29" style="1" customWidth="1"/>
    <col min="10" max="10" width="2.29" style="1" customWidth="1"/>
    <col min="11" max="11" width="2.29" style="1" customWidth="1"/>
    <col min="12" max="12" width="2.29" style="1" customWidth="1"/>
    <col min="13" max="13" width="2.29" style="1" customWidth="1"/>
    <col min="14" max="14" width="2.29" style="1" customWidth="1"/>
    <col min="15" max="15" width="2.29" style="1" customWidth="1"/>
    <col min="16" max="16" width="2.29" style="1" customWidth="1"/>
    <col min="17" max="17" width="2.29" style="1" customWidth="1"/>
    <col min="18" max="18" width="2.29" style="1" customWidth="1"/>
    <col min="19" max="19" width="2.29" style="1" customWidth="1"/>
    <col min="20" max="20" width="2.29" style="1" customWidth="1"/>
    <col min="21" max="21" width="2.29" style="1" customWidth="1"/>
    <col min="22" max="22" width="2.29" style="1" customWidth="1"/>
    <col min="23" max="23" width="2.29" style="1" customWidth="1"/>
    <col min="24" max="24" width="2.29" style="1" customWidth="1"/>
    <col min="25" max="25" width="2.29" style="1" customWidth="1"/>
    <col min="26" max="26" width="2.29" style="1" customWidth="1"/>
    <col min="27" max="27" width="2.29" style="1" customWidth="1"/>
    <col min="28" max="28" width="2.29" style="1" customWidth="1"/>
    <col min="29" max="29" width="2.29" style="1" customWidth="1"/>
    <col min="30" max="30" width="2.29" style="1" customWidth="1"/>
    <col min="31" max="31" width="2.29" style="1" customWidth="1"/>
    <col min="32" max="32" width="2.29" style="1" customWidth="1"/>
    <col min="33" max="33" width="2.29" style="1" customWidth="1"/>
    <col min="34" max="34" width="2.86" style="1" customWidth="1"/>
    <col min="35" max="35" width="27.14" style="1" customWidth="1"/>
    <col min="36" max="36" width="2.14" style="1" customWidth="1"/>
    <col min="37" max="37" width="2.14" style="1" customWidth="1"/>
    <col min="38" max="38" width="7.14" style="1" customWidth="1"/>
    <col min="39" max="39" width="2.86" style="1" customWidth="1"/>
    <col min="40" max="40" width="11.43" style="1" customWidth="1"/>
    <col min="41" max="41" width="6.43" style="1" customWidth="1"/>
    <col min="42" max="42" width="3.57" style="1" customWidth="1"/>
    <col min="43" max="43" width="13.43" style="1" hidden="1" customWidth="1"/>
    <col min="44" max="44" width="11.71" style="1" customWidth="1"/>
    <col min="45" max="45" width="22.14" style="1" hidden="1" customWidth="1"/>
    <col min="46" max="46" width="22.14" style="1" hidden="1" customWidth="1"/>
    <col min="47" max="47" width="22.14" style="1" hidden="1" customWidth="1"/>
    <col min="48" max="48" width="18.57" style="1" hidden="1" customWidth="1"/>
    <col min="49" max="49" width="18.57" style="1" hidden="1" customWidth="1"/>
    <col min="50" max="50" width="21.43" style="1" hidden="1" customWidth="1"/>
    <col min="51" max="51" width="21.43" style="1" hidden="1" customWidth="1"/>
    <col min="52" max="52" width="18.57" style="1" hidden="1" customWidth="1"/>
    <col min="53" max="53" width="16.43" style="1" hidden="1" customWidth="1"/>
    <col min="54" max="54" width="21.43" style="1" hidden="1" customWidth="1"/>
    <col min="55" max="55" width="18.57" style="1" hidden="1" customWidth="1"/>
    <col min="56" max="56" width="16.43" style="1" hidden="1" customWidth="1"/>
    <col min="57" max="57" width="57" style="1" customWidth="1"/>
    <col min="71" max="71" width="9.14" style="1" hidden="1"/>
    <col min="72" max="72" width="9.14" style="1" hidden="1"/>
    <col min="73" max="73" width="9.14" style="1" hidden="1"/>
    <col min="74" max="74" width="9.14" style="1" hidden="1"/>
    <col min="75" max="75" width="9.14" style="1" hidden="1"/>
    <col min="76" max="76" width="9.14" style="1" hidden="1"/>
    <col min="77" max="77" width="9.14" style="1" hidden="1"/>
    <col min="78" max="78" width="9.14" style="1" hidden="1"/>
    <col min="79" max="79" width="9.14" style="1" hidden="1"/>
    <col min="80" max="80" width="9.14" style="1" hidden="1"/>
    <col min="81" max="81" width="9.14" style="1" hidden="1"/>
    <col min="82" max="82" width="9.14" style="1" hidden="1"/>
    <col min="83" max="83" width="9.14" style="1" hidden="1"/>
    <col min="84" max="84" width="9.14" style="1" hidden="1"/>
    <col min="85" max="85" width="9.14" style="1" hidden="1"/>
    <col min="86" max="86" width="9.14" style="1" hidden="1"/>
    <col min="87" max="87" width="9.14" style="1" hidden="1"/>
    <col min="88" max="88" width="9.14" style="1" hidden="1"/>
    <col min="89" max="89" width="9.14" style="1" hidden="1"/>
    <col min="90" max="90" width="9.14" style="1" hidden="1"/>
    <col min="91" max="91" width="9.14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4.4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Knesl0080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Parkovací dům Havlíčkova 1, Kroměříž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3. 7. 2019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6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6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6.4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'101.4 - SO101.4 - hromadn...'!J30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'101.4 - SO101.4 - hromadn...'!P123</f>
        <v>0</v>
      </c>
      <c r="AV95" s="110">
        <f>'101.4 - SO101.4 - hromadn...'!J33</f>
        <v>0</v>
      </c>
      <c r="AW95" s="110">
        <f>'101.4 - SO101.4 - hromadn...'!J34</f>
        <v>0</v>
      </c>
      <c r="AX95" s="110">
        <f>'101.4 - SO101.4 - hromadn...'!J35</f>
        <v>0</v>
      </c>
      <c r="AY95" s="110">
        <f>'101.4 - SO101.4 - hromadn...'!J36</f>
        <v>0</v>
      </c>
      <c r="AZ95" s="110">
        <f>'101.4 - SO101.4 - hromadn...'!F33</f>
        <v>0</v>
      </c>
      <c r="BA95" s="110">
        <f>'101.4 - SO101.4 - hromadn...'!F34</f>
        <v>0</v>
      </c>
      <c r="BB95" s="110">
        <f>'101.4 - SO101.4 - hromadn...'!F35</f>
        <v>0</v>
      </c>
      <c r="BC95" s="110">
        <f>'101.4 - SO101.4 - hromadn...'!F36</f>
        <v>0</v>
      </c>
      <c r="BD95" s="112">
        <f>'101.4 - SO101.4 - hromadn...'!F37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101.4 - SO101.4 - hroma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style="1" customWidth="1"/>
    <col min="2" max="2" width="1.43" style="1" customWidth="1"/>
    <col min="3" max="3" width="3.57" style="1" customWidth="1"/>
    <col min="4" max="4" width="3.71" style="1" customWidth="1"/>
    <col min="5" max="5" width="14.71" style="1" customWidth="1"/>
    <col min="6" max="6" width="43.57" style="1" customWidth="1"/>
    <col min="7" max="7" width="6" style="1" customWidth="1"/>
    <col min="8" max="8" width="9.86" style="1" customWidth="1"/>
    <col min="9" max="9" width="17.29" style="114" customWidth="1"/>
    <col min="10" max="10" width="17.29" style="1" customWidth="1"/>
    <col min="11" max="11" width="17.29" style="1" customWidth="1"/>
    <col min="12" max="12" width="8" style="1" customWidth="1"/>
    <col min="13" max="13" width="9.29" style="1" hidden="1" customWidth="1"/>
    <col min="14" max="14" width="9.14" style="1" hidden="1"/>
    <col min="15" max="15" width="12.14" style="1" hidden="1" customWidth="1"/>
    <col min="16" max="16" width="12.14" style="1" hidden="1" customWidth="1"/>
    <col min="17" max="17" width="12.14" style="1" hidden="1" customWidth="1"/>
    <col min="18" max="18" width="12.14" style="1" hidden="1" customWidth="1"/>
    <col min="19" max="19" width="12.14" style="1" hidden="1" customWidth="1"/>
    <col min="20" max="20" width="12.14" style="1" hidden="1" customWidth="1"/>
    <col min="21" max="21" width="14" style="1" hidden="1" customWidth="1"/>
    <col min="22" max="22" width="10.57" style="1" customWidth="1"/>
    <col min="23" max="23" width="14" style="1" customWidth="1"/>
    <col min="24" max="24" width="10.57" style="1" customWidth="1"/>
    <col min="25" max="25" width="12.86" style="1" customWidth="1"/>
    <col min="26" max="26" width="9.43" style="1" customWidth="1"/>
    <col min="27" max="27" width="12.86" style="1" customWidth="1"/>
    <col min="28" max="28" width="14" style="1" customWidth="1"/>
    <col min="29" max="29" width="9.43" style="1" customWidth="1"/>
    <col min="30" max="30" width="12.86" style="1" customWidth="1"/>
    <col min="31" max="31" width="14" style="1" customWidth="1"/>
    <col min="44" max="44" width="9.14" style="1" hidden="1"/>
    <col min="45" max="45" width="9.14" style="1" hidden="1"/>
    <col min="46" max="46" width="9.14" style="1" hidden="1"/>
    <col min="47" max="47" width="9.14" style="1" hidden="1"/>
    <col min="48" max="48" width="9.14" style="1" hidden="1"/>
    <col min="49" max="49" width="9.14" style="1" hidden="1"/>
    <col min="50" max="50" width="9.14" style="1" hidden="1"/>
    <col min="51" max="51" width="9.14" style="1" hidden="1"/>
    <col min="52" max="52" width="9.14" style="1" hidden="1"/>
    <col min="53" max="53" width="9.14" style="1" hidden="1"/>
    <col min="54" max="54" width="9.14" style="1" hidden="1"/>
    <col min="55" max="55" width="9.14" style="1" hidden="1"/>
    <col min="56" max="56" width="9.14" style="1" hidden="1"/>
    <col min="57" max="57" width="9.14" style="1" hidden="1"/>
    <col min="58" max="58" width="9.14" style="1" hidden="1"/>
    <col min="59" max="59" width="9.14" style="1" hidden="1"/>
    <col min="60" max="60" width="9.14" style="1" hidden="1"/>
    <col min="61" max="61" width="9.14" style="1" hidden="1"/>
    <col min="62" max="62" width="9.14" style="1" hidden="1"/>
    <col min="63" max="63" width="9.14" style="1" hidden="1"/>
    <col min="64" max="64" width="9.14" style="1" hidden="1"/>
    <col min="65" max="65" width="9.14" style="1" hidden="1"/>
  </cols>
  <sheetData>
    <row r="2" s="1" customFormat="1" ht="36.96" customHeight="1">
      <c r="I2" s="114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5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84</v>
      </c>
      <c r="I4" s="114"/>
      <c r="L4" s="20"/>
      <c r="M4" s="116" t="s">
        <v>10</v>
      </c>
      <c r="AT4" s="17" t="s">
        <v>3</v>
      </c>
    </row>
    <row r="5" s="1" customFormat="1" ht="6.96" customHeight="1">
      <c r="B5" s="20"/>
      <c r="I5" s="114"/>
      <c r="L5" s="20"/>
    </row>
    <row r="6" s="1" customFormat="1" ht="12" customHeight="1">
      <c r="B6" s="20"/>
      <c r="D6" s="30" t="s">
        <v>16</v>
      </c>
      <c r="I6" s="114"/>
      <c r="L6" s="20"/>
    </row>
    <row r="7" s="1" customFormat="1" ht="14.4" customHeight="1">
      <c r="B7" s="20"/>
      <c r="E7" s="117" t="str">
        <f>'Rekapitulace stavby'!K6</f>
        <v>Parkovací dům Havlíčkova 1, Kroměříž</v>
      </c>
      <c r="F7" s="30"/>
      <c r="G7" s="30"/>
      <c r="H7" s="30"/>
      <c r="I7" s="114"/>
      <c r="L7" s="20"/>
    </row>
    <row r="8" s="2" customFormat="1" ht="12" customHeight="1">
      <c r="A8" s="36"/>
      <c r="B8" s="37"/>
      <c r="C8" s="36"/>
      <c r="D8" s="30" t="s">
        <v>85</v>
      </c>
      <c r="E8" s="36"/>
      <c r="F8" s="36"/>
      <c r="G8" s="36"/>
      <c r="H8" s="36"/>
      <c r="I8" s="118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4" customHeight="1">
      <c r="A9" s="36"/>
      <c r="B9" s="37"/>
      <c r="C9" s="36"/>
      <c r="D9" s="36"/>
      <c r="E9" s="65" t="s">
        <v>86</v>
      </c>
      <c r="F9" s="36"/>
      <c r="G9" s="36"/>
      <c r="H9" s="36"/>
      <c r="I9" s="118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18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19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19" t="s">
        <v>22</v>
      </c>
      <c r="J12" s="67" t="str">
        <f>'Rekapitulace stavby'!AN8</f>
        <v>3. 7. 2019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18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19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19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18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19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19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18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19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19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18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19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19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18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18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4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18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4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5" t="s">
        <v>33</v>
      </c>
      <c r="E30" s="36"/>
      <c r="F30" s="36"/>
      <c r="G30" s="36"/>
      <c r="H30" s="36"/>
      <c r="I30" s="118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4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26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7" t="s">
        <v>37</v>
      </c>
      <c r="E33" s="30" t="s">
        <v>38</v>
      </c>
      <c r="F33" s="128">
        <f>ROUND((SUM(BE123:BE174)),  2)</f>
        <v>0</v>
      </c>
      <c r="G33" s="36"/>
      <c r="H33" s="36"/>
      <c r="I33" s="129">
        <v>0.20999999999999999</v>
      </c>
      <c r="J33" s="128">
        <f>ROUND(((SUM(BE123:BE174))*I33),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8">
        <f>ROUND((SUM(BF123:BF174)),  2)</f>
        <v>0</v>
      </c>
      <c r="G34" s="36"/>
      <c r="H34" s="36"/>
      <c r="I34" s="129">
        <v>0.14999999999999999</v>
      </c>
      <c r="J34" s="128">
        <f>ROUND(((SUM(BF123:BF174))*I34),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8">
        <f>ROUND((SUM(BG123:BG174)),  2)</f>
        <v>0</v>
      </c>
      <c r="G35" s="36"/>
      <c r="H35" s="36"/>
      <c r="I35" s="129">
        <v>0.20999999999999999</v>
      </c>
      <c r="J35" s="128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8">
        <f>ROUND((SUM(BH123:BH174)),  2)</f>
        <v>0</v>
      </c>
      <c r="G36" s="36"/>
      <c r="H36" s="36"/>
      <c r="I36" s="129">
        <v>0.14999999999999999</v>
      </c>
      <c r="J36" s="128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8">
        <f>ROUND((SUM(BI123:BI174)),  2)</f>
        <v>0</v>
      </c>
      <c r="G37" s="36"/>
      <c r="H37" s="36"/>
      <c r="I37" s="129">
        <v>0</v>
      </c>
      <c r="J37" s="128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18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0"/>
      <c r="D39" s="131" t="s">
        <v>43</v>
      </c>
      <c r="E39" s="79"/>
      <c r="F39" s="79"/>
      <c r="G39" s="132" t="s">
        <v>44</v>
      </c>
      <c r="H39" s="133" t="s">
        <v>45</v>
      </c>
      <c r="I39" s="134"/>
      <c r="J39" s="135">
        <f>SUM(J30:J37)</f>
        <v>0</v>
      </c>
      <c r="K39" s="1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18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4"/>
      <c r="L41" s="20"/>
    </row>
    <row r="42" s="1" customFormat="1" ht="14.4" customHeight="1">
      <c r="B42" s="20"/>
      <c r="I42" s="114"/>
      <c r="L42" s="20"/>
    </row>
    <row r="43" s="1" customFormat="1" ht="14.4" customHeight="1">
      <c r="B43" s="20"/>
      <c r="I43" s="114"/>
      <c r="L43" s="20"/>
    </row>
    <row r="44" s="1" customFormat="1" ht="14.4" customHeight="1">
      <c r="B44" s="20"/>
      <c r="I44" s="114"/>
      <c r="L44" s="20"/>
    </row>
    <row r="45" s="1" customFormat="1" ht="14.4" customHeight="1">
      <c r="B45" s="20"/>
      <c r="I45" s="114"/>
      <c r="L45" s="20"/>
    </row>
    <row r="46" s="1" customFormat="1" ht="14.4" customHeight="1">
      <c r="B46" s="20"/>
      <c r="I46" s="114"/>
      <c r="L46" s="20"/>
    </row>
    <row r="47" s="1" customFormat="1" ht="14.4" customHeight="1">
      <c r="B47" s="20"/>
      <c r="I47" s="114"/>
      <c r="L47" s="20"/>
    </row>
    <row r="48" s="1" customFormat="1" ht="14.4" customHeight="1">
      <c r="B48" s="20"/>
      <c r="I48" s="114"/>
      <c r="L48" s="20"/>
    </row>
    <row r="49" s="1" customFormat="1" ht="14.4" customHeight="1">
      <c r="B49" s="20"/>
      <c r="I49" s="114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37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8" t="s">
        <v>49</v>
      </c>
      <c r="G61" s="56" t="s">
        <v>48</v>
      </c>
      <c r="H61" s="39"/>
      <c r="I61" s="139"/>
      <c r="J61" s="140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1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8" t="s">
        <v>49</v>
      </c>
      <c r="G76" s="56" t="s">
        <v>48</v>
      </c>
      <c r="H76" s="39"/>
      <c r="I76" s="139"/>
      <c r="J76" s="140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2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3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6"/>
      <c r="E82" s="36"/>
      <c r="F82" s="36"/>
      <c r="G82" s="36"/>
      <c r="H82" s="36"/>
      <c r="I82" s="118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18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18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4.4" customHeight="1">
      <c r="A85" s="36"/>
      <c r="B85" s="37"/>
      <c r="C85" s="36"/>
      <c r="D85" s="36"/>
      <c r="E85" s="117" t="str">
        <f>E7</f>
        <v>Parkovací dům Havlíčkova 1, Kroměříž</v>
      </c>
      <c r="F85" s="30"/>
      <c r="G85" s="30"/>
      <c r="H85" s="30"/>
      <c r="I85" s="118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6"/>
      <c r="E86" s="36"/>
      <c r="F86" s="36"/>
      <c r="G86" s="36"/>
      <c r="H86" s="36"/>
      <c r="I86" s="118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4.4" customHeight="1">
      <c r="A87" s="36"/>
      <c r="B87" s="37"/>
      <c r="C87" s="36"/>
      <c r="D87" s="36"/>
      <c r="E87" s="65" t="str">
        <f>E9</f>
        <v>101.4 - SO101.4 - hromadná garáž - Loubí</v>
      </c>
      <c r="F87" s="36"/>
      <c r="G87" s="36"/>
      <c r="H87" s="36"/>
      <c r="I87" s="118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18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19" t="s">
        <v>22</v>
      </c>
      <c r="J89" s="67" t="str">
        <f>IF(J12="","",J12)</f>
        <v>3. 7. 2019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18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6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19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6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19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18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4" t="s">
        <v>88</v>
      </c>
      <c r="D94" s="130"/>
      <c r="E94" s="130"/>
      <c r="F94" s="130"/>
      <c r="G94" s="130"/>
      <c r="H94" s="130"/>
      <c r="I94" s="145"/>
      <c r="J94" s="146" t="s">
        <v>89</v>
      </c>
      <c r="K94" s="130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18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7" t="s">
        <v>90</v>
      </c>
      <c r="D96" s="36"/>
      <c r="E96" s="36"/>
      <c r="F96" s="36"/>
      <c r="G96" s="36"/>
      <c r="H96" s="36"/>
      <c r="I96" s="118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91</v>
      </c>
    </row>
    <row r="97" s="9" customFormat="1" ht="24.96" customHeight="1">
      <c r="A97" s="9"/>
      <c r="B97" s="148"/>
      <c r="C97" s="9"/>
      <c r="D97" s="149" t="s">
        <v>92</v>
      </c>
      <c r="E97" s="150"/>
      <c r="F97" s="150"/>
      <c r="G97" s="150"/>
      <c r="H97" s="150"/>
      <c r="I97" s="151"/>
      <c r="J97" s="152">
        <f>J124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3"/>
      <c r="C98" s="10"/>
      <c r="D98" s="154" t="s">
        <v>93</v>
      </c>
      <c r="E98" s="155"/>
      <c r="F98" s="155"/>
      <c r="G98" s="155"/>
      <c r="H98" s="155"/>
      <c r="I98" s="156"/>
      <c r="J98" s="157">
        <f>J125</f>
        <v>0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3"/>
      <c r="C99" s="10"/>
      <c r="D99" s="154" t="s">
        <v>94</v>
      </c>
      <c r="E99" s="155"/>
      <c r="F99" s="155"/>
      <c r="G99" s="155"/>
      <c r="H99" s="155"/>
      <c r="I99" s="156"/>
      <c r="J99" s="157">
        <f>J142</f>
        <v>0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3"/>
      <c r="C100" s="10"/>
      <c r="D100" s="154" t="s">
        <v>95</v>
      </c>
      <c r="E100" s="155"/>
      <c r="F100" s="155"/>
      <c r="G100" s="155"/>
      <c r="H100" s="155"/>
      <c r="I100" s="156"/>
      <c r="J100" s="157">
        <f>J164</f>
        <v>0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3"/>
      <c r="C101" s="10"/>
      <c r="D101" s="154" t="s">
        <v>96</v>
      </c>
      <c r="E101" s="155"/>
      <c r="F101" s="155"/>
      <c r="G101" s="155"/>
      <c r="H101" s="155"/>
      <c r="I101" s="156"/>
      <c r="J101" s="157">
        <f>J167</f>
        <v>0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8"/>
      <c r="C102" s="9"/>
      <c r="D102" s="149" t="s">
        <v>97</v>
      </c>
      <c r="E102" s="150"/>
      <c r="F102" s="150"/>
      <c r="G102" s="150"/>
      <c r="H102" s="150"/>
      <c r="I102" s="151"/>
      <c r="J102" s="152">
        <f>J169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3"/>
      <c r="C103" s="10"/>
      <c r="D103" s="154" t="s">
        <v>98</v>
      </c>
      <c r="E103" s="155"/>
      <c r="F103" s="155"/>
      <c r="G103" s="155"/>
      <c r="H103" s="155"/>
      <c r="I103" s="156"/>
      <c r="J103" s="157">
        <f>J170</f>
        <v>0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118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142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143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99</v>
      </c>
      <c r="D110" s="36"/>
      <c r="E110" s="36"/>
      <c r="F110" s="36"/>
      <c r="G110" s="36"/>
      <c r="H110" s="36"/>
      <c r="I110" s="118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118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118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4.4" customHeight="1">
      <c r="A113" s="36"/>
      <c r="B113" s="37"/>
      <c r="C113" s="36"/>
      <c r="D113" s="36"/>
      <c r="E113" s="117" t="str">
        <f>E7</f>
        <v>Parkovací dům Havlíčkova 1, Kroměříž</v>
      </c>
      <c r="F113" s="30"/>
      <c r="G113" s="30"/>
      <c r="H113" s="30"/>
      <c r="I113" s="118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85</v>
      </c>
      <c r="D114" s="36"/>
      <c r="E114" s="36"/>
      <c r="F114" s="36"/>
      <c r="G114" s="36"/>
      <c r="H114" s="36"/>
      <c r="I114" s="118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4.4" customHeight="1">
      <c r="A115" s="36"/>
      <c r="B115" s="37"/>
      <c r="C115" s="36"/>
      <c r="D115" s="36"/>
      <c r="E115" s="65" t="str">
        <f>E9</f>
        <v>101.4 - SO101.4 - hromadná garáž - Loubí</v>
      </c>
      <c r="F115" s="36"/>
      <c r="G115" s="36"/>
      <c r="H115" s="36"/>
      <c r="I115" s="118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118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119" t="s">
        <v>22</v>
      </c>
      <c r="J117" s="67" t="str">
        <f>IF(J12="","",J12)</f>
        <v>3. 7. 2019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18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6" customHeight="1">
      <c r="A119" s="36"/>
      <c r="B119" s="37"/>
      <c r="C119" s="30" t="s">
        <v>24</v>
      </c>
      <c r="D119" s="36"/>
      <c r="E119" s="36"/>
      <c r="F119" s="25" t="str">
        <f>E15</f>
        <v xml:space="preserve"> </v>
      </c>
      <c r="G119" s="36"/>
      <c r="H119" s="36"/>
      <c r="I119" s="119" t="s">
        <v>29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6" customHeight="1">
      <c r="A120" s="36"/>
      <c r="B120" s="37"/>
      <c r="C120" s="30" t="s">
        <v>27</v>
      </c>
      <c r="D120" s="36"/>
      <c r="E120" s="36"/>
      <c r="F120" s="25" t="str">
        <f>IF(E18="","",E18)</f>
        <v>Vyplň údaj</v>
      </c>
      <c r="G120" s="36"/>
      <c r="H120" s="36"/>
      <c r="I120" s="119" t="s">
        <v>31</v>
      </c>
      <c r="J120" s="34" t="str">
        <f>E24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118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58"/>
      <c r="B122" s="159"/>
      <c r="C122" s="160" t="s">
        <v>100</v>
      </c>
      <c r="D122" s="161" t="s">
        <v>58</v>
      </c>
      <c r="E122" s="161" t="s">
        <v>54</v>
      </c>
      <c r="F122" s="161" t="s">
        <v>55</v>
      </c>
      <c r="G122" s="161" t="s">
        <v>101</v>
      </c>
      <c r="H122" s="161" t="s">
        <v>102</v>
      </c>
      <c r="I122" s="162" t="s">
        <v>103</v>
      </c>
      <c r="J122" s="161" t="s">
        <v>89</v>
      </c>
      <c r="K122" s="163" t="s">
        <v>104</v>
      </c>
      <c r="L122" s="164"/>
      <c r="M122" s="84" t="s">
        <v>1</v>
      </c>
      <c r="N122" s="85" t="s">
        <v>37</v>
      </c>
      <c r="O122" s="85" t="s">
        <v>105</v>
      </c>
      <c r="P122" s="85" t="s">
        <v>106</v>
      </c>
      <c r="Q122" s="85" t="s">
        <v>107</v>
      </c>
      <c r="R122" s="85" t="s">
        <v>108</v>
      </c>
      <c r="S122" s="85" t="s">
        <v>109</v>
      </c>
      <c r="T122" s="86" t="s">
        <v>110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="2" customFormat="1" ht="22.8" customHeight="1">
      <c r="A123" s="36"/>
      <c r="B123" s="37"/>
      <c r="C123" s="91" t="s">
        <v>111</v>
      </c>
      <c r="D123" s="36"/>
      <c r="E123" s="36"/>
      <c r="F123" s="36"/>
      <c r="G123" s="36"/>
      <c r="H123" s="36"/>
      <c r="I123" s="118"/>
      <c r="J123" s="165">
        <f>BK123</f>
        <v>0</v>
      </c>
      <c r="K123" s="36"/>
      <c r="L123" s="37"/>
      <c r="M123" s="87"/>
      <c r="N123" s="71"/>
      <c r="O123" s="88"/>
      <c r="P123" s="166">
        <f>P124+P169</f>
        <v>0</v>
      </c>
      <c r="Q123" s="88"/>
      <c r="R123" s="166">
        <f>R124+R169</f>
        <v>62.137890089999985</v>
      </c>
      <c r="S123" s="88"/>
      <c r="T123" s="167">
        <f>T124+T169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72</v>
      </c>
      <c r="AU123" s="17" t="s">
        <v>91</v>
      </c>
      <c r="BK123" s="168">
        <f>BK124+BK169</f>
        <v>0</v>
      </c>
    </row>
    <row r="124" s="12" customFormat="1" ht="25.92" customHeight="1">
      <c r="A124" s="12"/>
      <c r="B124" s="169"/>
      <c r="C124" s="12"/>
      <c r="D124" s="170" t="s">
        <v>72</v>
      </c>
      <c r="E124" s="171" t="s">
        <v>112</v>
      </c>
      <c r="F124" s="171" t="s">
        <v>112</v>
      </c>
      <c r="G124" s="12"/>
      <c r="H124" s="12"/>
      <c r="I124" s="172"/>
      <c r="J124" s="173">
        <f>BK124</f>
        <v>0</v>
      </c>
      <c r="K124" s="12"/>
      <c r="L124" s="169"/>
      <c r="M124" s="174"/>
      <c r="N124" s="175"/>
      <c r="O124" s="175"/>
      <c r="P124" s="176">
        <f>P125+P142+P164+P167</f>
        <v>0</v>
      </c>
      <c r="Q124" s="175"/>
      <c r="R124" s="176">
        <f>R125+R142+R164+R167</f>
        <v>59.887890089999985</v>
      </c>
      <c r="S124" s="175"/>
      <c r="T124" s="177">
        <f>T125+T142+T164+T167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0" t="s">
        <v>81</v>
      </c>
      <c r="AT124" s="178" t="s">
        <v>72</v>
      </c>
      <c r="AU124" s="178" t="s">
        <v>73</v>
      </c>
      <c r="AY124" s="170" t="s">
        <v>113</v>
      </c>
      <c r="BK124" s="179">
        <f>BK125+BK142+BK164+BK167</f>
        <v>0</v>
      </c>
    </row>
    <row r="125" s="12" customFormat="1" ht="22.8" customHeight="1">
      <c r="A125" s="12"/>
      <c r="B125" s="169"/>
      <c r="C125" s="12"/>
      <c r="D125" s="170" t="s">
        <v>72</v>
      </c>
      <c r="E125" s="180" t="s">
        <v>81</v>
      </c>
      <c r="F125" s="180" t="s">
        <v>114</v>
      </c>
      <c r="G125" s="12"/>
      <c r="H125" s="12"/>
      <c r="I125" s="172"/>
      <c r="J125" s="181">
        <f>BK125</f>
        <v>0</v>
      </c>
      <c r="K125" s="12"/>
      <c r="L125" s="169"/>
      <c r="M125" s="174"/>
      <c r="N125" s="175"/>
      <c r="O125" s="175"/>
      <c r="P125" s="176">
        <f>SUM(P126:P141)</f>
        <v>0</v>
      </c>
      <c r="Q125" s="175"/>
      <c r="R125" s="176">
        <f>SUM(R126:R141)</f>
        <v>0</v>
      </c>
      <c r="S125" s="175"/>
      <c r="T125" s="177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0" t="s">
        <v>81</v>
      </c>
      <c r="AT125" s="178" t="s">
        <v>72</v>
      </c>
      <c r="AU125" s="178" t="s">
        <v>81</v>
      </c>
      <c r="AY125" s="170" t="s">
        <v>113</v>
      </c>
      <c r="BK125" s="179">
        <f>SUM(BK126:BK141)</f>
        <v>0</v>
      </c>
    </row>
    <row r="126" s="2" customFormat="1" ht="32.4" customHeight="1">
      <c r="A126" s="36"/>
      <c r="B126" s="182"/>
      <c r="C126" s="183" t="s">
        <v>81</v>
      </c>
      <c r="D126" s="183" t="s">
        <v>115</v>
      </c>
      <c r="E126" s="184" t="s">
        <v>116</v>
      </c>
      <c r="F126" s="185" t="s">
        <v>117</v>
      </c>
      <c r="G126" s="186" t="s">
        <v>118</v>
      </c>
      <c r="H126" s="187">
        <v>2.5379999999999998</v>
      </c>
      <c r="I126" s="188"/>
      <c r="J126" s="189">
        <f>ROUND(I126*H126,2)</f>
        <v>0</v>
      </c>
      <c r="K126" s="185" t="s">
        <v>119</v>
      </c>
      <c r="L126" s="37"/>
      <c r="M126" s="190" t="s">
        <v>1</v>
      </c>
      <c r="N126" s="191" t="s">
        <v>38</v>
      </c>
      <c r="O126" s="75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4" t="s">
        <v>120</v>
      </c>
      <c r="AT126" s="194" t="s">
        <v>115</v>
      </c>
      <c r="AU126" s="194" t="s">
        <v>83</v>
      </c>
      <c r="AY126" s="17" t="s">
        <v>113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81</v>
      </c>
      <c r="BK126" s="195">
        <f>ROUND(I126*H126,2)</f>
        <v>0</v>
      </c>
      <c r="BL126" s="17" t="s">
        <v>120</v>
      </c>
      <c r="BM126" s="194" t="s">
        <v>121</v>
      </c>
    </row>
    <row r="127" s="13" customFormat="1">
      <c r="A127" s="13"/>
      <c r="B127" s="196"/>
      <c r="C127" s="13"/>
      <c r="D127" s="197" t="s">
        <v>122</v>
      </c>
      <c r="E127" s="198" t="s">
        <v>1</v>
      </c>
      <c r="F127" s="199" t="s">
        <v>123</v>
      </c>
      <c r="G127" s="13"/>
      <c r="H127" s="200">
        <v>2.5379999999999998</v>
      </c>
      <c r="I127" s="201"/>
      <c r="J127" s="13"/>
      <c r="K127" s="13"/>
      <c r="L127" s="196"/>
      <c r="M127" s="202"/>
      <c r="N127" s="203"/>
      <c r="O127" s="203"/>
      <c r="P127" s="203"/>
      <c r="Q127" s="203"/>
      <c r="R127" s="203"/>
      <c r="S127" s="203"/>
      <c r="T127" s="20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8" t="s">
        <v>122</v>
      </c>
      <c r="AU127" s="198" t="s">
        <v>83</v>
      </c>
      <c r="AV127" s="13" t="s">
        <v>83</v>
      </c>
      <c r="AW127" s="13" t="s">
        <v>30</v>
      </c>
      <c r="AX127" s="13" t="s">
        <v>81</v>
      </c>
      <c r="AY127" s="198" t="s">
        <v>113</v>
      </c>
    </row>
    <row r="128" s="2" customFormat="1" ht="43.2" customHeight="1">
      <c r="A128" s="36"/>
      <c r="B128" s="182"/>
      <c r="C128" s="183" t="s">
        <v>83</v>
      </c>
      <c r="D128" s="183" t="s">
        <v>115</v>
      </c>
      <c r="E128" s="184" t="s">
        <v>124</v>
      </c>
      <c r="F128" s="185" t="s">
        <v>125</v>
      </c>
      <c r="G128" s="186" t="s">
        <v>118</v>
      </c>
      <c r="H128" s="187">
        <v>1.2689999999999999</v>
      </c>
      <c r="I128" s="188"/>
      <c r="J128" s="189">
        <f>ROUND(I128*H128,2)</f>
        <v>0</v>
      </c>
      <c r="K128" s="185" t="s">
        <v>119</v>
      </c>
      <c r="L128" s="37"/>
      <c r="M128" s="190" t="s">
        <v>1</v>
      </c>
      <c r="N128" s="191" t="s">
        <v>38</v>
      </c>
      <c r="O128" s="75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120</v>
      </c>
      <c r="AT128" s="194" t="s">
        <v>115</v>
      </c>
      <c r="AU128" s="194" t="s">
        <v>83</v>
      </c>
      <c r="AY128" s="17" t="s">
        <v>113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81</v>
      </c>
      <c r="BK128" s="195">
        <f>ROUND(I128*H128,2)</f>
        <v>0</v>
      </c>
      <c r="BL128" s="17" t="s">
        <v>120</v>
      </c>
      <c r="BM128" s="194" t="s">
        <v>126</v>
      </c>
    </row>
    <row r="129" s="13" customFormat="1">
      <c r="A129" s="13"/>
      <c r="B129" s="196"/>
      <c r="C129" s="13"/>
      <c r="D129" s="197" t="s">
        <v>122</v>
      </c>
      <c r="E129" s="198" t="s">
        <v>1</v>
      </c>
      <c r="F129" s="199" t="s">
        <v>127</v>
      </c>
      <c r="G129" s="13"/>
      <c r="H129" s="200">
        <v>1.2689999999999999</v>
      </c>
      <c r="I129" s="201"/>
      <c r="J129" s="13"/>
      <c r="K129" s="13"/>
      <c r="L129" s="196"/>
      <c r="M129" s="202"/>
      <c r="N129" s="203"/>
      <c r="O129" s="203"/>
      <c r="P129" s="203"/>
      <c r="Q129" s="203"/>
      <c r="R129" s="203"/>
      <c r="S129" s="203"/>
      <c r="T129" s="20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8" t="s">
        <v>122</v>
      </c>
      <c r="AU129" s="198" t="s">
        <v>83</v>
      </c>
      <c r="AV129" s="13" t="s">
        <v>83</v>
      </c>
      <c r="AW129" s="13" t="s">
        <v>30</v>
      </c>
      <c r="AX129" s="13" t="s">
        <v>81</v>
      </c>
      <c r="AY129" s="198" t="s">
        <v>113</v>
      </c>
    </row>
    <row r="130" s="2" customFormat="1" ht="43.2" customHeight="1">
      <c r="A130" s="36"/>
      <c r="B130" s="182"/>
      <c r="C130" s="183" t="s">
        <v>128</v>
      </c>
      <c r="D130" s="183" t="s">
        <v>115</v>
      </c>
      <c r="E130" s="184" t="s">
        <v>129</v>
      </c>
      <c r="F130" s="185" t="s">
        <v>130</v>
      </c>
      <c r="G130" s="186" t="s">
        <v>118</v>
      </c>
      <c r="H130" s="187">
        <v>102.08199999999999</v>
      </c>
      <c r="I130" s="188"/>
      <c r="J130" s="189">
        <f>ROUND(I130*H130,2)</f>
        <v>0</v>
      </c>
      <c r="K130" s="185" t="s">
        <v>119</v>
      </c>
      <c r="L130" s="37"/>
      <c r="M130" s="190" t="s">
        <v>1</v>
      </c>
      <c r="N130" s="191" t="s">
        <v>38</v>
      </c>
      <c r="O130" s="75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4" t="s">
        <v>120</v>
      </c>
      <c r="AT130" s="194" t="s">
        <v>115</v>
      </c>
      <c r="AU130" s="194" t="s">
        <v>83</v>
      </c>
      <c r="AY130" s="17" t="s">
        <v>113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7" t="s">
        <v>81</v>
      </c>
      <c r="BK130" s="195">
        <f>ROUND(I130*H130,2)</f>
        <v>0</v>
      </c>
      <c r="BL130" s="17" t="s">
        <v>120</v>
      </c>
      <c r="BM130" s="194" t="s">
        <v>131</v>
      </c>
    </row>
    <row r="131" s="13" customFormat="1">
      <c r="A131" s="13"/>
      <c r="B131" s="196"/>
      <c r="C131" s="13"/>
      <c r="D131" s="197" t="s">
        <v>122</v>
      </c>
      <c r="E131" s="198" t="s">
        <v>1</v>
      </c>
      <c r="F131" s="199" t="s">
        <v>132</v>
      </c>
      <c r="G131" s="13"/>
      <c r="H131" s="200">
        <v>68.013999999999996</v>
      </c>
      <c r="I131" s="201"/>
      <c r="J131" s="13"/>
      <c r="K131" s="13"/>
      <c r="L131" s="196"/>
      <c r="M131" s="202"/>
      <c r="N131" s="203"/>
      <c r="O131" s="203"/>
      <c r="P131" s="203"/>
      <c r="Q131" s="203"/>
      <c r="R131" s="203"/>
      <c r="S131" s="203"/>
      <c r="T131" s="20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8" t="s">
        <v>122</v>
      </c>
      <c r="AU131" s="198" t="s">
        <v>83</v>
      </c>
      <c r="AV131" s="13" t="s">
        <v>83</v>
      </c>
      <c r="AW131" s="13" t="s">
        <v>30</v>
      </c>
      <c r="AX131" s="13" t="s">
        <v>73</v>
      </c>
      <c r="AY131" s="198" t="s">
        <v>113</v>
      </c>
    </row>
    <row r="132" s="13" customFormat="1">
      <c r="A132" s="13"/>
      <c r="B132" s="196"/>
      <c r="C132" s="13"/>
      <c r="D132" s="197" t="s">
        <v>122</v>
      </c>
      <c r="E132" s="198" t="s">
        <v>1</v>
      </c>
      <c r="F132" s="199" t="s">
        <v>133</v>
      </c>
      <c r="G132" s="13"/>
      <c r="H132" s="200">
        <v>24.681000000000001</v>
      </c>
      <c r="I132" s="201"/>
      <c r="J132" s="13"/>
      <c r="K132" s="13"/>
      <c r="L132" s="196"/>
      <c r="M132" s="202"/>
      <c r="N132" s="203"/>
      <c r="O132" s="203"/>
      <c r="P132" s="203"/>
      <c r="Q132" s="203"/>
      <c r="R132" s="203"/>
      <c r="S132" s="203"/>
      <c r="T132" s="20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8" t="s">
        <v>122</v>
      </c>
      <c r="AU132" s="198" t="s">
        <v>83</v>
      </c>
      <c r="AV132" s="13" t="s">
        <v>83</v>
      </c>
      <c r="AW132" s="13" t="s">
        <v>30</v>
      </c>
      <c r="AX132" s="13" t="s">
        <v>73</v>
      </c>
      <c r="AY132" s="198" t="s">
        <v>113</v>
      </c>
    </row>
    <row r="133" s="13" customFormat="1">
      <c r="A133" s="13"/>
      <c r="B133" s="196"/>
      <c r="C133" s="13"/>
      <c r="D133" s="197" t="s">
        <v>122</v>
      </c>
      <c r="E133" s="198" t="s">
        <v>1</v>
      </c>
      <c r="F133" s="199" t="s">
        <v>134</v>
      </c>
      <c r="G133" s="13"/>
      <c r="H133" s="200">
        <v>6.6710000000000003</v>
      </c>
      <c r="I133" s="201"/>
      <c r="J133" s="13"/>
      <c r="K133" s="13"/>
      <c r="L133" s="196"/>
      <c r="M133" s="202"/>
      <c r="N133" s="203"/>
      <c r="O133" s="203"/>
      <c r="P133" s="203"/>
      <c r="Q133" s="203"/>
      <c r="R133" s="203"/>
      <c r="S133" s="203"/>
      <c r="T133" s="20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8" t="s">
        <v>122</v>
      </c>
      <c r="AU133" s="198" t="s">
        <v>83</v>
      </c>
      <c r="AV133" s="13" t="s">
        <v>83</v>
      </c>
      <c r="AW133" s="13" t="s">
        <v>30</v>
      </c>
      <c r="AX133" s="13" t="s">
        <v>73</v>
      </c>
      <c r="AY133" s="198" t="s">
        <v>113</v>
      </c>
    </row>
    <row r="134" s="13" customFormat="1">
      <c r="A134" s="13"/>
      <c r="B134" s="196"/>
      <c r="C134" s="13"/>
      <c r="D134" s="197" t="s">
        <v>122</v>
      </c>
      <c r="E134" s="198" t="s">
        <v>1</v>
      </c>
      <c r="F134" s="199" t="s">
        <v>135</v>
      </c>
      <c r="G134" s="13"/>
      <c r="H134" s="200">
        <v>2.7160000000000002</v>
      </c>
      <c r="I134" s="201"/>
      <c r="J134" s="13"/>
      <c r="K134" s="13"/>
      <c r="L134" s="196"/>
      <c r="M134" s="202"/>
      <c r="N134" s="203"/>
      <c r="O134" s="203"/>
      <c r="P134" s="203"/>
      <c r="Q134" s="203"/>
      <c r="R134" s="203"/>
      <c r="S134" s="203"/>
      <c r="T134" s="20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122</v>
      </c>
      <c r="AU134" s="198" t="s">
        <v>83</v>
      </c>
      <c r="AV134" s="13" t="s">
        <v>83</v>
      </c>
      <c r="AW134" s="13" t="s">
        <v>30</v>
      </c>
      <c r="AX134" s="13" t="s">
        <v>73</v>
      </c>
      <c r="AY134" s="198" t="s">
        <v>113</v>
      </c>
    </row>
    <row r="135" s="14" customFormat="1">
      <c r="A135" s="14"/>
      <c r="B135" s="205"/>
      <c r="C135" s="14"/>
      <c r="D135" s="197" t="s">
        <v>122</v>
      </c>
      <c r="E135" s="206" t="s">
        <v>1</v>
      </c>
      <c r="F135" s="207" t="s">
        <v>136</v>
      </c>
      <c r="G135" s="14"/>
      <c r="H135" s="208">
        <v>102.08199999999999</v>
      </c>
      <c r="I135" s="209"/>
      <c r="J135" s="14"/>
      <c r="K135" s="14"/>
      <c r="L135" s="205"/>
      <c r="M135" s="210"/>
      <c r="N135" s="211"/>
      <c r="O135" s="211"/>
      <c r="P135" s="211"/>
      <c r="Q135" s="211"/>
      <c r="R135" s="211"/>
      <c r="S135" s="211"/>
      <c r="T135" s="21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6" t="s">
        <v>122</v>
      </c>
      <c r="AU135" s="206" t="s">
        <v>83</v>
      </c>
      <c r="AV135" s="14" t="s">
        <v>120</v>
      </c>
      <c r="AW135" s="14" t="s">
        <v>30</v>
      </c>
      <c r="AX135" s="14" t="s">
        <v>81</v>
      </c>
      <c r="AY135" s="206" t="s">
        <v>113</v>
      </c>
    </row>
    <row r="136" s="2" customFormat="1" ht="43.2" customHeight="1">
      <c r="A136" s="36"/>
      <c r="B136" s="182"/>
      <c r="C136" s="183" t="s">
        <v>120</v>
      </c>
      <c r="D136" s="183" t="s">
        <v>115</v>
      </c>
      <c r="E136" s="184" t="s">
        <v>137</v>
      </c>
      <c r="F136" s="185" t="s">
        <v>138</v>
      </c>
      <c r="G136" s="186" t="s">
        <v>118</v>
      </c>
      <c r="H136" s="187">
        <v>51.040999999999997</v>
      </c>
      <c r="I136" s="188"/>
      <c r="J136" s="189">
        <f>ROUND(I136*H136,2)</f>
        <v>0</v>
      </c>
      <c r="K136" s="185" t="s">
        <v>119</v>
      </c>
      <c r="L136" s="37"/>
      <c r="M136" s="190" t="s">
        <v>1</v>
      </c>
      <c r="N136" s="191" t="s">
        <v>38</v>
      </c>
      <c r="O136" s="75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4" t="s">
        <v>120</v>
      </c>
      <c r="AT136" s="194" t="s">
        <v>115</v>
      </c>
      <c r="AU136" s="194" t="s">
        <v>83</v>
      </c>
      <c r="AY136" s="17" t="s">
        <v>113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7" t="s">
        <v>81</v>
      </c>
      <c r="BK136" s="195">
        <f>ROUND(I136*H136,2)</f>
        <v>0</v>
      </c>
      <c r="BL136" s="17" t="s">
        <v>120</v>
      </c>
      <c r="BM136" s="194" t="s">
        <v>139</v>
      </c>
    </row>
    <row r="137" s="13" customFormat="1">
      <c r="A137" s="13"/>
      <c r="B137" s="196"/>
      <c r="C137" s="13"/>
      <c r="D137" s="197" t="s">
        <v>122</v>
      </c>
      <c r="E137" s="198" t="s">
        <v>1</v>
      </c>
      <c r="F137" s="199" t="s">
        <v>140</v>
      </c>
      <c r="G137" s="13"/>
      <c r="H137" s="200">
        <v>51.040999999999997</v>
      </c>
      <c r="I137" s="201"/>
      <c r="J137" s="13"/>
      <c r="K137" s="13"/>
      <c r="L137" s="196"/>
      <c r="M137" s="202"/>
      <c r="N137" s="203"/>
      <c r="O137" s="203"/>
      <c r="P137" s="203"/>
      <c r="Q137" s="203"/>
      <c r="R137" s="203"/>
      <c r="S137" s="203"/>
      <c r="T137" s="20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122</v>
      </c>
      <c r="AU137" s="198" t="s">
        <v>83</v>
      </c>
      <c r="AV137" s="13" t="s">
        <v>83</v>
      </c>
      <c r="AW137" s="13" t="s">
        <v>30</v>
      </c>
      <c r="AX137" s="13" t="s">
        <v>81</v>
      </c>
      <c r="AY137" s="198" t="s">
        <v>113</v>
      </c>
    </row>
    <row r="138" s="2" customFormat="1" ht="54" customHeight="1">
      <c r="A138" s="36"/>
      <c r="B138" s="182"/>
      <c r="C138" s="183" t="s">
        <v>141</v>
      </c>
      <c r="D138" s="183" t="s">
        <v>115</v>
      </c>
      <c r="E138" s="184" t="s">
        <v>142</v>
      </c>
      <c r="F138" s="185" t="s">
        <v>143</v>
      </c>
      <c r="G138" s="186" t="s">
        <v>118</v>
      </c>
      <c r="H138" s="187">
        <v>104.62000000000001</v>
      </c>
      <c r="I138" s="188"/>
      <c r="J138" s="189">
        <f>ROUND(I138*H138,2)</f>
        <v>0</v>
      </c>
      <c r="K138" s="185" t="s">
        <v>119</v>
      </c>
      <c r="L138" s="37"/>
      <c r="M138" s="190" t="s">
        <v>1</v>
      </c>
      <c r="N138" s="191" t="s">
        <v>38</v>
      </c>
      <c r="O138" s="75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4" t="s">
        <v>120</v>
      </c>
      <c r="AT138" s="194" t="s">
        <v>115</v>
      </c>
      <c r="AU138" s="194" t="s">
        <v>83</v>
      </c>
      <c r="AY138" s="17" t="s">
        <v>113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7" t="s">
        <v>81</v>
      </c>
      <c r="BK138" s="195">
        <f>ROUND(I138*H138,2)</f>
        <v>0</v>
      </c>
      <c r="BL138" s="17" t="s">
        <v>120</v>
      </c>
      <c r="BM138" s="194" t="s">
        <v>144</v>
      </c>
    </row>
    <row r="139" s="13" customFormat="1">
      <c r="A139" s="13"/>
      <c r="B139" s="196"/>
      <c r="C139" s="13"/>
      <c r="D139" s="197" t="s">
        <v>122</v>
      </c>
      <c r="E139" s="198" t="s">
        <v>1</v>
      </c>
      <c r="F139" s="199" t="s">
        <v>145</v>
      </c>
      <c r="G139" s="13"/>
      <c r="H139" s="200">
        <v>104.62000000000001</v>
      </c>
      <c r="I139" s="201"/>
      <c r="J139" s="13"/>
      <c r="K139" s="13"/>
      <c r="L139" s="196"/>
      <c r="M139" s="202"/>
      <c r="N139" s="203"/>
      <c r="O139" s="203"/>
      <c r="P139" s="203"/>
      <c r="Q139" s="203"/>
      <c r="R139" s="203"/>
      <c r="S139" s="203"/>
      <c r="T139" s="20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8" t="s">
        <v>122</v>
      </c>
      <c r="AU139" s="198" t="s">
        <v>83</v>
      </c>
      <c r="AV139" s="13" t="s">
        <v>83</v>
      </c>
      <c r="AW139" s="13" t="s">
        <v>30</v>
      </c>
      <c r="AX139" s="13" t="s">
        <v>81</v>
      </c>
      <c r="AY139" s="198" t="s">
        <v>113</v>
      </c>
    </row>
    <row r="140" s="2" customFormat="1" ht="43.2" customHeight="1">
      <c r="A140" s="36"/>
      <c r="B140" s="182"/>
      <c r="C140" s="183" t="s">
        <v>146</v>
      </c>
      <c r="D140" s="183" t="s">
        <v>115</v>
      </c>
      <c r="E140" s="184" t="s">
        <v>147</v>
      </c>
      <c r="F140" s="185" t="s">
        <v>148</v>
      </c>
      <c r="G140" s="186" t="s">
        <v>149</v>
      </c>
      <c r="H140" s="187">
        <v>112.99</v>
      </c>
      <c r="I140" s="188"/>
      <c r="J140" s="189">
        <f>ROUND(I140*H140,2)</f>
        <v>0</v>
      </c>
      <c r="K140" s="185" t="s">
        <v>119</v>
      </c>
      <c r="L140" s="37"/>
      <c r="M140" s="190" t="s">
        <v>1</v>
      </c>
      <c r="N140" s="191" t="s">
        <v>38</v>
      </c>
      <c r="O140" s="75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4" t="s">
        <v>120</v>
      </c>
      <c r="AT140" s="194" t="s">
        <v>115</v>
      </c>
      <c r="AU140" s="194" t="s">
        <v>83</v>
      </c>
      <c r="AY140" s="17" t="s">
        <v>113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81</v>
      </c>
      <c r="BK140" s="195">
        <f>ROUND(I140*H140,2)</f>
        <v>0</v>
      </c>
      <c r="BL140" s="17" t="s">
        <v>120</v>
      </c>
      <c r="BM140" s="194" t="s">
        <v>150</v>
      </c>
    </row>
    <row r="141" s="13" customFormat="1">
      <c r="A141" s="13"/>
      <c r="B141" s="196"/>
      <c r="C141" s="13"/>
      <c r="D141" s="197" t="s">
        <v>122</v>
      </c>
      <c r="E141" s="198" t="s">
        <v>1</v>
      </c>
      <c r="F141" s="199" t="s">
        <v>151</v>
      </c>
      <c r="G141" s="13"/>
      <c r="H141" s="200">
        <v>112.99</v>
      </c>
      <c r="I141" s="201"/>
      <c r="J141" s="13"/>
      <c r="K141" s="13"/>
      <c r="L141" s="196"/>
      <c r="M141" s="202"/>
      <c r="N141" s="203"/>
      <c r="O141" s="203"/>
      <c r="P141" s="203"/>
      <c r="Q141" s="203"/>
      <c r="R141" s="203"/>
      <c r="S141" s="203"/>
      <c r="T141" s="20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122</v>
      </c>
      <c r="AU141" s="198" t="s">
        <v>83</v>
      </c>
      <c r="AV141" s="13" t="s">
        <v>83</v>
      </c>
      <c r="AW141" s="13" t="s">
        <v>30</v>
      </c>
      <c r="AX141" s="13" t="s">
        <v>81</v>
      </c>
      <c r="AY141" s="198" t="s">
        <v>113</v>
      </c>
    </row>
    <row r="142" s="12" customFormat="1" ht="22.8" customHeight="1">
      <c r="A142" s="12"/>
      <c r="B142" s="169"/>
      <c r="C142" s="12"/>
      <c r="D142" s="170" t="s">
        <v>72</v>
      </c>
      <c r="E142" s="180" t="s">
        <v>83</v>
      </c>
      <c r="F142" s="180" t="s">
        <v>152</v>
      </c>
      <c r="G142" s="12"/>
      <c r="H142" s="12"/>
      <c r="I142" s="172"/>
      <c r="J142" s="181">
        <f>BK142</f>
        <v>0</v>
      </c>
      <c r="K142" s="12"/>
      <c r="L142" s="169"/>
      <c r="M142" s="174"/>
      <c r="N142" s="175"/>
      <c r="O142" s="175"/>
      <c r="P142" s="176">
        <f>SUM(P143:P163)</f>
        <v>0</v>
      </c>
      <c r="Q142" s="175"/>
      <c r="R142" s="176">
        <f>SUM(R143:R163)</f>
        <v>59.887354589999987</v>
      </c>
      <c r="S142" s="175"/>
      <c r="T142" s="177">
        <f>SUM(T143:T163)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0" t="s">
        <v>81</v>
      </c>
      <c r="AT142" s="178" t="s">
        <v>72</v>
      </c>
      <c r="AU142" s="178" t="s">
        <v>81</v>
      </c>
      <c r="AY142" s="170" t="s">
        <v>113</v>
      </c>
      <c r="BK142" s="179">
        <f>SUM(BK143:BK163)</f>
        <v>0</v>
      </c>
    </row>
    <row r="143" s="2" customFormat="1" ht="21.6" customHeight="1">
      <c r="A143" s="36"/>
      <c r="B143" s="182"/>
      <c r="C143" s="183" t="s">
        <v>153</v>
      </c>
      <c r="D143" s="183" t="s">
        <v>115</v>
      </c>
      <c r="E143" s="184" t="s">
        <v>154</v>
      </c>
      <c r="F143" s="185" t="s">
        <v>155</v>
      </c>
      <c r="G143" s="186" t="s">
        <v>118</v>
      </c>
      <c r="H143" s="187">
        <v>1.7609999999999999</v>
      </c>
      <c r="I143" s="188"/>
      <c r="J143" s="189">
        <f>ROUND(I143*H143,2)</f>
        <v>0</v>
      </c>
      <c r="K143" s="185" t="s">
        <v>119</v>
      </c>
      <c r="L143" s="37"/>
      <c r="M143" s="190" t="s">
        <v>1</v>
      </c>
      <c r="N143" s="191" t="s">
        <v>38</v>
      </c>
      <c r="O143" s="75"/>
      <c r="P143" s="192">
        <f>O143*H143</f>
        <v>0</v>
      </c>
      <c r="Q143" s="192">
        <v>2.2563399999999998</v>
      </c>
      <c r="R143" s="192">
        <f>Q143*H143</f>
        <v>3.9734147399999995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120</v>
      </c>
      <c r="AT143" s="194" t="s">
        <v>115</v>
      </c>
      <c r="AU143" s="194" t="s">
        <v>83</v>
      </c>
      <c r="AY143" s="17" t="s">
        <v>113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7" t="s">
        <v>81</v>
      </c>
      <c r="BK143" s="195">
        <f>ROUND(I143*H143,2)</f>
        <v>0</v>
      </c>
      <c r="BL143" s="17" t="s">
        <v>120</v>
      </c>
      <c r="BM143" s="194" t="s">
        <v>156</v>
      </c>
    </row>
    <row r="144" s="13" customFormat="1">
      <c r="A144" s="13"/>
      <c r="B144" s="196"/>
      <c r="C144" s="13"/>
      <c r="D144" s="197" t="s">
        <v>122</v>
      </c>
      <c r="E144" s="198" t="s">
        <v>1</v>
      </c>
      <c r="F144" s="199" t="s">
        <v>157</v>
      </c>
      <c r="G144" s="13"/>
      <c r="H144" s="200">
        <v>1.7609999999999999</v>
      </c>
      <c r="I144" s="201"/>
      <c r="J144" s="13"/>
      <c r="K144" s="13"/>
      <c r="L144" s="196"/>
      <c r="M144" s="202"/>
      <c r="N144" s="203"/>
      <c r="O144" s="203"/>
      <c r="P144" s="203"/>
      <c r="Q144" s="203"/>
      <c r="R144" s="203"/>
      <c r="S144" s="203"/>
      <c r="T144" s="20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8" t="s">
        <v>122</v>
      </c>
      <c r="AU144" s="198" t="s">
        <v>83</v>
      </c>
      <c r="AV144" s="13" t="s">
        <v>83</v>
      </c>
      <c r="AW144" s="13" t="s">
        <v>30</v>
      </c>
      <c r="AX144" s="13" t="s">
        <v>81</v>
      </c>
      <c r="AY144" s="198" t="s">
        <v>113</v>
      </c>
    </row>
    <row r="145" s="2" customFormat="1" ht="14.4" customHeight="1">
      <c r="A145" s="36"/>
      <c r="B145" s="182"/>
      <c r="C145" s="183" t="s">
        <v>158</v>
      </c>
      <c r="D145" s="183" t="s">
        <v>115</v>
      </c>
      <c r="E145" s="184" t="s">
        <v>159</v>
      </c>
      <c r="F145" s="185" t="s">
        <v>160</v>
      </c>
      <c r="G145" s="186" t="s">
        <v>161</v>
      </c>
      <c r="H145" s="187">
        <v>2.8730000000000002</v>
      </c>
      <c r="I145" s="188"/>
      <c r="J145" s="189">
        <f>ROUND(I145*H145,2)</f>
        <v>0</v>
      </c>
      <c r="K145" s="185" t="s">
        <v>119</v>
      </c>
      <c r="L145" s="37"/>
      <c r="M145" s="190" t="s">
        <v>1</v>
      </c>
      <c r="N145" s="191" t="s">
        <v>38</v>
      </c>
      <c r="O145" s="75"/>
      <c r="P145" s="192">
        <f>O145*H145</f>
        <v>0</v>
      </c>
      <c r="Q145" s="192">
        <v>0.00247</v>
      </c>
      <c r="R145" s="192">
        <f>Q145*H145</f>
        <v>0.0070963100000000006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120</v>
      </c>
      <c r="AT145" s="194" t="s">
        <v>115</v>
      </c>
      <c r="AU145" s="194" t="s">
        <v>83</v>
      </c>
      <c r="AY145" s="17" t="s">
        <v>113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7" t="s">
        <v>81</v>
      </c>
      <c r="BK145" s="195">
        <f>ROUND(I145*H145,2)</f>
        <v>0</v>
      </c>
      <c r="BL145" s="17" t="s">
        <v>120</v>
      </c>
      <c r="BM145" s="194" t="s">
        <v>162</v>
      </c>
    </row>
    <row r="146" s="13" customFormat="1">
      <c r="A146" s="13"/>
      <c r="B146" s="196"/>
      <c r="C146" s="13"/>
      <c r="D146" s="197" t="s">
        <v>122</v>
      </c>
      <c r="E146" s="198" t="s">
        <v>1</v>
      </c>
      <c r="F146" s="199" t="s">
        <v>163</v>
      </c>
      <c r="G146" s="13"/>
      <c r="H146" s="200">
        <v>2.8730000000000002</v>
      </c>
      <c r="I146" s="201"/>
      <c r="J146" s="13"/>
      <c r="K146" s="13"/>
      <c r="L146" s="196"/>
      <c r="M146" s="202"/>
      <c r="N146" s="203"/>
      <c r="O146" s="203"/>
      <c r="P146" s="203"/>
      <c r="Q146" s="203"/>
      <c r="R146" s="203"/>
      <c r="S146" s="203"/>
      <c r="T146" s="20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8" t="s">
        <v>122</v>
      </c>
      <c r="AU146" s="198" t="s">
        <v>83</v>
      </c>
      <c r="AV146" s="13" t="s">
        <v>83</v>
      </c>
      <c r="AW146" s="13" t="s">
        <v>30</v>
      </c>
      <c r="AX146" s="13" t="s">
        <v>81</v>
      </c>
      <c r="AY146" s="198" t="s">
        <v>113</v>
      </c>
    </row>
    <row r="147" s="2" customFormat="1" ht="14.4" customHeight="1">
      <c r="A147" s="36"/>
      <c r="B147" s="182"/>
      <c r="C147" s="183" t="s">
        <v>164</v>
      </c>
      <c r="D147" s="183" t="s">
        <v>115</v>
      </c>
      <c r="E147" s="184" t="s">
        <v>165</v>
      </c>
      <c r="F147" s="185" t="s">
        <v>166</v>
      </c>
      <c r="G147" s="186" t="s">
        <v>161</v>
      </c>
      <c r="H147" s="187">
        <v>2.8730000000000002</v>
      </c>
      <c r="I147" s="188"/>
      <c r="J147" s="189">
        <f>ROUND(I147*H147,2)</f>
        <v>0</v>
      </c>
      <c r="K147" s="185" t="s">
        <v>119</v>
      </c>
      <c r="L147" s="37"/>
      <c r="M147" s="190" t="s">
        <v>1</v>
      </c>
      <c r="N147" s="191" t="s">
        <v>38</v>
      </c>
      <c r="O147" s="75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120</v>
      </c>
      <c r="AT147" s="194" t="s">
        <v>115</v>
      </c>
      <c r="AU147" s="194" t="s">
        <v>83</v>
      </c>
      <c r="AY147" s="17" t="s">
        <v>113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81</v>
      </c>
      <c r="BK147" s="195">
        <f>ROUND(I147*H147,2)</f>
        <v>0</v>
      </c>
      <c r="BL147" s="17" t="s">
        <v>120</v>
      </c>
      <c r="BM147" s="194" t="s">
        <v>167</v>
      </c>
    </row>
    <row r="148" s="2" customFormat="1" ht="21.6" customHeight="1">
      <c r="A148" s="36"/>
      <c r="B148" s="182"/>
      <c r="C148" s="183" t="s">
        <v>168</v>
      </c>
      <c r="D148" s="183" t="s">
        <v>115</v>
      </c>
      <c r="E148" s="184" t="s">
        <v>169</v>
      </c>
      <c r="F148" s="185" t="s">
        <v>170</v>
      </c>
      <c r="G148" s="186" t="s">
        <v>118</v>
      </c>
      <c r="H148" s="187">
        <v>22.376000000000001</v>
      </c>
      <c r="I148" s="188"/>
      <c r="J148" s="189">
        <f>ROUND(I148*H148,2)</f>
        <v>0</v>
      </c>
      <c r="K148" s="185" t="s">
        <v>119</v>
      </c>
      <c r="L148" s="37"/>
      <c r="M148" s="190" t="s">
        <v>1</v>
      </c>
      <c r="N148" s="191" t="s">
        <v>38</v>
      </c>
      <c r="O148" s="75"/>
      <c r="P148" s="192">
        <f>O148*H148</f>
        <v>0</v>
      </c>
      <c r="Q148" s="192">
        <v>2.2563399999999998</v>
      </c>
      <c r="R148" s="192">
        <f>Q148*H148</f>
        <v>50.487863839999996</v>
      </c>
      <c r="S148" s="192">
        <v>0</v>
      </c>
      <c r="T148" s="19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4" t="s">
        <v>120</v>
      </c>
      <c r="AT148" s="194" t="s">
        <v>115</v>
      </c>
      <c r="AU148" s="194" t="s">
        <v>83</v>
      </c>
      <c r="AY148" s="17" t="s">
        <v>113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81</v>
      </c>
      <c r="BK148" s="195">
        <f>ROUND(I148*H148,2)</f>
        <v>0</v>
      </c>
      <c r="BL148" s="17" t="s">
        <v>120</v>
      </c>
      <c r="BM148" s="194" t="s">
        <v>171</v>
      </c>
    </row>
    <row r="149" s="13" customFormat="1">
      <c r="A149" s="13"/>
      <c r="B149" s="196"/>
      <c r="C149" s="13"/>
      <c r="D149" s="197" t="s">
        <v>122</v>
      </c>
      <c r="E149" s="198" t="s">
        <v>1</v>
      </c>
      <c r="F149" s="199" t="s">
        <v>172</v>
      </c>
      <c r="G149" s="13"/>
      <c r="H149" s="200">
        <v>12.132999999999999</v>
      </c>
      <c r="I149" s="201"/>
      <c r="J149" s="13"/>
      <c r="K149" s="13"/>
      <c r="L149" s="196"/>
      <c r="M149" s="202"/>
      <c r="N149" s="203"/>
      <c r="O149" s="203"/>
      <c r="P149" s="203"/>
      <c r="Q149" s="203"/>
      <c r="R149" s="203"/>
      <c r="S149" s="203"/>
      <c r="T149" s="20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122</v>
      </c>
      <c r="AU149" s="198" t="s">
        <v>83</v>
      </c>
      <c r="AV149" s="13" t="s">
        <v>83</v>
      </c>
      <c r="AW149" s="13" t="s">
        <v>30</v>
      </c>
      <c r="AX149" s="13" t="s">
        <v>73</v>
      </c>
      <c r="AY149" s="198" t="s">
        <v>113</v>
      </c>
    </row>
    <row r="150" s="13" customFormat="1">
      <c r="A150" s="13"/>
      <c r="B150" s="196"/>
      <c r="C150" s="13"/>
      <c r="D150" s="197" t="s">
        <v>122</v>
      </c>
      <c r="E150" s="198" t="s">
        <v>1</v>
      </c>
      <c r="F150" s="199" t="s">
        <v>173</v>
      </c>
      <c r="G150" s="13"/>
      <c r="H150" s="200">
        <v>4.4539999999999997</v>
      </c>
      <c r="I150" s="201"/>
      <c r="J150" s="13"/>
      <c r="K150" s="13"/>
      <c r="L150" s="196"/>
      <c r="M150" s="202"/>
      <c r="N150" s="203"/>
      <c r="O150" s="203"/>
      <c r="P150" s="203"/>
      <c r="Q150" s="203"/>
      <c r="R150" s="203"/>
      <c r="S150" s="203"/>
      <c r="T150" s="20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122</v>
      </c>
      <c r="AU150" s="198" t="s">
        <v>83</v>
      </c>
      <c r="AV150" s="13" t="s">
        <v>83</v>
      </c>
      <c r="AW150" s="13" t="s">
        <v>30</v>
      </c>
      <c r="AX150" s="13" t="s">
        <v>73</v>
      </c>
      <c r="AY150" s="198" t="s">
        <v>113</v>
      </c>
    </row>
    <row r="151" s="13" customFormat="1">
      <c r="A151" s="13"/>
      <c r="B151" s="196"/>
      <c r="C151" s="13"/>
      <c r="D151" s="197" t="s">
        <v>122</v>
      </c>
      <c r="E151" s="198" t="s">
        <v>1</v>
      </c>
      <c r="F151" s="199" t="s">
        <v>174</v>
      </c>
      <c r="G151" s="13"/>
      <c r="H151" s="200">
        <v>5.7889999999999997</v>
      </c>
      <c r="I151" s="201"/>
      <c r="J151" s="13"/>
      <c r="K151" s="13"/>
      <c r="L151" s="196"/>
      <c r="M151" s="202"/>
      <c r="N151" s="203"/>
      <c r="O151" s="203"/>
      <c r="P151" s="203"/>
      <c r="Q151" s="203"/>
      <c r="R151" s="203"/>
      <c r="S151" s="203"/>
      <c r="T151" s="20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122</v>
      </c>
      <c r="AU151" s="198" t="s">
        <v>83</v>
      </c>
      <c r="AV151" s="13" t="s">
        <v>83</v>
      </c>
      <c r="AW151" s="13" t="s">
        <v>30</v>
      </c>
      <c r="AX151" s="13" t="s">
        <v>73</v>
      </c>
      <c r="AY151" s="198" t="s">
        <v>113</v>
      </c>
    </row>
    <row r="152" s="14" customFormat="1">
      <c r="A152" s="14"/>
      <c r="B152" s="205"/>
      <c r="C152" s="14"/>
      <c r="D152" s="197" t="s">
        <v>122</v>
      </c>
      <c r="E152" s="206" t="s">
        <v>1</v>
      </c>
      <c r="F152" s="207" t="s">
        <v>136</v>
      </c>
      <c r="G152" s="14"/>
      <c r="H152" s="208">
        <v>22.375999999999998</v>
      </c>
      <c r="I152" s="209"/>
      <c r="J152" s="14"/>
      <c r="K152" s="14"/>
      <c r="L152" s="205"/>
      <c r="M152" s="210"/>
      <c r="N152" s="211"/>
      <c r="O152" s="211"/>
      <c r="P152" s="211"/>
      <c r="Q152" s="211"/>
      <c r="R152" s="211"/>
      <c r="S152" s="211"/>
      <c r="T152" s="21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6" t="s">
        <v>122</v>
      </c>
      <c r="AU152" s="206" t="s">
        <v>83</v>
      </c>
      <c r="AV152" s="14" t="s">
        <v>120</v>
      </c>
      <c r="AW152" s="14" t="s">
        <v>30</v>
      </c>
      <c r="AX152" s="14" t="s">
        <v>81</v>
      </c>
      <c r="AY152" s="206" t="s">
        <v>113</v>
      </c>
    </row>
    <row r="153" s="2" customFormat="1" ht="14.4" customHeight="1">
      <c r="A153" s="36"/>
      <c r="B153" s="182"/>
      <c r="C153" s="183" t="s">
        <v>175</v>
      </c>
      <c r="D153" s="183" t="s">
        <v>115</v>
      </c>
      <c r="E153" s="184" t="s">
        <v>176</v>
      </c>
      <c r="F153" s="185" t="s">
        <v>177</v>
      </c>
      <c r="G153" s="186" t="s">
        <v>161</v>
      </c>
      <c r="H153" s="187">
        <v>30.622</v>
      </c>
      <c r="I153" s="188"/>
      <c r="J153" s="189">
        <f>ROUND(I153*H153,2)</f>
        <v>0</v>
      </c>
      <c r="K153" s="185" t="s">
        <v>119</v>
      </c>
      <c r="L153" s="37"/>
      <c r="M153" s="190" t="s">
        <v>1</v>
      </c>
      <c r="N153" s="191" t="s">
        <v>38</v>
      </c>
      <c r="O153" s="75"/>
      <c r="P153" s="192">
        <f>O153*H153</f>
        <v>0</v>
      </c>
      <c r="Q153" s="192">
        <v>0.0026900000000000001</v>
      </c>
      <c r="R153" s="192">
        <f>Q153*H153</f>
        <v>0.082373180000000004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120</v>
      </c>
      <c r="AT153" s="194" t="s">
        <v>115</v>
      </c>
      <c r="AU153" s="194" t="s">
        <v>83</v>
      </c>
      <c r="AY153" s="17" t="s">
        <v>113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7" t="s">
        <v>81</v>
      </c>
      <c r="BK153" s="195">
        <f>ROUND(I153*H153,2)</f>
        <v>0</v>
      </c>
      <c r="BL153" s="17" t="s">
        <v>120</v>
      </c>
      <c r="BM153" s="194" t="s">
        <v>178</v>
      </c>
    </row>
    <row r="154" s="13" customFormat="1">
      <c r="A154" s="13"/>
      <c r="B154" s="196"/>
      <c r="C154" s="13"/>
      <c r="D154" s="197" t="s">
        <v>122</v>
      </c>
      <c r="E154" s="198" t="s">
        <v>1</v>
      </c>
      <c r="F154" s="199" t="s">
        <v>179</v>
      </c>
      <c r="G154" s="13"/>
      <c r="H154" s="200">
        <v>18.959</v>
      </c>
      <c r="I154" s="201"/>
      <c r="J154" s="13"/>
      <c r="K154" s="13"/>
      <c r="L154" s="196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122</v>
      </c>
      <c r="AU154" s="198" t="s">
        <v>83</v>
      </c>
      <c r="AV154" s="13" t="s">
        <v>83</v>
      </c>
      <c r="AW154" s="13" t="s">
        <v>30</v>
      </c>
      <c r="AX154" s="13" t="s">
        <v>73</v>
      </c>
      <c r="AY154" s="198" t="s">
        <v>113</v>
      </c>
    </row>
    <row r="155" s="13" customFormat="1">
      <c r="A155" s="13"/>
      <c r="B155" s="196"/>
      <c r="C155" s="13"/>
      <c r="D155" s="197" t="s">
        <v>122</v>
      </c>
      <c r="E155" s="198" t="s">
        <v>1</v>
      </c>
      <c r="F155" s="199" t="s">
        <v>180</v>
      </c>
      <c r="G155" s="13"/>
      <c r="H155" s="200">
        <v>6.9589999999999996</v>
      </c>
      <c r="I155" s="201"/>
      <c r="J155" s="13"/>
      <c r="K155" s="13"/>
      <c r="L155" s="196"/>
      <c r="M155" s="202"/>
      <c r="N155" s="203"/>
      <c r="O155" s="203"/>
      <c r="P155" s="203"/>
      <c r="Q155" s="203"/>
      <c r="R155" s="203"/>
      <c r="S155" s="203"/>
      <c r="T155" s="20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122</v>
      </c>
      <c r="AU155" s="198" t="s">
        <v>83</v>
      </c>
      <c r="AV155" s="13" t="s">
        <v>83</v>
      </c>
      <c r="AW155" s="13" t="s">
        <v>30</v>
      </c>
      <c r="AX155" s="13" t="s">
        <v>73</v>
      </c>
      <c r="AY155" s="198" t="s">
        <v>113</v>
      </c>
    </row>
    <row r="156" s="13" customFormat="1">
      <c r="A156" s="13"/>
      <c r="B156" s="196"/>
      <c r="C156" s="13"/>
      <c r="D156" s="197" t="s">
        <v>122</v>
      </c>
      <c r="E156" s="198" t="s">
        <v>1</v>
      </c>
      <c r="F156" s="199" t="s">
        <v>181</v>
      </c>
      <c r="G156" s="13"/>
      <c r="H156" s="200">
        <v>4.7039999999999997</v>
      </c>
      <c r="I156" s="201"/>
      <c r="J156" s="13"/>
      <c r="K156" s="13"/>
      <c r="L156" s="196"/>
      <c r="M156" s="202"/>
      <c r="N156" s="203"/>
      <c r="O156" s="203"/>
      <c r="P156" s="203"/>
      <c r="Q156" s="203"/>
      <c r="R156" s="203"/>
      <c r="S156" s="203"/>
      <c r="T156" s="20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122</v>
      </c>
      <c r="AU156" s="198" t="s">
        <v>83</v>
      </c>
      <c r="AV156" s="13" t="s">
        <v>83</v>
      </c>
      <c r="AW156" s="13" t="s">
        <v>30</v>
      </c>
      <c r="AX156" s="13" t="s">
        <v>73</v>
      </c>
      <c r="AY156" s="198" t="s">
        <v>113</v>
      </c>
    </row>
    <row r="157" s="14" customFormat="1">
      <c r="A157" s="14"/>
      <c r="B157" s="205"/>
      <c r="C157" s="14"/>
      <c r="D157" s="197" t="s">
        <v>122</v>
      </c>
      <c r="E157" s="206" t="s">
        <v>1</v>
      </c>
      <c r="F157" s="207" t="s">
        <v>136</v>
      </c>
      <c r="G157" s="14"/>
      <c r="H157" s="208">
        <v>30.622</v>
      </c>
      <c r="I157" s="209"/>
      <c r="J157" s="14"/>
      <c r="K157" s="14"/>
      <c r="L157" s="205"/>
      <c r="M157" s="210"/>
      <c r="N157" s="211"/>
      <c r="O157" s="211"/>
      <c r="P157" s="211"/>
      <c r="Q157" s="211"/>
      <c r="R157" s="211"/>
      <c r="S157" s="211"/>
      <c r="T157" s="21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6" t="s">
        <v>122</v>
      </c>
      <c r="AU157" s="206" t="s">
        <v>83</v>
      </c>
      <c r="AV157" s="14" t="s">
        <v>120</v>
      </c>
      <c r="AW157" s="14" t="s">
        <v>30</v>
      </c>
      <c r="AX157" s="14" t="s">
        <v>81</v>
      </c>
      <c r="AY157" s="206" t="s">
        <v>113</v>
      </c>
    </row>
    <row r="158" s="2" customFormat="1" ht="14.4" customHeight="1">
      <c r="A158" s="36"/>
      <c r="B158" s="182"/>
      <c r="C158" s="183" t="s">
        <v>182</v>
      </c>
      <c r="D158" s="183" t="s">
        <v>115</v>
      </c>
      <c r="E158" s="184" t="s">
        <v>183</v>
      </c>
      <c r="F158" s="185" t="s">
        <v>184</v>
      </c>
      <c r="G158" s="186" t="s">
        <v>161</v>
      </c>
      <c r="H158" s="187">
        <v>30.622</v>
      </c>
      <c r="I158" s="188"/>
      <c r="J158" s="189">
        <f>ROUND(I158*H158,2)</f>
        <v>0</v>
      </c>
      <c r="K158" s="185" t="s">
        <v>119</v>
      </c>
      <c r="L158" s="37"/>
      <c r="M158" s="190" t="s">
        <v>1</v>
      </c>
      <c r="N158" s="191" t="s">
        <v>38</v>
      </c>
      <c r="O158" s="75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4" t="s">
        <v>120</v>
      </c>
      <c r="AT158" s="194" t="s">
        <v>115</v>
      </c>
      <c r="AU158" s="194" t="s">
        <v>83</v>
      </c>
      <c r="AY158" s="17" t="s">
        <v>113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81</v>
      </c>
      <c r="BK158" s="195">
        <f>ROUND(I158*H158,2)</f>
        <v>0</v>
      </c>
      <c r="BL158" s="17" t="s">
        <v>120</v>
      </c>
      <c r="BM158" s="194" t="s">
        <v>185</v>
      </c>
    </row>
    <row r="159" s="2" customFormat="1" ht="21.6" customHeight="1">
      <c r="A159" s="36"/>
      <c r="B159" s="182"/>
      <c r="C159" s="183" t="s">
        <v>186</v>
      </c>
      <c r="D159" s="183" t="s">
        <v>115</v>
      </c>
      <c r="E159" s="184" t="s">
        <v>187</v>
      </c>
      <c r="F159" s="185" t="s">
        <v>188</v>
      </c>
      <c r="G159" s="186" t="s">
        <v>118</v>
      </c>
      <c r="H159" s="187">
        <v>2.3580000000000001</v>
      </c>
      <c r="I159" s="188"/>
      <c r="J159" s="189">
        <f>ROUND(I159*H159,2)</f>
        <v>0</v>
      </c>
      <c r="K159" s="185" t="s">
        <v>119</v>
      </c>
      <c r="L159" s="37"/>
      <c r="M159" s="190" t="s">
        <v>1</v>
      </c>
      <c r="N159" s="191" t="s">
        <v>38</v>
      </c>
      <c r="O159" s="75"/>
      <c r="P159" s="192">
        <f>O159*H159</f>
        <v>0</v>
      </c>
      <c r="Q159" s="192">
        <v>2.2563399999999998</v>
      </c>
      <c r="R159" s="192">
        <f>Q159*H159</f>
        <v>5.32044972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120</v>
      </c>
      <c r="AT159" s="194" t="s">
        <v>115</v>
      </c>
      <c r="AU159" s="194" t="s">
        <v>83</v>
      </c>
      <c r="AY159" s="17" t="s">
        <v>113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81</v>
      </c>
      <c r="BK159" s="195">
        <f>ROUND(I159*H159,2)</f>
        <v>0</v>
      </c>
      <c r="BL159" s="17" t="s">
        <v>120</v>
      </c>
      <c r="BM159" s="194" t="s">
        <v>189</v>
      </c>
    </row>
    <row r="160" s="13" customFormat="1">
      <c r="A160" s="13"/>
      <c r="B160" s="196"/>
      <c r="C160" s="13"/>
      <c r="D160" s="197" t="s">
        <v>122</v>
      </c>
      <c r="E160" s="198" t="s">
        <v>1</v>
      </c>
      <c r="F160" s="199" t="s">
        <v>190</v>
      </c>
      <c r="G160" s="13"/>
      <c r="H160" s="200">
        <v>2.3580000000000001</v>
      </c>
      <c r="I160" s="201"/>
      <c r="J160" s="13"/>
      <c r="K160" s="13"/>
      <c r="L160" s="196"/>
      <c r="M160" s="202"/>
      <c r="N160" s="203"/>
      <c r="O160" s="203"/>
      <c r="P160" s="203"/>
      <c r="Q160" s="203"/>
      <c r="R160" s="203"/>
      <c r="S160" s="203"/>
      <c r="T160" s="20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122</v>
      </c>
      <c r="AU160" s="198" t="s">
        <v>83</v>
      </c>
      <c r="AV160" s="13" t="s">
        <v>83</v>
      </c>
      <c r="AW160" s="13" t="s">
        <v>30</v>
      </c>
      <c r="AX160" s="13" t="s">
        <v>81</v>
      </c>
      <c r="AY160" s="198" t="s">
        <v>113</v>
      </c>
    </row>
    <row r="161" s="2" customFormat="1" ht="14.4" customHeight="1">
      <c r="A161" s="36"/>
      <c r="B161" s="182"/>
      <c r="C161" s="183" t="s">
        <v>191</v>
      </c>
      <c r="D161" s="183" t="s">
        <v>115</v>
      </c>
      <c r="E161" s="184" t="s">
        <v>192</v>
      </c>
      <c r="F161" s="185" t="s">
        <v>193</v>
      </c>
      <c r="G161" s="186" t="s">
        <v>161</v>
      </c>
      <c r="H161" s="187">
        <v>6.1200000000000001</v>
      </c>
      <c r="I161" s="188"/>
      <c r="J161" s="189">
        <f>ROUND(I161*H161,2)</f>
        <v>0</v>
      </c>
      <c r="K161" s="185" t="s">
        <v>119</v>
      </c>
      <c r="L161" s="37"/>
      <c r="M161" s="190" t="s">
        <v>1</v>
      </c>
      <c r="N161" s="191" t="s">
        <v>38</v>
      </c>
      <c r="O161" s="75"/>
      <c r="P161" s="192">
        <f>O161*H161</f>
        <v>0</v>
      </c>
      <c r="Q161" s="192">
        <v>0.00264</v>
      </c>
      <c r="R161" s="192">
        <f>Q161*H161</f>
        <v>0.016156799999999999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120</v>
      </c>
      <c r="AT161" s="194" t="s">
        <v>115</v>
      </c>
      <c r="AU161" s="194" t="s">
        <v>83</v>
      </c>
      <c r="AY161" s="17" t="s">
        <v>113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7" t="s">
        <v>81</v>
      </c>
      <c r="BK161" s="195">
        <f>ROUND(I161*H161,2)</f>
        <v>0</v>
      </c>
      <c r="BL161" s="17" t="s">
        <v>120</v>
      </c>
      <c r="BM161" s="194" t="s">
        <v>194</v>
      </c>
    </row>
    <row r="162" s="13" customFormat="1">
      <c r="A162" s="13"/>
      <c r="B162" s="196"/>
      <c r="C162" s="13"/>
      <c r="D162" s="197" t="s">
        <v>122</v>
      </c>
      <c r="E162" s="198" t="s">
        <v>1</v>
      </c>
      <c r="F162" s="199" t="s">
        <v>195</v>
      </c>
      <c r="G162" s="13"/>
      <c r="H162" s="200">
        <v>6.1200000000000001</v>
      </c>
      <c r="I162" s="201"/>
      <c r="J162" s="13"/>
      <c r="K162" s="13"/>
      <c r="L162" s="196"/>
      <c r="M162" s="202"/>
      <c r="N162" s="203"/>
      <c r="O162" s="203"/>
      <c r="P162" s="203"/>
      <c r="Q162" s="203"/>
      <c r="R162" s="203"/>
      <c r="S162" s="203"/>
      <c r="T162" s="20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122</v>
      </c>
      <c r="AU162" s="198" t="s">
        <v>83</v>
      </c>
      <c r="AV162" s="13" t="s">
        <v>83</v>
      </c>
      <c r="AW162" s="13" t="s">
        <v>30</v>
      </c>
      <c r="AX162" s="13" t="s">
        <v>81</v>
      </c>
      <c r="AY162" s="198" t="s">
        <v>113</v>
      </c>
    </row>
    <row r="163" s="2" customFormat="1" ht="14.4" customHeight="1">
      <c r="A163" s="36"/>
      <c r="B163" s="182"/>
      <c r="C163" s="183" t="s">
        <v>8</v>
      </c>
      <c r="D163" s="183" t="s">
        <v>115</v>
      </c>
      <c r="E163" s="184" t="s">
        <v>196</v>
      </c>
      <c r="F163" s="185" t="s">
        <v>197</v>
      </c>
      <c r="G163" s="186" t="s">
        <v>161</v>
      </c>
      <c r="H163" s="187">
        <v>6.1200000000000001</v>
      </c>
      <c r="I163" s="188"/>
      <c r="J163" s="189">
        <f>ROUND(I163*H163,2)</f>
        <v>0</v>
      </c>
      <c r="K163" s="185" t="s">
        <v>119</v>
      </c>
      <c r="L163" s="37"/>
      <c r="M163" s="190" t="s">
        <v>1</v>
      </c>
      <c r="N163" s="191" t="s">
        <v>38</v>
      </c>
      <c r="O163" s="75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120</v>
      </c>
      <c r="AT163" s="194" t="s">
        <v>115</v>
      </c>
      <c r="AU163" s="194" t="s">
        <v>83</v>
      </c>
      <c r="AY163" s="17" t="s">
        <v>113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81</v>
      </c>
      <c r="BK163" s="195">
        <f>ROUND(I163*H163,2)</f>
        <v>0</v>
      </c>
      <c r="BL163" s="17" t="s">
        <v>120</v>
      </c>
      <c r="BM163" s="194" t="s">
        <v>198</v>
      </c>
    </row>
    <row r="164" s="12" customFormat="1" ht="22.8" customHeight="1">
      <c r="A164" s="12"/>
      <c r="B164" s="169"/>
      <c r="C164" s="12"/>
      <c r="D164" s="170" t="s">
        <v>72</v>
      </c>
      <c r="E164" s="180" t="s">
        <v>164</v>
      </c>
      <c r="F164" s="180" t="s">
        <v>199</v>
      </c>
      <c r="G164" s="12"/>
      <c r="H164" s="12"/>
      <c r="I164" s="172"/>
      <c r="J164" s="181">
        <f>BK164</f>
        <v>0</v>
      </c>
      <c r="K164" s="12"/>
      <c r="L164" s="169"/>
      <c r="M164" s="174"/>
      <c r="N164" s="175"/>
      <c r="O164" s="175"/>
      <c r="P164" s="176">
        <f>SUM(P165:P166)</f>
        <v>0</v>
      </c>
      <c r="Q164" s="175"/>
      <c r="R164" s="176">
        <f>SUM(R165:R166)</f>
        <v>0.00053550000000000006</v>
      </c>
      <c r="S164" s="175"/>
      <c r="T164" s="17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0" t="s">
        <v>81</v>
      </c>
      <c r="AT164" s="178" t="s">
        <v>72</v>
      </c>
      <c r="AU164" s="178" t="s">
        <v>81</v>
      </c>
      <c r="AY164" s="170" t="s">
        <v>113</v>
      </c>
      <c r="BK164" s="179">
        <f>SUM(BK165:BK166)</f>
        <v>0</v>
      </c>
    </row>
    <row r="165" s="2" customFormat="1" ht="43.2" customHeight="1">
      <c r="A165" s="36"/>
      <c r="B165" s="182"/>
      <c r="C165" s="183" t="s">
        <v>200</v>
      </c>
      <c r="D165" s="183" t="s">
        <v>115</v>
      </c>
      <c r="E165" s="184" t="s">
        <v>201</v>
      </c>
      <c r="F165" s="185" t="s">
        <v>202</v>
      </c>
      <c r="G165" s="186" t="s">
        <v>161</v>
      </c>
      <c r="H165" s="187">
        <v>0.84999999999999998</v>
      </c>
      <c r="I165" s="188"/>
      <c r="J165" s="189">
        <f>ROUND(I165*H165,2)</f>
        <v>0</v>
      </c>
      <c r="K165" s="185" t="s">
        <v>119</v>
      </c>
      <c r="L165" s="37"/>
      <c r="M165" s="190" t="s">
        <v>1</v>
      </c>
      <c r="N165" s="191" t="s">
        <v>38</v>
      </c>
      <c r="O165" s="75"/>
      <c r="P165" s="192">
        <f>O165*H165</f>
        <v>0</v>
      </c>
      <c r="Q165" s="192">
        <v>0.00063000000000000003</v>
      </c>
      <c r="R165" s="192">
        <f>Q165*H165</f>
        <v>0.00053550000000000006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120</v>
      </c>
      <c r="AT165" s="194" t="s">
        <v>115</v>
      </c>
      <c r="AU165" s="194" t="s">
        <v>83</v>
      </c>
      <c r="AY165" s="17" t="s">
        <v>113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7" t="s">
        <v>81</v>
      </c>
      <c r="BK165" s="195">
        <f>ROUND(I165*H165,2)</f>
        <v>0</v>
      </c>
      <c r="BL165" s="17" t="s">
        <v>120</v>
      </c>
      <c r="BM165" s="194" t="s">
        <v>203</v>
      </c>
    </row>
    <row r="166" s="13" customFormat="1">
      <c r="A166" s="13"/>
      <c r="B166" s="196"/>
      <c r="C166" s="13"/>
      <c r="D166" s="197" t="s">
        <v>122</v>
      </c>
      <c r="E166" s="198" t="s">
        <v>1</v>
      </c>
      <c r="F166" s="199" t="s">
        <v>204</v>
      </c>
      <c r="G166" s="13"/>
      <c r="H166" s="200">
        <v>0.84999999999999998</v>
      </c>
      <c r="I166" s="201"/>
      <c r="J166" s="13"/>
      <c r="K166" s="13"/>
      <c r="L166" s="196"/>
      <c r="M166" s="202"/>
      <c r="N166" s="203"/>
      <c r="O166" s="203"/>
      <c r="P166" s="203"/>
      <c r="Q166" s="203"/>
      <c r="R166" s="203"/>
      <c r="S166" s="203"/>
      <c r="T166" s="20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122</v>
      </c>
      <c r="AU166" s="198" t="s">
        <v>83</v>
      </c>
      <c r="AV166" s="13" t="s">
        <v>83</v>
      </c>
      <c r="AW166" s="13" t="s">
        <v>30</v>
      </c>
      <c r="AX166" s="13" t="s">
        <v>81</v>
      </c>
      <c r="AY166" s="198" t="s">
        <v>113</v>
      </c>
    </row>
    <row r="167" s="12" customFormat="1" ht="22.8" customHeight="1">
      <c r="A167" s="12"/>
      <c r="B167" s="169"/>
      <c r="C167" s="12"/>
      <c r="D167" s="170" t="s">
        <v>72</v>
      </c>
      <c r="E167" s="180" t="s">
        <v>205</v>
      </c>
      <c r="F167" s="180" t="s">
        <v>206</v>
      </c>
      <c r="G167" s="12"/>
      <c r="H167" s="12"/>
      <c r="I167" s="172"/>
      <c r="J167" s="181">
        <f>BK167</f>
        <v>0</v>
      </c>
      <c r="K167" s="12"/>
      <c r="L167" s="169"/>
      <c r="M167" s="174"/>
      <c r="N167" s="175"/>
      <c r="O167" s="175"/>
      <c r="P167" s="176">
        <f>P168</f>
        <v>0</v>
      </c>
      <c r="Q167" s="175"/>
      <c r="R167" s="176">
        <f>R168</f>
        <v>0</v>
      </c>
      <c r="S167" s="175"/>
      <c r="T167" s="177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70" t="s">
        <v>81</v>
      </c>
      <c r="AT167" s="178" t="s">
        <v>72</v>
      </c>
      <c r="AU167" s="178" t="s">
        <v>81</v>
      </c>
      <c r="AY167" s="170" t="s">
        <v>113</v>
      </c>
      <c r="BK167" s="179">
        <f>BK168</f>
        <v>0</v>
      </c>
    </row>
    <row r="168" s="2" customFormat="1" ht="64.8" customHeight="1">
      <c r="A168" s="36"/>
      <c r="B168" s="182"/>
      <c r="C168" s="183" t="s">
        <v>207</v>
      </c>
      <c r="D168" s="183" t="s">
        <v>115</v>
      </c>
      <c r="E168" s="184" t="s">
        <v>208</v>
      </c>
      <c r="F168" s="185" t="s">
        <v>209</v>
      </c>
      <c r="G168" s="186" t="s">
        <v>149</v>
      </c>
      <c r="H168" s="187">
        <v>59.887999999999998</v>
      </c>
      <c r="I168" s="188"/>
      <c r="J168" s="189">
        <f>ROUND(I168*H168,2)</f>
        <v>0</v>
      </c>
      <c r="K168" s="185" t="s">
        <v>119</v>
      </c>
      <c r="L168" s="37"/>
      <c r="M168" s="190" t="s">
        <v>1</v>
      </c>
      <c r="N168" s="191" t="s">
        <v>38</v>
      </c>
      <c r="O168" s="75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120</v>
      </c>
      <c r="AT168" s="194" t="s">
        <v>115</v>
      </c>
      <c r="AU168" s="194" t="s">
        <v>83</v>
      </c>
      <c r="AY168" s="17" t="s">
        <v>113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7" t="s">
        <v>81</v>
      </c>
      <c r="BK168" s="195">
        <f>ROUND(I168*H168,2)</f>
        <v>0</v>
      </c>
      <c r="BL168" s="17" t="s">
        <v>120</v>
      </c>
      <c r="BM168" s="194" t="s">
        <v>210</v>
      </c>
    </row>
    <row r="169" s="12" customFormat="1" ht="25.92" customHeight="1">
      <c r="A169" s="12"/>
      <c r="B169" s="169"/>
      <c r="C169" s="12"/>
      <c r="D169" s="170" t="s">
        <v>72</v>
      </c>
      <c r="E169" s="171" t="s">
        <v>211</v>
      </c>
      <c r="F169" s="171" t="s">
        <v>212</v>
      </c>
      <c r="G169" s="12"/>
      <c r="H169" s="12"/>
      <c r="I169" s="172"/>
      <c r="J169" s="173">
        <f>BK169</f>
        <v>0</v>
      </c>
      <c r="K169" s="12"/>
      <c r="L169" s="169"/>
      <c r="M169" s="174"/>
      <c r="N169" s="175"/>
      <c r="O169" s="175"/>
      <c r="P169" s="176">
        <f>P170</f>
        <v>0</v>
      </c>
      <c r="Q169" s="175"/>
      <c r="R169" s="176">
        <f>R170</f>
        <v>2.25</v>
      </c>
      <c r="S169" s="175"/>
      <c r="T169" s="177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70" t="s">
        <v>83</v>
      </c>
      <c r="AT169" s="178" t="s">
        <v>72</v>
      </c>
      <c r="AU169" s="178" t="s">
        <v>73</v>
      </c>
      <c r="AY169" s="170" t="s">
        <v>113</v>
      </c>
      <c r="BK169" s="179">
        <f>BK170</f>
        <v>0</v>
      </c>
    </row>
    <row r="170" s="12" customFormat="1" ht="22.8" customHeight="1">
      <c r="A170" s="12"/>
      <c r="B170" s="169"/>
      <c r="C170" s="12"/>
      <c r="D170" s="170" t="s">
        <v>72</v>
      </c>
      <c r="E170" s="180" t="s">
        <v>213</v>
      </c>
      <c r="F170" s="180" t="s">
        <v>214</v>
      </c>
      <c r="G170" s="12"/>
      <c r="H170" s="12"/>
      <c r="I170" s="172"/>
      <c r="J170" s="181">
        <f>BK170</f>
        <v>0</v>
      </c>
      <c r="K170" s="12"/>
      <c r="L170" s="169"/>
      <c r="M170" s="174"/>
      <c r="N170" s="175"/>
      <c r="O170" s="175"/>
      <c r="P170" s="176">
        <f>SUM(P171:P174)</f>
        <v>0</v>
      </c>
      <c r="Q170" s="175"/>
      <c r="R170" s="176">
        <f>SUM(R171:R174)</f>
        <v>2.25</v>
      </c>
      <c r="S170" s="175"/>
      <c r="T170" s="177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0" t="s">
        <v>83</v>
      </c>
      <c r="AT170" s="178" t="s">
        <v>72</v>
      </c>
      <c r="AU170" s="178" t="s">
        <v>81</v>
      </c>
      <c r="AY170" s="170" t="s">
        <v>113</v>
      </c>
      <c r="BK170" s="179">
        <f>SUM(BK171:BK174)</f>
        <v>0</v>
      </c>
    </row>
    <row r="171" s="2" customFormat="1" ht="21.6" customHeight="1">
      <c r="A171" s="36"/>
      <c r="B171" s="182"/>
      <c r="C171" s="183" t="s">
        <v>215</v>
      </c>
      <c r="D171" s="183" t="s">
        <v>115</v>
      </c>
      <c r="E171" s="184" t="s">
        <v>216</v>
      </c>
      <c r="F171" s="185" t="s">
        <v>217</v>
      </c>
      <c r="G171" s="186" t="s">
        <v>218</v>
      </c>
      <c r="H171" s="187">
        <v>2250</v>
      </c>
      <c r="I171" s="188"/>
      <c r="J171" s="189">
        <f>ROUND(I171*H171,2)</f>
        <v>0</v>
      </c>
      <c r="K171" s="185" t="s">
        <v>1</v>
      </c>
      <c r="L171" s="37"/>
      <c r="M171" s="190" t="s">
        <v>1</v>
      </c>
      <c r="N171" s="191" t="s">
        <v>38</v>
      </c>
      <c r="O171" s="75"/>
      <c r="P171" s="192">
        <f>O171*H171</f>
        <v>0</v>
      </c>
      <c r="Q171" s="192">
        <v>0.001</v>
      </c>
      <c r="R171" s="192">
        <f>Q171*H171</f>
        <v>2.25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200</v>
      </c>
      <c r="AT171" s="194" t="s">
        <v>115</v>
      </c>
      <c r="AU171" s="194" t="s">
        <v>83</v>
      </c>
      <c r="AY171" s="17" t="s">
        <v>113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7" t="s">
        <v>81</v>
      </c>
      <c r="BK171" s="195">
        <f>ROUND(I171*H171,2)</f>
        <v>0</v>
      </c>
      <c r="BL171" s="17" t="s">
        <v>200</v>
      </c>
      <c r="BM171" s="194" t="s">
        <v>219</v>
      </c>
    </row>
    <row r="172" s="13" customFormat="1">
      <c r="A172" s="13"/>
      <c r="B172" s="196"/>
      <c r="C172" s="13"/>
      <c r="D172" s="197" t="s">
        <v>122</v>
      </c>
      <c r="E172" s="198" t="s">
        <v>1</v>
      </c>
      <c r="F172" s="199" t="s">
        <v>220</v>
      </c>
      <c r="G172" s="13"/>
      <c r="H172" s="200">
        <v>2250</v>
      </c>
      <c r="I172" s="201"/>
      <c r="J172" s="13"/>
      <c r="K172" s="13"/>
      <c r="L172" s="196"/>
      <c r="M172" s="202"/>
      <c r="N172" s="203"/>
      <c r="O172" s="203"/>
      <c r="P172" s="203"/>
      <c r="Q172" s="203"/>
      <c r="R172" s="203"/>
      <c r="S172" s="203"/>
      <c r="T172" s="20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122</v>
      </c>
      <c r="AU172" s="198" t="s">
        <v>83</v>
      </c>
      <c r="AV172" s="13" t="s">
        <v>83</v>
      </c>
      <c r="AW172" s="13" t="s">
        <v>30</v>
      </c>
      <c r="AX172" s="13" t="s">
        <v>81</v>
      </c>
      <c r="AY172" s="198" t="s">
        <v>113</v>
      </c>
    </row>
    <row r="173" s="14" customFormat="1">
      <c r="A173" s="14"/>
      <c r="B173" s="205"/>
      <c r="C173" s="14"/>
      <c r="D173" s="197" t="s">
        <v>122</v>
      </c>
      <c r="E173" s="206" t="s">
        <v>1</v>
      </c>
      <c r="F173" s="207" t="s">
        <v>136</v>
      </c>
      <c r="G173" s="14"/>
      <c r="H173" s="208">
        <v>2250</v>
      </c>
      <c r="I173" s="209"/>
      <c r="J173" s="14"/>
      <c r="K173" s="14"/>
      <c r="L173" s="205"/>
      <c r="M173" s="210"/>
      <c r="N173" s="211"/>
      <c r="O173" s="211"/>
      <c r="P173" s="211"/>
      <c r="Q173" s="211"/>
      <c r="R173" s="211"/>
      <c r="S173" s="211"/>
      <c r="T173" s="21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6" t="s">
        <v>122</v>
      </c>
      <c r="AU173" s="206" t="s">
        <v>83</v>
      </c>
      <c r="AV173" s="14" t="s">
        <v>120</v>
      </c>
      <c r="AW173" s="14" t="s">
        <v>30</v>
      </c>
      <c r="AX173" s="14" t="s">
        <v>73</v>
      </c>
      <c r="AY173" s="206" t="s">
        <v>113</v>
      </c>
    </row>
    <row r="174" s="2" customFormat="1" ht="43.2" customHeight="1">
      <c r="A174" s="36"/>
      <c r="B174" s="182"/>
      <c r="C174" s="183" t="s">
        <v>221</v>
      </c>
      <c r="D174" s="183" t="s">
        <v>115</v>
      </c>
      <c r="E174" s="184" t="s">
        <v>222</v>
      </c>
      <c r="F174" s="185" t="s">
        <v>223</v>
      </c>
      <c r="G174" s="186" t="s">
        <v>149</v>
      </c>
      <c r="H174" s="187">
        <v>2.25</v>
      </c>
      <c r="I174" s="188"/>
      <c r="J174" s="189">
        <f>ROUND(I174*H174,2)</f>
        <v>0</v>
      </c>
      <c r="K174" s="185" t="s">
        <v>119</v>
      </c>
      <c r="L174" s="37"/>
      <c r="M174" s="213" t="s">
        <v>1</v>
      </c>
      <c r="N174" s="214" t="s">
        <v>38</v>
      </c>
      <c r="O174" s="215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200</v>
      </c>
      <c r="AT174" s="194" t="s">
        <v>115</v>
      </c>
      <c r="AU174" s="194" t="s">
        <v>83</v>
      </c>
      <c r="AY174" s="17" t="s">
        <v>113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7" t="s">
        <v>81</v>
      </c>
      <c r="BK174" s="195">
        <f>ROUND(I174*H174,2)</f>
        <v>0</v>
      </c>
      <c r="BL174" s="17" t="s">
        <v>200</v>
      </c>
      <c r="BM174" s="194" t="s">
        <v>224</v>
      </c>
    </row>
    <row r="175" s="2" customFormat="1" ht="6.96" customHeight="1">
      <c r="A175" s="36"/>
      <c r="B175" s="58"/>
      <c r="C175" s="59"/>
      <c r="D175" s="59"/>
      <c r="E175" s="59"/>
      <c r="F175" s="59"/>
      <c r="G175" s="59"/>
      <c r="H175" s="59"/>
      <c r="I175" s="142"/>
      <c r="J175" s="59"/>
      <c r="K175" s="59"/>
      <c r="L175" s="37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autoFilter ref="C122:K17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DESKTOP-1R0RIJI\PC</dc:creator>
  <cp:lastModifiedBy>DESKTOP-1R0RIJI\PC</cp:lastModifiedBy>
  <dcterms:created xsi:type="dcterms:W3CDTF">2019-12-12T12:33:32Z</dcterms:created>
  <dcterms:modified xsi:type="dcterms:W3CDTF">2019-12-12T12:33:33Z</dcterms:modified>
</cp:coreProperties>
</file>