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00598\00598_40\00598_40_00_digital_final\2019_07_31_odevzdani\d5_2_oploceni\"/>
    </mc:Choice>
  </mc:AlternateContent>
  <bookViews>
    <workbookView xWindow="0" yWindow="0" windowWidth="28800" windowHeight="14100"/>
  </bookViews>
  <sheets>
    <sheet name="507.1 - SO507.1 - Oplocení" sheetId="1" r:id="rId1"/>
  </sheets>
  <definedNames>
    <definedName name="_xlnm._FilterDatabase" localSheetId="0" hidden="1">'507.1 - SO507.1 - Oplocení'!$C$122:$K$153</definedName>
    <definedName name="_xlnm.Print_Titles" localSheetId="0">'507.1 - SO507.1 - Oplocení'!$122:$122</definedName>
    <definedName name="_xlnm.Print_Area" localSheetId="0">'507.1 - SO507.1 - Oplocení'!$C$4:$J$76,'507.1 - SO507.1 - Oplocení'!$C$82:$J$104,'507.1 - SO507.1 - Oplocení'!$C$110:$K$153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153" i="1" l="1"/>
  <c r="BK152" i="1" s="1"/>
  <c r="BI153" i="1"/>
  <c r="BH153" i="1"/>
  <c r="BG153" i="1"/>
  <c r="BF153" i="1"/>
  <c r="BE153" i="1"/>
  <c r="T153" i="1"/>
  <c r="T152" i="1" s="1"/>
  <c r="T151" i="1" s="1"/>
  <c r="R153" i="1"/>
  <c r="R152" i="1" s="1"/>
  <c r="R151" i="1" s="1"/>
  <c r="P153" i="1"/>
  <c r="P152" i="1" s="1"/>
  <c r="P151" i="1" s="1"/>
  <c r="J153" i="1"/>
  <c r="BK150" i="1"/>
  <c r="BI150" i="1"/>
  <c r="BH150" i="1"/>
  <c r="BG150" i="1"/>
  <c r="BF150" i="1"/>
  <c r="T150" i="1"/>
  <c r="R150" i="1"/>
  <c r="R149" i="1" s="1"/>
  <c r="P150" i="1"/>
  <c r="P149" i="1" s="1"/>
  <c r="J150" i="1"/>
  <c r="BE150" i="1" s="1"/>
  <c r="BK149" i="1"/>
  <c r="J149" i="1" s="1"/>
  <c r="J101" i="1" s="1"/>
  <c r="T149" i="1"/>
  <c r="BK147" i="1"/>
  <c r="BI147" i="1"/>
  <c r="BH147" i="1"/>
  <c r="BG147" i="1"/>
  <c r="BF147" i="1"/>
  <c r="T147" i="1"/>
  <c r="R147" i="1"/>
  <c r="P147" i="1"/>
  <c r="J147" i="1"/>
  <c r="BE147" i="1" s="1"/>
  <c r="BK146" i="1"/>
  <c r="BI146" i="1"/>
  <c r="BH146" i="1"/>
  <c r="BG146" i="1"/>
  <c r="BF146" i="1"/>
  <c r="T146" i="1"/>
  <c r="R146" i="1"/>
  <c r="P146" i="1"/>
  <c r="J146" i="1"/>
  <c r="BE146" i="1" s="1"/>
  <c r="BK145" i="1"/>
  <c r="BI145" i="1"/>
  <c r="BH145" i="1"/>
  <c r="BG145" i="1"/>
  <c r="BF145" i="1"/>
  <c r="BE145" i="1"/>
  <c r="T145" i="1"/>
  <c r="R145" i="1"/>
  <c r="P145" i="1"/>
  <c r="J145" i="1"/>
  <c r="BK144" i="1"/>
  <c r="BI144" i="1"/>
  <c r="BH144" i="1"/>
  <c r="BG144" i="1"/>
  <c r="BF144" i="1"/>
  <c r="T144" i="1"/>
  <c r="R144" i="1"/>
  <c r="P144" i="1"/>
  <c r="J144" i="1"/>
  <c r="BE144" i="1" s="1"/>
  <c r="BK141" i="1"/>
  <c r="BI141" i="1"/>
  <c r="BH141" i="1"/>
  <c r="BG141" i="1"/>
  <c r="BF141" i="1"/>
  <c r="T141" i="1"/>
  <c r="R141" i="1"/>
  <c r="P141" i="1"/>
  <c r="J141" i="1"/>
  <c r="BE141" i="1" s="1"/>
  <c r="BK138" i="1"/>
  <c r="BI138" i="1"/>
  <c r="BH138" i="1"/>
  <c r="BG138" i="1"/>
  <c r="BF138" i="1"/>
  <c r="BE138" i="1"/>
  <c r="T138" i="1"/>
  <c r="R138" i="1"/>
  <c r="P138" i="1"/>
  <c r="J138" i="1"/>
  <c r="BK134" i="1"/>
  <c r="BK133" i="1" s="1"/>
  <c r="J133" i="1" s="1"/>
  <c r="J99" i="1" s="1"/>
  <c r="BI134" i="1"/>
  <c r="BH134" i="1"/>
  <c r="BG134" i="1"/>
  <c r="BF134" i="1"/>
  <c r="J34" i="1" s="1"/>
  <c r="J120" i="1" s="1"/>
  <c r="J119" i="1" s="1"/>
  <c r="F120" i="1" s="1"/>
  <c r="F91" i="1" s="1"/>
  <c r="T134" i="1"/>
  <c r="T133" i="1" s="1"/>
  <c r="R134" i="1"/>
  <c r="P134" i="1"/>
  <c r="J134" i="1"/>
  <c r="BE134" i="1" s="1"/>
  <c r="BK131" i="1"/>
  <c r="BI131" i="1"/>
  <c r="BH131" i="1"/>
  <c r="BG131" i="1"/>
  <c r="BF131" i="1"/>
  <c r="T131" i="1"/>
  <c r="R131" i="1"/>
  <c r="P131" i="1"/>
  <c r="J131" i="1"/>
  <c r="BE131" i="1" s="1"/>
  <c r="BK130" i="1"/>
  <c r="BI130" i="1"/>
  <c r="BH130" i="1"/>
  <c r="BG130" i="1"/>
  <c r="BF130" i="1"/>
  <c r="T130" i="1"/>
  <c r="R130" i="1"/>
  <c r="P130" i="1"/>
  <c r="J130" i="1"/>
  <c r="BE130" i="1" s="1"/>
  <c r="BK126" i="1"/>
  <c r="BK125" i="1" s="1"/>
  <c r="BI126" i="1"/>
  <c r="BH126" i="1"/>
  <c r="BG126" i="1"/>
  <c r="BF126" i="1"/>
  <c r="T126" i="1"/>
  <c r="T125" i="1" s="1"/>
  <c r="R126" i="1"/>
  <c r="R125" i="1" s="1"/>
  <c r="P126" i="1"/>
  <c r="P125" i="1" s="1"/>
  <c r="J126" i="1"/>
  <c r="BE126" i="1" s="1"/>
  <c r="J117" i="1"/>
  <c r="F117" i="1"/>
  <c r="E115" i="1"/>
  <c r="E113" i="1"/>
  <c r="J89" i="1"/>
  <c r="F89" i="1"/>
  <c r="E87" i="1"/>
  <c r="E85" i="1"/>
  <c r="J37" i="1"/>
  <c r="J36" i="1"/>
  <c r="J35" i="1"/>
  <c r="F37" i="1" l="1"/>
  <c r="J152" i="1"/>
  <c r="J103" i="1" s="1"/>
  <c r="BK151" i="1"/>
  <c r="J151" i="1" s="1"/>
  <c r="J102" i="1" s="1"/>
  <c r="F34" i="1"/>
  <c r="T124" i="1"/>
  <c r="T123" i="1" s="1"/>
  <c r="P143" i="1"/>
  <c r="P133" i="1"/>
  <c r="R143" i="1"/>
  <c r="R124" i="1"/>
  <c r="R123" i="1" s="1"/>
  <c r="F35" i="1"/>
  <c r="T143" i="1"/>
  <c r="BK143" i="1"/>
  <c r="J143" i="1" s="1"/>
  <c r="J100" i="1" s="1"/>
  <c r="F36" i="1"/>
  <c r="R133" i="1"/>
  <c r="J33" i="1"/>
  <c r="P124" i="1"/>
  <c r="P123" i="1" s="1"/>
  <c r="J125" i="1"/>
  <c r="J98" i="1" s="1"/>
  <c r="BK124" i="1"/>
  <c r="F119" i="1"/>
  <c r="F33" i="1"/>
  <c r="J91" i="1"/>
  <c r="F92" i="1"/>
  <c r="J92" i="1"/>
  <c r="J124" i="1" l="1"/>
  <c r="J97" i="1" s="1"/>
  <c r="BK123" i="1"/>
  <c r="J123" i="1" s="1"/>
  <c r="J30" i="1" l="1"/>
  <c r="J39" i="1" s="1"/>
  <c r="J96" i="1"/>
</calcChain>
</file>

<file path=xl/sharedStrings.xml><?xml version="1.0" encoding="utf-8"?>
<sst xmlns="http://schemas.openxmlformats.org/spreadsheetml/2006/main" count="446" uniqueCount="150">
  <si>
    <t>&gt;&gt;  skryté sloupce  &lt;&lt;</t>
  </si>
  <si>
    <t>{2022f5f6-0d11-4fb9-babf-c31c75fe852a}</t>
  </si>
  <si>
    <t>2</t>
  </si>
  <si>
    <t>KRYCÍ LIST SOUPISU PRACÍ</t>
  </si>
  <si>
    <t>v ---  níže se nacházejí doplnkové a pomocné údaje k sestavám  --- v</t>
  </si>
  <si>
    <t>False</t>
  </si>
  <si>
    <t>Stavba:</t>
  </si>
  <si>
    <t>Objekt:</t>
  </si>
  <si>
    <t>507.1 - SO507.1 - Oplocení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</si>
  <si>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</si>
  <si>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</si>
  <si>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</si>
  <si>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</si>
  <si>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</si>
  <si>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</si>
  <si>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</si>
  <si>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</si>
  <si>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</si>
  <si>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</si>
  <si>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</si>
  <si>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Zpracovatel:</t>
  </si>
  <si>
    <t>Poznámka:</t>
  </si>
  <si>
    <t>Cena bez DPH</t>
  </si>
  <si>
    <t>Základ daně</t>
  </si>
  <si>
    <t>Sazba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</si>
  <si>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</si>
  <si>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</si>
  <si>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</si>
  <si>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</si>
  <si>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</si>
  <si>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</si>
  <si>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</si>
  <si>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</si>
  <si>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</si>
  <si>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</si>
  <si>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</si>
  <si>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</si>
  <si>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</si>
  <si>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</si>
  <si>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</si>
  <si>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</si>
  <si>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</si>
  <si>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</si>
  <si>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</si>
  <si>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</si>
  <si>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</si>
  <si>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</si>
  <si>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</si>
  <si>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</si>
  <si>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</si>
  <si>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998 - Přesun hmot</t>
  </si>
  <si>
    <t>PSV - Práce a dodávky PSV</t>
  </si>
  <si>
    <t xml:space="preserve">    767 - Konstrukce zámečnické</t>
  </si>
  <si>
    <t>SOUPIS PRACÍ</t>
  </si>
  <si>
    <t>PČ</t>
  </si>
  <si>
    <t>Typ</t>
  </si>
  <si>
    <t>Kód</t>
  </si>
  <si>
    <t>Popis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</si>
  <si>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</si>
  <si>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</si>
  <si>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</si>
  <si>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</si>
  <si>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</si>
  <si>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</si>
  <si>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</si>
  <si>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</si>
  <si>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</si>
  <si>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</si>
  <si>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</si>
  <si>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</t>
  </si>
  <si>
    <t>HSV</t>
  </si>
  <si>
    <t>Práce a dodávky HSV</t>
  </si>
  <si>
    <t>1</t>
  </si>
  <si>
    <t>0</t>
  </si>
  <si>
    <t>ROZPOCET</t>
  </si>
  <si>
    <t>Zemní práce</t>
  </si>
  <si>
    <t>K</t>
  </si>
  <si>
    <t>131201101</t>
  </si>
  <si>
    <t>Hloubení nezapažených jam a zářezů s urovnáním dna do předepsaného profilu a spádu v hornině tř. 3 do 100 m3</t>
  </si>
  <si>
    <t>m3</t>
  </si>
  <si>
    <t>CS ÚRS 2019 02</t>
  </si>
  <si>
    <t>4</t>
  </si>
  <si>
    <t>-1964194560</t>
  </si>
  <si>
    <t>VV</t>
  </si>
  <si>
    <t>"patky pro sloupky oplocení" 0,1*78</t>
  </si>
  <si>
    <t>True</t>
  </si>
  <si>
    <t>"patky pro sloupky brány" 0,5*0,5*0,9*2</t>
  </si>
  <si>
    <t>Součet</t>
  </si>
  <si>
    <t>162701105</t>
  </si>
  <si>
    <t>Vodorovné přemístění výkopku nebo sypaniny po suchu  na obvyklém dopravním prostředku, bez naložení výkopku, avšak se složením bez rozhrnutí z horniny tř. 1 až 4 na vzdálenost přes 9 000 do 10 000 m</t>
  </si>
  <si>
    <t>-1201606450</t>
  </si>
  <si>
    <t>3</t>
  </si>
  <si>
    <t>171201211</t>
  </si>
  <si>
    <t>Poplatek za uložení stavebního odpadu na skládce (skládkovné) zeminy a kameniva zatříděného do Katalogu odpadů pod kódem 170 504</t>
  </si>
  <si>
    <t>t</t>
  </si>
  <si>
    <t>-1212448143</t>
  </si>
  <si>
    <t>8,25*1,8</t>
  </si>
  <si>
    <t>Zakládání</t>
  </si>
  <si>
    <t>275313611</t>
  </si>
  <si>
    <t>Základy z betonu prostého patky a bloky z betonu kamenem neprokládaného tř. C 16/20</t>
  </si>
  <si>
    <t>1066316503</t>
  </si>
  <si>
    <t>5</t>
  </si>
  <si>
    <t>275353111</t>
  </si>
  <si>
    <t>Bednění kotevních otvorů a prostupů v základových konstrukcích v patkách včetně polohového zajištění a odbednění, popř. ztraceného bednění z pletiva apod. průřezu přes 0,01 do 0,02 m2, hl. do 0,50 m</t>
  </si>
  <si>
    <t>kus</t>
  </si>
  <si>
    <t>-686284003</t>
  </si>
  <si>
    <t>"patky pro sloupky oplocení" 78</t>
  </si>
  <si>
    <t>6</t>
  </si>
  <si>
    <t>275353121</t>
  </si>
  <si>
    <t>Bednění kotevních otvorů a prostupů v základových konstrukcích v patkách včetně polohového zajištění a odbednění, popř. ztraceného bednění z pletiva apod. průřezu přes 0,02 do 0,05 m2, hl. do 0,50 m</t>
  </si>
  <si>
    <t>1342461973</t>
  </si>
  <si>
    <t>"patky pro sloupky brány" 2</t>
  </si>
  <si>
    <t>Svislé a kompletní konstrukce</t>
  </si>
  <si>
    <t>7</t>
  </si>
  <si>
    <t>338171111</t>
  </si>
  <si>
    <t>Montáž sloupků a vzpěr plotových ocelových trubkových nebo profilovaných výšky do 2,00 m se zalitím cementovou maltou do vynechaných otvorů</t>
  </si>
  <si>
    <t>-178345653</t>
  </si>
  <si>
    <t>8</t>
  </si>
  <si>
    <t>M</t>
  </si>
  <si>
    <t>55342180</t>
  </si>
  <si>
    <t>plotový profilovaný sloupek D 40-50mm dl 1,5-2,0m pro svařované pletivo v návinu povrchová úprava Pz a komaxit</t>
  </si>
  <si>
    <t>1520150368</t>
  </si>
  <si>
    <t>9</t>
  </si>
  <si>
    <t>348171143</t>
  </si>
  <si>
    <t>Montáž oplocení z dílců kovových panelových svařovaných, na ocelové profilované sloupky, výšky přes 1,0 do 1,5 m</t>
  </si>
  <si>
    <t>m</t>
  </si>
  <si>
    <t>-1975930527</t>
  </si>
  <si>
    <t>10</t>
  </si>
  <si>
    <t>55342411</t>
  </si>
  <si>
    <t>plotový panel svařovaný v 1,0-1,5m š do 2,5m průměru drátu 5mm oka 55x200mm s horizontálním prolisem povrchová úprava PZ komaxit</t>
  </si>
  <si>
    <t>501924878</t>
  </si>
  <si>
    <t>156/2</t>
  </si>
  <si>
    <t>998</t>
  </si>
  <si>
    <t>Přesun hmot</t>
  </si>
  <si>
    <t>11</t>
  </si>
  <si>
    <t>998232110</t>
  </si>
  <si>
    <t>Přesun hmot pro oplocení  se svislou nosnou konstrukcí zděnou z cihel, tvárnic, bloků, popř. kovovou nebo dřevěnou vodorovná dopravní vzdálenost do 50 m, pro oplocení výšky do 3 m</t>
  </si>
  <si>
    <t>770422171</t>
  </si>
  <si>
    <t>PSV</t>
  </si>
  <si>
    <t>Práce a dodávky PSV</t>
  </si>
  <si>
    <t>767</t>
  </si>
  <si>
    <t>Konstrukce zámečnické</t>
  </si>
  <si>
    <t>12</t>
  </si>
  <si>
    <t>76707-001</t>
  </si>
  <si>
    <t>OP01  M+D 2křídlá, ručně otevíravá brána 6020x1500mm, vč. kotvení, doplňků, kování, zámku, povrchové úpravy, kompletní provedení dle PD</t>
  </si>
  <si>
    <t>16</t>
  </si>
  <si>
    <t>413418535</t>
  </si>
  <si>
    <t>Parkovací dům Havlíčkova 1, Kroměříž</t>
  </si>
  <si>
    <t>3. 7. 2019</t>
  </si>
  <si>
    <t>Vyplň údaj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</si>
</sst>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\.mm\.yyyy"/>
    <numFmt numFmtId="165" formatCode="#,##0.00%"/>
    <numFmt numFmtId="166" formatCode="#,##0.00000"/>
    <numFmt numFmtId="167" formatCode="#,##0.000"/>
  </numFmts>
  <fonts count="25" x14ac:knownFonts="1">
    <font>
      <sz val="8"/>
      <name val="Arial CE"/>
      <family val="2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8"/>
      <color rgb="FF505050"/>
      <name val="Arial CE"/>
    </font>
    <font>
      <sz val="7"/>
      <color rgb="FF969696"/>
      <name val="Arial CE"/>
    </font>
    <font>
      <sz val="8"/>
      <color rgb="FFFF0000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 applyProtection="1">
      <alignment horizontal="left" vertical="center"/>
      <protection locked="0"/>
    </xf>
    <xf numFmtId="164" fontId="6" fillId="0" borderId="0" xfId="0" applyNumberFormat="1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 applyProtection="1">
      <alignment horizontal="right" vertical="center"/>
      <protection locked="0"/>
    </xf>
    <xf numFmtId="0" fontId="9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5" fontId="4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10" fillId="4" borderId="5" xfId="0" applyFont="1" applyFill="1" applyBorder="1" applyAlignment="1">
      <alignment horizontal="left" vertical="center"/>
    </xf>
    <xf numFmtId="0" fontId="0" fillId="4" borderId="6" xfId="0" applyFont="1" applyFill="1" applyBorder="1" applyAlignment="1">
      <alignment vertical="center"/>
    </xf>
    <xf numFmtId="0" fontId="10" fillId="4" borderId="6" xfId="0" applyFont="1" applyFill="1" applyBorder="1" applyAlignment="1">
      <alignment horizontal="right" vertical="center"/>
    </xf>
    <xf numFmtId="0" fontId="10" fillId="4" borderId="6" xfId="0" applyFont="1" applyFill="1" applyBorder="1" applyAlignment="1">
      <alignment horizontal="center" vertical="center"/>
    </xf>
    <xf numFmtId="0" fontId="0" fillId="4" borderId="6" xfId="0" applyFont="1" applyFill="1" applyBorder="1" applyAlignment="1" applyProtection="1">
      <alignment vertical="center"/>
      <protection locked="0"/>
    </xf>
    <xf numFmtId="4" fontId="10" fillId="4" borderId="6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1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8" xfId="0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0" fillId="0" borderId="9" xfId="0" applyFont="1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right" vertical="center"/>
    </xf>
    <xf numFmtId="0" fontId="0" fillId="0" borderId="8" xfId="0" applyFont="1" applyBorder="1" applyAlignment="1">
      <alignment vertical="center"/>
    </xf>
    <xf numFmtId="0" fontId="0" fillId="0" borderId="8" xfId="0" applyFont="1" applyBorder="1" applyAlignment="1" applyProtection="1">
      <alignment vertical="center"/>
      <protection locked="0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/>
    </xf>
    <xf numFmtId="0" fontId="0" fillId="4" borderId="0" xfId="0" applyFont="1" applyFill="1" applyAlignment="1" applyProtection="1">
      <alignment vertical="center"/>
      <protection locked="0"/>
    </xf>
    <xf numFmtId="0" fontId="12" fillId="4" borderId="0" xfId="0" applyFont="1" applyFill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12" xfId="0" applyFont="1" applyBorder="1" applyAlignment="1">
      <alignment horizontal="left" vertical="center"/>
    </xf>
    <xf numFmtId="0" fontId="14" fillId="0" borderId="12" xfId="0" applyFont="1" applyBorder="1" applyAlignment="1">
      <alignment vertical="center"/>
    </xf>
    <xf numFmtId="0" fontId="14" fillId="0" borderId="12" xfId="0" applyFont="1" applyBorder="1" applyAlignment="1" applyProtection="1">
      <alignment vertical="center"/>
      <protection locked="0"/>
    </xf>
    <xf numFmtId="4" fontId="14" fillId="0" borderId="12" xfId="0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12" xfId="0" applyFont="1" applyBorder="1" applyAlignment="1">
      <alignment horizontal="left" vertical="center"/>
    </xf>
    <xf numFmtId="0" fontId="15" fillId="0" borderId="12" xfId="0" applyFont="1" applyBorder="1" applyAlignment="1">
      <alignment vertical="center"/>
    </xf>
    <xf numFmtId="0" fontId="15" fillId="0" borderId="12" xfId="0" applyFont="1" applyBorder="1" applyAlignment="1" applyProtection="1">
      <alignment vertical="center"/>
      <protection locked="0"/>
    </xf>
    <xf numFmtId="4" fontId="15" fillId="0" borderId="12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 applyProtection="1">
      <alignment horizontal="center" vertical="center" wrapText="1"/>
      <protection locked="0"/>
    </xf>
    <xf numFmtId="0" fontId="12" fillId="4" borderId="15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" fontId="8" fillId="0" borderId="0" xfId="0" applyNumberFormat="1" applyFont="1" applyAlignment="1"/>
    <xf numFmtId="0" fontId="0" fillId="0" borderId="16" xfId="0" applyFont="1" applyBorder="1" applyAlignment="1">
      <alignment vertical="center"/>
    </xf>
    <xf numFmtId="0" fontId="0" fillId="0" borderId="4" xfId="0" applyBorder="1" applyAlignment="1">
      <alignment vertical="center"/>
    </xf>
    <xf numFmtId="166" fontId="17" fillId="0" borderId="4" xfId="0" applyNumberFormat="1" applyFont="1" applyBorder="1" applyAlignment="1"/>
    <xf numFmtId="166" fontId="17" fillId="0" borderId="17" xfId="0" applyNumberFormat="1" applyFont="1" applyBorder="1" applyAlignment="1"/>
    <xf numFmtId="4" fontId="18" fillId="0" borderId="0" xfId="0" applyNumberFormat="1" applyFont="1" applyAlignment="1">
      <alignment vertical="center"/>
    </xf>
    <xf numFmtId="0" fontId="19" fillId="0" borderId="0" xfId="0" applyFont="1" applyAlignment="1"/>
    <xf numFmtId="0" fontId="19" fillId="0" borderId="3" xfId="0" applyFont="1" applyBorder="1" applyAlignment="1"/>
    <xf numFmtId="0" fontId="19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9" fillId="0" borderId="0" xfId="0" applyFont="1" applyAlignment="1" applyProtection="1">
      <protection locked="0"/>
    </xf>
    <xf numFmtId="4" fontId="14" fillId="0" borderId="0" xfId="0" applyNumberFormat="1" applyFont="1" applyAlignment="1"/>
    <xf numFmtId="0" fontId="19" fillId="0" borderId="18" xfId="0" applyFont="1" applyBorder="1" applyAlignment="1"/>
    <xf numFmtId="0" fontId="19" fillId="0" borderId="0" xfId="0" applyFont="1" applyBorder="1" applyAlignment="1"/>
    <xf numFmtId="166" fontId="19" fillId="0" borderId="0" xfId="0" applyNumberFormat="1" applyFont="1" applyBorder="1" applyAlignment="1"/>
    <xf numFmtId="166" fontId="19" fillId="0" borderId="19" xfId="0" applyNumberFormat="1" applyFont="1" applyBorder="1" applyAlignment="1"/>
    <xf numFmtId="0" fontId="19" fillId="0" borderId="0" xfId="0" applyFont="1" applyAlignment="1">
      <alignment horizontal="center"/>
    </xf>
    <xf numFmtId="4" fontId="19" fillId="0" borderId="0" xfId="0" applyNumberFormat="1" applyFont="1" applyAlignment="1">
      <alignment vertical="center"/>
    </xf>
    <xf numFmtId="0" fontId="15" fillId="0" borderId="0" xfId="0" applyFont="1" applyAlignment="1">
      <alignment horizontal="left"/>
    </xf>
    <xf numFmtId="4" fontId="15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2" fillId="0" borderId="20" xfId="0" applyFont="1" applyBorder="1" applyAlignment="1" applyProtection="1">
      <alignment horizontal="center" vertical="center"/>
      <protection locked="0"/>
    </xf>
    <xf numFmtId="49" fontId="12" fillId="0" borderId="20" xfId="0" applyNumberFormat="1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center" vertical="center" wrapText="1"/>
      <protection locked="0"/>
    </xf>
    <xf numFmtId="167" fontId="12" fillId="0" borderId="20" xfId="0" applyNumberFormat="1" applyFont="1" applyBorder="1" applyAlignment="1" applyProtection="1">
      <alignment vertical="center"/>
      <protection locked="0"/>
    </xf>
    <xf numFmtId="4" fontId="12" fillId="2" borderId="20" xfId="0" applyNumberFormat="1" applyFont="1" applyFill="1" applyBorder="1" applyAlignment="1" applyProtection="1">
      <alignment vertical="center"/>
      <protection locked="0"/>
    </xf>
    <xf numFmtId="4" fontId="12" fillId="0" borderId="20" xfId="0" applyNumberFormat="1" applyFont="1" applyBorder="1" applyAlignment="1" applyProtection="1">
      <alignment vertical="center"/>
      <protection locked="0"/>
    </xf>
    <xf numFmtId="0" fontId="16" fillId="2" borderId="18" xfId="0" applyFont="1" applyFill="1" applyBorder="1" applyAlignment="1" applyProtection="1">
      <alignment horizontal="left" vertical="center"/>
      <protection locked="0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166" fontId="16" fillId="0" borderId="19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167" fontId="20" fillId="0" borderId="0" xfId="0" applyNumberFormat="1" applyFont="1" applyAlignment="1">
      <alignment vertical="center"/>
    </xf>
    <xf numFmtId="0" fontId="20" fillId="0" borderId="0" xfId="0" applyFont="1" applyAlignment="1" applyProtection="1">
      <alignment vertical="center"/>
      <protection locked="0"/>
    </xf>
    <xf numFmtId="0" fontId="20" fillId="0" borderId="18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19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167" fontId="22" fillId="0" borderId="0" xfId="0" applyNumberFormat="1" applyFont="1" applyAlignment="1">
      <alignment vertical="center"/>
    </xf>
    <xf numFmtId="0" fontId="22" fillId="0" borderId="0" xfId="0" applyFont="1" applyAlignment="1" applyProtection="1">
      <alignment vertical="center"/>
      <protection locked="0"/>
    </xf>
    <xf numFmtId="0" fontId="22" fillId="0" borderId="18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19" xfId="0" applyFont="1" applyBorder="1" applyAlignment="1">
      <alignment vertical="center"/>
    </xf>
    <xf numFmtId="0" fontId="23" fillId="0" borderId="20" xfId="0" applyFont="1" applyBorder="1" applyAlignment="1" applyProtection="1">
      <alignment horizontal="center" vertical="center"/>
      <protection locked="0"/>
    </xf>
    <xf numFmtId="49" fontId="23" fillId="0" borderId="20" xfId="0" applyNumberFormat="1" applyFont="1" applyBorder="1" applyAlignment="1" applyProtection="1">
      <alignment horizontal="left" vertical="center" wrapText="1"/>
      <protection locked="0"/>
    </xf>
    <xf numFmtId="0" fontId="23" fillId="0" borderId="20" xfId="0" applyFont="1" applyBorder="1" applyAlignment="1" applyProtection="1">
      <alignment horizontal="left" vertical="center" wrapText="1"/>
      <protection locked="0"/>
    </xf>
    <xf numFmtId="0" fontId="23" fillId="0" borderId="20" xfId="0" applyFont="1" applyBorder="1" applyAlignment="1" applyProtection="1">
      <alignment horizontal="center" vertical="center" wrapText="1"/>
      <protection locked="0"/>
    </xf>
    <xf numFmtId="167" fontId="23" fillId="0" borderId="20" xfId="0" applyNumberFormat="1" applyFont="1" applyBorder="1" applyAlignment="1" applyProtection="1">
      <alignment vertical="center"/>
      <protection locked="0"/>
    </xf>
    <xf numFmtId="4" fontId="23" fillId="2" borderId="20" xfId="0" applyNumberFormat="1" applyFont="1" applyFill="1" applyBorder="1" applyAlignment="1" applyProtection="1">
      <alignment vertical="center"/>
      <protection locked="0"/>
    </xf>
    <xf numFmtId="4" fontId="23" fillId="0" borderId="20" xfId="0" applyNumberFormat="1" applyFont="1" applyBorder="1" applyAlignment="1" applyProtection="1">
      <alignment vertical="center"/>
      <protection locked="0"/>
    </xf>
    <xf numFmtId="0" fontId="24" fillId="0" borderId="3" xfId="0" applyFont="1" applyBorder="1" applyAlignment="1">
      <alignment vertical="center"/>
    </xf>
    <xf numFmtId="0" fontId="23" fillId="2" borderId="18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0" fontId="16" fillId="2" borderId="21" xfId="0" applyFont="1" applyFill="1" applyBorder="1" applyAlignment="1" applyProtection="1">
      <alignment horizontal="left" vertical="center"/>
      <protection locked="0"/>
    </xf>
    <xf numFmtId="0" fontId="16" fillId="0" borderId="12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166" fontId="16" fillId="0" borderId="12" xfId="0" applyNumberFormat="1" applyFont="1" applyBorder="1" applyAlignment="1">
      <alignment vertical="center"/>
    </xf>
    <xf numFmtId="166" fontId="16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0" fillId="0" borderId="0" xfId="0"/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59080" cy="25908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>
    <pageSetUpPr fitToPage="1"/>
  </sheetPr>
  <dimension ref="A2:BM154"/>
  <sheetViews>
    <sheetView showGridLines="0" tabSelected="1" topLeftCell="A137" workbookViewId="0">
      <selection activeCell="Z129" sqref="Z129"/>
    </sheetView>
  </sheetViews>
  <sheetFormatPr defaultRowHeight="11.25" x14ac:dyDescent="0.2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43.5" customWidth="1"/>
    <col min="7" max="7" width="6" customWidth="1"/>
    <col min="8" max="8" width="9.83203125" customWidth="1"/>
    <col min="9" max="9" width="17.33203125" style="1" customWidth="1"/>
    <col min="10" max="11" width="17.33203125" customWidth="1"/>
    <col min="12" max="12" width="8" customWidth="1"/>
    <col min="13" max="13" width="9.33203125" hidden="1" customWidth="1"/>
    <col min="15" max="20" width="12.164062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</cols>
  <sheetData>
    <row r="2" spans="1:46" ht="36.950000000000003" customHeight="1" x14ac:dyDescent="0.2">
      <c r="L2" s="159" t="s">
        <v>0</v>
      </c>
      <c r="M2" s="160"/>
      <c r="N2" s="160"/>
      <c r="O2" s="160"/>
      <c r="P2" s="160"/>
      <c r="Q2" s="160"/>
      <c r="R2" s="160"/>
      <c r="S2" s="160"/>
      <c r="T2" s="160"/>
      <c r="U2" s="160"/>
      <c r="V2" s="160"/>
      <c r="AT2" s="2" t="s">
        <v>1</v>
      </c>
    </row>
    <row r="3" spans="1:46" ht="6.95" customHeight="1" x14ac:dyDescent="0.2">
      <c r="B3" s="3"/>
      <c r="C3" s="4"/>
      <c r="D3" s="4"/>
      <c r="E3" s="4"/>
      <c r="F3" s="4"/>
      <c r="G3" s="4"/>
      <c r="H3" s="4"/>
      <c r="I3" s="5"/>
      <c r="J3" s="4"/>
      <c r="K3" s="4"/>
      <c r="L3" s="6"/>
      <c r="AT3" s="2" t="s">
        <v>2</v>
      </c>
    </row>
    <row r="4" spans="1:46" ht="24.95" customHeight="1" x14ac:dyDescent="0.2">
      <c r="B4" s="6"/>
      <c r="D4" s="7" t="s">
        <v>3</v>
      </c>
      <c r="L4" s="6"/>
      <c r="M4" s="8" t="s">
        <v>4</v>
      </c>
      <c r="AT4" s="2" t="s">
        <v>5</v>
      </c>
    </row>
    <row r="5" spans="1:46" ht="6.95" customHeight="1" x14ac:dyDescent="0.2">
      <c r="B5" s="6"/>
      <c r="L5" s="6"/>
    </row>
    <row r="6" spans="1:46" ht="12" customHeight="1" x14ac:dyDescent="0.2">
      <c r="B6" s="6"/>
      <c r="D6" s="9" t="s">
        <v>6</v>
      </c>
      <c r="L6" s="6"/>
    </row>
    <row r="7" spans="1:46" ht="14.45" customHeight="1" x14ac:dyDescent="0.2">
      <c r="B7" s="6"/>
      <c r="E7" s="157" t="s">
        <v>147</v>
      </c>
      <c r="F7" s="158"/>
      <c r="G7" s="158"/>
      <c r="H7" s="158"/>
      <c r="L7" s="6"/>
    </row>
    <row r="8" spans="1:46" s="14" customFormat="1" ht="12" customHeight="1" x14ac:dyDescent="0.2">
      <c r="A8" s="10"/>
      <c r="B8" s="11"/>
      <c r="C8" s="10"/>
      <c r="D8" s="9" t="s">
        <v>7</v>
      </c>
      <c r="E8" s="10"/>
      <c r="F8" s="10"/>
      <c r="G8" s="10"/>
      <c r="H8" s="10"/>
      <c r="I8" s="12"/>
      <c r="J8" s="10"/>
      <c r="K8" s="10"/>
      <c r="L8" s="13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</row>
    <row r="9" spans="1:46" s="14" customFormat="1" ht="14.45" customHeight="1" x14ac:dyDescent="0.2">
      <c r="A9" s="10"/>
      <c r="B9" s="11"/>
      <c r="C9" s="10"/>
      <c r="D9" s="10"/>
      <c r="E9" s="155" t="s">
        <v>8</v>
      </c>
      <c r="F9" s="156"/>
      <c r="G9" s="156"/>
      <c r="H9" s="156"/>
      <c r="I9" s="12"/>
      <c r="J9" s="10"/>
      <c r="K9" s="10"/>
      <c r="L9" s="13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</row>
    <row r="10" spans="1:46" s="14" customFormat="1" x14ac:dyDescent="0.2">
      <c r="A10" s="10"/>
      <c r="B10" s="11"/>
      <c r="C10" s="10"/>
      <c r="D10" s="10"/>
      <c r="E10" s="10"/>
      <c r="F10" s="10"/>
      <c r="G10" s="10"/>
      <c r="H10" s="10"/>
      <c r="I10" s="12"/>
      <c r="J10" s="10"/>
      <c r="K10" s="10"/>
      <c r="L10" s="13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</row>
    <row r="11" spans="1:46" s="14" customFormat="1" ht="12" customHeight="1" x14ac:dyDescent="0.2">
      <c r="A11" s="10"/>
      <c r="B11" s="11"/>
      <c r="C11" s="10"/>
      <c r="D11" s="9" t="s">
        <v>9</v>
      </c>
      <c r="E11" s="10"/>
      <c r="F11" s="15" t="s">
        <v>10</v>
      </c>
      <c r="G11" s="10"/>
      <c r="H11" s="10"/>
      <c r="I11" s="16" t="s">
        <v>11</v>
      </c>
      <c r="J11" s="15" t="s">
        <v>10</v>
      </c>
      <c r="K11" s="10"/>
      <c r="L11" s="13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</row>
    <row r="12" spans="1:46" s="14" customFormat="1" ht="12" customHeight="1" x14ac:dyDescent="0.2">
      <c r="A12" s="10"/>
      <c r="B12" s="11"/>
      <c r="C12" s="10"/>
      <c r="D12" s="9" t="s">
        <v>12</v>
      </c>
      <c r="E12" s="10"/>
      <c r="F12" s="15" t="s">
        <v>13</v>
      </c>
      <c r="G12" s="10"/>
      <c r="H12" s="10"/>
      <c r="I12" s="16" t="s">
        <v>14</v>
      </c>
      <c r="J12" s="17" t="s">
        <v>148</v>
      </c>
      <c r="K12" s="10"/>
      <c r="L12" s="13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</row>
    <row r="13" spans="1:46" s="14" customFormat="1" ht="10.9" customHeight="1" x14ac:dyDescent="0.2">
      <c r="A13" s="10"/>
      <c r="B13" s="11"/>
      <c r="C13" s="10"/>
      <c r="D13" s="10"/>
      <c r="E13" s="10"/>
      <c r="F13" s="10"/>
      <c r="G13" s="10"/>
      <c r="H13" s="10"/>
      <c r="I13" s="12"/>
      <c r="J13" s="10"/>
      <c r="K13" s="10"/>
      <c r="L13" s="13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</row>
    <row r="14" spans="1:46" s="14" customFormat="1" ht="12" customHeight="1" x14ac:dyDescent="0.2">
      <c r="A14" s="10"/>
      <c r="B14" s="11"/>
      <c r="C14" s="10"/>
      <c r="D14" s="9" t="s">
        <v>15</v>
      </c>
      <c r="E14" s="10"/>
      <c r="F14" s="10"/>
      <c r="G14" s="10"/>
      <c r="H14" s="10"/>
      <c r="I14" s="16" t="s">
        <v>16</v>
      </c>
      <c r="J14" s="15" t="s">
        <v>10</v>
      </c>
      <c r="K14" s="10"/>
      <c r="L14" s="13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</row>
    <row r="15" spans="1:46" s="14" customFormat="1" ht="18" customHeight="1" x14ac:dyDescent="0.2">
      <c r="A15" s="10"/>
      <c r="B15" s="11"/>
      <c r="C15" s="10"/>
      <c r="D15" s="10"/>
      <c r="E15" s="15" t="s">
        <v>13</v>
      </c>
      <c r="F15" s="10"/>
      <c r="G15" s="10"/>
      <c r="H15" s="10"/>
      <c r="I15" s="16" t="s">
        <v>17</v>
      </c>
      <c r="J15" s="15" t="s">
        <v>10</v>
      </c>
      <c r="K15" s="10"/>
      <c r="L15" s="13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</row>
    <row r="16" spans="1:46" s="14" customFormat="1" ht="6.95" customHeight="1" x14ac:dyDescent="0.2">
      <c r="A16" s="10"/>
      <c r="B16" s="11"/>
      <c r="C16" s="10"/>
      <c r="D16" s="10"/>
      <c r="E16" s="10"/>
      <c r="F16" s="10"/>
      <c r="G16" s="10"/>
      <c r="H16" s="10"/>
      <c r="I16" s="12"/>
      <c r="J16" s="10"/>
      <c r="K16" s="10"/>
      <c r="L16" s="13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</row>
    <row r="17" spans="1:31" s="14" customFormat="1" ht="12" customHeight="1" x14ac:dyDescent="0.2">
      <c r="A17" s="10"/>
      <c r="B17" s="11"/>
      <c r="C17" s="10"/>
      <c r="D17" s="9" t="s">
        <v>18</v>
      </c>
      <c r="E17" s="10"/>
      <c r="F17" s="10"/>
      <c r="G17" s="10"/>
      <c r="H17" s="10"/>
      <c r="I17" s="16" t="s">
        <v>16</v>
      </c>
      <c r="J17" s="18" t="s">
        <v>149</v>
      </c>
      <c r="K17" s="10"/>
      <c r="L17" s="13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</row>
    <row r="18" spans="1:31" s="14" customFormat="1" ht="18" customHeight="1" x14ac:dyDescent="0.2">
      <c r="A18" s="10"/>
      <c r="B18" s="11"/>
      <c r="C18" s="10"/>
      <c r="D18" s="10"/>
      <c r="E18" s="161" t="s">
        <v>149</v>
      </c>
      <c r="F18" s="162"/>
      <c r="G18" s="162"/>
      <c r="H18" s="162"/>
      <c r="I18" s="16" t="s">
        <v>17</v>
      </c>
      <c r="J18" s="18" t="s">
        <v>149</v>
      </c>
      <c r="K18" s="10"/>
      <c r="L18" s="13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</row>
    <row r="19" spans="1:31" s="14" customFormat="1" ht="6.95" customHeight="1" x14ac:dyDescent="0.2">
      <c r="A19" s="10"/>
      <c r="B19" s="11"/>
      <c r="C19" s="10"/>
      <c r="D19" s="10"/>
      <c r="E19" s="10"/>
      <c r="F19" s="10"/>
      <c r="G19" s="10"/>
      <c r="H19" s="10"/>
      <c r="I19" s="12"/>
      <c r="J19" s="10"/>
      <c r="K19" s="10"/>
      <c r="L19" s="13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</row>
    <row r="20" spans="1:31" s="14" customFormat="1" ht="12" customHeight="1" x14ac:dyDescent="0.2">
      <c r="A20" s="10"/>
      <c r="B20" s="11"/>
      <c r="C20" s="10"/>
      <c r="D20" s="9" t="s">
        <v>19</v>
      </c>
      <c r="E20" s="10"/>
      <c r="F20" s="10"/>
      <c r="G20" s="10"/>
      <c r="H20" s="10"/>
      <c r="I20" s="16" t="s">
        <v>16</v>
      </c>
      <c r="J20" s="15" t="s">
        <v>10</v>
      </c>
      <c r="K20" s="10"/>
      <c r="L20" s="13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</row>
    <row r="21" spans="1:31" s="14" customFormat="1" ht="18" customHeight="1" x14ac:dyDescent="0.2">
      <c r="A21" s="10"/>
      <c r="B21" s="11"/>
      <c r="C21" s="10"/>
      <c r="D21" s="10"/>
      <c r="E21" s="15" t="s">
        <v>13</v>
      </c>
      <c r="F21" s="10"/>
      <c r="G21" s="10"/>
      <c r="H21" s="10"/>
      <c r="I21" s="16" t="s">
        <v>17</v>
      </c>
      <c r="J21" s="15" t="s">
        <v>10</v>
      </c>
      <c r="K21" s="10"/>
      <c r="L21" s="13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</row>
    <row r="22" spans="1:31" s="14" customFormat="1" ht="6.95" customHeight="1" x14ac:dyDescent="0.2">
      <c r="A22" s="10"/>
      <c r="B22" s="11"/>
      <c r="C22" s="10"/>
      <c r="D22" s="10"/>
      <c r="E22" s="10"/>
      <c r="F22" s="10"/>
      <c r="G22" s="10"/>
      <c r="H22" s="10"/>
      <c r="I22" s="12"/>
      <c r="J22" s="10"/>
      <c r="K22" s="10"/>
      <c r="L22" s="13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</row>
    <row r="23" spans="1:31" s="14" customFormat="1" ht="12" customHeight="1" x14ac:dyDescent="0.2">
      <c r="A23" s="10"/>
      <c r="B23" s="11"/>
      <c r="C23" s="10"/>
      <c r="D23" s="9" t="s">
        <v>20</v>
      </c>
      <c r="E23" s="10"/>
      <c r="F23" s="10"/>
      <c r="G23" s="10"/>
      <c r="H23" s="10"/>
      <c r="I23" s="16" t="s">
        <v>16</v>
      </c>
      <c r="J23" s="15" t="s">
        <v>10</v>
      </c>
      <c r="K23" s="10"/>
      <c r="L23" s="13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</row>
    <row r="24" spans="1:31" s="14" customFormat="1" ht="18" customHeight="1" x14ac:dyDescent="0.2">
      <c r="A24" s="10"/>
      <c r="B24" s="11"/>
      <c r="C24" s="10"/>
      <c r="D24" s="10"/>
      <c r="E24" s="15" t="s">
        <v>13</v>
      </c>
      <c r="F24" s="10"/>
      <c r="G24" s="10"/>
      <c r="H24" s="10"/>
      <c r="I24" s="16" t="s">
        <v>17</v>
      </c>
      <c r="J24" s="15" t="s">
        <v>10</v>
      </c>
      <c r="K24" s="10"/>
      <c r="L24" s="13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</row>
    <row r="25" spans="1:31" s="14" customFormat="1" ht="6.95" customHeight="1" x14ac:dyDescent="0.2">
      <c r="A25" s="10"/>
      <c r="B25" s="11"/>
      <c r="C25" s="10"/>
      <c r="D25" s="10"/>
      <c r="E25" s="10"/>
      <c r="F25" s="10"/>
      <c r="G25" s="10"/>
      <c r="H25" s="10"/>
      <c r="I25" s="12"/>
      <c r="J25" s="10"/>
      <c r="K25" s="10"/>
      <c r="L25" s="13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</row>
    <row r="26" spans="1:31" s="14" customFormat="1" ht="12" customHeight="1" x14ac:dyDescent="0.2">
      <c r="A26" s="10"/>
      <c r="B26" s="11"/>
      <c r="C26" s="10"/>
      <c r="D26" s="9" t="s">
        <v>21</v>
      </c>
      <c r="E26" s="10"/>
      <c r="F26" s="10"/>
      <c r="G26" s="10"/>
      <c r="H26" s="10"/>
      <c r="I26" s="12"/>
      <c r="J26" s="10"/>
      <c r="K26" s="10"/>
      <c r="L26" s="13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</row>
    <row r="27" spans="1:31" s="23" customFormat="1" ht="14.45" customHeight="1" x14ac:dyDescent="0.2">
      <c r="A27" s="19"/>
      <c r="B27" s="20"/>
      <c r="C27" s="19"/>
      <c r="D27" s="19"/>
      <c r="E27" s="163" t="s">
        <v>10</v>
      </c>
      <c r="F27" s="163"/>
      <c r="G27" s="163"/>
      <c r="H27" s="163"/>
      <c r="I27" s="21"/>
      <c r="J27" s="19"/>
      <c r="K27" s="19"/>
      <c r="L27" s="22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</row>
    <row r="28" spans="1:31" s="14" customFormat="1" ht="6.95" customHeight="1" x14ac:dyDescent="0.2">
      <c r="A28" s="10"/>
      <c r="B28" s="11"/>
      <c r="C28" s="10"/>
      <c r="D28" s="10"/>
      <c r="E28" s="10"/>
      <c r="F28" s="10"/>
      <c r="G28" s="10"/>
      <c r="H28" s="10"/>
      <c r="I28" s="12"/>
      <c r="J28" s="10"/>
      <c r="K28" s="10"/>
      <c r="L28" s="13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</row>
    <row r="29" spans="1:31" s="14" customFormat="1" ht="6.95" customHeight="1" x14ac:dyDescent="0.2">
      <c r="A29" s="10"/>
      <c r="B29" s="11"/>
      <c r="C29" s="10"/>
      <c r="D29" s="24"/>
      <c r="E29" s="24"/>
      <c r="F29" s="24"/>
      <c r="G29" s="24"/>
      <c r="H29" s="24"/>
      <c r="I29" s="25"/>
      <c r="J29" s="24"/>
      <c r="K29" s="24"/>
      <c r="L29" s="13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</row>
    <row r="30" spans="1:31" s="14" customFormat="1" ht="25.35" customHeight="1" x14ac:dyDescent="0.2">
      <c r="A30" s="10"/>
      <c r="B30" s="11"/>
      <c r="C30" s="10"/>
      <c r="D30" s="26" t="s">
        <v>22</v>
      </c>
      <c r="E30" s="10"/>
      <c r="F30" s="10"/>
      <c r="G30" s="10"/>
      <c r="H30" s="10"/>
      <c r="I30" s="12"/>
      <c r="J30" s="27">
        <f>ROUND(J123, 2)</f>
        <v>0</v>
      </c>
      <c r="K30" s="10"/>
      <c r="L30" s="13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</row>
    <row r="31" spans="1:31" s="14" customFormat="1" ht="6.95" customHeight="1" x14ac:dyDescent="0.2">
      <c r="A31" s="10"/>
      <c r="B31" s="11"/>
      <c r="C31" s="10"/>
      <c r="D31" s="24"/>
      <c r="E31" s="24"/>
      <c r="F31" s="24"/>
      <c r="G31" s="24"/>
      <c r="H31" s="24"/>
      <c r="I31" s="25"/>
      <c r="J31" s="24"/>
      <c r="K31" s="24"/>
      <c r="L31" s="13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</row>
    <row r="32" spans="1:31" s="14" customFormat="1" ht="14.45" customHeight="1" x14ac:dyDescent="0.2">
      <c r="A32" s="10"/>
      <c r="B32" s="11"/>
      <c r="C32" s="10"/>
      <c r="D32" s="10"/>
      <c r="E32" s="10"/>
      <c r="F32" s="28" t="s">
        <v>23</v>
      </c>
      <c r="G32" s="10"/>
      <c r="H32" s="10"/>
      <c r="I32" s="29" t="s">
        <v>24</v>
      </c>
      <c r="J32" s="28" t="s">
        <v>25</v>
      </c>
      <c r="K32" s="10"/>
      <c r="L32" s="13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</row>
    <row r="33" spans="1:31" s="14" customFormat="1" ht="14.45" customHeight="1" x14ac:dyDescent="0.2">
      <c r="A33" s="10"/>
      <c r="B33" s="11"/>
      <c r="C33" s="10"/>
      <c r="D33" s="30" t="s">
        <v>26</v>
      </c>
      <c r="E33" s="9" t="s">
        <v>27</v>
      </c>
      <c r="F33" s="31">
        <f>ROUND((SUM(BE123:BE153)),  2)</f>
        <v>0</v>
      </c>
      <c r="G33" s="10"/>
      <c r="H33" s="10"/>
      <c r="I33" s="32">
        <v>0.21</v>
      </c>
      <c r="J33" s="31">
        <f>ROUND(((SUM(BE123:BE153))*I33),  2)</f>
        <v>0</v>
      </c>
      <c r="K33" s="10"/>
      <c r="L33" s="13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</row>
    <row r="34" spans="1:31" s="14" customFormat="1" ht="14.45" customHeight="1" x14ac:dyDescent="0.2">
      <c r="A34" s="10"/>
      <c r="B34" s="11"/>
      <c r="C34" s="10"/>
      <c r="D34" s="10"/>
      <c r="E34" s="9" t="s">
        <v>28</v>
      </c>
      <c r="F34" s="31">
        <f>ROUND((SUM(BF123:BF153)),  2)</f>
        <v>0</v>
      </c>
      <c r="G34" s="10"/>
      <c r="H34" s="10"/>
      <c r="I34" s="32">
        <v>0.15</v>
      </c>
      <c r="J34" s="31">
        <f>ROUND(((SUM(BF123:BF153))*I34),  2)</f>
        <v>0</v>
      </c>
      <c r="K34" s="10"/>
      <c r="L34" s="13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</row>
    <row r="35" spans="1:31" s="14" customFormat="1" ht="14.45" hidden="1" customHeight="1" x14ac:dyDescent="0.2">
      <c r="A35" s="10"/>
      <c r="B35" s="11"/>
      <c r="C35" s="10"/>
      <c r="D35" s="10"/>
      <c r="E35" s="9" t="s">
        <v>29</v>
      </c>
      <c r="F35" s="31">
        <f>ROUND((SUM(BG123:BG153)),  2)</f>
        <v>0</v>
      </c>
      <c r="G35" s="10"/>
      <c r="H35" s="10"/>
      <c r="I35" s="32">
        <v>0.21</v>
      </c>
      <c r="J35" s="31">
        <f>0</f>
        <v>0</v>
      </c>
      <c r="K35" s="10"/>
      <c r="L35" s="13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</row>
    <row r="36" spans="1:31" s="14" customFormat="1" ht="14.45" hidden="1" customHeight="1" x14ac:dyDescent="0.2">
      <c r="A36" s="10"/>
      <c r="B36" s="11"/>
      <c r="C36" s="10"/>
      <c r="D36" s="10"/>
      <c r="E36" s="9" t="s">
        <v>30</v>
      </c>
      <c r="F36" s="31">
        <f>ROUND((SUM(BH123:BH153)),  2)</f>
        <v>0</v>
      </c>
      <c r="G36" s="10"/>
      <c r="H36" s="10"/>
      <c r="I36" s="32">
        <v>0.15</v>
      </c>
      <c r="J36" s="31">
        <f>0</f>
        <v>0</v>
      </c>
      <c r="K36" s="10"/>
      <c r="L36" s="13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</row>
    <row r="37" spans="1:31" s="14" customFormat="1" ht="14.45" hidden="1" customHeight="1" x14ac:dyDescent="0.2">
      <c r="A37" s="10"/>
      <c r="B37" s="11"/>
      <c r="C37" s="10"/>
      <c r="D37" s="10"/>
      <c r="E37" s="9" t="s">
        <v>31</v>
      </c>
      <c r="F37" s="31">
        <f>ROUND((SUM(BI123:BI153)),  2)</f>
        <v>0</v>
      </c>
      <c r="G37" s="10"/>
      <c r="H37" s="10"/>
      <c r="I37" s="32">
        <v>0</v>
      </c>
      <c r="J37" s="31">
        <f>0</f>
        <v>0</v>
      </c>
      <c r="K37" s="10"/>
      <c r="L37" s="13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</row>
    <row r="38" spans="1:31" s="14" customFormat="1" ht="6.95" customHeight="1" x14ac:dyDescent="0.2">
      <c r="A38" s="10"/>
      <c r="B38" s="11"/>
      <c r="C38" s="10"/>
      <c r="D38" s="10"/>
      <c r="E38" s="10"/>
      <c r="F38" s="10"/>
      <c r="G38" s="10"/>
      <c r="H38" s="10"/>
      <c r="I38" s="12"/>
      <c r="J38" s="10"/>
      <c r="K38" s="10"/>
      <c r="L38" s="13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</row>
    <row r="39" spans="1:31" s="14" customFormat="1" ht="25.35" customHeight="1" x14ac:dyDescent="0.2">
      <c r="A39" s="10"/>
      <c r="B39" s="11"/>
      <c r="C39" s="33"/>
      <c r="D39" s="34" t="s">
        <v>32</v>
      </c>
      <c r="E39" s="35"/>
      <c r="F39" s="35"/>
      <c r="G39" s="36" t="s">
        <v>33</v>
      </c>
      <c r="H39" s="37" t="s">
        <v>34</v>
      </c>
      <c r="I39" s="38"/>
      <c r="J39" s="39">
        <f>SUM(J30:J37)</f>
        <v>0</v>
      </c>
      <c r="K39" s="40"/>
      <c r="L39" s="13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</row>
    <row r="40" spans="1:31" s="14" customFormat="1" ht="14.45" customHeight="1" x14ac:dyDescent="0.2">
      <c r="A40" s="10"/>
      <c r="B40" s="11"/>
      <c r="C40" s="10"/>
      <c r="D40" s="10"/>
      <c r="E40" s="10"/>
      <c r="F40" s="10"/>
      <c r="G40" s="10"/>
      <c r="H40" s="10"/>
      <c r="I40" s="12"/>
      <c r="J40" s="10"/>
      <c r="K40" s="10"/>
      <c r="L40" s="13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</row>
    <row r="41" spans="1:31" ht="14.45" customHeight="1" x14ac:dyDescent="0.2">
      <c r="B41" s="6"/>
      <c r="L41" s="6"/>
    </row>
    <row r="42" spans="1:31" ht="14.45" customHeight="1" x14ac:dyDescent="0.2">
      <c r="B42" s="6"/>
      <c r="L42" s="6"/>
    </row>
    <row r="43" spans="1:31" ht="14.45" customHeight="1" x14ac:dyDescent="0.2">
      <c r="B43" s="6"/>
      <c r="L43" s="6"/>
    </row>
    <row r="44" spans="1:31" ht="14.45" customHeight="1" x14ac:dyDescent="0.2">
      <c r="B44" s="6"/>
      <c r="L44" s="6"/>
    </row>
    <row r="45" spans="1:31" ht="14.45" customHeight="1" x14ac:dyDescent="0.2">
      <c r="B45" s="6"/>
      <c r="L45" s="6"/>
    </row>
    <row r="46" spans="1:31" ht="14.45" customHeight="1" x14ac:dyDescent="0.2">
      <c r="B46" s="6"/>
      <c r="L46" s="6"/>
    </row>
    <row r="47" spans="1:31" ht="14.45" customHeight="1" x14ac:dyDescent="0.2">
      <c r="B47" s="6"/>
      <c r="L47" s="6"/>
    </row>
    <row r="48" spans="1:31" ht="14.45" customHeight="1" x14ac:dyDescent="0.2">
      <c r="B48" s="6"/>
      <c r="L48" s="6"/>
    </row>
    <row r="49" spans="1:31" ht="14.45" customHeight="1" x14ac:dyDescent="0.2">
      <c r="B49" s="6"/>
      <c r="L49" s="6"/>
    </row>
    <row r="50" spans="1:31" s="14" customFormat="1" ht="14.45" customHeight="1" x14ac:dyDescent="0.2">
      <c r="B50" s="13"/>
      <c r="D50" s="41" t="s">
        <v>35</v>
      </c>
      <c r="E50" s="42"/>
      <c r="F50" s="42"/>
      <c r="G50" s="41" t="s">
        <v>36</v>
      </c>
      <c r="H50" s="42"/>
      <c r="I50" s="43"/>
      <c r="J50" s="42"/>
      <c r="K50" s="42"/>
      <c r="L50" s="13"/>
    </row>
    <row r="51" spans="1:31" x14ac:dyDescent="0.2">
      <c r="B51" s="6"/>
      <c r="L51" s="6"/>
    </row>
    <row r="52" spans="1:31" x14ac:dyDescent="0.2">
      <c r="B52" s="6"/>
      <c r="L52" s="6"/>
    </row>
    <row r="53" spans="1:31" x14ac:dyDescent="0.2">
      <c r="B53" s="6"/>
      <c r="L53" s="6"/>
    </row>
    <row r="54" spans="1:31" x14ac:dyDescent="0.2">
      <c r="B54" s="6"/>
      <c r="L54" s="6"/>
    </row>
    <row r="55" spans="1:31" x14ac:dyDescent="0.2">
      <c r="B55" s="6"/>
      <c r="L55" s="6"/>
    </row>
    <row r="56" spans="1:31" x14ac:dyDescent="0.2">
      <c r="B56" s="6"/>
      <c r="L56" s="6"/>
    </row>
    <row r="57" spans="1:31" x14ac:dyDescent="0.2">
      <c r="B57" s="6"/>
      <c r="L57" s="6"/>
    </row>
    <row r="58" spans="1:31" x14ac:dyDescent="0.2">
      <c r="B58" s="6"/>
      <c r="L58" s="6"/>
    </row>
    <row r="59" spans="1:31" x14ac:dyDescent="0.2">
      <c r="B59" s="6"/>
      <c r="L59" s="6"/>
    </row>
    <row r="60" spans="1:31" x14ac:dyDescent="0.2">
      <c r="B60" s="6"/>
      <c r="L60" s="6"/>
    </row>
    <row r="61" spans="1:31" s="14" customFormat="1" ht="12.75" x14ac:dyDescent="0.2">
      <c r="A61" s="10"/>
      <c r="B61" s="11"/>
      <c r="C61" s="10"/>
      <c r="D61" s="44" t="s">
        <v>37</v>
      </c>
      <c r="E61" s="45"/>
      <c r="F61" s="46" t="s">
        <v>38</v>
      </c>
      <c r="G61" s="44" t="s">
        <v>37</v>
      </c>
      <c r="H61" s="45"/>
      <c r="I61" s="47"/>
      <c r="J61" s="48" t="s">
        <v>38</v>
      </c>
      <c r="K61" s="45"/>
      <c r="L61" s="1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pans="1:31" x14ac:dyDescent="0.2">
      <c r="B62" s="6"/>
      <c r="L62" s="6"/>
    </row>
    <row r="63" spans="1:31" x14ac:dyDescent="0.2">
      <c r="B63" s="6"/>
      <c r="L63" s="6"/>
    </row>
    <row r="64" spans="1:31" x14ac:dyDescent="0.2">
      <c r="B64" s="6"/>
      <c r="L64" s="6"/>
    </row>
    <row r="65" spans="1:31" s="14" customFormat="1" ht="12.75" x14ac:dyDescent="0.2">
      <c r="A65" s="10"/>
      <c r="B65" s="11"/>
      <c r="C65" s="10"/>
      <c r="D65" s="41" t="s">
        <v>39</v>
      </c>
      <c r="E65" s="49"/>
      <c r="F65" s="49"/>
      <c r="G65" s="41" t="s">
        <v>40</v>
      </c>
      <c r="H65" s="49"/>
      <c r="I65" s="50"/>
      <c r="J65" s="49"/>
      <c r="K65" s="49"/>
      <c r="L65" s="1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pans="1:31" x14ac:dyDescent="0.2">
      <c r="B66" s="6"/>
      <c r="L66" s="6"/>
    </row>
    <row r="67" spans="1:31" x14ac:dyDescent="0.2">
      <c r="B67" s="6"/>
      <c r="L67" s="6"/>
    </row>
    <row r="68" spans="1:31" x14ac:dyDescent="0.2">
      <c r="B68" s="6"/>
      <c r="L68" s="6"/>
    </row>
    <row r="69" spans="1:31" x14ac:dyDescent="0.2">
      <c r="B69" s="6"/>
      <c r="L69" s="6"/>
    </row>
    <row r="70" spans="1:31" x14ac:dyDescent="0.2">
      <c r="B70" s="6"/>
      <c r="L70" s="6"/>
    </row>
    <row r="71" spans="1:31" x14ac:dyDescent="0.2">
      <c r="B71" s="6"/>
      <c r="L71" s="6"/>
    </row>
    <row r="72" spans="1:31" x14ac:dyDescent="0.2">
      <c r="B72" s="6"/>
      <c r="L72" s="6"/>
    </row>
    <row r="73" spans="1:31" x14ac:dyDescent="0.2">
      <c r="B73" s="6"/>
      <c r="L73" s="6"/>
    </row>
    <row r="74" spans="1:31" x14ac:dyDescent="0.2">
      <c r="B74" s="6"/>
      <c r="L74" s="6"/>
    </row>
    <row r="75" spans="1:31" x14ac:dyDescent="0.2">
      <c r="B75" s="6"/>
      <c r="L75" s="6"/>
    </row>
    <row r="76" spans="1:31" s="14" customFormat="1" ht="12.75" x14ac:dyDescent="0.2">
      <c r="A76" s="10"/>
      <c r="B76" s="11"/>
      <c r="C76" s="10"/>
      <c r="D76" s="44" t="s">
        <v>37</v>
      </c>
      <c r="E76" s="45"/>
      <c r="F76" s="46" t="s">
        <v>38</v>
      </c>
      <c r="G76" s="44" t="s">
        <v>37</v>
      </c>
      <c r="H76" s="45"/>
      <c r="I76" s="47"/>
      <c r="J76" s="48" t="s">
        <v>38</v>
      </c>
      <c r="K76" s="45"/>
      <c r="L76" s="13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pans="1:31" s="14" customFormat="1" ht="14.45" customHeight="1" x14ac:dyDescent="0.2">
      <c r="A77" s="10"/>
      <c r="B77" s="51"/>
      <c r="C77" s="52"/>
      <c r="D77" s="52"/>
      <c r="E77" s="52"/>
      <c r="F77" s="52"/>
      <c r="G77" s="52"/>
      <c r="H77" s="52"/>
      <c r="I77" s="53"/>
      <c r="J77" s="52"/>
      <c r="K77" s="52"/>
      <c r="L77" s="13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81" spans="1:47" s="14" customFormat="1" ht="6.95" customHeight="1" x14ac:dyDescent="0.2">
      <c r="A81" s="10"/>
      <c r="B81" s="54"/>
      <c r="C81" s="55"/>
      <c r="D81" s="55"/>
      <c r="E81" s="55"/>
      <c r="F81" s="55"/>
      <c r="G81" s="55"/>
      <c r="H81" s="55"/>
      <c r="I81" s="56"/>
      <c r="J81" s="55"/>
      <c r="K81" s="55"/>
      <c r="L81" s="13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pans="1:47" s="14" customFormat="1" ht="24.95" customHeight="1" x14ac:dyDescent="0.2">
      <c r="A82" s="10"/>
      <c r="B82" s="11"/>
      <c r="C82" s="7" t="s">
        <v>41</v>
      </c>
      <c r="D82" s="10"/>
      <c r="E82" s="10"/>
      <c r="F82" s="10"/>
      <c r="G82" s="10"/>
      <c r="H82" s="10"/>
      <c r="I82" s="12"/>
      <c r="J82" s="10"/>
      <c r="K82" s="10"/>
      <c r="L82" s="13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pans="1:47" s="14" customFormat="1" ht="6.95" customHeight="1" x14ac:dyDescent="0.2">
      <c r="A83" s="10"/>
      <c r="B83" s="11"/>
      <c r="C83" s="10"/>
      <c r="D83" s="10"/>
      <c r="E83" s="10"/>
      <c r="F83" s="10"/>
      <c r="G83" s="10"/>
      <c r="H83" s="10"/>
      <c r="I83" s="12"/>
      <c r="J83" s="10"/>
      <c r="K83" s="10"/>
      <c r="L83" s="13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pans="1:47" s="14" customFormat="1" ht="12" customHeight="1" x14ac:dyDescent="0.2">
      <c r="A84" s="10"/>
      <c r="B84" s="11"/>
      <c r="C84" s="9" t="s">
        <v>6</v>
      </c>
      <c r="D84" s="10"/>
      <c r="E84" s="10"/>
      <c r="F84" s="10"/>
      <c r="G84" s="10"/>
      <c r="H84" s="10"/>
      <c r="I84" s="12"/>
      <c r="J84" s="10"/>
      <c r="K84" s="10"/>
      <c r="L84" s="13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pans="1:47" s="14" customFormat="1" ht="14.45" customHeight="1" x14ac:dyDescent="0.2">
      <c r="A85" s="10"/>
      <c r="B85" s="11"/>
      <c r="C85" s="10"/>
      <c r="D85" s="10"/>
      <c r="E85" s="157" t="str">
        <f>E7</f>
        <v>Parkovací dům Havlíčkova 1, Kroměříž</v>
      </c>
      <c r="F85" s="158"/>
      <c r="G85" s="158"/>
      <c r="H85" s="158"/>
      <c r="I85" s="12"/>
      <c r="J85" s="10"/>
      <c r="K85" s="10"/>
      <c r="L85" s="13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pans="1:47" s="14" customFormat="1" ht="12" customHeight="1" x14ac:dyDescent="0.2">
      <c r="A86" s="10"/>
      <c r="B86" s="11"/>
      <c r="C86" s="9" t="s">
        <v>7</v>
      </c>
      <c r="D86" s="10"/>
      <c r="E86" s="10"/>
      <c r="F86" s="10"/>
      <c r="G86" s="10"/>
      <c r="H86" s="10"/>
      <c r="I86" s="12"/>
      <c r="J86" s="10"/>
      <c r="K86" s="10"/>
      <c r="L86" s="13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pans="1:47" s="14" customFormat="1" ht="14.45" customHeight="1" x14ac:dyDescent="0.2">
      <c r="A87" s="10"/>
      <c r="B87" s="11"/>
      <c r="C87" s="10"/>
      <c r="D87" s="10"/>
      <c r="E87" s="155" t="str">
        <f>E9</f>
        <v>507.1 - SO507.1 - Oplocení</v>
      </c>
      <c r="F87" s="156"/>
      <c r="G87" s="156"/>
      <c r="H87" s="156"/>
      <c r="I87" s="12"/>
      <c r="J87" s="10"/>
      <c r="K87" s="10"/>
      <c r="L87" s="13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pans="1:47" s="14" customFormat="1" ht="6.95" customHeight="1" x14ac:dyDescent="0.2">
      <c r="A88" s="10"/>
      <c r="B88" s="11"/>
      <c r="C88" s="10"/>
      <c r="D88" s="10"/>
      <c r="E88" s="10"/>
      <c r="F88" s="10"/>
      <c r="G88" s="10"/>
      <c r="H88" s="10"/>
      <c r="I88" s="12"/>
      <c r="J88" s="10"/>
      <c r="K88" s="10"/>
      <c r="L88" s="13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pans="1:47" s="14" customFormat="1" ht="12" customHeight="1" x14ac:dyDescent="0.2">
      <c r="A89" s="10"/>
      <c r="B89" s="11"/>
      <c r="C89" s="9" t="s">
        <v>12</v>
      </c>
      <c r="D89" s="10"/>
      <c r="E89" s="10"/>
      <c r="F89" s="15" t="str">
        <f>F12</f>
        <v xml:space="preserve"> </v>
      </c>
      <c r="G89" s="10"/>
      <c r="H89" s="10"/>
      <c r="I89" s="16" t="s">
        <v>14</v>
      </c>
      <c r="J89" s="17" t="str">
        <f>IF(J12="","",J12)</f>
        <v>3. 7. 2019</v>
      </c>
      <c r="K89" s="10"/>
      <c r="L89" s="13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pans="1:47" s="14" customFormat="1" ht="6.95" customHeight="1" x14ac:dyDescent="0.2">
      <c r="A90" s="10"/>
      <c r="B90" s="11"/>
      <c r="C90" s="10"/>
      <c r="D90" s="10"/>
      <c r="E90" s="10"/>
      <c r="F90" s="10"/>
      <c r="G90" s="10"/>
      <c r="H90" s="10"/>
      <c r="I90" s="12"/>
      <c r="J90" s="10"/>
      <c r="K90" s="10"/>
      <c r="L90" s="13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pans="1:47" s="14" customFormat="1" ht="15.6" customHeight="1" x14ac:dyDescent="0.2">
      <c r="A91" s="10"/>
      <c r="B91" s="11"/>
      <c r="C91" s="9" t="s">
        <v>15</v>
      </c>
      <c r="D91" s="10"/>
      <c r="E91" s="10"/>
      <c r="F91" s="15" t="str">
        <f>E15</f>
        <v xml:space="preserve"> </v>
      </c>
      <c r="G91" s="10"/>
      <c r="H91" s="10"/>
      <c r="I91" s="16" t="s">
        <v>19</v>
      </c>
      <c r="J91" s="57" t="str">
        <f>E21</f>
        <v xml:space="preserve"> </v>
      </c>
      <c r="K91" s="10"/>
      <c r="L91" s="13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pans="1:47" s="14" customFormat="1" ht="15.6" customHeight="1" x14ac:dyDescent="0.2">
      <c r="A92" s="10"/>
      <c r="B92" s="11"/>
      <c r="C92" s="9" t="s">
        <v>18</v>
      </c>
      <c r="D92" s="10"/>
      <c r="E92" s="10"/>
      <c r="F92" s="15" t="str">
        <f>IF(E18="","",E18)</f>
        <v>Vyplň údaj</v>
      </c>
      <c r="G92" s="10"/>
      <c r="H92" s="10"/>
      <c r="I92" s="16" t="s">
        <v>20</v>
      </c>
      <c r="J92" s="57" t="str">
        <f>E24</f>
        <v xml:space="preserve"> </v>
      </c>
      <c r="K92" s="10"/>
      <c r="L92" s="13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</row>
    <row r="93" spans="1:47" s="14" customFormat="1" ht="10.35" customHeight="1" x14ac:dyDescent="0.2">
      <c r="A93" s="10"/>
      <c r="B93" s="11"/>
      <c r="C93" s="10"/>
      <c r="D93" s="10"/>
      <c r="E93" s="10"/>
      <c r="F93" s="10"/>
      <c r="G93" s="10"/>
      <c r="H93" s="10"/>
      <c r="I93" s="12"/>
      <c r="J93" s="10"/>
      <c r="K93" s="10"/>
      <c r="L93" s="13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pans="1:47" s="14" customFormat="1" ht="29.25" customHeight="1" x14ac:dyDescent="0.2">
      <c r="A94" s="10"/>
      <c r="B94" s="11"/>
      <c r="C94" s="58" t="s">
        <v>42</v>
      </c>
      <c r="D94" s="33"/>
      <c r="E94" s="33"/>
      <c r="F94" s="33"/>
      <c r="G94" s="33"/>
      <c r="H94" s="33"/>
      <c r="I94" s="59"/>
      <c r="J94" s="60" t="s">
        <v>43</v>
      </c>
      <c r="K94" s="33"/>
      <c r="L94" s="13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</row>
    <row r="95" spans="1:47" s="14" customFormat="1" ht="10.35" customHeight="1" x14ac:dyDescent="0.2">
      <c r="A95" s="10"/>
      <c r="B95" s="11"/>
      <c r="C95" s="10"/>
      <c r="D95" s="10"/>
      <c r="E95" s="10"/>
      <c r="F95" s="10"/>
      <c r="G95" s="10"/>
      <c r="H95" s="10"/>
      <c r="I95" s="12"/>
      <c r="J95" s="10"/>
      <c r="K95" s="10"/>
      <c r="L95" s="13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</row>
    <row r="96" spans="1:47" s="14" customFormat="1" ht="22.9" customHeight="1" x14ac:dyDescent="0.2">
      <c r="A96" s="10"/>
      <c r="B96" s="11"/>
      <c r="C96" s="61" t="s">
        <v>44</v>
      </c>
      <c r="D96" s="10"/>
      <c r="E96" s="10"/>
      <c r="F96" s="10"/>
      <c r="G96" s="10"/>
      <c r="H96" s="10"/>
      <c r="I96" s="12"/>
      <c r="J96" s="27">
        <f>J123</f>
        <v>0</v>
      </c>
      <c r="K96" s="10"/>
      <c r="L96" s="1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U96" s="2" t="s">
        <v>45</v>
      </c>
    </row>
    <row r="97" spans="1:31" s="62" customFormat="1" ht="24.95" customHeight="1" x14ac:dyDescent="0.2">
      <c r="B97" s="63"/>
      <c r="D97" s="64" t="s">
        <v>46</v>
      </c>
      <c r="E97" s="65"/>
      <c r="F97" s="65"/>
      <c r="G97" s="65"/>
      <c r="H97" s="65"/>
      <c r="I97" s="66"/>
      <c r="J97" s="67">
        <f>J124</f>
        <v>0</v>
      </c>
      <c r="L97" s="63"/>
    </row>
    <row r="98" spans="1:31" s="68" customFormat="1" ht="19.899999999999999" customHeight="1" x14ac:dyDescent="0.2">
      <c r="B98" s="69"/>
      <c r="D98" s="70" t="s">
        <v>47</v>
      </c>
      <c r="E98" s="71"/>
      <c r="F98" s="71"/>
      <c r="G98" s="71"/>
      <c r="H98" s="71"/>
      <c r="I98" s="72"/>
      <c r="J98" s="73">
        <f>J125</f>
        <v>0</v>
      </c>
      <c r="L98" s="69"/>
    </row>
    <row r="99" spans="1:31" s="68" customFormat="1" ht="19.899999999999999" customHeight="1" x14ac:dyDescent="0.2">
      <c r="B99" s="69"/>
      <c r="D99" s="70" t="s">
        <v>48</v>
      </c>
      <c r="E99" s="71"/>
      <c r="F99" s="71"/>
      <c r="G99" s="71"/>
      <c r="H99" s="71"/>
      <c r="I99" s="72"/>
      <c r="J99" s="73">
        <f>J133</f>
        <v>0</v>
      </c>
      <c r="L99" s="69"/>
    </row>
    <row r="100" spans="1:31" s="68" customFormat="1" ht="19.899999999999999" customHeight="1" x14ac:dyDescent="0.2">
      <c r="B100" s="69"/>
      <c r="D100" s="70" t="s">
        <v>49</v>
      </c>
      <c r="E100" s="71"/>
      <c r="F100" s="71"/>
      <c r="G100" s="71"/>
      <c r="H100" s="71"/>
      <c r="I100" s="72"/>
      <c r="J100" s="73">
        <f>J143</f>
        <v>0</v>
      </c>
      <c r="L100" s="69"/>
    </row>
    <row r="101" spans="1:31" s="68" customFormat="1" ht="19.899999999999999" customHeight="1" x14ac:dyDescent="0.2">
      <c r="B101" s="69"/>
      <c r="D101" s="70" t="s">
        <v>50</v>
      </c>
      <c r="E101" s="71"/>
      <c r="F101" s="71"/>
      <c r="G101" s="71"/>
      <c r="H101" s="71"/>
      <c r="I101" s="72"/>
      <c r="J101" s="73">
        <f>J149</f>
        <v>0</v>
      </c>
      <c r="L101" s="69"/>
    </row>
    <row r="102" spans="1:31" s="62" customFormat="1" ht="24.95" customHeight="1" x14ac:dyDescent="0.2">
      <c r="B102" s="63"/>
      <c r="D102" s="64" t="s">
        <v>51</v>
      </c>
      <c r="E102" s="65"/>
      <c r="F102" s="65"/>
      <c r="G102" s="65"/>
      <c r="H102" s="65"/>
      <c r="I102" s="66"/>
      <c r="J102" s="67">
        <f>J151</f>
        <v>0</v>
      </c>
      <c r="L102" s="63"/>
    </row>
    <row r="103" spans="1:31" s="68" customFormat="1" ht="19.899999999999999" customHeight="1" x14ac:dyDescent="0.2">
      <c r="B103" s="69"/>
      <c r="D103" s="70" t="s">
        <v>52</v>
      </c>
      <c r="E103" s="71"/>
      <c r="F103" s="71"/>
      <c r="G103" s="71"/>
      <c r="H103" s="71"/>
      <c r="I103" s="72"/>
      <c r="J103" s="73">
        <f>J152</f>
        <v>0</v>
      </c>
      <c r="L103" s="69"/>
    </row>
    <row r="104" spans="1:31" s="14" customFormat="1" ht="21.75" customHeight="1" x14ac:dyDescent="0.2">
      <c r="A104" s="10"/>
      <c r="B104" s="11"/>
      <c r="C104" s="10"/>
      <c r="D104" s="10"/>
      <c r="E104" s="10"/>
      <c r="F104" s="10"/>
      <c r="G104" s="10"/>
      <c r="H104" s="10"/>
      <c r="I104" s="12"/>
      <c r="J104" s="10"/>
      <c r="K104" s="10"/>
      <c r="L104" s="1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pans="1:31" s="14" customFormat="1" ht="6.95" customHeight="1" x14ac:dyDescent="0.2">
      <c r="A105" s="10"/>
      <c r="B105" s="51"/>
      <c r="C105" s="52"/>
      <c r="D105" s="52"/>
      <c r="E105" s="52"/>
      <c r="F105" s="52"/>
      <c r="G105" s="52"/>
      <c r="H105" s="52"/>
      <c r="I105" s="53"/>
      <c r="J105" s="52"/>
      <c r="K105" s="52"/>
      <c r="L105" s="1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9" spans="1:31" s="14" customFormat="1" ht="6.95" customHeight="1" x14ac:dyDescent="0.2">
      <c r="A109" s="10"/>
      <c r="B109" s="54"/>
      <c r="C109" s="55"/>
      <c r="D109" s="55"/>
      <c r="E109" s="55"/>
      <c r="F109" s="55"/>
      <c r="G109" s="55"/>
      <c r="H109" s="55"/>
      <c r="I109" s="56"/>
      <c r="J109" s="55"/>
      <c r="K109" s="55"/>
      <c r="L109" s="1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pans="1:31" s="14" customFormat="1" ht="24.95" customHeight="1" x14ac:dyDescent="0.2">
      <c r="A110" s="10"/>
      <c r="B110" s="11"/>
      <c r="C110" s="7" t="s">
        <v>53</v>
      </c>
      <c r="D110" s="10"/>
      <c r="E110" s="10"/>
      <c r="F110" s="10"/>
      <c r="G110" s="10"/>
      <c r="H110" s="10"/>
      <c r="I110" s="12"/>
      <c r="J110" s="10"/>
      <c r="K110" s="10"/>
      <c r="L110" s="1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pans="1:31" s="14" customFormat="1" ht="6.95" customHeight="1" x14ac:dyDescent="0.2">
      <c r="A111" s="10"/>
      <c r="B111" s="11"/>
      <c r="C111" s="10"/>
      <c r="D111" s="10"/>
      <c r="E111" s="10"/>
      <c r="F111" s="10"/>
      <c r="G111" s="10"/>
      <c r="H111" s="10"/>
      <c r="I111" s="12"/>
      <c r="J111" s="10"/>
      <c r="K111" s="10"/>
      <c r="L111" s="1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pans="1:31" s="14" customFormat="1" ht="12" customHeight="1" x14ac:dyDescent="0.2">
      <c r="A112" s="10"/>
      <c r="B112" s="11"/>
      <c r="C112" s="9" t="s">
        <v>6</v>
      </c>
      <c r="D112" s="10"/>
      <c r="E112" s="10"/>
      <c r="F112" s="10"/>
      <c r="G112" s="10"/>
      <c r="H112" s="10"/>
      <c r="I112" s="12"/>
      <c r="J112" s="10"/>
      <c r="K112" s="10"/>
      <c r="L112" s="1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pans="1:65" s="14" customFormat="1" ht="14.45" customHeight="1" x14ac:dyDescent="0.2">
      <c r="A113" s="10"/>
      <c r="B113" s="11"/>
      <c r="C113" s="10"/>
      <c r="D113" s="10"/>
      <c r="E113" s="157" t="str">
        <f>E7</f>
        <v>Parkovací dům Havlíčkova 1, Kroměříž</v>
      </c>
      <c r="F113" s="158"/>
      <c r="G113" s="158"/>
      <c r="H113" s="158"/>
      <c r="I113" s="12"/>
      <c r="J113" s="10"/>
      <c r="K113" s="10"/>
      <c r="L113" s="1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pans="1:65" s="14" customFormat="1" ht="12" customHeight="1" x14ac:dyDescent="0.2">
      <c r="A114" s="10"/>
      <c r="B114" s="11"/>
      <c r="C114" s="9" t="s">
        <v>7</v>
      </c>
      <c r="D114" s="10"/>
      <c r="E114" s="10"/>
      <c r="F114" s="10"/>
      <c r="G114" s="10"/>
      <c r="H114" s="10"/>
      <c r="I114" s="12"/>
      <c r="J114" s="10"/>
      <c r="K114" s="10"/>
      <c r="L114" s="1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pans="1:65" s="14" customFormat="1" ht="14.45" customHeight="1" x14ac:dyDescent="0.2">
      <c r="A115" s="10"/>
      <c r="B115" s="11"/>
      <c r="C115" s="10"/>
      <c r="D115" s="10"/>
      <c r="E115" s="155" t="str">
        <f>E9</f>
        <v>507.1 - SO507.1 - Oplocení</v>
      </c>
      <c r="F115" s="156"/>
      <c r="G115" s="156"/>
      <c r="H115" s="156"/>
      <c r="I115" s="12"/>
      <c r="J115" s="10"/>
      <c r="K115" s="10"/>
      <c r="L115" s="1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pans="1:65" s="14" customFormat="1" ht="6.95" customHeight="1" x14ac:dyDescent="0.2">
      <c r="A116" s="10"/>
      <c r="B116" s="11"/>
      <c r="C116" s="10"/>
      <c r="D116" s="10"/>
      <c r="E116" s="10"/>
      <c r="F116" s="10"/>
      <c r="G116" s="10"/>
      <c r="H116" s="10"/>
      <c r="I116" s="12"/>
      <c r="J116" s="10"/>
      <c r="K116" s="10"/>
      <c r="L116" s="1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pans="1:65" s="14" customFormat="1" ht="12" customHeight="1" x14ac:dyDescent="0.2">
      <c r="A117" s="10"/>
      <c r="B117" s="11"/>
      <c r="C117" s="9" t="s">
        <v>12</v>
      </c>
      <c r="D117" s="10"/>
      <c r="E117" s="10"/>
      <c r="F117" s="15" t="str">
        <f>F12</f>
        <v xml:space="preserve"> </v>
      </c>
      <c r="G117" s="10"/>
      <c r="H117" s="10"/>
      <c r="I117" s="16" t="s">
        <v>14</v>
      </c>
      <c r="J117" s="17" t="str">
        <f>IF(J12="","",J12)</f>
        <v>3. 7. 2019</v>
      </c>
      <c r="K117" s="10"/>
      <c r="L117" s="1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pans="1:65" s="14" customFormat="1" ht="6.95" customHeight="1" x14ac:dyDescent="0.2">
      <c r="A118" s="10"/>
      <c r="B118" s="11"/>
      <c r="C118" s="10"/>
      <c r="D118" s="10"/>
      <c r="E118" s="10"/>
      <c r="F118" s="10"/>
      <c r="G118" s="10"/>
      <c r="H118" s="10"/>
      <c r="I118" s="12"/>
      <c r="J118" s="10"/>
      <c r="K118" s="10"/>
      <c r="L118" s="1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pans="1:65" s="14" customFormat="1" ht="15.6" customHeight="1" x14ac:dyDescent="0.2">
      <c r="A119" s="10"/>
      <c r="B119" s="11"/>
      <c r="C119" s="9" t="s">
        <v>15</v>
      </c>
      <c r="D119" s="10"/>
      <c r="E119" s="10"/>
      <c r="F119" s="15" t="str">
        <f>E15</f>
        <v xml:space="preserve"> </v>
      </c>
      <c r="G119" s="10"/>
      <c r="H119" s="10"/>
      <c r="I119" s="16" t="s">
        <v>19</v>
      </c>
      <c r="J119" s="57" t="str">
        <f>E21</f>
        <v xml:space="preserve"> </v>
      </c>
      <c r="K119" s="10"/>
      <c r="L119" s="1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pans="1:65" s="14" customFormat="1" ht="15.6" customHeight="1" x14ac:dyDescent="0.2">
      <c r="A120" s="10"/>
      <c r="B120" s="11"/>
      <c r="C120" s="9" t="s">
        <v>18</v>
      </c>
      <c r="D120" s="10"/>
      <c r="E120" s="10"/>
      <c r="F120" s="15" t="str">
        <f>IF(E18="","",E18)</f>
        <v>Vyplň údaj</v>
      </c>
      <c r="G120" s="10"/>
      <c r="H120" s="10"/>
      <c r="I120" s="16" t="s">
        <v>20</v>
      </c>
      <c r="J120" s="57" t="str">
        <f>E24</f>
        <v xml:space="preserve"> </v>
      </c>
      <c r="K120" s="10"/>
      <c r="L120" s="13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pans="1:65" s="14" customFormat="1" ht="10.35" customHeight="1" x14ac:dyDescent="0.2">
      <c r="A121" s="10"/>
      <c r="B121" s="11"/>
      <c r="C121" s="10"/>
      <c r="D121" s="10"/>
      <c r="E121" s="10"/>
      <c r="F121" s="10"/>
      <c r="G121" s="10"/>
      <c r="H121" s="10"/>
      <c r="I121" s="12"/>
      <c r="J121" s="10"/>
      <c r="K121" s="10"/>
      <c r="L121" s="13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pans="1:65" s="84" customFormat="1" ht="29.25" customHeight="1" x14ac:dyDescent="0.2">
      <c r="A122" s="74"/>
      <c r="B122" s="75"/>
      <c r="C122" s="76" t="s">
        <v>54</v>
      </c>
      <c r="D122" s="77" t="s">
        <v>55</v>
      </c>
      <c r="E122" s="77" t="s">
        <v>56</v>
      </c>
      <c r="F122" s="77" t="s">
        <v>57</v>
      </c>
      <c r="G122" s="77" t="s">
        <v>58</v>
      </c>
      <c r="H122" s="77" t="s">
        <v>59</v>
      </c>
      <c r="I122" s="78" t="s">
        <v>60</v>
      </c>
      <c r="J122" s="77" t="s">
        <v>43</v>
      </c>
      <c r="K122" s="79" t="s">
        <v>61</v>
      </c>
      <c r="L122" s="80"/>
      <c r="M122" s="81" t="s">
        <v>10</v>
      </c>
      <c r="N122" s="82" t="s">
        <v>26</v>
      </c>
      <c r="O122" s="82" t="s">
        <v>62</v>
      </c>
      <c r="P122" s="82" t="s">
        <v>63</v>
      </c>
      <c r="Q122" s="82" t="s">
        <v>64</v>
      </c>
      <c r="R122" s="82" t="s">
        <v>65</v>
      </c>
      <c r="S122" s="82" t="s">
        <v>66</v>
      </c>
      <c r="T122" s="83" t="s">
        <v>67</v>
      </c>
      <c r="U122" s="74"/>
      <c r="V122" s="74"/>
      <c r="W122" s="74"/>
      <c r="X122" s="74"/>
      <c r="Y122" s="74"/>
      <c r="Z122" s="74"/>
      <c r="AA122" s="74"/>
      <c r="AB122" s="74"/>
      <c r="AC122" s="74"/>
      <c r="AD122" s="74"/>
      <c r="AE122" s="74"/>
    </row>
    <row r="123" spans="1:65" s="14" customFormat="1" ht="22.9" customHeight="1" x14ac:dyDescent="0.25">
      <c r="A123" s="10"/>
      <c r="B123" s="11"/>
      <c r="C123" s="85" t="s">
        <v>68</v>
      </c>
      <c r="D123" s="10"/>
      <c r="E123" s="10"/>
      <c r="F123" s="10"/>
      <c r="G123" s="10"/>
      <c r="H123" s="10"/>
      <c r="I123" s="12"/>
      <c r="J123" s="86">
        <f>BK123</f>
        <v>0</v>
      </c>
      <c r="K123" s="10"/>
      <c r="L123" s="11"/>
      <c r="M123" s="87"/>
      <c r="N123" s="88"/>
      <c r="O123" s="24"/>
      <c r="P123" s="89">
        <f>P124+P151</f>
        <v>0</v>
      </c>
      <c r="Q123" s="24"/>
      <c r="R123" s="89">
        <f>R124+R151</f>
        <v>20.470244999999995</v>
      </c>
      <c r="S123" s="24"/>
      <c r="T123" s="90">
        <f>T124+T151</f>
        <v>0</v>
      </c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" t="s">
        <v>69</v>
      </c>
      <c r="AU123" s="2" t="s">
        <v>45</v>
      </c>
      <c r="BK123" s="91">
        <f>BK124+BK151</f>
        <v>0</v>
      </c>
    </row>
    <row r="124" spans="1:65" s="92" customFormat="1" ht="25.9" customHeight="1" x14ac:dyDescent="0.2">
      <c r="B124" s="93"/>
      <c r="D124" s="94" t="s">
        <v>69</v>
      </c>
      <c r="E124" s="95" t="s">
        <v>70</v>
      </c>
      <c r="F124" s="95" t="s">
        <v>71</v>
      </c>
      <c r="I124" s="96"/>
      <c r="J124" s="97">
        <f>BK124</f>
        <v>0</v>
      </c>
      <c r="L124" s="93"/>
      <c r="M124" s="98"/>
      <c r="N124" s="99"/>
      <c r="O124" s="99"/>
      <c r="P124" s="100">
        <f>P125+P133+P143+P149</f>
        <v>0</v>
      </c>
      <c r="Q124" s="99"/>
      <c r="R124" s="100">
        <f>R125+R133+R143+R149</f>
        <v>20.470244999999995</v>
      </c>
      <c r="S124" s="99"/>
      <c r="T124" s="101">
        <f>T125+T133+T143+T149</f>
        <v>0</v>
      </c>
      <c r="AR124" s="94" t="s">
        <v>72</v>
      </c>
      <c r="AT124" s="102" t="s">
        <v>69</v>
      </c>
      <c r="AU124" s="102" t="s">
        <v>73</v>
      </c>
      <c r="AY124" s="94" t="s">
        <v>74</v>
      </c>
      <c r="BK124" s="103">
        <f>BK125+BK133+BK143+BK149</f>
        <v>0</v>
      </c>
    </row>
    <row r="125" spans="1:65" s="92" customFormat="1" ht="22.9" customHeight="1" x14ac:dyDescent="0.2">
      <c r="B125" s="93"/>
      <c r="D125" s="94" t="s">
        <v>69</v>
      </c>
      <c r="E125" s="104" t="s">
        <v>72</v>
      </c>
      <c r="F125" s="104" t="s">
        <v>75</v>
      </c>
      <c r="I125" s="96"/>
      <c r="J125" s="105">
        <f>BK125</f>
        <v>0</v>
      </c>
      <c r="L125" s="93"/>
      <c r="M125" s="98"/>
      <c r="N125" s="99"/>
      <c r="O125" s="99"/>
      <c r="P125" s="100">
        <f>SUM(P126:P132)</f>
        <v>0</v>
      </c>
      <c r="Q125" s="99"/>
      <c r="R125" s="100">
        <f>SUM(R126:R132)</f>
        <v>0</v>
      </c>
      <c r="S125" s="99"/>
      <c r="T125" s="101">
        <f>SUM(T126:T132)</f>
        <v>0</v>
      </c>
      <c r="AR125" s="94" t="s">
        <v>72</v>
      </c>
      <c r="AT125" s="102" t="s">
        <v>69</v>
      </c>
      <c r="AU125" s="102" t="s">
        <v>72</v>
      </c>
      <c r="AY125" s="94" t="s">
        <v>74</v>
      </c>
      <c r="BK125" s="103">
        <f>SUM(BK126:BK132)</f>
        <v>0</v>
      </c>
    </row>
    <row r="126" spans="1:65" s="14" customFormat="1" ht="32.450000000000003" customHeight="1" x14ac:dyDescent="0.2">
      <c r="A126" s="10"/>
      <c r="B126" s="106"/>
      <c r="C126" s="107" t="s">
        <v>72</v>
      </c>
      <c r="D126" s="107" t="s">
        <v>76</v>
      </c>
      <c r="E126" s="108" t="s">
        <v>77</v>
      </c>
      <c r="F126" s="109" t="s">
        <v>78</v>
      </c>
      <c r="G126" s="110" t="s">
        <v>79</v>
      </c>
      <c r="H126" s="111">
        <v>8.25</v>
      </c>
      <c r="I126" s="112"/>
      <c r="J126" s="113">
        <f>ROUND(I126*H126,2)</f>
        <v>0</v>
      </c>
      <c r="K126" s="109" t="s">
        <v>80</v>
      </c>
      <c r="L126" s="11"/>
      <c r="M126" s="114" t="s">
        <v>10</v>
      </c>
      <c r="N126" s="115" t="s">
        <v>27</v>
      </c>
      <c r="O126" s="116"/>
      <c r="P126" s="117">
        <f>O126*H126</f>
        <v>0</v>
      </c>
      <c r="Q126" s="117">
        <v>0</v>
      </c>
      <c r="R126" s="117">
        <f>Q126*H126</f>
        <v>0</v>
      </c>
      <c r="S126" s="117">
        <v>0</v>
      </c>
      <c r="T126" s="118">
        <f>S126*H126</f>
        <v>0</v>
      </c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R126" s="119" t="s">
        <v>81</v>
      </c>
      <c r="AT126" s="119" t="s">
        <v>76</v>
      </c>
      <c r="AU126" s="119" t="s">
        <v>2</v>
      </c>
      <c r="AY126" s="2" t="s">
        <v>74</v>
      </c>
      <c r="BE126" s="120">
        <f>IF(N126="základní",J126,0)</f>
        <v>0</v>
      </c>
      <c r="BF126" s="120">
        <f>IF(N126="snížená",J126,0)</f>
        <v>0</v>
      </c>
      <c r="BG126" s="120">
        <f>IF(N126="zákl. přenesená",J126,0)</f>
        <v>0</v>
      </c>
      <c r="BH126" s="120">
        <f>IF(N126="sníž. přenesená",J126,0)</f>
        <v>0</v>
      </c>
      <c r="BI126" s="120">
        <f>IF(N126="nulová",J126,0)</f>
        <v>0</v>
      </c>
      <c r="BJ126" s="2" t="s">
        <v>72</v>
      </c>
      <c r="BK126" s="120">
        <f>ROUND(I126*H126,2)</f>
        <v>0</v>
      </c>
      <c r="BL126" s="2" t="s">
        <v>81</v>
      </c>
      <c r="BM126" s="119" t="s">
        <v>82</v>
      </c>
    </row>
    <row r="127" spans="1:65" s="121" customFormat="1" x14ac:dyDescent="0.2">
      <c r="B127" s="122"/>
      <c r="D127" s="123" t="s">
        <v>83</v>
      </c>
      <c r="E127" s="124" t="s">
        <v>10</v>
      </c>
      <c r="F127" s="125" t="s">
        <v>84</v>
      </c>
      <c r="H127" s="126">
        <v>7.8</v>
      </c>
      <c r="I127" s="127"/>
      <c r="L127" s="122"/>
      <c r="M127" s="128"/>
      <c r="N127" s="129"/>
      <c r="O127" s="129"/>
      <c r="P127" s="129"/>
      <c r="Q127" s="129"/>
      <c r="R127" s="129"/>
      <c r="S127" s="129"/>
      <c r="T127" s="130"/>
      <c r="AT127" s="124" t="s">
        <v>83</v>
      </c>
      <c r="AU127" s="124" t="s">
        <v>2</v>
      </c>
      <c r="AV127" s="121" t="s">
        <v>2</v>
      </c>
      <c r="AW127" s="121" t="s">
        <v>85</v>
      </c>
      <c r="AX127" s="121" t="s">
        <v>73</v>
      </c>
      <c r="AY127" s="124" t="s">
        <v>74</v>
      </c>
    </row>
    <row r="128" spans="1:65" s="121" customFormat="1" x14ac:dyDescent="0.2">
      <c r="B128" s="122"/>
      <c r="D128" s="123" t="s">
        <v>83</v>
      </c>
      <c r="E128" s="124" t="s">
        <v>10</v>
      </c>
      <c r="F128" s="125" t="s">
        <v>86</v>
      </c>
      <c r="H128" s="126">
        <v>0.45</v>
      </c>
      <c r="I128" s="127"/>
      <c r="L128" s="122"/>
      <c r="M128" s="128"/>
      <c r="N128" s="129"/>
      <c r="O128" s="129"/>
      <c r="P128" s="129"/>
      <c r="Q128" s="129"/>
      <c r="R128" s="129"/>
      <c r="S128" s="129"/>
      <c r="T128" s="130"/>
      <c r="AT128" s="124" t="s">
        <v>83</v>
      </c>
      <c r="AU128" s="124" t="s">
        <v>2</v>
      </c>
      <c r="AV128" s="121" t="s">
        <v>2</v>
      </c>
      <c r="AW128" s="121" t="s">
        <v>85</v>
      </c>
      <c r="AX128" s="121" t="s">
        <v>73</v>
      </c>
      <c r="AY128" s="124" t="s">
        <v>74</v>
      </c>
    </row>
    <row r="129" spans="1:65" s="131" customFormat="1" x14ac:dyDescent="0.2">
      <c r="B129" s="132"/>
      <c r="D129" s="123" t="s">
        <v>83</v>
      </c>
      <c r="E129" s="133" t="s">
        <v>10</v>
      </c>
      <c r="F129" s="134" t="s">
        <v>87</v>
      </c>
      <c r="H129" s="135">
        <v>8.25</v>
      </c>
      <c r="I129" s="136"/>
      <c r="L129" s="132"/>
      <c r="M129" s="137"/>
      <c r="N129" s="138"/>
      <c r="O129" s="138"/>
      <c r="P129" s="138"/>
      <c r="Q129" s="138"/>
      <c r="R129" s="138"/>
      <c r="S129" s="138"/>
      <c r="T129" s="139"/>
      <c r="AT129" s="133" t="s">
        <v>83</v>
      </c>
      <c r="AU129" s="133" t="s">
        <v>2</v>
      </c>
      <c r="AV129" s="131" t="s">
        <v>81</v>
      </c>
      <c r="AW129" s="131" t="s">
        <v>85</v>
      </c>
      <c r="AX129" s="131" t="s">
        <v>72</v>
      </c>
      <c r="AY129" s="133" t="s">
        <v>74</v>
      </c>
    </row>
    <row r="130" spans="1:65" s="14" customFormat="1" ht="54" customHeight="1" x14ac:dyDescent="0.2">
      <c r="A130" s="10"/>
      <c r="B130" s="106"/>
      <c r="C130" s="107" t="s">
        <v>2</v>
      </c>
      <c r="D130" s="107" t="s">
        <v>76</v>
      </c>
      <c r="E130" s="108" t="s">
        <v>88</v>
      </c>
      <c r="F130" s="109" t="s">
        <v>89</v>
      </c>
      <c r="G130" s="110" t="s">
        <v>79</v>
      </c>
      <c r="H130" s="111">
        <v>8.25</v>
      </c>
      <c r="I130" s="112"/>
      <c r="J130" s="113">
        <f>ROUND(I130*H130,2)</f>
        <v>0</v>
      </c>
      <c r="K130" s="109" t="s">
        <v>80</v>
      </c>
      <c r="L130" s="11"/>
      <c r="M130" s="114" t="s">
        <v>10</v>
      </c>
      <c r="N130" s="115" t="s">
        <v>27</v>
      </c>
      <c r="O130" s="116"/>
      <c r="P130" s="117">
        <f>O130*H130</f>
        <v>0</v>
      </c>
      <c r="Q130" s="117">
        <v>0</v>
      </c>
      <c r="R130" s="117">
        <f>Q130*H130</f>
        <v>0</v>
      </c>
      <c r="S130" s="117">
        <v>0</v>
      </c>
      <c r="T130" s="118">
        <f>S130*H130</f>
        <v>0</v>
      </c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R130" s="119" t="s">
        <v>81</v>
      </c>
      <c r="AT130" s="119" t="s">
        <v>76</v>
      </c>
      <c r="AU130" s="119" t="s">
        <v>2</v>
      </c>
      <c r="AY130" s="2" t="s">
        <v>74</v>
      </c>
      <c r="BE130" s="120">
        <f>IF(N130="základní",J130,0)</f>
        <v>0</v>
      </c>
      <c r="BF130" s="120">
        <f>IF(N130="snížená",J130,0)</f>
        <v>0</v>
      </c>
      <c r="BG130" s="120">
        <f>IF(N130="zákl. přenesená",J130,0)</f>
        <v>0</v>
      </c>
      <c r="BH130" s="120">
        <f>IF(N130="sníž. přenesená",J130,0)</f>
        <v>0</v>
      </c>
      <c r="BI130" s="120">
        <f>IF(N130="nulová",J130,0)</f>
        <v>0</v>
      </c>
      <c r="BJ130" s="2" t="s">
        <v>72</v>
      </c>
      <c r="BK130" s="120">
        <f>ROUND(I130*H130,2)</f>
        <v>0</v>
      </c>
      <c r="BL130" s="2" t="s">
        <v>81</v>
      </c>
      <c r="BM130" s="119" t="s">
        <v>90</v>
      </c>
    </row>
    <row r="131" spans="1:65" s="14" customFormat="1" ht="43.15" customHeight="1" x14ac:dyDescent="0.2">
      <c r="A131" s="10"/>
      <c r="B131" s="106"/>
      <c r="C131" s="107" t="s">
        <v>91</v>
      </c>
      <c r="D131" s="107" t="s">
        <v>76</v>
      </c>
      <c r="E131" s="108" t="s">
        <v>92</v>
      </c>
      <c r="F131" s="109" t="s">
        <v>93</v>
      </c>
      <c r="G131" s="110" t="s">
        <v>94</v>
      </c>
      <c r="H131" s="111">
        <v>14.85</v>
      </c>
      <c r="I131" s="112"/>
      <c r="J131" s="113">
        <f>ROUND(I131*H131,2)</f>
        <v>0</v>
      </c>
      <c r="K131" s="109" t="s">
        <v>80</v>
      </c>
      <c r="L131" s="11"/>
      <c r="M131" s="114" t="s">
        <v>10</v>
      </c>
      <c r="N131" s="115" t="s">
        <v>27</v>
      </c>
      <c r="O131" s="116"/>
      <c r="P131" s="117">
        <f>O131*H131</f>
        <v>0</v>
      </c>
      <c r="Q131" s="117">
        <v>0</v>
      </c>
      <c r="R131" s="117">
        <f>Q131*H131</f>
        <v>0</v>
      </c>
      <c r="S131" s="117">
        <v>0</v>
      </c>
      <c r="T131" s="118">
        <f>S131*H131</f>
        <v>0</v>
      </c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R131" s="119" t="s">
        <v>81</v>
      </c>
      <c r="AT131" s="119" t="s">
        <v>76</v>
      </c>
      <c r="AU131" s="119" t="s">
        <v>2</v>
      </c>
      <c r="AY131" s="2" t="s">
        <v>74</v>
      </c>
      <c r="BE131" s="120">
        <f>IF(N131="základní",J131,0)</f>
        <v>0</v>
      </c>
      <c r="BF131" s="120">
        <f>IF(N131="snížená",J131,0)</f>
        <v>0</v>
      </c>
      <c r="BG131" s="120">
        <f>IF(N131="zákl. přenesená",J131,0)</f>
        <v>0</v>
      </c>
      <c r="BH131" s="120">
        <f>IF(N131="sníž. přenesená",J131,0)</f>
        <v>0</v>
      </c>
      <c r="BI131" s="120">
        <f>IF(N131="nulová",J131,0)</f>
        <v>0</v>
      </c>
      <c r="BJ131" s="2" t="s">
        <v>72</v>
      </c>
      <c r="BK131" s="120">
        <f>ROUND(I131*H131,2)</f>
        <v>0</v>
      </c>
      <c r="BL131" s="2" t="s">
        <v>81</v>
      </c>
      <c r="BM131" s="119" t="s">
        <v>95</v>
      </c>
    </row>
    <row r="132" spans="1:65" s="121" customFormat="1" x14ac:dyDescent="0.2">
      <c r="B132" s="122"/>
      <c r="D132" s="123" t="s">
        <v>83</v>
      </c>
      <c r="E132" s="124" t="s">
        <v>10</v>
      </c>
      <c r="F132" s="125" t="s">
        <v>96</v>
      </c>
      <c r="H132" s="126">
        <v>14.85</v>
      </c>
      <c r="I132" s="127"/>
      <c r="L132" s="122"/>
      <c r="M132" s="128"/>
      <c r="N132" s="129"/>
      <c r="O132" s="129"/>
      <c r="P132" s="129"/>
      <c r="Q132" s="129"/>
      <c r="R132" s="129"/>
      <c r="S132" s="129"/>
      <c r="T132" s="130"/>
      <c r="AT132" s="124" t="s">
        <v>83</v>
      </c>
      <c r="AU132" s="124" t="s">
        <v>2</v>
      </c>
      <c r="AV132" s="121" t="s">
        <v>2</v>
      </c>
      <c r="AW132" s="121" t="s">
        <v>85</v>
      </c>
      <c r="AX132" s="121" t="s">
        <v>72</v>
      </c>
      <c r="AY132" s="124" t="s">
        <v>74</v>
      </c>
    </row>
    <row r="133" spans="1:65" s="92" customFormat="1" ht="22.9" customHeight="1" x14ac:dyDescent="0.2">
      <c r="B133" s="93"/>
      <c r="D133" s="94" t="s">
        <v>69</v>
      </c>
      <c r="E133" s="104" t="s">
        <v>2</v>
      </c>
      <c r="F133" s="104" t="s">
        <v>97</v>
      </c>
      <c r="I133" s="96"/>
      <c r="J133" s="105">
        <f>BK133</f>
        <v>0</v>
      </c>
      <c r="L133" s="93"/>
      <c r="M133" s="98"/>
      <c r="N133" s="99"/>
      <c r="O133" s="99"/>
      <c r="P133" s="100">
        <f>SUM(P134:P142)</f>
        <v>0</v>
      </c>
      <c r="Q133" s="99"/>
      <c r="R133" s="100">
        <f>SUM(R134:R142)</f>
        <v>18.865004999999996</v>
      </c>
      <c r="S133" s="99"/>
      <c r="T133" s="101">
        <f>SUM(T134:T142)</f>
        <v>0</v>
      </c>
      <c r="AR133" s="94" t="s">
        <v>72</v>
      </c>
      <c r="AT133" s="102" t="s">
        <v>69</v>
      </c>
      <c r="AU133" s="102" t="s">
        <v>72</v>
      </c>
      <c r="AY133" s="94" t="s">
        <v>74</v>
      </c>
      <c r="BK133" s="103">
        <f>SUM(BK134:BK142)</f>
        <v>0</v>
      </c>
    </row>
    <row r="134" spans="1:65" s="14" customFormat="1" ht="21.6" customHeight="1" x14ac:dyDescent="0.2">
      <c r="A134" s="10"/>
      <c r="B134" s="106"/>
      <c r="C134" s="107" t="s">
        <v>81</v>
      </c>
      <c r="D134" s="107" t="s">
        <v>76</v>
      </c>
      <c r="E134" s="108" t="s">
        <v>98</v>
      </c>
      <c r="F134" s="109" t="s">
        <v>99</v>
      </c>
      <c r="G134" s="110" t="s">
        <v>79</v>
      </c>
      <c r="H134" s="111">
        <v>8.25</v>
      </c>
      <c r="I134" s="112"/>
      <c r="J134" s="113">
        <f>ROUND(I134*H134,2)</f>
        <v>0</v>
      </c>
      <c r="K134" s="109" t="s">
        <v>80</v>
      </c>
      <c r="L134" s="11"/>
      <c r="M134" s="114" t="s">
        <v>10</v>
      </c>
      <c r="N134" s="115" t="s">
        <v>27</v>
      </c>
      <c r="O134" s="116"/>
      <c r="P134" s="117">
        <f>O134*H134</f>
        <v>0</v>
      </c>
      <c r="Q134" s="117">
        <v>2.2563399999999998</v>
      </c>
      <c r="R134" s="117">
        <f>Q134*H134</f>
        <v>18.614804999999997</v>
      </c>
      <c r="S134" s="117">
        <v>0</v>
      </c>
      <c r="T134" s="118">
        <f>S134*H134</f>
        <v>0</v>
      </c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R134" s="119" t="s">
        <v>81</v>
      </c>
      <c r="AT134" s="119" t="s">
        <v>76</v>
      </c>
      <c r="AU134" s="119" t="s">
        <v>2</v>
      </c>
      <c r="AY134" s="2" t="s">
        <v>74</v>
      </c>
      <c r="BE134" s="120">
        <f>IF(N134="základní",J134,0)</f>
        <v>0</v>
      </c>
      <c r="BF134" s="120">
        <f>IF(N134="snížená",J134,0)</f>
        <v>0</v>
      </c>
      <c r="BG134" s="120">
        <f>IF(N134="zákl. přenesená",J134,0)</f>
        <v>0</v>
      </c>
      <c r="BH134" s="120">
        <f>IF(N134="sníž. přenesená",J134,0)</f>
        <v>0</v>
      </c>
      <c r="BI134" s="120">
        <f>IF(N134="nulová",J134,0)</f>
        <v>0</v>
      </c>
      <c r="BJ134" s="2" t="s">
        <v>72</v>
      </c>
      <c r="BK134" s="120">
        <f>ROUND(I134*H134,2)</f>
        <v>0</v>
      </c>
      <c r="BL134" s="2" t="s">
        <v>81</v>
      </c>
      <c r="BM134" s="119" t="s">
        <v>100</v>
      </c>
    </row>
    <row r="135" spans="1:65" s="121" customFormat="1" x14ac:dyDescent="0.2">
      <c r="B135" s="122"/>
      <c r="D135" s="123" t="s">
        <v>83</v>
      </c>
      <c r="E135" s="124" t="s">
        <v>10</v>
      </c>
      <c r="F135" s="125" t="s">
        <v>84</v>
      </c>
      <c r="H135" s="126">
        <v>7.8</v>
      </c>
      <c r="I135" s="127"/>
      <c r="L135" s="122"/>
      <c r="M135" s="128"/>
      <c r="N135" s="129"/>
      <c r="O135" s="129"/>
      <c r="P135" s="129"/>
      <c r="Q135" s="129"/>
      <c r="R135" s="129"/>
      <c r="S135" s="129"/>
      <c r="T135" s="130"/>
      <c r="AT135" s="124" t="s">
        <v>83</v>
      </c>
      <c r="AU135" s="124" t="s">
        <v>2</v>
      </c>
      <c r="AV135" s="121" t="s">
        <v>2</v>
      </c>
      <c r="AW135" s="121" t="s">
        <v>85</v>
      </c>
      <c r="AX135" s="121" t="s">
        <v>73</v>
      </c>
      <c r="AY135" s="124" t="s">
        <v>74</v>
      </c>
    </row>
    <row r="136" spans="1:65" s="121" customFormat="1" x14ac:dyDescent="0.2">
      <c r="B136" s="122"/>
      <c r="D136" s="123" t="s">
        <v>83</v>
      </c>
      <c r="E136" s="124" t="s">
        <v>10</v>
      </c>
      <c r="F136" s="125" t="s">
        <v>86</v>
      </c>
      <c r="H136" s="126">
        <v>0.45</v>
      </c>
      <c r="I136" s="127"/>
      <c r="L136" s="122"/>
      <c r="M136" s="128"/>
      <c r="N136" s="129"/>
      <c r="O136" s="129"/>
      <c r="P136" s="129"/>
      <c r="Q136" s="129"/>
      <c r="R136" s="129"/>
      <c r="S136" s="129"/>
      <c r="T136" s="130"/>
      <c r="AT136" s="124" t="s">
        <v>83</v>
      </c>
      <c r="AU136" s="124" t="s">
        <v>2</v>
      </c>
      <c r="AV136" s="121" t="s">
        <v>2</v>
      </c>
      <c r="AW136" s="121" t="s">
        <v>85</v>
      </c>
      <c r="AX136" s="121" t="s">
        <v>73</v>
      </c>
      <c r="AY136" s="124" t="s">
        <v>74</v>
      </c>
    </row>
    <row r="137" spans="1:65" s="131" customFormat="1" x14ac:dyDescent="0.2">
      <c r="B137" s="132"/>
      <c r="D137" s="123" t="s">
        <v>83</v>
      </c>
      <c r="E137" s="133" t="s">
        <v>10</v>
      </c>
      <c r="F137" s="134" t="s">
        <v>87</v>
      </c>
      <c r="H137" s="135">
        <v>8.25</v>
      </c>
      <c r="I137" s="136"/>
      <c r="L137" s="132"/>
      <c r="M137" s="137"/>
      <c r="N137" s="138"/>
      <c r="O137" s="138"/>
      <c r="P137" s="138"/>
      <c r="Q137" s="138"/>
      <c r="R137" s="138"/>
      <c r="S137" s="138"/>
      <c r="T137" s="139"/>
      <c r="AT137" s="133" t="s">
        <v>83</v>
      </c>
      <c r="AU137" s="133" t="s">
        <v>2</v>
      </c>
      <c r="AV137" s="131" t="s">
        <v>81</v>
      </c>
      <c r="AW137" s="131" t="s">
        <v>85</v>
      </c>
      <c r="AX137" s="131" t="s">
        <v>72</v>
      </c>
      <c r="AY137" s="133" t="s">
        <v>74</v>
      </c>
    </row>
    <row r="138" spans="1:65" s="14" customFormat="1" ht="54" customHeight="1" x14ac:dyDescent="0.2">
      <c r="A138" s="10"/>
      <c r="B138" s="106"/>
      <c r="C138" s="107" t="s">
        <v>101</v>
      </c>
      <c r="D138" s="107" t="s">
        <v>76</v>
      </c>
      <c r="E138" s="108" t="s">
        <v>102</v>
      </c>
      <c r="F138" s="109" t="s">
        <v>103</v>
      </c>
      <c r="G138" s="110" t="s">
        <v>104</v>
      </c>
      <c r="H138" s="111">
        <v>78</v>
      </c>
      <c r="I138" s="112"/>
      <c r="J138" s="113">
        <f>ROUND(I138*H138,2)</f>
        <v>0</v>
      </c>
      <c r="K138" s="109" t="s">
        <v>80</v>
      </c>
      <c r="L138" s="11"/>
      <c r="M138" s="114" t="s">
        <v>10</v>
      </c>
      <c r="N138" s="115" t="s">
        <v>27</v>
      </c>
      <c r="O138" s="116"/>
      <c r="P138" s="117">
        <f>O138*H138</f>
        <v>0</v>
      </c>
      <c r="Q138" s="117">
        <v>3.0799999999999998E-3</v>
      </c>
      <c r="R138" s="117">
        <f>Q138*H138</f>
        <v>0.24023999999999998</v>
      </c>
      <c r="S138" s="117">
        <v>0</v>
      </c>
      <c r="T138" s="118">
        <f>S138*H138</f>
        <v>0</v>
      </c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R138" s="119" t="s">
        <v>81</v>
      </c>
      <c r="AT138" s="119" t="s">
        <v>76</v>
      </c>
      <c r="AU138" s="119" t="s">
        <v>2</v>
      </c>
      <c r="AY138" s="2" t="s">
        <v>74</v>
      </c>
      <c r="BE138" s="120">
        <f>IF(N138="základní",J138,0)</f>
        <v>0</v>
      </c>
      <c r="BF138" s="120">
        <f>IF(N138="snížená",J138,0)</f>
        <v>0</v>
      </c>
      <c r="BG138" s="120">
        <f>IF(N138="zákl. přenesená",J138,0)</f>
        <v>0</v>
      </c>
      <c r="BH138" s="120">
        <f>IF(N138="sníž. přenesená",J138,0)</f>
        <v>0</v>
      </c>
      <c r="BI138" s="120">
        <f>IF(N138="nulová",J138,0)</f>
        <v>0</v>
      </c>
      <c r="BJ138" s="2" t="s">
        <v>72</v>
      </c>
      <c r="BK138" s="120">
        <f>ROUND(I138*H138,2)</f>
        <v>0</v>
      </c>
      <c r="BL138" s="2" t="s">
        <v>81</v>
      </c>
      <c r="BM138" s="119" t="s">
        <v>105</v>
      </c>
    </row>
    <row r="139" spans="1:65" s="121" customFormat="1" x14ac:dyDescent="0.2">
      <c r="B139" s="122"/>
      <c r="D139" s="123" t="s">
        <v>83</v>
      </c>
      <c r="E139" s="124" t="s">
        <v>10</v>
      </c>
      <c r="F139" s="125" t="s">
        <v>106</v>
      </c>
      <c r="H139" s="126">
        <v>78</v>
      </c>
      <c r="I139" s="127"/>
      <c r="L139" s="122"/>
      <c r="M139" s="128"/>
      <c r="N139" s="129"/>
      <c r="O139" s="129"/>
      <c r="P139" s="129"/>
      <c r="Q139" s="129"/>
      <c r="R139" s="129"/>
      <c r="S139" s="129"/>
      <c r="T139" s="130"/>
      <c r="AT139" s="124" t="s">
        <v>83</v>
      </c>
      <c r="AU139" s="124" t="s">
        <v>2</v>
      </c>
      <c r="AV139" s="121" t="s">
        <v>2</v>
      </c>
      <c r="AW139" s="121" t="s">
        <v>85</v>
      </c>
      <c r="AX139" s="121" t="s">
        <v>73</v>
      </c>
      <c r="AY139" s="124" t="s">
        <v>74</v>
      </c>
    </row>
    <row r="140" spans="1:65" s="131" customFormat="1" x14ac:dyDescent="0.2">
      <c r="B140" s="132"/>
      <c r="D140" s="123" t="s">
        <v>83</v>
      </c>
      <c r="E140" s="133" t="s">
        <v>10</v>
      </c>
      <c r="F140" s="134" t="s">
        <v>87</v>
      </c>
      <c r="H140" s="135">
        <v>78</v>
      </c>
      <c r="I140" s="136"/>
      <c r="L140" s="132"/>
      <c r="M140" s="137"/>
      <c r="N140" s="138"/>
      <c r="O140" s="138"/>
      <c r="P140" s="138"/>
      <c r="Q140" s="138"/>
      <c r="R140" s="138"/>
      <c r="S140" s="138"/>
      <c r="T140" s="139"/>
      <c r="AT140" s="133" t="s">
        <v>83</v>
      </c>
      <c r="AU140" s="133" t="s">
        <v>2</v>
      </c>
      <c r="AV140" s="131" t="s">
        <v>81</v>
      </c>
      <c r="AW140" s="131" t="s">
        <v>85</v>
      </c>
      <c r="AX140" s="131" t="s">
        <v>72</v>
      </c>
      <c r="AY140" s="133" t="s">
        <v>74</v>
      </c>
    </row>
    <row r="141" spans="1:65" s="14" customFormat="1" ht="54" customHeight="1" x14ac:dyDescent="0.2">
      <c r="A141" s="10"/>
      <c r="B141" s="106"/>
      <c r="C141" s="107" t="s">
        <v>107</v>
      </c>
      <c r="D141" s="107" t="s">
        <v>76</v>
      </c>
      <c r="E141" s="108" t="s">
        <v>108</v>
      </c>
      <c r="F141" s="109" t="s">
        <v>109</v>
      </c>
      <c r="G141" s="110" t="s">
        <v>104</v>
      </c>
      <c r="H141" s="111">
        <v>2</v>
      </c>
      <c r="I141" s="112"/>
      <c r="J141" s="113">
        <f>ROUND(I141*H141,2)</f>
        <v>0</v>
      </c>
      <c r="K141" s="109" t="s">
        <v>80</v>
      </c>
      <c r="L141" s="11"/>
      <c r="M141" s="114" t="s">
        <v>10</v>
      </c>
      <c r="N141" s="115" t="s">
        <v>27</v>
      </c>
      <c r="O141" s="116"/>
      <c r="P141" s="117">
        <f>O141*H141</f>
        <v>0</v>
      </c>
      <c r="Q141" s="117">
        <v>4.9800000000000001E-3</v>
      </c>
      <c r="R141" s="117">
        <f>Q141*H141</f>
        <v>9.9600000000000001E-3</v>
      </c>
      <c r="S141" s="117">
        <v>0</v>
      </c>
      <c r="T141" s="118">
        <f>S141*H141</f>
        <v>0</v>
      </c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R141" s="119" t="s">
        <v>81</v>
      </c>
      <c r="AT141" s="119" t="s">
        <v>76</v>
      </c>
      <c r="AU141" s="119" t="s">
        <v>2</v>
      </c>
      <c r="AY141" s="2" t="s">
        <v>74</v>
      </c>
      <c r="BE141" s="120">
        <f>IF(N141="základní",J141,0)</f>
        <v>0</v>
      </c>
      <c r="BF141" s="120">
        <f>IF(N141="snížená",J141,0)</f>
        <v>0</v>
      </c>
      <c r="BG141" s="120">
        <f>IF(N141="zákl. přenesená",J141,0)</f>
        <v>0</v>
      </c>
      <c r="BH141" s="120">
        <f>IF(N141="sníž. přenesená",J141,0)</f>
        <v>0</v>
      </c>
      <c r="BI141" s="120">
        <f>IF(N141="nulová",J141,0)</f>
        <v>0</v>
      </c>
      <c r="BJ141" s="2" t="s">
        <v>72</v>
      </c>
      <c r="BK141" s="120">
        <f>ROUND(I141*H141,2)</f>
        <v>0</v>
      </c>
      <c r="BL141" s="2" t="s">
        <v>81</v>
      </c>
      <c r="BM141" s="119" t="s">
        <v>110</v>
      </c>
    </row>
    <row r="142" spans="1:65" s="121" customFormat="1" x14ac:dyDescent="0.2">
      <c r="B142" s="122"/>
      <c r="D142" s="123" t="s">
        <v>83</v>
      </c>
      <c r="E142" s="124" t="s">
        <v>10</v>
      </c>
      <c r="F142" s="125" t="s">
        <v>111</v>
      </c>
      <c r="H142" s="126">
        <v>2</v>
      </c>
      <c r="I142" s="127"/>
      <c r="L142" s="122"/>
      <c r="M142" s="128"/>
      <c r="N142" s="129"/>
      <c r="O142" s="129"/>
      <c r="P142" s="129"/>
      <c r="Q142" s="129"/>
      <c r="R142" s="129"/>
      <c r="S142" s="129"/>
      <c r="T142" s="130"/>
      <c r="AT142" s="124" t="s">
        <v>83</v>
      </c>
      <c r="AU142" s="124" t="s">
        <v>2</v>
      </c>
      <c r="AV142" s="121" t="s">
        <v>2</v>
      </c>
      <c r="AW142" s="121" t="s">
        <v>85</v>
      </c>
      <c r="AX142" s="121" t="s">
        <v>72</v>
      </c>
      <c r="AY142" s="124" t="s">
        <v>74</v>
      </c>
    </row>
    <row r="143" spans="1:65" s="92" customFormat="1" ht="22.9" customHeight="1" x14ac:dyDescent="0.2">
      <c r="B143" s="93"/>
      <c r="D143" s="94" t="s">
        <v>69</v>
      </c>
      <c r="E143" s="104" t="s">
        <v>91</v>
      </c>
      <c r="F143" s="104" t="s">
        <v>112</v>
      </c>
      <c r="I143" s="96"/>
      <c r="J143" s="105">
        <f>BK143</f>
        <v>0</v>
      </c>
      <c r="L143" s="93"/>
      <c r="M143" s="98"/>
      <c r="N143" s="99"/>
      <c r="O143" s="99"/>
      <c r="P143" s="100">
        <f>SUM(P144:P148)</f>
        <v>0</v>
      </c>
      <c r="Q143" s="99"/>
      <c r="R143" s="100">
        <f>SUM(R144:R148)</f>
        <v>1.60524</v>
      </c>
      <c r="S143" s="99"/>
      <c r="T143" s="101">
        <f>SUM(T144:T148)</f>
        <v>0</v>
      </c>
      <c r="AR143" s="94" t="s">
        <v>72</v>
      </c>
      <c r="AT143" s="102" t="s">
        <v>69</v>
      </c>
      <c r="AU143" s="102" t="s">
        <v>72</v>
      </c>
      <c r="AY143" s="94" t="s">
        <v>74</v>
      </c>
      <c r="BK143" s="103">
        <f>SUM(BK144:BK148)</f>
        <v>0</v>
      </c>
    </row>
    <row r="144" spans="1:65" s="14" customFormat="1" ht="43.15" customHeight="1" x14ac:dyDescent="0.2">
      <c r="A144" s="10"/>
      <c r="B144" s="106"/>
      <c r="C144" s="107" t="s">
        <v>113</v>
      </c>
      <c r="D144" s="107" t="s">
        <v>76</v>
      </c>
      <c r="E144" s="108" t="s">
        <v>114</v>
      </c>
      <c r="F144" s="109" t="s">
        <v>115</v>
      </c>
      <c r="G144" s="110" t="s">
        <v>104</v>
      </c>
      <c r="H144" s="111">
        <v>78</v>
      </c>
      <c r="I144" s="112"/>
      <c r="J144" s="113">
        <f>ROUND(I144*H144,2)</f>
        <v>0</v>
      </c>
      <c r="K144" s="109" t="s">
        <v>80</v>
      </c>
      <c r="L144" s="11"/>
      <c r="M144" s="114" t="s">
        <v>10</v>
      </c>
      <c r="N144" s="115" t="s">
        <v>27</v>
      </c>
      <c r="O144" s="116"/>
      <c r="P144" s="117">
        <f>O144*H144</f>
        <v>0</v>
      </c>
      <c r="Q144" s="117">
        <v>4.6800000000000001E-3</v>
      </c>
      <c r="R144" s="117">
        <f>Q144*H144</f>
        <v>0.36504000000000003</v>
      </c>
      <c r="S144" s="117">
        <v>0</v>
      </c>
      <c r="T144" s="118">
        <f>S144*H144</f>
        <v>0</v>
      </c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R144" s="119" t="s">
        <v>81</v>
      </c>
      <c r="AT144" s="119" t="s">
        <v>76</v>
      </c>
      <c r="AU144" s="119" t="s">
        <v>2</v>
      </c>
      <c r="AY144" s="2" t="s">
        <v>74</v>
      </c>
      <c r="BE144" s="120">
        <f>IF(N144="základní",J144,0)</f>
        <v>0</v>
      </c>
      <c r="BF144" s="120">
        <f>IF(N144="snížená",J144,0)</f>
        <v>0</v>
      </c>
      <c r="BG144" s="120">
        <f>IF(N144="zákl. přenesená",J144,0)</f>
        <v>0</v>
      </c>
      <c r="BH144" s="120">
        <f>IF(N144="sníž. přenesená",J144,0)</f>
        <v>0</v>
      </c>
      <c r="BI144" s="120">
        <f>IF(N144="nulová",J144,0)</f>
        <v>0</v>
      </c>
      <c r="BJ144" s="2" t="s">
        <v>72</v>
      </c>
      <c r="BK144" s="120">
        <f>ROUND(I144*H144,2)</f>
        <v>0</v>
      </c>
      <c r="BL144" s="2" t="s">
        <v>81</v>
      </c>
      <c r="BM144" s="119" t="s">
        <v>116</v>
      </c>
    </row>
    <row r="145" spans="1:65" s="14" customFormat="1" ht="32.450000000000003" customHeight="1" x14ac:dyDescent="0.2">
      <c r="A145" s="10"/>
      <c r="B145" s="106"/>
      <c r="C145" s="140" t="s">
        <v>117</v>
      </c>
      <c r="D145" s="140" t="s">
        <v>118</v>
      </c>
      <c r="E145" s="141" t="s">
        <v>119</v>
      </c>
      <c r="F145" s="142" t="s">
        <v>120</v>
      </c>
      <c r="G145" s="143" t="s">
        <v>104</v>
      </c>
      <c r="H145" s="144">
        <v>78</v>
      </c>
      <c r="I145" s="145"/>
      <c r="J145" s="146">
        <f>ROUND(I145*H145,2)</f>
        <v>0</v>
      </c>
      <c r="K145" s="142" t="s">
        <v>80</v>
      </c>
      <c r="L145" s="147"/>
      <c r="M145" s="148" t="s">
        <v>10</v>
      </c>
      <c r="N145" s="149" t="s">
        <v>27</v>
      </c>
      <c r="O145" s="116"/>
      <c r="P145" s="117">
        <f>O145*H145</f>
        <v>0</v>
      </c>
      <c r="Q145" s="117">
        <v>3.5999999999999999E-3</v>
      </c>
      <c r="R145" s="117">
        <f>Q145*H145</f>
        <v>0.28079999999999999</v>
      </c>
      <c r="S145" s="117">
        <v>0</v>
      </c>
      <c r="T145" s="118">
        <f>S145*H145</f>
        <v>0</v>
      </c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R145" s="119" t="s">
        <v>117</v>
      </c>
      <c r="AT145" s="119" t="s">
        <v>118</v>
      </c>
      <c r="AU145" s="119" t="s">
        <v>2</v>
      </c>
      <c r="AY145" s="2" t="s">
        <v>74</v>
      </c>
      <c r="BE145" s="120">
        <f>IF(N145="základní",J145,0)</f>
        <v>0</v>
      </c>
      <c r="BF145" s="120">
        <f>IF(N145="snížená",J145,0)</f>
        <v>0</v>
      </c>
      <c r="BG145" s="120">
        <f>IF(N145="zákl. přenesená",J145,0)</f>
        <v>0</v>
      </c>
      <c r="BH145" s="120">
        <f>IF(N145="sníž. přenesená",J145,0)</f>
        <v>0</v>
      </c>
      <c r="BI145" s="120">
        <f>IF(N145="nulová",J145,0)</f>
        <v>0</v>
      </c>
      <c r="BJ145" s="2" t="s">
        <v>72</v>
      </c>
      <c r="BK145" s="120">
        <f>ROUND(I145*H145,2)</f>
        <v>0</v>
      </c>
      <c r="BL145" s="2" t="s">
        <v>81</v>
      </c>
      <c r="BM145" s="119" t="s">
        <v>121</v>
      </c>
    </row>
    <row r="146" spans="1:65" s="14" customFormat="1" ht="32.450000000000003" customHeight="1" x14ac:dyDescent="0.2">
      <c r="A146" s="10"/>
      <c r="B146" s="106"/>
      <c r="C146" s="107" t="s">
        <v>122</v>
      </c>
      <c r="D146" s="107" t="s">
        <v>76</v>
      </c>
      <c r="E146" s="108" t="s">
        <v>123</v>
      </c>
      <c r="F146" s="109" t="s">
        <v>124</v>
      </c>
      <c r="G146" s="110" t="s">
        <v>125</v>
      </c>
      <c r="H146" s="111">
        <v>156</v>
      </c>
      <c r="I146" s="112"/>
      <c r="J146" s="113">
        <f>ROUND(I146*H146,2)</f>
        <v>0</v>
      </c>
      <c r="K146" s="109" t="s">
        <v>80</v>
      </c>
      <c r="L146" s="11"/>
      <c r="M146" s="114" t="s">
        <v>10</v>
      </c>
      <c r="N146" s="115" t="s">
        <v>27</v>
      </c>
      <c r="O146" s="116"/>
      <c r="P146" s="117">
        <f>O146*H146</f>
        <v>0</v>
      </c>
      <c r="Q146" s="117">
        <v>0</v>
      </c>
      <c r="R146" s="117">
        <f>Q146*H146</f>
        <v>0</v>
      </c>
      <c r="S146" s="117">
        <v>0</v>
      </c>
      <c r="T146" s="118">
        <f>S146*H146</f>
        <v>0</v>
      </c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R146" s="119" t="s">
        <v>81</v>
      </c>
      <c r="AT146" s="119" t="s">
        <v>76</v>
      </c>
      <c r="AU146" s="119" t="s">
        <v>2</v>
      </c>
      <c r="AY146" s="2" t="s">
        <v>74</v>
      </c>
      <c r="BE146" s="120">
        <f>IF(N146="základní",J146,0)</f>
        <v>0</v>
      </c>
      <c r="BF146" s="120">
        <f>IF(N146="snížená",J146,0)</f>
        <v>0</v>
      </c>
      <c r="BG146" s="120">
        <f>IF(N146="zákl. přenesená",J146,0)</f>
        <v>0</v>
      </c>
      <c r="BH146" s="120">
        <f>IF(N146="sníž. přenesená",J146,0)</f>
        <v>0</v>
      </c>
      <c r="BI146" s="120">
        <f>IF(N146="nulová",J146,0)</f>
        <v>0</v>
      </c>
      <c r="BJ146" s="2" t="s">
        <v>72</v>
      </c>
      <c r="BK146" s="120">
        <f>ROUND(I146*H146,2)</f>
        <v>0</v>
      </c>
      <c r="BL146" s="2" t="s">
        <v>81</v>
      </c>
      <c r="BM146" s="119" t="s">
        <v>126</v>
      </c>
    </row>
    <row r="147" spans="1:65" s="14" customFormat="1" ht="43.15" customHeight="1" x14ac:dyDescent="0.2">
      <c r="A147" s="10"/>
      <c r="B147" s="106"/>
      <c r="C147" s="140" t="s">
        <v>127</v>
      </c>
      <c r="D147" s="140" t="s">
        <v>118</v>
      </c>
      <c r="E147" s="141" t="s">
        <v>128</v>
      </c>
      <c r="F147" s="142" t="s">
        <v>129</v>
      </c>
      <c r="G147" s="143" t="s">
        <v>104</v>
      </c>
      <c r="H147" s="144">
        <v>78</v>
      </c>
      <c r="I147" s="145"/>
      <c r="J147" s="146">
        <f>ROUND(I147*H147,2)</f>
        <v>0</v>
      </c>
      <c r="K147" s="142" t="s">
        <v>80</v>
      </c>
      <c r="L147" s="147"/>
      <c r="M147" s="148" t="s">
        <v>10</v>
      </c>
      <c r="N147" s="149" t="s">
        <v>27</v>
      </c>
      <c r="O147" s="116"/>
      <c r="P147" s="117">
        <f>O147*H147</f>
        <v>0</v>
      </c>
      <c r="Q147" s="117">
        <v>1.23E-2</v>
      </c>
      <c r="R147" s="117">
        <f>Q147*H147</f>
        <v>0.95940000000000003</v>
      </c>
      <c r="S147" s="117">
        <v>0</v>
      </c>
      <c r="T147" s="118">
        <f>S147*H147</f>
        <v>0</v>
      </c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R147" s="119" t="s">
        <v>117</v>
      </c>
      <c r="AT147" s="119" t="s">
        <v>118</v>
      </c>
      <c r="AU147" s="119" t="s">
        <v>2</v>
      </c>
      <c r="AY147" s="2" t="s">
        <v>74</v>
      </c>
      <c r="BE147" s="120">
        <f>IF(N147="základní",J147,0)</f>
        <v>0</v>
      </c>
      <c r="BF147" s="120">
        <f>IF(N147="snížená",J147,0)</f>
        <v>0</v>
      </c>
      <c r="BG147" s="120">
        <f>IF(N147="zákl. přenesená",J147,0)</f>
        <v>0</v>
      </c>
      <c r="BH147" s="120">
        <f>IF(N147="sníž. přenesená",J147,0)</f>
        <v>0</v>
      </c>
      <c r="BI147" s="120">
        <f>IF(N147="nulová",J147,0)</f>
        <v>0</v>
      </c>
      <c r="BJ147" s="2" t="s">
        <v>72</v>
      </c>
      <c r="BK147" s="120">
        <f>ROUND(I147*H147,2)</f>
        <v>0</v>
      </c>
      <c r="BL147" s="2" t="s">
        <v>81</v>
      </c>
      <c r="BM147" s="119" t="s">
        <v>130</v>
      </c>
    </row>
    <row r="148" spans="1:65" s="121" customFormat="1" x14ac:dyDescent="0.2">
      <c r="B148" s="122"/>
      <c r="D148" s="123" t="s">
        <v>83</v>
      </c>
      <c r="E148" s="124" t="s">
        <v>10</v>
      </c>
      <c r="F148" s="125" t="s">
        <v>131</v>
      </c>
      <c r="H148" s="126">
        <v>78</v>
      </c>
      <c r="I148" s="127"/>
      <c r="L148" s="122"/>
      <c r="M148" s="128"/>
      <c r="N148" s="129"/>
      <c r="O148" s="129"/>
      <c r="P148" s="129"/>
      <c r="Q148" s="129"/>
      <c r="R148" s="129"/>
      <c r="S148" s="129"/>
      <c r="T148" s="130"/>
      <c r="AT148" s="124" t="s">
        <v>83</v>
      </c>
      <c r="AU148" s="124" t="s">
        <v>2</v>
      </c>
      <c r="AV148" s="121" t="s">
        <v>2</v>
      </c>
      <c r="AW148" s="121" t="s">
        <v>85</v>
      </c>
      <c r="AX148" s="121" t="s">
        <v>72</v>
      </c>
      <c r="AY148" s="124" t="s">
        <v>74</v>
      </c>
    </row>
    <row r="149" spans="1:65" s="92" customFormat="1" ht="22.9" customHeight="1" x14ac:dyDescent="0.2">
      <c r="B149" s="93"/>
      <c r="D149" s="94" t="s">
        <v>69</v>
      </c>
      <c r="E149" s="104" t="s">
        <v>132</v>
      </c>
      <c r="F149" s="104" t="s">
        <v>133</v>
      </c>
      <c r="I149" s="96"/>
      <c r="J149" s="105">
        <f>BK149</f>
        <v>0</v>
      </c>
      <c r="L149" s="93"/>
      <c r="M149" s="98"/>
      <c r="N149" s="99"/>
      <c r="O149" s="99"/>
      <c r="P149" s="100">
        <f>P150</f>
        <v>0</v>
      </c>
      <c r="Q149" s="99"/>
      <c r="R149" s="100">
        <f>R150</f>
        <v>0</v>
      </c>
      <c r="S149" s="99"/>
      <c r="T149" s="101">
        <f>T150</f>
        <v>0</v>
      </c>
      <c r="AR149" s="94" t="s">
        <v>72</v>
      </c>
      <c r="AT149" s="102" t="s">
        <v>69</v>
      </c>
      <c r="AU149" s="102" t="s">
        <v>72</v>
      </c>
      <c r="AY149" s="94" t="s">
        <v>74</v>
      </c>
      <c r="BK149" s="103">
        <f>BK150</f>
        <v>0</v>
      </c>
    </row>
    <row r="150" spans="1:65" s="14" customFormat="1" ht="54" customHeight="1" x14ac:dyDescent="0.2">
      <c r="A150" s="10"/>
      <c r="B150" s="106"/>
      <c r="C150" s="107" t="s">
        <v>134</v>
      </c>
      <c r="D150" s="107" t="s">
        <v>76</v>
      </c>
      <c r="E150" s="108" t="s">
        <v>135</v>
      </c>
      <c r="F150" s="109" t="s">
        <v>136</v>
      </c>
      <c r="G150" s="110" t="s">
        <v>94</v>
      </c>
      <c r="H150" s="111">
        <v>20.47</v>
      </c>
      <c r="I150" s="112"/>
      <c r="J150" s="113">
        <f>ROUND(I150*H150,2)</f>
        <v>0</v>
      </c>
      <c r="K150" s="109" t="s">
        <v>80</v>
      </c>
      <c r="L150" s="11"/>
      <c r="M150" s="114" t="s">
        <v>10</v>
      </c>
      <c r="N150" s="115" t="s">
        <v>27</v>
      </c>
      <c r="O150" s="116"/>
      <c r="P150" s="117">
        <f>O150*H150</f>
        <v>0</v>
      </c>
      <c r="Q150" s="117">
        <v>0</v>
      </c>
      <c r="R150" s="117">
        <f>Q150*H150</f>
        <v>0</v>
      </c>
      <c r="S150" s="117">
        <v>0</v>
      </c>
      <c r="T150" s="118">
        <f>S150*H150</f>
        <v>0</v>
      </c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R150" s="119" t="s">
        <v>81</v>
      </c>
      <c r="AT150" s="119" t="s">
        <v>76</v>
      </c>
      <c r="AU150" s="119" t="s">
        <v>2</v>
      </c>
      <c r="AY150" s="2" t="s">
        <v>74</v>
      </c>
      <c r="BE150" s="120">
        <f>IF(N150="základní",J150,0)</f>
        <v>0</v>
      </c>
      <c r="BF150" s="120">
        <f>IF(N150="snížená",J150,0)</f>
        <v>0</v>
      </c>
      <c r="BG150" s="120">
        <f>IF(N150="zákl. přenesená",J150,0)</f>
        <v>0</v>
      </c>
      <c r="BH150" s="120">
        <f>IF(N150="sníž. přenesená",J150,0)</f>
        <v>0</v>
      </c>
      <c r="BI150" s="120">
        <f>IF(N150="nulová",J150,0)</f>
        <v>0</v>
      </c>
      <c r="BJ150" s="2" t="s">
        <v>72</v>
      </c>
      <c r="BK150" s="120">
        <f>ROUND(I150*H150,2)</f>
        <v>0</v>
      </c>
      <c r="BL150" s="2" t="s">
        <v>81</v>
      </c>
      <c r="BM150" s="119" t="s">
        <v>137</v>
      </c>
    </row>
    <row r="151" spans="1:65" s="92" customFormat="1" ht="25.9" customHeight="1" x14ac:dyDescent="0.2">
      <c r="B151" s="93"/>
      <c r="D151" s="94" t="s">
        <v>69</v>
      </c>
      <c r="E151" s="95" t="s">
        <v>138</v>
      </c>
      <c r="F151" s="95" t="s">
        <v>139</v>
      </c>
      <c r="I151" s="96"/>
      <c r="J151" s="97">
        <f>BK151</f>
        <v>0</v>
      </c>
      <c r="L151" s="93"/>
      <c r="M151" s="98"/>
      <c r="N151" s="99"/>
      <c r="O151" s="99"/>
      <c r="P151" s="100">
        <f>P152</f>
        <v>0</v>
      </c>
      <c r="Q151" s="99"/>
      <c r="R151" s="100">
        <f>R152</f>
        <v>0</v>
      </c>
      <c r="S151" s="99"/>
      <c r="T151" s="101">
        <f>T152</f>
        <v>0</v>
      </c>
      <c r="AR151" s="94" t="s">
        <v>2</v>
      </c>
      <c r="AT151" s="102" t="s">
        <v>69</v>
      </c>
      <c r="AU151" s="102" t="s">
        <v>73</v>
      </c>
      <c r="AY151" s="94" t="s">
        <v>74</v>
      </c>
      <c r="BK151" s="103">
        <f>BK152</f>
        <v>0</v>
      </c>
    </row>
    <row r="152" spans="1:65" s="92" customFormat="1" ht="22.9" customHeight="1" x14ac:dyDescent="0.2">
      <c r="B152" s="93"/>
      <c r="D152" s="94" t="s">
        <v>69</v>
      </c>
      <c r="E152" s="104" t="s">
        <v>140</v>
      </c>
      <c r="F152" s="104" t="s">
        <v>141</v>
      </c>
      <c r="I152" s="96"/>
      <c r="J152" s="105">
        <f>BK152</f>
        <v>0</v>
      </c>
      <c r="L152" s="93"/>
      <c r="M152" s="98"/>
      <c r="N152" s="99"/>
      <c r="O152" s="99"/>
      <c r="P152" s="100">
        <f>P153</f>
        <v>0</v>
      </c>
      <c r="Q152" s="99"/>
      <c r="R152" s="100">
        <f>R153</f>
        <v>0</v>
      </c>
      <c r="S152" s="99"/>
      <c r="T152" s="101">
        <f>T153</f>
        <v>0</v>
      </c>
      <c r="AR152" s="94" t="s">
        <v>2</v>
      </c>
      <c r="AT152" s="102" t="s">
        <v>69</v>
      </c>
      <c r="AU152" s="102" t="s">
        <v>72</v>
      </c>
      <c r="AY152" s="94" t="s">
        <v>74</v>
      </c>
      <c r="BK152" s="103">
        <f>BK153</f>
        <v>0</v>
      </c>
    </row>
    <row r="153" spans="1:65" s="14" customFormat="1" ht="43.15" customHeight="1" x14ac:dyDescent="0.2">
      <c r="A153" s="10"/>
      <c r="B153" s="106"/>
      <c r="C153" s="107" t="s">
        <v>142</v>
      </c>
      <c r="D153" s="107" t="s">
        <v>76</v>
      </c>
      <c r="E153" s="108" t="s">
        <v>143</v>
      </c>
      <c r="F153" s="109" t="s">
        <v>144</v>
      </c>
      <c r="G153" s="110" t="s">
        <v>104</v>
      </c>
      <c r="H153" s="111">
        <v>1</v>
      </c>
      <c r="I153" s="112"/>
      <c r="J153" s="113">
        <f>ROUND(I153*H153,2)</f>
        <v>0</v>
      </c>
      <c r="K153" s="109" t="s">
        <v>10</v>
      </c>
      <c r="L153" s="11"/>
      <c r="M153" s="150" t="s">
        <v>10</v>
      </c>
      <c r="N153" s="151" t="s">
        <v>27</v>
      </c>
      <c r="O153" s="152"/>
      <c r="P153" s="153">
        <f>O153*H153</f>
        <v>0</v>
      </c>
      <c r="Q153" s="153">
        <v>0</v>
      </c>
      <c r="R153" s="153">
        <f>Q153*H153</f>
        <v>0</v>
      </c>
      <c r="S153" s="153">
        <v>0</v>
      </c>
      <c r="T153" s="154">
        <f>S153*H153</f>
        <v>0</v>
      </c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R153" s="119" t="s">
        <v>145</v>
      </c>
      <c r="AT153" s="119" t="s">
        <v>76</v>
      </c>
      <c r="AU153" s="119" t="s">
        <v>2</v>
      </c>
      <c r="AY153" s="2" t="s">
        <v>74</v>
      </c>
      <c r="BE153" s="120">
        <f>IF(N153="základní",J153,0)</f>
        <v>0</v>
      </c>
      <c r="BF153" s="120">
        <f>IF(N153="snížená",J153,0)</f>
        <v>0</v>
      </c>
      <c r="BG153" s="120">
        <f>IF(N153="zákl. přenesená",J153,0)</f>
        <v>0</v>
      </c>
      <c r="BH153" s="120">
        <f>IF(N153="sníž. přenesená",J153,0)</f>
        <v>0</v>
      </c>
      <c r="BI153" s="120">
        <f>IF(N153="nulová",J153,0)</f>
        <v>0</v>
      </c>
      <c r="BJ153" s="2" t="s">
        <v>72</v>
      </c>
      <c r="BK153" s="120">
        <f>ROUND(I153*H153,2)</f>
        <v>0</v>
      </c>
      <c r="BL153" s="2" t="s">
        <v>145</v>
      </c>
      <c r="BM153" s="119" t="s">
        <v>146</v>
      </c>
    </row>
    <row r="154" spans="1:65" s="14" customFormat="1" ht="6.95" customHeight="1" x14ac:dyDescent="0.2">
      <c r="A154" s="10"/>
      <c r="B154" s="51"/>
      <c r="C154" s="52"/>
      <c r="D154" s="52"/>
      <c r="E154" s="52"/>
      <c r="F154" s="52"/>
      <c r="G154" s="52"/>
      <c r="H154" s="52"/>
      <c r="I154" s="53"/>
      <c r="J154" s="52"/>
      <c r="K154" s="52"/>
      <c r="L154" s="11"/>
      <c r="M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</row>
  </sheetData>
  <autoFilter ref="C122:K153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507.1 - SO507.1 - Oplocení</vt:lpstr>
      <vt:lpstr>'507.1 - SO507.1 - Oplocení'!Názvy_tisku</vt:lpstr>
      <vt:lpstr>'507.1 - SO507.1 - Oplocení'!Oblast_tisku</vt:lpstr>
    </vt:vector>
  </TitlesOfParts>
  <Company>Knesl Kyncl architekti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Zdražil</dc:creator>
  <cp:lastModifiedBy>Radim Zdražil</cp:lastModifiedBy>
  <dcterms:created xsi:type="dcterms:W3CDTF">2019-07-30T05:16:43Z</dcterms:created>
  <dcterms:modified xsi:type="dcterms:W3CDTF">2019-07-30T05:20:53Z</dcterms:modified>
</cp:coreProperties>
</file>