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598\00598_40\00598_40_03_rozpocet\"/>
    </mc:Choice>
  </mc:AlternateContent>
  <bookViews>
    <workbookView xWindow="0" yWindow="0" windowWidth="28800" windowHeight="1468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01 R190403142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R19040314201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R19040314201 Pol'!$A$1:$X$43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6" i="12"/>
  <c r="M26" i="12" s="1"/>
  <c r="I26" i="12"/>
  <c r="K26" i="12"/>
  <c r="K25" i="12" s="1"/>
  <c r="O26" i="12"/>
  <c r="Q26" i="12"/>
  <c r="V26" i="12"/>
  <c r="V25" i="12" s="1"/>
  <c r="G27" i="12"/>
  <c r="M27" i="12" s="1"/>
  <c r="I27" i="12"/>
  <c r="K27" i="12"/>
  <c r="O27" i="12"/>
  <c r="Q27" i="12"/>
  <c r="V27" i="12"/>
  <c r="G28" i="12"/>
  <c r="G25" i="12" s="1"/>
  <c r="I28" i="12"/>
  <c r="K28" i="12"/>
  <c r="O28" i="12"/>
  <c r="O25" i="12" s="1"/>
  <c r="Q28" i="12"/>
  <c r="V28" i="12"/>
  <c r="G29" i="12"/>
  <c r="M29" i="12" s="1"/>
  <c r="I29" i="12"/>
  <c r="I25" i="12" s="1"/>
  <c r="K29" i="12"/>
  <c r="O29" i="12"/>
  <c r="Q29" i="12"/>
  <c r="Q25" i="12" s="1"/>
  <c r="V29" i="12"/>
  <c r="I30" i="12"/>
  <c r="K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O30" i="12" s="1"/>
  <c r="Q32" i="12"/>
  <c r="V32" i="12"/>
  <c r="G34" i="12"/>
  <c r="M34" i="12" s="1"/>
  <c r="I34" i="12"/>
  <c r="K34" i="12"/>
  <c r="K33" i="12" s="1"/>
  <c r="O34" i="12"/>
  <c r="Q34" i="12"/>
  <c r="V34" i="12"/>
  <c r="V33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O33" i="12" s="1"/>
  <c r="Q36" i="12"/>
  <c r="V36" i="12"/>
  <c r="G37" i="12"/>
  <c r="M37" i="12" s="1"/>
  <c r="I37" i="12"/>
  <c r="I33" i="12" s="1"/>
  <c r="K37" i="12"/>
  <c r="O37" i="12"/>
  <c r="Q37" i="12"/>
  <c r="Q33" i="12" s="1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I53" i="1"/>
  <c r="J49" i="1" s="1"/>
  <c r="F42" i="1"/>
  <c r="G42" i="1"/>
  <c r="H42" i="1"/>
  <c r="I42" i="1"/>
  <c r="J39" i="1" s="1"/>
  <c r="J42" i="1" s="1"/>
  <c r="J41" i="1"/>
  <c r="J40" i="1"/>
  <c r="J50" i="1" l="1"/>
  <c r="G8" i="12"/>
  <c r="M30" i="12"/>
  <c r="M33" i="12"/>
  <c r="G33" i="12"/>
  <c r="M28" i="12"/>
  <c r="M25" i="12" s="1"/>
  <c r="M12" i="12"/>
  <c r="M8" i="12" s="1"/>
  <c r="G30" i="12"/>
  <c r="J51" i="1"/>
  <c r="J52" i="1"/>
  <c r="I21" i="1"/>
  <c r="J28" i="1"/>
  <c r="J26" i="1"/>
  <c r="G38" i="1"/>
  <c r="F38" i="1"/>
  <c r="J23" i="1"/>
  <c r="J24" i="1"/>
  <c r="J25" i="1"/>
  <c r="J27" i="1"/>
  <c r="E24" i="1"/>
  <c r="E26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Pavla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<sst xmlns="http://schemas.openxmlformats.org/spreadsheetml/2006/main" count="356" uniqueCount="177">
  <si>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</si>
  <si>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</si>
  <si>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</si>
  <si>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</si>
  <si>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</si>
  <si>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</si>
  <si>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</si>
  <si>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</si>
  <si>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</si>
  <si>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</si>
  <si>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</si>
  <si>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</si>
  <si>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</si>
  <si>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</si>
  <si>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</si>
  <si>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</si>
  <si>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</si>
  <si>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</si>
  <si>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</si>
  <si>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</si>
  <si>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</si>
  <si>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</si>
  <si>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</si>
  <si>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</si>
  <si>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</si>
  <si>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</si>
  <si>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</si>
  <si>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</si>
  <si>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</si>
  <si>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</si>
  <si>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</si>
  <si>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</si>
  <si>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</si>
  <si>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</si>
  <si>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</si>
  <si>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</si>
  <si>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</si>
  <si>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</si>
  <si>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</si>
  <si>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</si>
  <si>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</si>
  <si>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</si>
  <si>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R19040314201</t>
  </si>
  <si>
    <t>D.1.4.2. Vytápění</t>
  </si>
  <si>
    <t>SO01</t>
  </si>
  <si>
    <t>Informační centrum</t>
  </si>
  <si>
    <t>Objekt:</t>
  </si>
  <si>
    <t>Rozpočet:</t>
  </si>
  <si>
    <t>0403</t>
  </si>
  <si>
    <t>Parkovací dům Havlíčkova 1</t>
  </si>
  <si>
    <t>Stavba</t>
  </si>
  <si>
    <t>Celkem za stavbu</t>
  </si>
  <si>
    <t>CZK</t>
  </si>
  <si>
    <t>Rekapitulace dílů</t>
  </si>
  <si>
    <t>Typ dílu</t>
  </si>
  <si>
    <t>728</t>
  </si>
  <si>
    <t>Vzduchotechnika</t>
  </si>
  <si>
    <t>733</t>
  </si>
  <si>
    <t>Rozvod potrubí</t>
  </si>
  <si>
    <t>767</t>
  </si>
  <si>
    <t>Konstrukce zámečnické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</si>
  <si>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</si>
  <si>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</si>
  <si>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</si>
  <si>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</si>
  <si>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</si>
  <si>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</si>
  <si>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</si>
  <si>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</si>
  <si>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</si>
  <si>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</si>
  <si>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</si>
  <si>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</si>
  <si>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</si>
  <si>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</si>
  <si>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</si>
  <si>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</si>
  <si>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</si>
  <si>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</si>
  <si>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</si>
  <si>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</si>
  <si>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</si>
  <si>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</si>
  <si>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</si>
  <si>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</si>
  <si>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</si>
  <si>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</si>
  <si>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</si>
  <si>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</si>
  <si>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</si>
  <si>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</si>
  <si>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</si>
  <si>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728111125</t>
  </si>
  <si>
    <t>Montáž potrubí plechového čtyřhranného do 2,00 m2</t>
  </si>
  <si>
    <t>m</t>
  </si>
  <si>
    <t>RTS 19/ I</t>
  </si>
  <si>
    <t>RTS 18/ II</t>
  </si>
  <si>
    <t>Práce</t>
  </si>
  <si>
    <t>POL1_</t>
  </si>
  <si>
    <t>B0403_VZT_R32</t>
  </si>
  <si>
    <t>Chladivo R32</t>
  </si>
  <si>
    <t>kg</t>
  </si>
  <si>
    <t>Vlastní</t>
  </si>
  <si>
    <t>Indiv</t>
  </si>
  <si>
    <t>B0403_VZT04</t>
  </si>
  <si>
    <t>Dálkové ovládaní</t>
  </si>
  <si>
    <t>ks</t>
  </si>
  <si>
    <t>Kalkul</t>
  </si>
  <si>
    <t>B0403_VZT06</t>
  </si>
  <si>
    <t>Potrubí čtyřhranné</t>
  </si>
  <si>
    <t>m2</t>
  </si>
  <si>
    <t>B0403_VZT07</t>
  </si>
  <si>
    <t>Montážní materiál</t>
  </si>
  <si>
    <t>kpl</t>
  </si>
  <si>
    <t>B0403_VZT08</t>
  </si>
  <si>
    <t>Těsnící materiál</t>
  </si>
  <si>
    <t>B0403_VZT09</t>
  </si>
  <si>
    <t>Spojovací materiál</t>
  </si>
  <si>
    <t>B0403_728_V01</t>
  </si>
  <si>
    <t>Výustka - velikost 700 x 200 mm, v barvě bilé RAL 9010 (standard)</t>
  </si>
  <si>
    <t>kus</t>
  </si>
  <si>
    <t>Agregovaná položka</t>
  </si>
  <si>
    <t>POL2_</t>
  </si>
  <si>
    <t>B0403_728_V02</t>
  </si>
  <si>
    <t>Výustka - velikost 700 x 300 mm, v barvě bilé RAL 9010 (standard)</t>
  </si>
  <si>
    <t>B0403_728_V03</t>
  </si>
  <si>
    <t>Výustka 2 - velikost 700 x 300 mm, v úpravě elox hliník</t>
  </si>
  <si>
    <t>B0403_VZT01</t>
  </si>
  <si>
    <t>Venkovní inventorová jednotka; chladivo R410A; Qch = 16,0kW; Qt=18,0kW</t>
  </si>
  <si>
    <t>B0403_VZT02</t>
  </si>
  <si>
    <t>Vnitřní jednotka kanálová; chladivo R32; Qch=2,5kW; Qt=2,8kW</t>
  </si>
  <si>
    <t>B0403_VZT03</t>
  </si>
  <si>
    <t>Vnitřní jednotka kanálová; chladivo R32; Qch=3,5kW; Qt=3,9kW</t>
  </si>
  <si>
    <t>B0403_VZT05</t>
  </si>
  <si>
    <t>Centrální ovladač až pro 16 vnitřních jednotek - SCC16</t>
  </si>
  <si>
    <t>998728201</t>
  </si>
  <si>
    <t>Přesun hmot pro vzduchotechniku, výšky do 6 m</t>
  </si>
  <si>
    <t>Přesun hmot</t>
  </si>
  <si>
    <t>POL7_</t>
  </si>
  <si>
    <t>998732201</t>
  </si>
  <si>
    <t>Přesun hmot pro strojovny, výšky do 6 m</t>
  </si>
  <si>
    <t>733190109</t>
  </si>
  <si>
    <t>Tlaková zkouška potrubí  DN 15</t>
  </si>
  <si>
    <t>B0403_733_01</t>
  </si>
  <si>
    <t>Izolovaný prostup přes střechu</t>
  </si>
  <si>
    <t>B0403_23033000</t>
  </si>
  <si>
    <t>Měděná Cu trubka izolovaná dual 1/4" + 3/8", stěna 0,8mm</t>
  </si>
  <si>
    <t>998733201</t>
  </si>
  <si>
    <t>Přesun hmot pro rozvody potrubí, výšky do 6 m</t>
  </si>
  <si>
    <t>767995102</t>
  </si>
  <si>
    <t>Výroba a montáž kov. atypických konstr. do 10 kg</t>
  </si>
  <si>
    <t>B0403_767_01</t>
  </si>
  <si>
    <t>konstrukce pomocné zámečnické ( závěsy, podpěry)</t>
  </si>
  <si>
    <t>soubor</t>
  </si>
  <si>
    <t>Subdodavatel</t>
  </si>
  <si>
    <t>POL11_1</t>
  </si>
  <si>
    <t xml:space="preserve">900      </t>
  </si>
  <si>
    <t>HZS stavební dělník v tarifní třídě 7</t>
  </si>
  <si>
    <t>h</t>
  </si>
  <si>
    <t>B0403_799_01</t>
  </si>
  <si>
    <t>Protipožární opatřeny pro rozvody</t>
  </si>
  <si>
    <t>B0403_799_02</t>
  </si>
  <si>
    <t>Autorský dozor</t>
  </si>
  <si>
    <t>B0403_799_03</t>
  </si>
  <si>
    <t>Náklady na staveniště</t>
  </si>
  <si>
    <t>B0403_799_04</t>
  </si>
  <si>
    <t>Proojektová dokumentace skutečného stavu</t>
  </si>
  <si>
    <t>B0403_799_05</t>
  </si>
  <si>
    <t>Doprava</t>
  </si>
  <si>
    <t>Specifikace</t>
  </si>
  <si>
    <t>POL3_</t>
  </si>
  <si>
    <t>B0403_799_06</t>
  </si>
  <si>
    <t>Montážní plošina (do výšky 3m)</t>
  </si>
  <si>
    <t>B0403_799_07</t>
  </si>
  <si>
    <t>Štítky a značení (pro řešený rozsah)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</si>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</sst>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view="pageBreakPreview" topLeftCell="B1" zoomScale="75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75" t="s">
        <v>176</v>
      </c>
      <c r="C1" s="176"/>
      <c r="D1" s="176"/>
      <c r="E1" s="176"/>
      <c r="F1" s="176"/>
      <c r="G1" s="176"/>
      <c r="H1" s="176"/>
      <c r="I1" s="176"/>
      <c r="J1" s="177"/>
    </row>
    <row r="2" spans="1:15" ht="36" customHeight="1" x14ac:dyDescent="0.2">
      <c r="A2" s="2"/>
      <c r="B2" s="77" t="s">
        <v>23</v>
      </c>
      <c r="C2" s="78"/>
      <c r="D2" s="79" t="s">
        <v>48</v>
      </c>
      <c r="E2" s="184" t="s">
        <v>49</v>
      </c>
      <c r="F2" s="185"/>
      <c r="G2" s="185"/>
      <c r="H2" s="185"/>
      <c r="I2" s="185"/>
      <c r="J2" s="186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187" t="s">
        <v>45</v>
      </c>
      <c r="F3" s="188"/>
      <c r="G3" s="188"/>
      <c r="H3" s="188"/>
      <c r="I3" s="188"/>
      <c r="J3" s="189"/>
    </row>
    <row r="4" spans="1:15" ht="23.25" customHeight="1" x14ac:dyDescent="0.2">
      <c r="A4" s="76">
        <v>1561</v>
      </c>
      <c r="B4" s="82" t="s">
        <v>47</v>
      </c>
      <c r="C4" s="83"/>
      <c r="D4" s="84" t="s">
        <v>42</v>
      </c>
      <c r="E4" s="197" t="s">
        <v>43</v>
      </c>
      <c r="F4" s="198"/>
      <c r="G4" s="198"/>
      <c r="H4" s="198"/>
      <c r="I4" s="198"/>
      <c r="J4" s="199"/>
    </row>
    <row r="5" spans="1:15" ht="24" customHeight="1" x14ac:dyDescent="0.2">
      <c r="A5" s="2"/>
      <c r="B5" s="31" t="s">
        <v>22</v>
      </c>
      <c r="D5" s="202"/>
      <c r="E5" s="203"/>
      <c r="F5" s="203"/>
      <c r="G5" s="203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4"/>
      <c r="E6" s="205"/>
      <c r="F6" s="205"/>
      <c r="G6" s="205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06"/>
      <c r="F7" s="207"/>
      <c r="G7" s="20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1"/>
      <c r="E11" s="191"/>
      <c r="F11" s="191"/>
      <c r="G11" s="191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196"/>
      <c r="E12" s="196"/>
      <c r="F12" s="196"/>
      <c r="G12" s="196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0"/>
      <c r="F13" s="201"/>
      <c r="G13" s="20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0"/>
      <c r="F15" s="190"/>
      <c r="G15" s="192"/>
      <c r="H15" s="192"/>
      <c r="I15" s="192" t="s">
        <v>30</v>
      </c>
      <c r="J15" s="193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1"/>
      <c r="F16" s="182"/>
      <c r="G16" s="181"/>
      <c r="H16" s="182"/>
      <c r="I16" s="181">
        <v>0</v>
      </c>
      <c r="J16" s="183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1"/>
      <c r="F17" s="182"/>
      <c r="G17" s="181"/>
      <c r="H17" s="182"/>
      <c r="I17" s="181">
        <v>0</v>
      </c>
      <c r="J17" s="183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1"/>
      <c r="F18" s="182"/>
      <c r="G18" s="181"/>
      <c r="H18" s="182"/>
      <c r="I18" s="181">
        <v>0</v>
      </c>
      <c r="J18" s="183"/>
    </row>
    <row r="19" spans="1:10" ht="23.25" customHeight="1" x14ac:dyDescent="0.2">
      <c r="A19" s="137" t="s">
        <v>63</v>
      </c>
      <c r="B19" s="38" t="s">
        <v>28</v>
      </c>
      <c r="C19" s="62"/>
      <c r="D19" s="63"/>
      <c r="E19" s="181"/>
      <c r="F19" s="182"/>
      <c r="G19" s="181"/>
      <c r="H19" s="182"/>
      <c r="I19" s="181">
        <v>0</v>
      </c>
      <c r="J19" s="183"/>
    </row>
    <row r="20" spans="1:10" ht="23.25" customHeight="1" x14ac:dyDescent="0.2">
      <c r="A20" s="137" t="s">
        <v>64</v>
      </c>
      <c r="B20" s="38" t="s">
        <v>29</v>
      </c>
      <c r="C20" s="62"/>
      <c r="D20" s="63"/>
      <c r="E20" s="181"/>
      <c r="F20" s="182"/>
      <c r="G20" s="181"/>
      <c r="H20" s="182"/>
      <c r="I20" s="181">
        <v>0</v>
      </c>
      <c r="J20" s="183"/>
    </row>
    <row r="21" spans="1:10" ht="23.25" customHeight="1" x14ac:dyDescent="0.2">
      <c r="A21" s="2"/>
      <c r="B21" s="48" t="s">
        <v>30</v>
      </c>
      <c r="C21" s="64"/>
      <c r="D21" s="65"/>
      <c r="E21" s="194"/>
      <c r="F21" s="195"/>
      <c r="G21" s="194"/>
      <c r="H21" s="195"/>
      <c r="I21" s="194">
        <f>SUM(I16:J20)</f>
        <v>0</v>
      </c>
      <c r="J21" s="21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1">
        <v>0</v>
      </c>
      <c r="H23" s="212"/>
      <c r="I23" s="212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9"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1">
        <v>0</v>
      </c>
      <c r="H25" s="212"/>
      <c r="I25" s="212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78">
        <v>0</v>
      </c>
      <c r="H26" s="179"/>
      <c r="I26" s="179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180">
        <v>0</v>
      </c>
      <c r="H27" s="180"/>
      <c r="I27" s="180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214">
        <v>635239.31000000006</v>
      </c>
      <c r="H28" s="215"/>
      <c r="I28" s="215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214">
        <v>0</v>
      </c>
      <c r="H29" s="214"/>
      <c r="I29" s="214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222"/>
      <c r="D39" s="222"/>
      <c r="E39" s="222"/>
      <c r="F39" s="98">
        <v>0</v>
      </c>
      <c r="G39" s="99">
        <v>635239.31000000006</v>
      </c>
      <c r="H39" s="100">
        <v>133400.26</v>
      </c>
      <c r="I39" s="100">
        <v>768639.57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44</v>
      </c>
      <c r="C40" s="223" t="s">
        <v>45</v>
      </c>
      <c r="D40" s="223"/>
      <c r="E40" s="223"/>
      <c r="F40" s="103">
        <v>0</v>
      </c>
      <c r="G40" s="104">
        <v>635239.31000000006</v>
      </c>
      <c r="H40" s="104">
        <v>133400.26</v>
      </c>
      <c r="I40" s="104">
        <v>768639.57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222" t="s">
        <v>43</v>
      </c>
      <c r="D41" s="222"/>
      <c r="E41" s="222"/>
      <c r="F41" s="107">
        <v>0</v>
      </c>
      <c r="G41" s="100">
        <v>635239.31000000006</v>
      </c>
      <c r="H41" s="100">
        <v>133400.26</v>
      </c>
      <c r="I41" s="100">
        <v>768639.57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224" t="s">
        <v>51</v>
      </c>
      <c r="C42" s="225"/>
      <c r="D42" s="225"/>
      <c r="E42" s="226"/>
      <c r="F42" s="108">
        <f>SUMIF(A39:A41,"=1",F39:F41)</f>
        <v>0</v>
      </c>
      <c r="G42" s="109">
        <f>SUMIF(A39:A41,"=1",G39:G41)</f>
        <v>635239.31000000006</v>
      </c>
      <c r="H42" s="109">
        <f>SUMIF(A39:A41,"=1",H39:H41)</f>
        <v>133400.26</v>
      </c>
      <c r="I42" s="109">
        <f>SUMIF(A39:A41,"=1",I39:I41)</f>
        <v>768639.57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54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55</v>
      </c>
      <c r="C49" s="220" t="s">
        <v>56</v>
      </c>
      <c r="D49" s="221"/>
      <c r="E49" s="221"/>
      <c r="F49" s="135" t="s">
        <v>26</v>
      </c>
      <c r="G49" s="128"/>
      <c r="H49" s="128"/>
      <c r="I49" s="128">
        <v>0</v>
      </c>
      <c r="J49" s="133" t="str">
        <f>IF(I53=0,"",I49/I53*100)</f>
        <v/>
      </c>
    </row>
    <row r="50" spans="1:10" ht="36.75" customHeight="1" x14ac:dyDescent="0.2">
      <c r="A50" s="122"/>
      <c r="B50" s="127" t="s">
        <v>57</v>
      </c>
      <c r="C50" s="220" t="s">
        <v>58</v>
      </c>
      <c r="D50" s="221"/>
      <c r="E50" s="221"/>
      <c r="F50" s="135" t="s">
        <v>26</v>
      </c>
      <c r="G50" s="128"/>
      <c r="H50" s="128"/>
      <c r="I50" s="128">
        <v>0</v>
      </c>
      <c r="J50" s="133" t="str">
        <f>IF(I53=0,"",I50/I53*100)</f>
        <v/>
      </c>
    </row>
    <row r="51" spans="1:10" ht="36.75" customHeight="1" x14ac:dyDescent="0.2">
      <c r="A51" s="122"/>
      <c r="B51" s="127" t="s">
        <v>59</v>
      </c>
      <c r="C51" s="220" t="s">
        <v>60</v>
      </c>
      <c r="D51" s="221"/>
      <c r="E51" s="221"/>
      <c r="F51" s="135" t="s">
        <v>26</v>
      </c>
      <c r="G51" s="128"/>
      <c r="H51" s="128"/>
      <c r="I51" s="128">
        <v>0</v>
      </c>
      <c r="J51" s="133" t="str">
        <f>IF(I53=0,"",I51/I53*100)</f>
        <v/>
      </c>
    </row>
    <row r="52" spans="1:10" ht="36.75" customHeight="1" x14ac:dyDescent="0.2">
      <c r="A52" s="122"/>
      <c r="B52" s="127" t="s">
        <v>61</v>
      </c>
      <c r="C52" s="220" t="s">
        <v>62</v>
      </c>
      <c r="D52" s="221"/>
      <c r="E52" s="221"/>
      <c r="F52" s="135" t="s">
        <v>26</v>
      </c>
      <c r="G52" s="128"/>
      <c r="H52" s="128"/>
      <c r="I52" s="128"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6"/>
      <c r="G53" s="132"/>
      <c r="H53" s="132"/>
      <c r="I53" s="132">
        <f>SUM(I49:I52)</f>
        <v>0</v>
      </c>
      <c r="J53" s="134">
        <f>SUM(J49:J52)</f>
        <v>0</v>
      </c>
    </row>
    <row r="54" spans="1:10" x14ac:dyDescent="0.2">
      <c r="F54" s="85"/>
      <c r="G54" s="85"/>
      <c r="H54" s="85"/>
      <c r="I54" s="85"/>
      <c r="J54" s="86"/>
    </row>
    <row r="55" spans="1:10" x14ac:dyDescent="0.2">
      <c r="F55" s="85"/>
      <c r="G55" s="85"/>
      <c r="H55" s="85"/>
      <c r="I55" s="85"/>
      <c r="J55" s="86"/>
    </row>
    <row r="56" spans="1:10" x14ac:dyDescent="0.2">
      <c r="F56" s="85"/>
      <c r="G56" s="85"/>
      <c r="H56" s="85"/>
      <c r="I56" s="85"/>
      <c r="J56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50" t="s">
        <v>7</v>
      </c>
      <c r="B2" s="49"/>
      <c r="C2" s="229"/>
      <c r="D2" s="229"/>
      <c r="E2" s="229"/>
      <c r="F2" s="229"/>
      <c r="G2" s="230"/>
    </row>
    <row r="3" spans="1:7" ht="24.95" customHeight="1" x14ac:dyDescent="0.2">
      <c r="A3" s="50" t="s">
        <v>8</v>
      </c>
      <c r="B3" s="49"/>
      <c r="C3" s="229"/>
      <c r="D3" s="229"/>
      <c r="E3" s="229"/>
      <c r="F3" s="229"/>
      <c r="G3" s="230"/>
    </row>
    <row r="4" spans="1:7" ht="24.95" customHeight="1" x14ac:dyDescent="0.2">
      <c r="A4" s="50" t="s">
        <v>9</v>
      </c>
      <c r="B4" s="49"/>
      <c r="C4" s="229"/>
      <c r="D4" s="229"/>
      <c r="E4" s="229"/>
      <c r="F4" s="229"/>
      <c r="G4" s="23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="60" zoomScaleNormal="100" workbookViewId="0">
      <pane ySplit="7" topLeftCell="A8" activePane="bottomLeft" state="frozen"/>
      <selection activeCell="D12" sqref="D12:G12"/>
      <selection pane="bottomLeft" activeCell="D12" sqref="D12:G12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1" t="s">
        <v>6</v>
      </c>
      <c r="B1" s="231"/>
      <c r="C1" s="231"/>
      <c r="D1" s="231"/>
      <c r="E1" s="231"/>
      <c r="F1" s="231"/>
      <c r="G1" s="231"/>
      <c r="AG1" t="s">
        <v>65</v>
      </c>
    </row>
    <row r="2" spans="1:60" ht="24.95" customHeight="1" x14ac:dyDescent="0.2">
      <c r="A2" s="138" t="s">
        <v>7</v>
      </c>
      <c r="B2" s="49" t="s">
        <v>48</v>
      </c>
      <c r="C2" s="232" t="s">
        <v>49</v>
      </c>
      <c r="D2" s="233"/>
      <c r="E2" s="233"/>
      <c r="F2" s="233"/>
      <c r="G2" s="234"/>
      <c r="AG2" t="s">
        <v>66</v>
      </c>
    </row>
    <row r="3" spans="1:60" ht="24.95" customHeight="1" x14ac:dyDescent="0.2">
      <c r="A3" s="138" t="s">
        <v>8</v>
      </c>
      <c r="B3" s="49" t="s">
        <v>44</v>
      </c>
      <c r="C3" s="232" t="s">
        <v>45</v>
      </c>
      <c r="D3" s="233"/>
      <c r="E3" s="233"/>
      <c r="F3" s="233"/>
      <c r="G3" s="234"/>
      <c r="AC3" s="120" t="s">
        <v>66</v>
      </c>
      <c r="AG3" t="s">
        <v>67</v>
      </c>
    </row>
    <row r="4" spans="1:60" ht="24.95" customHeight="1" x14ac:dyDescent="0.2">
      <c r="A4" s="139" t="s">
        <v>9</v>
      </c>
      <c r="B4" s="140" t="s">
        <v>42</v>
      </c>
      <c r="C4" s="235" t="s">
        <v>43</v>
      </c>
      <c r="D4" s="236"/>
      <c r="E4" s="236"/>
      <c r="F4" s="236"/>
      <c r="G4" s="237"/>
      <c r="AG4" t="s">
        <v>68</v>
      </c>
    </row>
    <row r="5" spans="1:60" x14ac:dyDescent="0.2">
      <c r="D5" s="10"/>
    </row>
    <row r="6" spans="1:60" ht="38.25" x14ac:dyDescent="0.2">
      <c r="A6" s="142" t="s">
        <v>69</v>
      </c>
      <c r="B6" s="144" t="s">
        <v>70</v>
      </c>
      <c r="C6" s="144" t="s">
        <v>71</v>
      </c>
      <c r="D6" s="143" t="s">
        <v>72</v>
      </c>
      <c r="E6" s="142" t="s">
        <v>73</v>
      </c>
      <c r="F6" s="141" t="s">
        <v>74</v>
      </c>
      <c r="G6" s="142" t="s">
        <v>30</v>
      </c>
      <c r="H6" s="145" t="s">
        <v>31</v>
      </c>
      <c r="I6" s="145" t="s">
        <v>75</v>
      </c>
      <c r="J6" s="145" t="s">
        <v>32</v>
      </c>
      <c r="K6" s="145" t="s">
        <v>76</v>
      </c>
      <c r="L6" s="145" t="s">
        <v>77</v>
      </c>
      <c r="M6" s="145" t="s">
        <v>78</v>
      </c>
      <c r="N6" s="145" t="s">
        <v>79</v>
      </c>
      <c r="O6" s="145" t="s">
        <v>80</v>
      </c>
      <c r="P6" s="145" t="s">
        <v>81</v>
      </c>
      <c r="Q6" s="145" t="s">
        <v>82</v>
      </c>
      <c r="R6" s="145" t="s">
        <v>83</v>
      </c>
      <c r="S6" s="145" t="s">
        <v>84</v>
      </c>
      <c r="T6" s="145" t="s">
        <v>85</v>
      </c>
      <c r="U6" s="145" t="s">
        <v>86</v>
      </c>
      <c r="V6" s="145" t="s">
        <v>87</v>
      </c>
      <c r="W6" s="145" t="s">
        <v>88</v>
      </c>
      <c r="X6" s="145" t="s">
        <v>89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90</v>
      </c>
      <c r="B8" s="152" t="s">
        <v>55</v>
      </c>
      <c r="C8" s="169" t="s">
        <v>56</v>
      </c>
      <c r="D8" s="153"/>
      <c r="E8" s="154"/>
      <c r="F8" s="155"/>
      <c r="G8" s="156">
        <f>SUMIF(AG9:AG24,"&lt;&gt;NOR",G9:G24)</f>
        <v>0</v>
      </c>
      <c r="H8" s="150"/>
      <c r="I8" s="150">
        <f>SUM(I9:I24)</f>
        <v>243352</v>
      </c>
      <c r="J8" s="150"/>
      <c r="K8" s="150">
        <f>SUM(K9:K24)</f>
        <v>184911.75999999998</v>
      </c>
      <c r="L8" s="150"/>
      <c r="M8" s="150">
        <f>SUM(M9:M24)</f>
        <v>0</v>
      </c>
      <c r="N8" s="150"/>
      <c r="O8" s="150">
        <f>SUM(O9:O24)</f>
        <v>0.37999999999999995</v>
      </c>
      <c r="P8" s="150"/>
      <c r="Q8" s="150">
        <f>SUM(Q9:Q24)</f>
        <v>0</v>
      </c>
      <c r="R8" s="150"/>
      <c r="S8" s="150"/>
      <c r="T8" s="150"/>
      <c r="U8" s="150"/>
      <c r="V8" s="150">
        <f>SUM(V9:V24)</f>
        <v>129.54000000000002</v>
      </c>
      <c r="W8" s="150"/>
      <c r="X8" s="150"/>
      <c r="AG8" t="s">
        <v>91</v>
      </c>
    </row>
    <row r="9" spans="1:60" outlineLevel="1" x14ac:dyDescent="0.2">
      <c r="A9" s="163">
        <v>1</v>
      </c>
      <c r="B9" s="164" t="s">
        <v>92</v>
      </c>
      <c r="C9" s="170" t="s">
        <v>93</v>
      </c>
      <c r="D9" s="165" t="s">
        <v>94</v>
      </c>
      <c r="E9" s="166">
        <v>56.7</v>
      </c>
      <c r="F9" s="167"/>
      <c r="G9" s="168">
        <f t="shared" ref="G9:G24" si="0">ROUND(E9*F9,2)</f>
        <v>0</v>
      </c>
      <c r="H9" s="149">
        <v>0</v>
      </c>
      <c r="I9" s="149">
        <f t="shared" ref="I9:I24" si="1">ROUND(E9*H9,2)</f>
        <v>0</v>
      </c>
      <c r="J9" s="149">
        <v>1129</v>
      </c>
      <c r="K9" s="149">
        <f t="shared" ref="K9:K24" si="2">ROUND(E9*J9,2)</f>
        <v>64014.3</v>
      </c>
      <c r="L9" s="149">
        <v>21</v>
      </c>
      <c r="M9" s="149">
        <f t="shared" ref="M9:M24" si="3">G9*(1+L9/100)</f>
        <v>0</v>
      </c>
      <c r="N9" s="149">
        <v>0</v>
      </c>
      <c r="O9" s="149">
        <f t="shared" ref="O9:O24" si="4">ROUND(E9*N9,2)</f>
        <v>0</v>
      </c>
      <c r="P9" s="149">
        <v>0</v>
      </c>
      <c r="Q9" s="149">
        <f t="shared" ref="Q9:Q24" si="5">ROUND(E9*P9,2)</f>
        <v>0</v>
      </c>
      <c r="R9" s="149"/>
      <c r="S9" s="149" t="s">
        <v>95</v>
      </c>
      <c r="T9" s="149" t="s">
        <v>96</v>
      </c>
      <c r="U9" s="149">
        <v>1.85</v>
      </c>
      <c r="V9" s="149">
        <f t="shared" ref="V9:V24" si="6">ROUND(E9*U9,2)</f>
        <v>104.9</v>
      </c>
      <c r="W9" s="149"/>
      <c r="X9" s="149" t="s">
        <v>97</v>
      </c>
      <c r="Y9" s="146"/>
      <c r="Z9" s="146"/>
      <c r="AA9" s="146"/>
      <c r="AB9" s="146"/>
      <c r="AC9" s="146"/>
      <c r="AD9" s="146"/>
      <c r="AE9" s="146"/>
      <c r="AF9" s="146"/>
      <c r="AG9" s="146" t="s">
        <v>98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3">
        <v>2</v>
      </c>
      <c r="B10" s="164" t="s">
        <v>99</v>
      </c>
      <c r="C10" s="170" t="s">
        <v>100</v>
      </c>
      <c r="D10" s="165" t="s">
        <v>101</v>
      </c>
      <c r="E10" s="166">
        <v>6</v>
      </c>
      <c r="F10" s="167"/>
      <c r="G10" s="168">
        <f t="shared" si="0"/>
        <v>0</v>
      </c>
      <c r="H10" s="149">
        <v>1588</v>
      </c>
      <c r="I10" s="149">
        <f t="shared" si="1"/>
        <v>9528</v>
      </c>
      <c r="J10" s="149">
        <v>500</v>
      </c>
      <c r="K10" s="149">
        <f t="shared" si="2"/>
        <v>3000</v>
      </c>
      <c r="L10" s="149">
        <v>21</v>
      </c>
      <c r="M10" s="149">
        <f t="shared" si="3"/>
        <v>0</v>
      </c>
      <c r="N10" s="149">
        <v>0</v>
      </c>
      <c r="O10" s="149">
        <f t="shared" si="4"/>
        <v>0</v>
      </c>
      <c r="P10" s="149">
        <v>0</v>
      </c>
      <c r="Q10" s="149">
        <f t="shared" si="5"/>
        <v>0</v>
      </c>
      <c r="R10" s="149"/>
      <c r="S10" s="149" t="s">
        <v>102</v>
      </c>
      <c r="T10" s="149" t="s">
        <v>103</v>
      </c>
      <c r="U10" s="149">
        <v>4.1000000000000002E-2</v>
      </c>
      <c r="V10" s="149">
        <f t="shared" si="6"/>
        <v>0.25</v>
      </c>
      <c r="W10" s="149"/>
      <c r="X10" s="149" t="s">
        <v>97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3">
        <v>3</v>
      </c>
      <c r="B11" s="164" t="s">
        <v>104</v>
      </c>
      <c r="C11" s="170" t="s">
        <v>105</v>
      </c>
      <c r="D11" s="165" t="s">
        <v>106</v>
      </c>
      <c r="E11" s="166">
        <v>9</v>
      </c>
      <c r="F11" s="167"/>
      <c r="G11" s="168">
        <f t="shared" si="0"/>
        <v>0</v>
      </c>
      <c r="H11" s="149">
        <v>0</v>
      </c>
      <c r="I11" s="149">
        <f t="shared" si="1"/>
        <v>0</v>
      </c>
      <c r="J11" s="149">
        <v>822</v>
      </c>
      <c r="K11" s="149">
        <f t="shared" si="2"/>
        <v>7398</v>
      </c>
      <c r="L11" s="149">
        <v>21</v>
      </c>
      <c r="M11" s="149">
        <f t="shared" si="3"/>
        <v>0</v>
      </c>
      <c r="N11" s="149">
        <v>0</v>
      </c>
      <c r="O11" s="149">
        <f t="shared" si="4"/>
        <v>0</v>
      </c>
      <c r="P11" s="149">
        <v>0</v>
      </c>
      <c r="Q11" s="149">
        <f t="shared" si="5"/>
        <v>0</v>
      </c>
      <c r="R11" s="149"/>
      <c r="S11" s="149" t="s">
        <v>102</v>
      </c>
      <c r="T11" s="149" t="s">
        <v>107</v>
      </c>
      <c r="U11" s="149">
        <v>2.71</v>
      </c>
      <c r="V11" s="149">
        <f t="shared" si="6"/>
        <v>24.39</v>
      </c>
      <c r="W11" s="149"/>
      <c r="X11" s="149" t="s">
        <v>97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3">
        <v>4</v>
      </c>
      <c r="B12" s="164" t="s">
        <v>108</v>
      </c>
      <c r="C12" s="170" t="s">
        <v>109</v>
      </c>
      <c r="D12" s="165" t="s">
        <v>110</v>
      </c>
      <c r="E12" s="166">
        <v>56.7</v>
      </c>
      <c r="F12" s="167"/>
      <c r="G12" s="168">
        <f t="shared" si="0"/>
        <v>0</v>
      </c>
      <c r="H12" s="149">
        <v>0</v>
      </c>
      <c r="I12" s="149">
        <f t="shared" si="1"/>
        <v>0</v>
      </c>
      <c r="J12" s="149">
        <v>490</v>
      </c>
      <c r="K12" s="149">
        <f t="shared" si="2"/>
        <v>27783</v>
      </c>
      <c r="L12" s="149">
        <v>21</v>
      </c>
      <c r="M12" s="149">
        <f t="shared" si="3"/>
        <v>0</v>
      </c>
      <c r="N12" s="149">
        <v>0</v>
      </c>
      <c r="O12" s="149">
        <f t="shared" si="4"/>
        <v>0</v>
      </c>
      <c r="P12" s="149">
        <v>0</v>
      </c>
      <c r="Q12" s="149">
        <f t="shared" si="5"/>
        <v>0</v>
      </c>
      <c r="R12" s="149"/>
      <c r="S12" s="149" t="s">
        <v>102</v>
      </c>
      <c r="T12" s="149" t="s">
        <v>103</v>
      </c>
      <c r="U12" s="149">
        <v>0</v>
      </c>
      <c r="V12" s="149">
        <f t="shared" si="6"/>
        <v>0</v>
      </c>
      <c r="W12" s="149"/>
      <c r="X12" s="149" t="s">
        <v>97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98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63">
        <v>5</v>
      </c>
      <c r="B13" s="164" t="s">
        <v>111</v>
      </c>
      <c r="C13" s="170" t="s">
        <v>112</v>
      </c>
      <c r="D13" s="165" t="s">
        <v>113</v>
      </c>
      <c r="E13" s="166">
        <v>1</v>
      </c>
      <c r="F13" s="167"/>
      <c r="G13" s="168">
        <f t="shared" si="0"/>
        <v>0</v>
      </c>
      <c r="H13" s="149">
        <v>0</v>
      </c>
      <c r="I13" s="149">
        <f t="shared" si="1"/>
        <v>0</v>
      </c>
      <c r="J13" s="149">
        <v>16000</v>
      </c>
      <c r="K13" s="149">
        <f t="shared" si="2"/>
        <v>16000</v>
      </c>
      <c r="L13" s="149">
        <v>21</v>
      </c>
      <c r="M13" s="149">
        <f t="shared" si="3"/>
        <v>0</v>
      </c>
      <c r="N13" s="149">
        <v>0</v>
      </c>
      <c r="O13" s="149">
        <f t="shared" si="4"/>
        <v>0</v>
      </c>
      <c r="P13" s="149">
        <v>0</v>
      </c>
      <c r="Q13" s="149">
        <f t="shared" si="5"/>
        <v>0</v>
      </c>
      <c r="R13" s="149"/>
      <c r="S13" s="149" t="s">
        <v>102</v>
      </c>
      <c r="T13" s="149" t="s">
        <v>103</v>
      </c>
      <c r="U13" s="149">
        <v>0</v>
      </c>
      <c r="V13" s="149">
        <f t="shared" si="6"/>
        <v>0</v>
      </c>
      <c r="W13" s="149"/>
      <c r="X13" s="149" t="s">
        <v>97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98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3">
        <v>6</v>
      </c>
      <c r="B14" s="164" t="s">
        <v>114</v>
      </c>
      <c r="C14" s="170" t="s">
        <v>115</v>
      </c>
      <c r="D14" s="165" t="s">
        <v>113</v>
      </c>
      <c r="E14" s="166">
        <v>1</v>
      </c>
      <c r="F14" s="167"/>
      <c r="G14" s="168">
        <f t="shared" si="0"/>
        <v>0</v>
      </c>
      <c r="H14" s="149">
        <v>0</v>
      </c>
      <c r="I14" s="149">
        <f t="shared" si="1"/>
        <v>0</v>
      </c>
      <c r="J14" s="149">
        <v>8500</v>
      </c>
      <c r="K14" s="149">
        <f t="shared" si="2"/>
        <v>8500</v>
      </c>
      <c r="L14" s="149">
        <v>21</v>
      </c>
      <c r="M14" s="149">
        <f t="shared" si="3"/>
        <v>0</v>
      </c>
      <c r="N14" s="149">
        <v>0</v>
      </c>
      <c r="O14" s="149">
        <f t="shared" si="4"/>
        <v>0</v>
      </c>
      <c r="P14" s="149">
        <v>0</v>
      </c>
      <c r="Q14" s="149">
        <f t="shared" si="5"/>
        <v>0</v>
      </c>
      <c r="R14" s="149"/>
      <c r="S14" s="149" t="s">
        <v>102</v>
      </c>
      <c r="T14" s="149" t="s">
        <v>103</v>
      </c>
      <c r="U14" s="149">
        <v>0</v>
      </c>
      <c r="V14" s="149">
        <f t="shared" si="6"/>
        <v>0</v>
      </c>
      <c r="W14" s="149"/>
      <c r="X14" s="149" t="s">
        <v>97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3">
        <v>7</v>
      </c>
      <c r="B15" s="164" t="s">
        <v>116</v>
      </c>
      <c r="C15" s="170" t="s">
        <v>117</v>
      </c>
      <c r="D15" s="165" t="s">
        <v>113</v>
      </c>
      <c r="E15" s="166">
        <v>1</v>
      </c>
      <c r="F15" s="167"/>
      <c r="G15" s="168">
        <f t="shared" si="0"/>
        <v>0</v>
      </c>
      <c r="H15" s="149">
        <v>0</v>
      </c>
      <c r="I15" s="149">
        <f t="shared" si="1"/>
        <v>0</v>
      </c>
      <c r="J15" s="149">
        <v>7000</v>
      </c>
      <c r="K15" s="149">
        <f t="shared" si="2"/>
        <v>7000</v>
      </c>
      <c r="L15" s="149">
        <v>21</v>
      </c>
      <c r="M15" s="149">
        <f t="shared" si="3"/>
        <v>0</v>
      </c>
      <c r="N15" s="149">
        <v>0</v>
      </c>
      <c r="O15" s="149">
        <f t="shared" si="4"/>
        <v>0</v>
      </c>
      <c r="P15" s="149">
        <v>0</v>
      </c>
      <c r="Q15" s="149">
        <f t="shared" si="5"/>
        <v>0</v>
      </c>
      <c r="R15" s="149"/>
      <c r="S15" s="149" t="s">
        <v>102</v>
      </c>
      <c r="T15" s="149" t="s">
        <v>103</v>
      </c>
      <c r="U15" s="149">
        <v>0</v>
      </c>
      <c r="V15" s="149">
        <f t="shared" si="6"/>
        <v>0</v>
      </c>
      <c r="W15" s="149"/>
      <c r="X15" s="149" t="s">
        <v>97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98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3">
        <v>8</v>
      </c>
      <c r="B16" s="164" t="s">
        <v>118</v>
      </c>
      <c r="C16" s="170" t="s">
        <v>119</v>
      </c>
      <c r="D16" s="165" t="s">
        <v>120</v>
      </c>
      <c r="E16" s="166">
        <v>4</v>
      </c>
      <c r="F16" s="167"/>
      <c r="G16" s="168">
        <f t="shared" si="0"/>
        <v>0</v>
      </c>
      <c r="H16" s="149">
        <v>1162</v>
      </c>
      <c r="I16" s="149">
        <f t="shared" si="1"/>
        <v>4648</v>
      </c>
      <c r="J16" s="149">
        <v>325</v>
      </c>
      <c r="K16" s="149">
        <f t="shared" si="2"/>
        <v>1300</v>
      </c>
      <c r="L16" s="149">
        <v>21</v>
      </c>
      <c r="M16" s="149">
        <f t="shared" si="3"/>
        <v>0</v>
      </c>
      <c r="N16" s="149">
        <v>5.5000000000000003E-4</v>
      </c>
      <c r="O16" s="149">
        <f t="shared" si="4"/>
        <v>0</v>
      </c>
      <c r="P16" s="149">
        <v>0</v>
      </c>
      <c r="Q16" s="149">
        <f t="shared" si="5"/>
        <v>0</v>
      </c>
      <c r="R16" s="149"/>
      <c r="S16" s="149" t="s">
        <v>102</v>
      </c>
      <c r="T16" s="149" t="s">
        <v>103</v>
      </c>
      <c r="U16" s="149">
        <v>0</v>
      </c>
      <c r="V16" s="149">
        <f t="shared" si="6"/>
        <v>0</v>
      </c>
      <c r="W16" s="149"/>
      <c r="X16" s="149" t="s">
        <v>121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122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3">
        <v>9</v>
      </c>
      <c r="B17" s="164" t="s">
        <v>123</v>
      </c>
      <c r="C17" s="170" t="s">
        <v>124</v>
      </c>
      <c r="D17" s="165" t="s">
        <v>120</v>
      </c>
      <c r="E17" s="166">
        <v>14</v>
      </c>
      <c r="F17" s="167"/>
      <c r="G17" s="168">
        <f t="shared" si="0"/>
        <v>0</v>
      </c>
      <c r="H17" s="149">
        <v>1447</v>
      </c>
      <c r="I17" s="149">
        <f t="shared" si="1"/>
        <v>20258</v>
      </c>
      <c r="J17" s="149">
        <v>325</v>
      </c>
      <c r="K17" s="149">
        <f t="shared" si="2"/>
        <v>4550</v>
      </c>
      <c r="L17" s="149">
        <v>21</v>
      </c>
      <c r="M17" s="149">
        <f t="shared" si="3"/>
        <v>0</v>
      </c>
      <c r="N17" s="149">
        <v>5.5000000000000003E-4</v>
      </c>
      <c r="O17" s="149">
        <f t="shared" si="4"/>
        <v>0.01</v>
      </c>
      <c r="P17" s="149">
        <v>0</v>
      </c>
      <c r="Q17" s="149">
        <f t="shared" si="5"/>
        <v>0</v>
      </c>
      <c r="R17" s="149"/>
      <c r="S17" s="149" t="s">
        <v>102</v>
      </c>
      <c r="T17" s="149" t="s">
        <v>103</v>
      </c>
      <c r="U17" s="149">
        <v>0</v>
      </c>
      <c r="V17" s="149">
        <f t="shared" si="6"/>
        <v>0</v>
      </c>
      <c r="W17" s="149"/>
      <c r="X17" s="149" t="s">
        <v>121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122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3">
        <v>10</v>
      </c>
      <c r="B18" s="164" t="s">
        <v>125</v>
      </c>
      <c r="C18" s="170" t="s">
        <v>126</v>
      </c>
      <c r="D18" s="165" t="s">
        <v>120</v>
      </c>
      <c r="E18" s="166">
        <v>4</v>
      </c>
      <c r="F18" s="167"/>
      <c r="G18" s="168">
        <f t="shared" si="0"/>
        <v>0</v>
      </c>
      <c r="H18" s="149">
        <v>1447</v>
      </c>
      <c r="I18" s="149">
        <f t="shared" si="1"/>
        <v>5788</v>
      </c>
      <c r="J18" s="149">
        <v>325</v>
      </c>
      <c r="K18" s="149">
        <f t="shared" si="2"/>
        <v>1300</v>
      </c>
      <c r="L18" s="149">
        <v>21</v>
      </c>
      <c r="M18" s="149">
        <f t="shared" si="3"/>
        <v>0</v>
      </c>
      <c r="N18" s="149">
        <v>5.5000000000000003E-4</v>
      </c>
      <c r="O18" s="149">
        <f t="shared" si="4"/>
        <v>0</v>
      </c>
      <c r="P18" s="149">
        <v>0</v>
      </c>
      <c r="Q18" s="149">
        <f t="shared" si="5"/>
        <v>0</v>
      </c>
      <c r="R18" s="149"/>
      <c r="S18" s="149" t="s">
        <v>102</v>
      </c>
      <c r="T18" s="149" t="s">
        <v>103</v>
      </c>
      <c r="U18" s="149">
        <v>0</v>
      </c>
      <c r="V18" s="149">
        <f t="shared" si="6"/>
        <v>0</v>
      </c>
      <c r="W18" s="149"/>
      <c r="X18" s="149" t="s">
        <v>121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122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3">
        <v>11</v>
      </c>
      <c r="B19" s="164" t="s">
        <v>127</v>
      </c>
      <c r="C19" s="170" t="s">
        <v>128</v>
      </c>
      <c r="D19" s="165" t="s">
        <v>120</v>
      </c>
      <c r="E19" s="166">
        <v>2</v>
      </c>
      <c r="F19" s="167"/>
      <c r="G19" s="168">
        <f t="shared" si="0"/>
        <v>0</v>
      </c>
      <c r="H19" s="149">
        <v>58930</v>
      </c>
      <c r="I19" s="149">
        <f t="shared" si="1"/>
        <v>117860</v>
      </c>
      <c r="J19" s="149">
        <v>11786</v>
      </c>
      <c r="K19" s="149">
        <f t="shared" si="2"/>
        <v>23572</v>
      </c>
      <c r="L19" s="149">
        <v>21</v>
      </c>
      <c r="M19" s="149">
        <f t="shared" si="3"/>
        <v>0</v>
      </c>
      <c r="N19" s="149">
        <v>0.09</v>
      </c>
      <c r="O19" s="149">
        <f t="shared" si="4"/>
        <v>0.18</v>
      </c>
      <c r="P19" s="149">
        <v>0</v>
      </c>
      <c r="Q19" s="149">
        <f t="shared" si="5"/>
        <v>0</v>
      </c>
      <c r="R19" s="149"/>
      <c r="S19" s="149" t="s">
        <v>102</v>
      </c>
      <c r="T19" s="149" t="s">
        <v>103</v>
      </c>
      <c r="U19" s="149">
        <v>0</v>
      </c>
      <c r="V19" s="149">
        <f t="shared" si="6"/>
        <v>0</v>
      </c>
      <c r="W19" s="149"/>
      <c r="X19" s="149" t="s">
        <v>121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122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3">
        <v>12</v>
      </c>
      <c r="B20" s="164" t="s">
        <v>129</v>
      </c>
      <c r="C20" s="170" t="s">
        <v>130</v>
      </c>
      <c r="D20" s="165" t="s">
        <v>120</v>
      </c>
      <c r="E20" s="166">
        <v>7</v>
      </c>
      <c r="F20" s="167"/>
      <c r="G20" s="168">
        <f t="shared" si="0"/>
        <v>0</v>
      </c>
      <c r="H20" s="149">
        <v>9190</v>
      </c>
      <c r="I20" s="149">
        <f t="shared" si="1"/>
        <v>64330</v>
      </c>
      <c r="J20" s="149">
        <v>1838</v>
      </c>
      <c r="K20" s="149">
        <f t="shared" si="2"/>
        <v>12866</v>
      </c>
      <c r="L20" s="149">
        <v>21</v>
      </c>
      <c r="M20" s="149">
        <f t="shared" si="3"/>
        <v>0</v>
      </c>
      <c r="N20" s="149">
        <v>2.1000000000000001E-2</v>
      </c>
      <c r="O20" s="149">
        <f t="shared" si="4"/>
        <v>0.15</v>
      </c>
      <c r="P20" s="149">
        <v>0</v>
      </c>
      <c r="Q20" s="149">
        <f t="shared" si="5"/>
        <v>0</v>
      </c>
      <c r="R20" s="149"/>
      <c r="S20" s="149" t="s">
        <v>102</v>
      </c>
      <c r="T20" s="149" t="s">
        <v>103</v>
      </c>
      <c r="U20" s="149">
        <v>0</v>
      </c>
      <c r="V20" s="149">
        <f t="shared" si="6"/>
        <v>0</v>
      </c>
      <c r="W20" s="149"/>
      <c r="X20" s="149" t="s">
        <v>121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122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3">
        <v>13</v>
      </c>
      <c r="B21" s="164" t="s">
        <v>131</v>
      </c>
      <c r="C21" s="170" t="s">
        <v>132</v>
      </c>
      <c r="D21" s="165" t="s">
        <v>120</v>
      </c>
      <c r="E21" s="166">
        <v>2</v>
      </c>
      <c r="F21" s="167"/>
      <c r="G21" s="168">
        <f t="shared" si="0"/>
        <v>0</v>
      </c>
      <c r="H21" s="149">
        <v>9550</v>
      </c>
      <c r="I21" s="149">
        <f t="shared" si="1"/>
        <v>19100</v>
      </c>
      <c r="J21" s="149">
        <v>1910</v>
      </c>
      <c r="K21" s="149">
        <f t="shared" si="2"/>
        <v>3820</v>
      </c>
      <c r="L21" s="149">
        <v>21</v>
      </c>
      <c r="M21" s="149">
        <f t="shared" si="3"/>
        <v>0</v>
      </c>
      <c r="N21" s="149">
        <v>2.1999999999999999E-2</v>
      </c>
      <c r="O21" s="149">
        <f t="shared" si="4"/>
        <v>0.04</v>
      </c>
      <c r="P21" s="149">
        <v>0</v>
      </c>
      <c r="Q21" s="149">
        <f t="shared" si="5"/>
        <v>0</v>
      </c>
      <c r="R21" s="149"/>
      <c r="S21" s="149" t="s">
        <v>102</v>
      </c>
      <c r="T21" s="149" t="s">
        <v>103</v>
      </c>
      <c r="U21" s="149">
        <v>0</v>
      </c>
      <c r="V21" s="149">
        <f t="shared" si="6"/>
        <v>0</v>
      </c>
      <c r="W21" s="149"/>
      <c r="X21" s="149" t="s">
        <v>121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122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63">
        <v>14</v>
      </c>
      <c r="B22" s="164" t="s">
        <v>133</v>
      </c>
      <c r="C22" s="170" t="s">
        <v>134</v>
      </c>
      <c r="D22" s="165" t="s">
        <v>120</v>
      </c>
      <c r="E22" s="166">
        <v>1</v>
      </c>
      <c r="F22" s="167"/>
      <c r="G22" s="168">
        <f t="shared" si="0"/>
        <v>0</v>
      </c>
      <c r="H22" s="149">
        <v>1840</v>
      </c>
      <c r="I22" s="149">
        <f t="shared" si="1"/>
        <v>1840</v>
      </c>
      <c r="J22" s="149">
        <v>500</v>
      </c>
      <c r="K22" s="149">
        <f t="shared" si="2"/>
        <v>500</v>
      </c>
      <c r="L22" s="149">
        <v>21</v>
      </c>
      <c r="M22" s="149">
        <f t="shared" si="3"/>
        <v>0</v>
      </c>
      <c r="N22" s="149">
        <v>0</v>
      </c>
      <c r="O22" s="149">
        <f t="shared" si="4"/>
        <v>0</v>
      </c>
      <c r="P22" s="149">
        <v>0</v>
      </c>
      <c r="Q22" s="149">
        <f t="shared" si="5"/>
        <v>0</v>
      </c>
      <c r="R22" s="149"/>
      <c r="S22" s="149" t="s">
        <v>102</v>
      </c>
      <c r="T22" s="149" t="s">
        <v>103</v>
      </c>
      <c r="U22" s="149">
        <v>0</v>
      </c>
      <c r="V22" s="149">
        <f t="shared" si="6"/>
        <v>0</v>
      </c>
      <c r="W22" s="149"/>
      <c r="X22" s="149" t="s">
        <v>121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122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3">
        <v>15</v>
      </c>
      <c r="B23" s="164" t="s">
        <v>135</v>
      </c>
      <c r="C23" s="170" t="s">
        <v>136</v>
      </c>
      <c r="D23" s="165" t="s">
        <v>0</v>
      </c>
      <c r="E23" s="166">
        <v>1432.2329999999999</v>
      </c>
      <c r="F23" s="167"/>
      <c r="G23" s="168">
        <f t="shared" si="0"/>
        <v>0</v>
      </c>
      <c r="H23" s="149">
        <v>0</v>
      </c>
      <c r="I23" s="149">
        <f t="shared" si="1"/>
        <v>0</v>
      </c>
      <c r="J23" s="149">
        <v>0.51</v>
      </c>
      <c r="K23" s="149">
        <f t="shared" si="2"/>
        <v>730.44</v>
      </c>
      <c r="L23" s="149">
        <v>21</v>
      </c>
      <c r="M23" s="149">
        <f t="shared" si="3"/>
        <v>0</v>
      </c>
      <c r="N23" s="149">
        <v>0</v>
      </c>
      <c r="O23" s="149">
        <f t="shared" si="4"/>
        <v>0</v>
      </c>
      <c r="P23" s="149">
        <v>0</v>
      </c>
      <c r="Q23" s="149">
        <f t="shared" si="5"/>
        <v>0</v>
      </c>
      <c r="R23" s="149"/>
      <c r="S23" s="149" t="s">
        <v>95</v>
      </c>
      <c r="T23" s="149" t="s">
        <v>96</v>
      </c>
      <c r="U23" s="149">
        <v>0</v>
      </c>
      <c r="V23" s="149">
        <f t="shared" si="6"/>
        <v>0</v>
      </c>
      <c r="W23" s="149"/>
      <c r="X23" s="149" t="s">
        <v>137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138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3">
        <v>16</v>
      </c>
      <c r="B24" s="164" t="s">
        <v>139</v>
      </c>
      <c r="C24" s="170" t="s">
        <v>140</v>
      </c>
      <c r="D24" s="165" t="s">
        <v>0</v>
      </c>
      <c r="E24" s="166">
        <v>1432.2329999999999</v>
      </c>
      <c r="F24" s="167"/>
      <c r="G24" s="168">
        <f t="shared" si="0"/>
        <v>0</v>
      </c>
      <c r="H24" s="149">
        <v>0</v>
      </c>
      <c r="I24" s="149">
        <f t="shared" si="1"/>
        <v>0</v>
      </c>
      <c r="J24" s="149">
        <v>1.8</v>
      </c>
      <c r="K24" s="149">
        <f t="shared" si="2"/>
        <v>2578.02</v>
      </c>
      <c r="L24" s="149">
        <v>21</v>
      </c>
      <c r="M24" s="149">
        <f t="shared" si="3"/>
        <v>0</v>
      </c>
      <c r="N24" s="149">
        <v>0</v>
      </c>
      <c r="O24" s="149">
        <f t="shared" si="4"/>
        <v>0</v>
      </c>
      <c r="P24" s="149">
        <v>0</v>
      </c>
      <c r="Q24" s="149">
        <f t="shared" si="5"/>
        <v>0</v>
      </c>
      <c r="R24" s="149"/>
      <c r="S24" s="149" t="s">
        <v>95</v>
      </c>
      <c r="T24" s="149" t="s">
        <v>96</v>
      </c>
      <c r="U24" s="149">
        <v>0</v>
      </c>
      <c r="V24" s="149">
        <f t="shared" si="6"/>
        <v>0</v>
      </c>
      <c r="W24" s="149"/>
      <c r="X24" s="149" t="s">
        <v>137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138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x14ac:dyDescent="0.2">
      <c r="A25" s="151" t="s">
        <v>90</v>
      </c>
      <c r="B25" s="152" t="s">
        <v>57</v>
      </c>
      <c r="C25" s="169" t="s">
        <v>58</v>
      </c>
      <c r="D25" s="153"/>
      <c r="E25" s="154"/>
      <c r="F25" s="155"/>
      <c r="G25" s="156">
        <f>SUMIF(AG26:AG29,"&lt;&gt;NOR",G26:G29)</f>
        <v>0</v>
      </c>
      <c r="H25" s="150"/>
      <c r="I25" s="150">
        <f>SUM(I26:I29)</f>
        <v>15230</v>
      </c>
      <c r="J25" s="150"/>
      <c r="K25" s="150">
        <f>SUM(K26:K29)</f>
        <v>30587.55</v>
      </c>
      <c r="L25" s="150"/>
      <c r="M25" s="150">
        <f>SUM(M26:M29)</f>
        <v>0</v>
      </c>
      <c r="N25" s="150"/>
      <c r="O25" s="150">
        <f>SUM(O26:O29)</f>
        <v>0</v>
      </c>
      <c r="P25" s="150"/>
      <c r="Q25" s="150">
        <f>SUM(Q26:Q29)</f>
        <v>0</v>
      </c>
      <c r="R25" s="150"/>
      <c r="S25" s="150"/>
      <c r="T25" s="150"/>
      <c r="U25" s="150"/>
      <c r="V25" s="150">
        <f>SUM(V26:V29)</f>
        <v>15.67</v>
      </c>
      <c r="W25" s="150"/>
      <c r="X25" s="150"/>
      <c r="AG25" t="s">
        <v>91</v>
      </c>
    </row>
    <row r="26" spans="1:60" outlineLevel="1" x14ac:dyDescent="0.2">
      <c r="A26" s="163">
        <v>17</v>
      </c>
      <c r="B26" s="164" t="s">
        <v>141</v>
      </c>
      <c r="C26" s="170" t="s">
        <v>142</v>
      </c>
      <c r="D26" s="165" t="s">
        <v>94</v>
      </c>
      <c r="E26" s="166">
        <v>250</v>
      </c>
      <c r="F26" s="167"/>
      <c r="G26" s="168">
        <f>ROUND(E26*F26,2)</f>
        <v>0</v>
      </c>
      <c r="H26" s="149">
        <v>0.42</v>
      </c>
      <c r="I26" s="149">
        <f>ROUND(E26*H26,2)</f>
        <v>105</v>
      </c>
      <c r="J26" s="149">
        <v>20.68</v>
      </c>
      <c r="K26" s="149">
        <f>ROUND(E26*J26,2)</f>
        <v>5170</v>
      </c>
      <c r="L26" s="149">
        <v>21</v>
      </c>
      <c r="M26" s="149">
        <f>G26*(1+L26/100)</f>
        <v>0</v>
      </c>
      <c r="N26" s="149">
        <v>0</v>
      </c>
      <c r="O26" s="149">
        <f>ROUND(E26*N26,2)</f>
        <v>0</v>
      </c>
      <c r="P26" s="149">
        <v>0</v>
      </c>
      <c r="Q26" s="149">
        <f>ROUND(E26*P26,2)</f>
        <v>0</v>
      </c>
      <c r="R26" s="149"/>
      <c r="S26" s="149" t="s">
        <v>95</v>
      </c>
      <c r="T26" s="149" t="s">
        <v>96</v>
      </c>
      <c r="U26" s="149">
        <v>4.1000000000000002E-2</v>
      </c>
      <c r="V26" s="149">
        <f>ROUND(E26*U26,2)</f>
        <v>10.25</v>
      </c>
      <c r="W26" s="149"/>
      <c r="X26" s="149" t="s">
        <v>97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98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3">
        <v>18</v>
      </c>
      <c r="B27" s="164" t="s">
        <v>143</v>
      </c>
      <c r="C27" s="170" t="s">
        <v>144</v>
      </c>
      <c r="D27" s="165" t="s">
        <v>113</v>
      </c>
      <c r="E27" s="166">
        <v>2</v>
      </c>
      <c r="F27" s="167"/>
      <c r="G27" s="168">
        <f>ROUND(E27*F27,2)</f>
        <v>0</v>
      </c>
      <c r="H27" s="149">
        <v>0</v>
      </c>
      <c r="I27" s="149">
        <f>ROUND(E27*H27,2)</f>
        <v>0</v>
      </c>
      <c r="J27" s="149">
        <v>1326</v>
      </c>
      <c r="K27" s="149">
        <f>ROUND(E27*J27,2)</f>
        <v>2652</v>
      </c>
      <c r="L27" s="149">
        <v>21</v>
      </c>
      <c r="M27" s="149">
        <f>G27*(1+L27/100)</f>
        <v>0</v>
      </c>
      <c r="N27" s="149">
        <v>0</v>
      </c>
      <c r="O27" s="149">
        <f>ROUND(E27*N27,2)</f>
        <v>0</v>
      </c>
      <c r="P27" s="149">
        <v>0</v>
      </c>
      <c r="Q27" s="149">
        <f>ROUND(E27*P27,2)</f>
        <v>0</v>
      </c>
      <c r="R27" s="149"/>
      <c r="S27" s="149" t="s">
        <v>102</v>
      </c>
      <c r="T27" s="149" t="s">
        <v>103</v>
      </c>
      <c r="U27" s="149">
        <v>2.71</v>
      </c>
      <c r="V27" s="149">
        <f>ROUND(E27*U27,2)</f>
        <v>5.42</v>
      </c>
      <c r="W27" s="149"/>
      <c r="X27" s="149" t="s">
        <v>97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98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3">
        <v>19</v>
      </c>
      <c r="B28" s="164" t="s">
        <v>145</v>
      </c>
      <c r="C28" s="170" t="s">
        <v>146</v>
      </c>
      <c r="D28" s="165" t="s">
        <v>120</v>
      </c>
      <c r="E28" s="166">
        <v>125</v>
      </c>
      <c r="F28" s="167"/>
      <c r="G28" s="168">
        <f>ROUND(E28*F28,2)</f>
        <v>0</v>
      </c>
      <c r="H28" s="149">
        <v>121</v>
      </c>
      <c r="I28" s="149">
        <f>ROUND(E28*H28,2)</f>
        <v>15125</v>
      </c>
      <c r="J28" s="149">
        <v>180</v>
      </c>
      <c r="K28" s="149">
        <f>ROUND(E28*J28,2)</f>
        <v>22500</v>
      </c>
      <c r="L28" s="149">
        <v>21</v>
      </c>
      <c r="M28" s="149">
        <f>G28*(1+L28/100)</f>
        <v>0</v>
      </c>
      <c r="N28" s="149">
        <v>0</v>
      </c>
      <c r="O28" s="149">
        <f>ROUND(E28*N28,2)</f>
        <v>0</v>
      </c>
      <c r="P28" s="149">
        <v>0</v>
      </c>
      <c r="Q28" s="149">
        <f>ROUND(E28*P28,2)</f>
        <v>0</v>
      </c>
      <c r="R28" s="149"/>
      <c r="S28" s="149" t="s">
        <v>102</v>
      </c>
      <c r="T28" s="149" t="s">
        <v>103</v>
      </c>
      <c r="U28" s="149">
        <v>0</v>
      </c>
      <c r="V28" s="149">
        <f>ROUND(E28*U28,2)</f>
        <v>0</v>
      </c>
      <c r="W28" s="149"/>
      <c r="X28" s="149" t="s">
        <v>121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122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3">
        <v>20</v>
      </c>
      <c r="B29" s="164" t="s">
        <v>147</v>
      </c>
      <c r="C29" s="170" t="s">
        <v>148</v>
      </c>
      <c r="D29" s="165" t="s">
        <v>0</v>
      </c>
      <c r="E29" s="166">
        <v>79.27</v>
      </c>
      <c r="F29" s="167"/>
      <c r="G29" s="168">
        <f>ROUND(E29*F29,2)</f>
        <v>0</v>
      </c>
      <c r="H29" s="149">
        <v>0</v>
      </c>
      <c r="I29" s="149">
        <f>ROUND(E29*H29,2)</f>
        <v>0</v>
      </c>
      <c r="J29" s="149">
        <v>3.35</v>
      </c>
      <c r="K29" s="149">
        <f>ROUND(E29*J29,2)</f>
        <v>265.55</v>
      </c>
      <c r="L29" s="149">
        <v>21</v>
      </c>
      <c r="M29" s="149">
        <f>G29*(1+L29/100)</f>
        <v>0</v>
      </c>
      <c r="N29" s="149">
        <v>0</v>
      </c>
      <c r="O29" s="149">
        <f>ROUND(E29*N29,2)</f>
        <v>0</v>
      </c>
      <c r="P29" s="149">
        <v>0</v>
      </c>
      <c r="Q29" s="149">
        <f>ROUND(E29*P29,2)</f>
        <v>0</v>
      </c>
      <c r="R29" s="149"/>
      <c r="S29" s="149" t="s">
        <v>95</v>
      </c>
      <c r="T29" s="149" t="s">
        <v>96</v>
      </c>
      <c r="U29" s="149">
        <v>0</v>
      </c>
      <c r="V29" s="149">
        <f>ROUND(E29*U29,2)</f>
        <v>0</v>
      </c>
      <c r="W29" s="149"/>
      <c r="X29" s="149" t="s">
        <v>137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138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51" t="s">
        <v>90</v>
      </c>
      <c r="B30" s="152" t="s">
        <v>59</v>
      </c>
      <c r="C30" s="169" t="s">
        <v>60</v>
      </c>
      <c r="D30" s="153"/>
      <c r="E30" s="154"/>
      <c r="F30" s="155"/>
      <c r="G30" s="156">
        <f>SUMIF(AG31:AG32,"&lt;&gt;NOR",G31:G32)</f>
        <v>0</v>
      </c>
      <c r="H30" s="150"/>
      <c r="I30" s="150">
        <f>SUM(I31:I32)</f>
        <v>15492.78</v>
      </c>
      <c r="J30" s="150"/>
      <c r="K30" s="150">
        <f>SUM(K31:K32)</f>
        <v>5677.72</v>
      </c>
      <c r="L30" s="150"/>
      <c r="M30" s="150">
        <f>SUM(M31:M32)</f>
        <v>0</v>
      </c>
      <c r="N30" s="150"/>
      <c r="O30" s="150">
        <f>SUM(O31:O32)</f>
        <v>0</v>
      </c>
      <c r="P30" s="150"/>
      <c r="Q30" s="150">
        <f>SUM(Q31:Q32)</f>
        <v>0</v>
      </c>
      <c r="R30" s="150"/>
      <c r="S30" s="150"/>
      <c r="T30" s="150"/>
      <c r="U30" s="150"/>
      <c r="V30" s="150">
        <f>SUM(V31:V32)</f>
        <v>13.07</v>
      </c>
      <c r="W30" s="150"/>
      <c r="X30" s="150"/>
      <c r="AG30" t="s">
        <v>91</v>
      </c>
    </row>
    <row r="31" spans="1:60" outlineLevel="1" x14ac:dyDescent="0.2">
      <c r="A31" s="163">
        <v>21</v>
      </c>
      <c r="B31" s="164" t="s">
        <v>149</v>
      </c>
      <c r="C31" s="170" t="s">
        <v>150</v>
      </c>
      <c r="D31" s="165" t="s">
        <v>101</v>
      </c>
      <c r="E31" s="166">
        <v>43</v>
      </c>
      <c r="F31" s="167"/>
      <c r="G31" s="168">
        <f>ROUND(E31*F31,2)</f>
        <v>0</v>
      </c>
      <c r="H31" s="149">
        <v>11.46</v>
      </c>
      <c r="I31" s="149">
        <f>ROUND(E31*H31,2)</f>
        <v>492.78</v>
      </c>
      <c r="J31" s="149">
        <v>132.04</v>
      </c>
      <c r="K31" s="149">
        <f>ROUND(E31*J31,2)</f>
        <v>5677.72</v>
      </c>
      <c r="L31" s="149">
        <v>21</v>
      </c>
      <c r="M31" s="149">
        <f>G31*(1+L31/100)</f>
        <v>0</v>
      </c>
      <c r="N31" s="149">
        <v>6.0000000000000002E-5</v>
      </c>
      <c r="O31" s="149">
        <f>ROUND(E31*N31,2)</f>
        <v>0</v>
      </c>
      <c r="P31" s="149">
        <v>0</v>
      </c>
      <c r="Q31" s="149">
        <f>ROUND(E31*P31,2)</f>
        <v>0</v>
      </c>
      <c r="R31" s="149"/>
      <c r="S31" s="149" t="s">
        <v>95</v>
      </c>
      <c r="T31" s="149" t="s">
        <v>96</v>
      </c>
      <c r="U31" s="149">
        <v>0.30399999999999999</v>
      </c>
      <c r="V31" s="149">
        <f>ROUND(E31*U31,2)</f>
        <v>13.07</v>
      </c>
      <c r="W31" s="149"/>
      <c r="X31" s="149" t="s">
        <v>97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98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 x14ac:dyDescent="0.2">
      <c r="A32" s="163">
        <v>22</v>
      </c>
      <c r="B32" s="164" t="s">
        <v>151</v>
      </c>
      <c r="C32" s="170" t="s">
        <v>152</v>
      </c>
      <c r="D32" s="165" t="s">
        <v>153</v>
      </c>
      <c r="E32" s="166">
        <v>1</v>
      </c>
      <c r="F32" s="167"/>
      <c r="G32" s="168">
        <f>ROUND(E32*F32,2)</f>
        <v>0</v>
      </c>
      <c r="H32" s="149">
        <v>15000</v>
      </c>
      <c r="I32" s="149">
        <f>ROUND(E32*H32,2)</f>
        <v>15000</v>
      </c>
      <c r="J32" s="149">
        <v>0</v>
      </c>
      <c r="K32" s="149">
        <f>ROUND(E32*J32,2)</f>
        <v>0</v>
      </c>
      <c r="L32" s="149">
        <v>21</v>
      </c>
      <c r="M32" s="149">
        <f>G32*(1+L32/100)</f>
        <v>0</v>
      </c>
      <c r="N32" s="149">
        <v>0</v>
      </c>
      <c r="O32" s="149">
        <f>ROUND(E32*N32,2)</f>
        <v>0</v>
      </c>
      <c r="P32" s="149">
        <v>0</v>
      </c>
      <c r="Q32" s="149">
        <f>ROUND(E32*P32,2)</f>
        <v>0</v>
      </c>
      <c r="R32" s="149"/>
      <c r="S32" s="149" t="s">
        <v>102</v>
      </c>
      <c r="T32" s="149" t="s">
        <v>103</v>
      </c>
      <c r="U32" s="149">
        <v>0</v>
      </c>
      <c r="V32" s="149">
        <f>ROUND(E32*U32,2)</f>
        <v>0</v>
      </c>
      <c r="W32" s="149"/>
      <c r="X32" s="149" t="s">
        <v>154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155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x14ac:dyDescent="0.2">
      <c r="A33" s="151" t="s">
        <v>90</v>
      </c>
      <c r="B33" s="152" t="s">
        <v>61</v>
      </c>
      <c r="C33" s="169" t="s">
        <v>62</v>
      </c>
      <c r="D33" s="153"/>
      <c r="E33" s="154"/>
      <c r="F33" s="155"/>
      <c r="G33" s="156">
        <f>SUMIF(AG34:AG41,"&lt;&gt;NOR",G34:G41)</f>
        <v>0</v>
      </c>
      <c r="H33" s="150"/>
      <c r="I33" s="150">
        <f>SUM(I34:I41)</f>
        <v>13500</v>
      </c>
      <c r="J33" s="150"/>
      <c r="K33" s="150">
        <f>SUM(K34:K41)</f>
        <v>126487.5</v>
      </c>
      <c r="L33" s="150"/>
      <c r="M33" s="150">
        <f>SUM(M34:M41)</f>
        <v>0</v>
      </c>
      <c r="N33" s="150"/>
      <c r="O33" s="150">
        <f>SUM(O34:O41)</f>
        <v>0</v>
      </c>
      <c r="P33" s="150"/>
      <c r="Q33" s="150">
        <f>SUM(Q34:Q41)</f>
        <v>0</v>
      </c>
      <c r="R33" s="150"/>
      <c r="S33" s="150"/>
      <c r="T33" s="150"/>
      <c r="U33" s="150"/>
      <c r="V33" s="150">
        <f>SUM(V34:V41)</f>
        <v>79</v>
      </c>
      <c r="W33" s="150"/>
      <c r="X33" s="150"/>
      <c r="AG33" t="s">
        <v>91</v>
      </c>
    </row>
    <row r="34" spans="1:60" outlineLevel="1" x14ac:dyDescent="0.2">
      <c r="A34" s="163">
        <v>23</v>
      </c>
      <c r="B34" s="164" t="s">
        <v>156</v>
      </c>
      <c r="C34" s="170" t="s">
        <v>157</v>
      </c>
      <c r="D34" s="165" t="s">
        <v>158</v>
      </c>
      <c r="E34" s="166">
        <v>75</v>
      </c>
      <c r="F34" s="167"/>
      <c r="G34" s="168">
        <f t="shared" ref="G34:G41" si="7">ROUND(E34*F34,2)</f>
        <v>0</v>
      </c>
      <c r="H34" s="149">
        <v>0</v>
      </c>
      <c r="I34" s="149">
        <f t="shared" ref="I34:I41" si="8">ROUND(E34*H34,2)</f>
        <v>0</v>
      </c>
      <c r="J34" s="149">
        <v>486.5</v>
      </c>
      <c r="K34" s="149">
        <f t="shared" ref="K34:K41" si="9">ROUND(E34*J34,2)</f>
        <v>36487.5</v>
      </c>
      <c r="L34" s="149">
        <v>21</v>
      </c>
      <c r="M34" s="149">
        <f t="shared" ref="M34:M41" si="10">G34*(1+L34/100)</f>
        <v>0</v>
      </c>
      <c r="N34" s="149">
        <v>0</v>
      </c>
      <c r="O34" s="149">
        <f t="shared" ref="O34:O41" si="11">ROUND(E34*N34,2)</f>
        <v>0</v>
      </c>
      <c r="P34" s="149">
        <v>0</v>
      </c>
      <c r="Q34" s="149">
        <f t="shared" ref="Q34:Q41" si="12">ROUND(E34*P34,2)</f>
        <v>0</v>
      </c>
      <c r="R34" s="149"/>
      <c r="S34" s="149" t="s">
        <v>95</v>
      </c>
      <c r="T34" s="149" t="s">
        <v>96</v>
      </c>
      <c r="U34" s="149">
        <v>1</v>
      </c>
      <c r="V34" s="149">
        <f t="shared" ref="V34:V41" si="13">ROUND(E34*U34,2)</f>
        <v>75</v>
      </c>
      <c r="W34" s="149"/>
      <c r="X34" s="149" t="s">
        <v>97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98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3">
        <v>24</v>
      </c>
      <c r="B35" s="164" t="s">
        <v>159</v>
      </c>
      <c r="C35" s="170" t="s">
        <v>160</v>
      </c>
      <c r="D35" s="165" t="s">
        <v>113</v>
      </c>
      <c r="E35" s="166">
        <v>1</v>
      </c>
      <c r="F35" s="167"/>
      <c r="G35" s="168">
        <f t="shared" si="7"/>
        <v>0</v>
      </c>
      <c r="H35" s="149">
        <v>0</v>
      </c>
      <c r="I35" s="149">
        <f t="shared" si="8"/>
        <v>0</v>
      </c>
      <c r="J35" s="149">
        <v>15000</v>
      </c>
      <c r="K35" s="149">
        <f t="shared" si="9"/>
        <v>15000</v>
      </c>
      <c r="L35" s="149">
        <v>21</v>
      </c>
      <c r="M35" s="149">
        <f t="shared" si="10"/>
        <v>0</v>
      </c>
      <c r="N35" s="149">
        <v>0</v>
      </c>
      <c r="O35" s="149">
        <f t="shared" si="11"/>
        <v>0</v>
      </c>
      <c r="P35" s="149">
        <v>0</v>
      </c>
      <c r="Q35" s="149">
        <f t="shared" si="12"/>
        <v>0</v>
      </c>
      <c r="R35" s="149"/>
      <c r="S35" s="149" t="s">
        <v>102</v>
      </c>
      <c r="T35" s="149" t="s">
        <v>103</v>
      </c>
      <c r="U35" s="149">
        <v>1</v>
      </c>
      <c r="V35" s="149">
        <f t="shared" si="13"/>
        <v>1</v>
      </c>
      <c r="W35" s="149"/>
      <c r="X35" s="149" t="s">
        <v>97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98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3">
        <v>25</v>
      </c>
      <c r="B36" s="164" t="s">
        <v>161</v>
      </c>
      <c r="C36" s="170" t="s">
        <v>162</v>
      </c>
      <c r="D36" s="165" t="s">
        <v>113</v>
      </c>
      <c r="E36" s="166">
        <v>1</v>
      </c>
      <c r="F36" s="167"/>
      <c r="G36" s="168">
        <f t="shared" si="7"/>
        <v>0</v>
      </c>
      <c r="H36" s="149">
        <v>0</v>
      </c>
      <c r="I36" s="149">
        <f t="shared" si="8"/>
        <v>0</v>
      </c>
      <c r="J36" s="149">
        <v>25000</v>
      </c>
      <c r="K36" s="149">
        <f t="shared" si="9"/>
        <v>25000</v>
      </c>
      <c r="L36" s="149">
        <v>21</v>
      </c>
      <c r="M36" s="149">
        <f t="shared" si="10"/>
        <v>0</v>
      </c>
      <c r="N36" s="149">
        <v>0</v>
      </c>
      <c r="O36" s="149">
        <f t="shared" si="11"/>
        <v>0</v>
      </c>
      <c r="P36" s="149">
        <v>0</v>
      </c>
      <c r="Q36" s="149">
        <f t="shared" si="12"/>
        <v>0</v>
      </c>
      <c r="R36" s="149"/>
      <c r="S36" s="149" t="s">
        <v>102</v>
      </c>
      <c r="T36" s="149" t="s">
        <v>103</v>
      </c>
      <c r="U36" s="149">
        <v>1</v>
      </c>
      <c r="V36" s="149">
        <f t="shared" si="13"/>
        <v>1</v>
      </c>
      <c r="W36" s="149"/>
      <c r="X36" s="149" t="s">
        <v>97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98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3">
        <v>26</v>
      </c>
      <c r="B37" s="164" t="s">
        <v>163</v>
      </c>
      <c r="C37" s="170" t="s">
        <v>164</v>
      </c>
      <c r="D37" s="165" t="s">
        <v>113</v>
      </c>
      <c r="E37" s="166">
        <v>1</v>
      </c>
      <c r="F37" s="167"/>
      <c r="G37" s="168">
        <f t="shared" si="7"/>
        <v>0</v>
      </c>
      <c r="H37" s="149">
        <v>0</v>
      </c>
      <c r="I37" s="149">
        <f t="shared" si="8"/>
        <v>0</v>
      </c>
      <c r="J37" s="149">
        <v>15000</v>
      </c>
      <c r="K37" s="149">
        <f t="shared" si="9"/>
        <v>15000</v>
      </c>
      <c r="L37" s="149">
        <v>21</v>
      </c>
      <c r="M37" s="149">
        <f t="shared" si="10"/>
        <v>0</v>
      </c>
      <c r="N37" s="149">
        <v>0</v>
      </c>
      <c r="O37" s="149">
        <f t="shared" si="11"/>
        <v>0</v>
      </c>
      <c r="P37" s="149">
        <v>0</v>
      </c>
      <c r="Q37" s="149">
        <f t="shared" si="12"/>
        <v>0</v>
      </c>
      <c r="R37" s="149"/>
      <c r="S37" s="149" t="s">
        <v>102</v>
      </c>
      <c r="T37" s="149" t="s">
        <v>103</v>
      </c>
      <c r="U37" s="149">
        <v>1</v>
      </c>
      <c r="V37" s="149">
        <f t="shared" si="13"/>
        <v>1</v>
      </c>
      <c r="W37" s="149"/>
      <c r="X37" s="149" t="s">
        <v>97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98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3">
        <v>27</v>
      </c>
      <c r="B38" s="164" t="s">
        <v>165</v>
      </c>
      <c r="C38" s="170" t="s">
        <v>166</v>
      </c>
      <c r="D38" s="165" t="s">
        <v>113</v>
      </c>
      <c r="E38" s="166">
        <v>1</v>
      </c>
      <c r="F38" s="167"/>
      <c r="G38" s="168">
        <f t="shared" si="7"/>
        <v>0</v>
      </c>
      <c r="H38" s="149">
        <v>0</v>
      </c>
      <c r="I38" s="149">
        <f t="shared" si="8"/>
        <v>0</v>
      </c>
      <c r="J38" s="149">
        <v>35000</v>
      </c>
      <c r="K38" s="149">
        <f t="shared" si="9"/>
        <v>35000</v>
      </c>
      <c r="L38" s="149">
        <v>21</v>
      </c>
      <c r="M38" s="149">
        <f t="shared" si="10"/>
        <v>0</v>
      </c>
      <c r="N38" s="149">
        <v>0</v>
      </c>
      <c r="O38" s="149">
        <f t="shared" si="11"/>
        <v>0</v>
      </c>
      <c r="P38" s="149">
        <v>0</v>
      </c>
      <c r="Q38" s="149">
        <f t="shared" si="12"/>
        <v>0</v>
      </c>
      <c r="R38" s="149"/>
      <c r="S38" s="149" t="s">
        <v>102</v>
      </c>
      <c r="T38" s="149" t="s">
        <v>103</v>
      </c>
      <c r="U38" s="149">
        <v>1</v>
      </c>
      <c r="V38" s="149">
        <f t="shared" si="13"/>
        <v>1</v>
      </c>
      <c r="W38" s="149"/>
      <c r="X38" s="149" t="s">
        <v>97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98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3">
        <v>28</v>
      </c>
      <c r="B39" s="164" t="s">
        <v>167</v>
      </c>
      <c r="C39" s="170" t="s">
        <v>168</v>
      </c>
      <c r="D39" s="165" t="s">
        <v>106</v>
      </c>
      <c r="E39" s="166">
        <v>1</v>
      </c>
      <c r="F39" s="167"/>
      <c r="G39" s="168">
        <f t="shared" si="7"/>
        <v>0</v>
      </c>
      <c r="H39" s="149">
        <v>7500</v>
      </c>
      <c r="I39" s="149">
        <f t="shared" si="8"/>
        <v>7500</v>
      </c>
      <c r="J39" s="149">
        <v>0</v>
      </c>
      <c r="K39" s="149">
        <f t="shared" si="9"/>
        <v>0</v>
      </c>
      <c r="L39" s="149">
        <v>21</v>
      </c>
      <c r="M39" s="149">
        <f t="shared" si="10"/>
        <v>0</v>
      </c>
      <c r="N39" s="149">
        <v>0</v>
      </c>
      <c r="O39" s="149">
        <f t="shared" si="11"/>
        <v>0</v>
      </c>
      <c r="P39" s="149">
        <v>0</v>
      </c>
      <c r="Q39" s="149">
        <f t="shared" si="12"/>
        <v>0</v>
      </c>
      <c r="R39" s="149"/>
      <c r="S39" s="149" t="s">
        <v>102</v>
      </c>
      <c r="T39" s="149" t="s">
        <v>103</v>
      </c>
      <c r="U39" s="149">
        <v>0</v>
      </c>
      <c r="V39" s="149">
        <f t="shared" si="13"/>
        <v>0</v>
      </c>
      <c r="W39" s="149"/>
      <c r="X39" s="149" t="s">
        <v>169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170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3">
        <v>29</v>
      </c>
      <c r="B40" s="164" t="s">
        <v>171</v>
      </c>
      <c r="C40" s="170" t="s">
        <v>172</v>
      </c>
      <c r="D40" s="165" t="s">
        <v>113</v>
      </c>
      <c r="E40" s="166">
        <v>1</v>
      </c>
      <c r="F40" s="167"/>
      <c r="G40" s="168">
        <f t="shared" si="7"/>
        <v>0</v>
      </c>
      <c r="H40" s="149">
        <v>4500</v>
      </c>
      <c r="I40" s="149">
        <f t="shared" si="8"/>
        <v>4500</v>
      </c>
      <c r="J40" s="149">
        <v>0</v>
      </c>
      <c r="K40" s="149">
        <f t="shared" si="9"/>
        <v>0</v>
      </c>
      <c r="L40" s="149">
        <v>21</v>
      </c>
      <c r="M40" s="149">
        <f t="shared" si="10"/>
        <v>0</v>
      </c>
      <c r="N40" s="149">
        <v>0</v>
      </c>
      <c r="O40" s="149">
        <f t="shared" si="11"/>
        <v>0</v>
      </c>
      <c r="P40" s="149">
        <v>0</v>
      </c>
      <c r="Q40" s="149">
        <f t="shared" si="12"/>
        <v>0</v>
      </c>
      <c r="R40" s="149"/>
      <c r="S40" s="149" t="s">
        <v>102</v>
      </c>
      <c r="T40" s="149" t="s">
        <v>103</v>
      </c>
      <c r="U40" s="149">
        <v>0</v>
      </c>
      <c r="V40" s="149">
        <f t="shared" si="13"/>
        <v>0</v>
      </c>
      <c r="W40" s="149"/>
      <c r="X40" s="149" t="s">
        <v>169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170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57">
        <v>30</v>
      </c>
      <c r="B41" s="158" t="s">
        <v>173</v>
      </c>
      <c r="C41" s="171" t="s">
        <v>174</v>
      </c>
      <c r="D41" s="159" t="s">
        <v>106</v>
      </c>
      <c r="E41" s="160">
        <v>1</v>
      </c>
      <c r="F41" s="161"/>
      <c r="G41" s="162">
        <f t="shared" si="7"/>
        <v>0</v>
      </c>
      <c r="H41" s="149">
        <v>1500</v>
      </c>
      <c r="I41" s="149">
        <f t="shared" si="8"/>
        <v>1500</v>
      </c>
      <c r="J41" s="149">
        <v>0</v>
      </c>
      <c r="K41" s="149">
        <f t="shared" si="9"/>
        <v>0</v>
      </c>
      <c r="L41" s="149">
        <v>21</v>
      </c>
      <c r="M41" s="149">
        <f t="shared" si="10"/>
        <v>0</v>
      </c>
      <c r="N41" s="149">
        <v>0</v>
      </c>
      <c r="O41" s="149">
        <f t="shared" si="11"/>
        <v>0</v>
      </c>
      <c r="P41" s="149">
        <v>0</v>
      </c>
      <c r="Q41" s="149">
        <f t="shared" si="12"/>
        <v>0</v>
      </c>
      <c r="R41" s="149"/>
      <c r="S41" s="149" t="s">
        <v>102</v>
      </c>
      <c r="T41" s="149" t="s">
        <v>103</v>
      </c>
      <c r="U41" s="149">
        <v>0</v>
      </c>
      <c r="V41" s="149">
        <f t="shared" si="13"/>
        <v>0</v>
      </c>
      <c r="W41" s="149"/>
      <c r="X41" s="149" t="s">
        <v>169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170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x14ac:dyDescent="0.2">
      <c r="A42" s="3"/>
      <c r="B42" s="4"/>
      <c r="C42" s="172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v>15</v>
      </c>
      <c r="AF42">
        <v>21</v>
      </c>
      <c r="AG42" t="s">
        <v>77</v>
      </c>
    </row>
    <row r="43" spans="1:60" x14ac:dyDescent="0.2">
      <c r="C43" s="173"/>
      <c r="D43" s="10"/>
      <c r="AG43" t="s">
        <v>175</v>
      </c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R19040314201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R19040314201 Pol'!Názvy_tisku</vt:lpstr>
      <vt:lpstr>oadresa</vt:lpstr>
      <vt:lpstr>Stavba!Objednatel</vt:lpstr>
      <vt:lpstr>Stavba!Objekt</vt:lpstr>
      <vt:lpstr>'SO01 R19040314201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</dc:creator>
  <cp:lastModifiedBy>Lukáš Klinkovský</cp:lastModifiedBy>
  <cp:lastPrinted>2019-07-19T14:54:24Z</cp:lastPrinted>
  <dcterms:created xsi:type="dcterms:W3CDTF">2009-04-08T07:15:50Z</dcterms:created>
  <dcterms:modified xsi:type="dcterms:W3CDTF">2019-07-19T14:55:03Z</dcterms:modified>
</cp:coreProperties>
</file>