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R2019\Z_007_Kanalizace MU_objekt B\Rozpočet\"/>
    </mc:Choice>
  </mc:AlternateContent>
  <xr:revisionPtr revIDLastSave="0" documentId="8_{E3FBB0A9-E2F6-46EA-BF1E-CFEFBD589856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001 Naklady" sheetId="12" r:id="rId4"/>
    <sheet name="D1.1 D1.1-01 Pol" sheetId="13" r:id="rId5"/>
    <sheet name="D1.4 D1.4-01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'001 001 Naklady'!$1:$7</definedName>
    <definedName name="_xlnm.Print_Titles" localSheetId="4">'D1.1 D1.1-01 Pol'!$1:$7</definedName>
    <definedName name="_xlnm.Print_Titles" localSheetId="5">'D1.4 D1.4-01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'001 001 Naklady'!$A$1:$W$35</definedName>
    <definedName name="_xlnm.Print_Area" localSheetId="4">'D1.1 D1.1-01 Pol'!$A$1:$W$413</definedName>
    <definedName name="_xlnm.Print_Area" localSheetId="5">'D1.4 D1.4-01 Pol'!$A$1:$W$198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97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6" i="14"/>
  <c r="I16" i="14"/>
  <c r="K16" i="14"/>
  <c r="M16" i="14"/>
  <c r="O16" i="14"/>
  <c r="Q16" i="14"/>
  <c r="V16" i="14"/>
  <c r="G19" i="14"/>
  <c r="G8" i="14" s="1"/>
  <c r="I19" i="14"/>
  <c r="K19" i="14"/>
  <c r="O19" i="14"/>
  <c r="O8" i="14" s="1"/>
  <c r="Q19" i="14"/>
  <c r="V19" i="14"/>
  <c r="G22" i="14"/>
  <c r="M22" i="14" s="1"/>
  <c r="I22" i="14"/>
  <c r="K22" i="14"/>
  <c r="O22" i="14"/>
  <c r="Q22" i="14"/>
  <c r="V22" i="14"/>
  <c r="G25" i="14"/>
  <c r="I25" i="14"/>
  <c r="K25" i="14"/>
  <c r="M25" i="14"/>
  <c r="O25" i="14"/>
  <c r="Q25" i="14"/>
  <c r="V25" i="14"/>
  <c r="G28" i="14"/>
  <c r="I28" i="14"/>
  <c r="K28" i="14"/>
  <c r="M28" i="14"/>
  <c r="O28" i="14"/>
  <c r="Q28" i="14"/>
  <c r="V28" i="14"/>
  <c r="G32" i="14"/>
  <c r="M32" i="14" s="1"/>
  <c r="I32" i="14"/>
  <c r="K32" i="14"/>
  <c r="O32" i="14"/>
  <c r="Q32" i="14"/>
  <c r="V32" i="14"/>
  <c r="G36" i="14"/>
  <c r="M36" i="14" s="1"/>
  <c r="I36" i="14"/>
  <c r="K36" i="14"/>
  <c r="O36" i="14"/>
  <c r="Q36" i="14"/>
  <c r="V36" i="14"/>
  <c r="G40" i="14"/>
  <c r="I40" i="14"/>
  <c r="K40" i="14"/>
  <c r="M40" i="14"/>
  <c r="O40" i="14"/>
  <c r="Q40" i="14"/>
  <c r="V40" i="14"/>
  <c r="G44" i="14"/>
  <c r="I44" i="14"/>
  <c r="K44" i="14"/>
  <c r="M44" i="14"/>
  <c r="O44" i="14"/>
  <c r="Q44" i="14"/>
  <c r="V44" i="14"/>
  <c r="G48" i="14"/>
  <c r="M48" i="14" s="1"/>
  <c r="I48" i="14"/>
  <c r="K48" i="14"/>
  <c r="O48" i="14"/>
  <c r="Q48" i="14"/>
  <c r="V48" i="14"/>
  <c r="G52" i="14"/>
  <c r="M52" i="14" s="1"/>
  <c r="I52" i="14"/>
  <c r="K52" i="14"/>
  <c r="O52" i="14"/>
  <c r="Q52" i="14"/>
  <c r="V52" i="14"/>
  <c r="G56" i="14"/>
  <c r="I56" i="14"/>
  <c r="K56" i="14"/>
  <c r="M56" i="14"/>
  <c r="O56" i="14"/>
  <c r="Q56" i="14"/>
  <c r="V56" i="14"/>
  <c r="G62" i="14"/>
  <c r="I62" i="14"/>
  <c r="K62" i="14"/>
  <c r="M62" i="14"/>
  <c r="O62" i="14"/>
  <c r="Q62" i="14"/>
  <c r="V62" i="14"/>
  <c r="G68" i="14"/>
  <c r="M68" i="14" s="1"/>
  <c r="I68" i="14"/>
  <c r="K68" i="14"/>
  <c r="O68" i="14"/>
  <c r="Q68" i="14"/>
  <c r="V68" i="14"/>
  <c r="G71" i="14"/>
  <c r="M71" i="14" s="1"/>
  <c r="I71" i="14"/>
  <c r="K71" i="14"/>
  <c r="O71" i="14"/>
  <c r="Q71" i="14"/>
  <c r="V71" i="14"/>
  <c r="G74" i="14"/>
  <c r="I74" i="14"/>
  <c r="K74" i="14"/>
  <c r="M74" i="14"/>
  <c r="O74" i="14"/>
  <c r="Q74" i="14"/>
  <c r="V74" i="14"/>
  <c r="G77" i="14"/>
  <c r="I77" i="14"/>
  <c r="K77" i="14"/>
  <c r="M77" i="14"/>
  <c r="O77" i="14"/>
  <c r="Q77" i="14"/>
  <c r="V77" i="14"/>
  <c r="G80" i="14"/>
  <c r="M80" i="14" s="1"/>
  <c r="I80" i="14"/>
  <c r="K80" i="14"/>
  <c r="O80" i="14"/>
  <c r="Q80" i="14"/>
  <c r="V80" i="14"/>
  <c r="G83" i="14"/>
  <c r="M83" i="14" s="1"/>
  <c r="I83" i="14"/>
  <c r="K83" i="14"/>
  <c r="O83" i="14"/>
  <c r="Q83" i="14"/>
  <c r="V83" i="14"/>
  <c r="G86" i="14"/>
  <c r="I86" i="14"/>
  <c r="K86" i="14"/>
  <c r="M86" i="14"/>
  <c r="O86" i="14"/>
  <c r="Q86" i="14"/>
  <c r="V86" i="14"/>
  <c r="G89" i="14"/>
  <c r="I89" i="14"/>
  <c r="K89" i="14"/>
  <c r="M89" i="14"/>
  <c r="O89" i="14"/>
  <c r="Q89" i="14"/>
  <c r="V89" i="14"/>
  <c r="G92" i="14"/>
  <c r="M92" i="14" s="1"/>
  <c r="I92" i="14"/>
  <c r="K92" i="14"/>
  <c r="O92" i="14"/>
  <c r="Q92" i="14"/>
  <c r="V92" i="14"/>
  <c r="G95" i="14"/>
  <c r="M95" i="14" s="1"/>
  <c r="I95" i="14"/>
  <c r="K95" i="14"/>
  <c r="O95" i="14"/>
  <c r="Q95" i="14"/>
  <c r="V95" i="14"/>
  <c r="G98" i="14"/>
  <c r="I98" i="14"/>
  <c r="K98" i="14"/>
  <c r="M98" i="14"/>
  <c r="O98" i="14"/>
  <c r="Q98" i="14"/>
  <c r="V98" i="14"/>
  <c r="G101" i="14"/>
  <c r="I101" i="14"/>
  <c r="K101" i="14"/>
  <c r="M101" i="14"/>
  <c r="O101" i="14"/>
  <c r="Q101" i="14"/>
  <c r="V101" i="14"/>
  <c r="G104" i="14"/>
  <c r="M104" i="14" s="1"/>
  <c r="I104" i="14"/>
  <c r="K104" i="14"/>
  <c r="O104" i="14"/>
  <c r="Q104" i="14"/>
  <c r="V104" i="14"/>
  <c r="G107" i="14"/>
  <c r="I107" i="14"/>
  <c r="K107" i="14"/>
  <c r="M107" i="14"/>
  <c r="O107" i="14"/>
  <c r="Q107" i="14"/>
  <c r="V107" i="14"/>
  <c r="G110" i="14"/>
  <c r="M110" i="14" s="1"/>
  <c r="I110" i="14"/>
  <c r="K110" i="14"/>
  <c r="O110" i="14"/>
  <c r="Q110" i="14"/>
  <c r="V110" i="14"/>
  <c r="G113" i="14"/>
  <c r="I113" i="14"/>
  <c r="K113" i="14"/>
  <c r="M113" i="14"/>
  <c r="O113" i="14"/>
  <c r="Q113" i="14"/>
  <c r="V113" i="14"/>
  <c r="G116" i="14"/>
  <c r="M116" i="14" s="1"/>
  <c r="I116" i="14"/>
  <c r="K116" i="14"/>
  <c r="O116" i="14"/>
  <c r="Q116" i="14"/>
  <c r="V116" i="14"/>
  <c r="G119" i="14"/>
  <c r="I119" i="14"/>
  <c r="K119" i="14"/>
  <c r="M119" i="14"/>
  <c r="O119" i="14"/>
  <c r="Q119" i="14"/>
  <c r="V119" i="14"/>
  <c r="G122" i="14"/>
  <c r="I122" i="14"/>
  <c r="K122" i="14"/>
  <c r="M122" i="14"/>
  <c r="O122" i="14"/>
  <c r="Q122" i="14"/>
  <c r="V122" i="14"/>
  <c r="G125" i="14"/>
  <c r="I125" i="14"/>
  <c r="K125" i="14"/>
  <c r="M125" i="14"/>
  <c r="O125" i="14"/>
  <c r="Q125" i="14"/>
  <c r="V125" i="14"/>
  <c r="G131" i="14"/>
  <c r="M131" i="14" s="1"/>
  <c r="I131" i="14"/>
  <c r="K131" i="14"/>
  <c r="O131" i="14"/>
  <c r="Q131" i="14"/>
  <c r="V131" i="14"/>
  <c r="G138" i="14"/>
  <c r="M138" i="14" s="1"/>
  <c r="I138" i="14"/>
  <c r="I137" i="14" s="1"/>
  <c r="K138" i="14"/>
  <c r="K137" i="14" s="1"/>
  <c r="O138" i="14"/>
  <c r="Q138" i="14"/>
  <c r="Q137" i="14" s="1"/>
  <c r="V138" i="14"/>
  <c r="V137" i="14" s="1"/>
  <c r="G141" i="14"/>
  <c r="I141" i="14"/>
  <c r="K141" i="14"/>
  <c r="M141" i="14"/>
  <c r="O141" i="14"/>
  <c r="Q141" i="14"/>
  <c r="V141" i="14"/>
  <c r="G144" i="14"/>
  <c r="I144" i="14"/>
  <c r="K144" i="14"/>
  <c r="M144" i="14"/>
  <c r="O144" i="14"/>
  <c r="Q144" i="14"/>
  <c r="V144" i="14"/>
  <c r="G147" i="14"/>
  <c r="M147" i="14" s="1"/>
  <c r="I147" i="14"/>
  <c r="K147" i="14"/>
  <c r="O147" i="14"/>
  <c r="O137" i="14" s="1"/>
  <c r="Q147" i="14"/>
  <c r="V147" i="14"/>
  <c r="G150" i="14"/>
  <c r="I150" i="14"/>
  <c r="K150" i="14"/>
  <c r="M150" i="14"/>
  <c r="O150" i="14"/>
  <c r="Q150" i="14"/>
  <c r="V150" i="14"/>
  <c r="G153" i="14"/>
  <c r="I153" i="14"/>
  <c r="K153" i="14"/>
  <c r="M153" i="14"/>
  <c r="O153" i="14"/>
  <c r="Q153" i="14"/>
  <c r="V153" i="14"/>
  <c r="G156" i="14"/>
  <c r="I156" i="14"/>
  <c r="K156" i="14"/>
  <c r="M156" i="14"/>
  <c r="O156" i="14"/>
  <c r="Q156" i="14"/>
  <c r="V156" i="14"/>
  <c r="G159" i="14"/>
  <c r="M159" i="14" s="1"/>
  <c r="I159" i="14"/>
  <c r="K159" i="14"/>
  <c r="O159" i="14"/>
  <c r="Q159" i="14"/>
  <c r="V159" i="14"/>
  <c r="G162" i="14"/>
  <c r="I162" i="14"/>
  <c r="K162" i="14"/>
  <c r="M162" i="14"/>
  <c r="O162" i="14"/>
  <c r="Q162" i="14"/>
  <c r="V162" i="14"/>
  <c r="G165" i="14"/>
  <c r="I165" i="14"/>
  <c r="K165" i="14"/>
  <c r="M165" i="14"/>
  <c r="O165" i="14"/>
  <c r="Q165" i="14"/>
  <c r="V165" i="14"/>
  <c r="G168" i="14"/>
  <c r="I168" i="14"/>
  <c r="K168" i="14"/>
  <c r="M168" i="14"/>
  <c r="O168" i="14"/>
  <c r="Q168" i="14"/>
  <c r="V168" i="14"/>
  <c r="G171" i="14"/>
  <c r="M171" i="14" s="1"/>
  <c r="I171" i="14"/>
  <c r="K171" i="14"/>
  <c r="O171" i="14"/>
  <c r="Q171" i="14"/>
  <c r="V171" i="14"/>
  <c r="G174" i="14"/>
  <c r="M174" i="14" s="1"/>
  <c r="I174" i="14"/>
  <c r="K174" i="14"/>
  <c r="O174" i="14"/>
  <c r="Q174" i="14"/>
  <c r="V174" i="14"/>
  <c r="G180" i="14"/>
  <c r="I180" i="14"/>
  <c r="K180" i="14"/>
  <c r="M180" i="14"/>
  <c r="O180" i="14"/>
  <c r="Q180" i="14"/>
  <c r="V180" i="14"/>
  <c r="G187" i="14"/>
  <c r="G186" i="14" s="1"/>
  <c r="I187" i="14"/>
  <c r="I186" i="14" s="1"/>
  <c r="K187" i="14"/>
  <c r="K186" i="14" s="1"/>
  <c r="O187" i="14"/>
  <c r="O186" i="14" s="1"/>
  <c r="Q187" i="14"/>
  <c r="Q186" i="14" s="1"/>
  <c r="V187" i="14"/>
  <c r="V186" i="14" s="1"/>
  <c r="G190" i="14"/>
  <c r="I190" i="14"/>
  <c r="K190" i="14"/>
  <c r="M190" i="14"/>
  <c r="O190" i="14"/>
  <c r="Q190" i="14"/>
  <c r="V190" i="14"/>
  <c r="AE197" i="14"/>
  <c r="AF197" i="14"/>
  <c r="G412" i="13"/>
  <c r="BA103" i="13"/>
  <c r="BA42" i="13"/>
  <c r="BA38" i="13"/>
  <c r="G9" i="13"/>
  <c r="I9" i="13"/>
  <c r="I8" i="13" s="1"/>
  <c r="K9" i="13"/>
  <c r="M9" i="13"/>
  <c r="O9" i="13"/>
  <c r="Q9" i="13"/>
  <c r="Q8" i="13" s="1"/>
  <c r="V9" i="13"/>
  <c r="V8" i="13" s="1"/>
  <c r="G13" i="13"/>
  <c r="M13" i="13" s="1"/>
  <c r="I13" i="13"/>
  <c r="K13" i="13"/>
  <c r="K8" i="13" s="1"/>
  <c r="O13" i="13"/>
  <c r="Q13" i="13"/>
  <c r="V13" i="13"/>
  <c r="G17" i="13"/>
  <c r="I17" i="13"/>
  <c r="K17" i="13"/>
  <c r="M17" i="13"/>
  <c r="O17" i="13"/>
  <c r="Q17" i="13"/>
  <c r="V17" i="13"/>
  <c r="G21" i="13"/>
  <c r="M21" i="13" s="1"/>
  <c r="I21" i="13"/>
  <c r="K21" i="13"/>
  <c r="O21" i="13"/>
  <c r="O8" i="13" s="1"/>
  <c r="Q21" i="13"/>
  <c r="V21" i="13"/>
  <c r="G25" i="13"/>
  <c r="I25" i="13"/>
  <c r="K25" i="13"/>
  <c r="M25" i="13"/>
  <c r="O25" i="13"/>
  <c r="Q25" i="13"/>
  <c r="V25" i="13"/>
  <c r="G29" i="13"/>
  <c r="M29" i="13" s="1"/>
  <c r="I29" i="13"/>
  <c r="K29" i="13"/>
  <c r="O29" i="13"/>
  <c r="Q29" i="13"/>
  <c r="V29" i="13"/>
  <c r="G33" i="13"/>
  <c r="I33" i="13"/>
  <c r="K33" i="13"/>
  <c r="M33" i="13"/>
  <c r="O33" i="13"/>
  <c r="Q33" i="13"/>
  <c r="V33" i="13"/>
  <c r="G37" i="13"/>
  <c r="M37" i="13" s="1"/>
  <c r="I37" i="13"/>
  <c r="K37" i="13"/>
  <c r="O37" i="13"/>
  <c r="Q37" i="13"/>
  <c r="V37" i="13"/>
  <c r="G41" i="13"/>
  <c r="I41" i="13"/>
  <c r="K41" i="13"/>
  <c r="M41" i="13"/>
  <c r="O41" i="13"/>
  <c r="Q41" i="13"/>
  <c r="V41" i="13"/>
  <c r="G45" i="13"/>
  <c r="M45" i="13" s="1"/>
  <c r="I45" i="13"/>
  <c r="K45" i="13"/>
  <c r="O45" i="13"/>
  <c r="Q45" i="13"/>
  <c r="V45" i="13"/>
  <c r="G49" i="13"/>
  <c r="G48" i="13" s="1"/>
  <c r="I49" i="13"/>
  <c r="I48" i="13" s="1"/>
  <c r="K49" i="13"/>
  <c r="K48" i="13" s="1"/>
  <c r="O49" i="13"/>
  <c r="O48" i="13" s="1"/>
  <c r="Q49" i="13"/>
  <c r="Q48" i="13" s="1"/>
  <c r="V49" i="13"/>
  <c r="V48" i="13" s="1"/>
  <c r="G52" i="13"/>
  <c r="I52" i="13"/>
  <c r="K52" i="13"/>
  <c r="M52" i="13"/>
  <c r="O52" i="13"/>
  <c r="Q52" i="13"/>
  <c r="V52" i="13"/>
  <c r="G56" i="13"/>
  <c r="I56" i="13"/>
  <c r="K56" i="13"/>
  <c r="M56" i="13"/>
  <c r="O56" i="13"/>
  <c r="Q56" i="13"/>
  <c r="V56" i="13"/>
  <c r="G60" i="13"/>
  <c r="G59" i="13" s="1"/>
  <c r="I60" i="13"/>
  <c r="I59" i="13" s="1"/>
  <c r="K60" i="13"/>
  <c r="K59" i="13" s="1"/>
  <c r="O60" i="13"/>
  <c r="O59" i="13" s="1"/>
  <c r="Q60" i="13"/>
  <c r="Q59" i="13" s="1"/>
  <c r="V60" i="13"/>
  <c r="V59" i="13" s="1"/>
  <c r="G65" i="13"/>
  <c r="I65" i="13"/>
  <c r="K65" i="13"/>
  <c r="M65" i="13"/>
  <c r="O65" i="13"/>
  <c r="Q65" i="13"/>
  <c r="V65" i="13"/>
  <c r="G68" i="13"/>
  <c r="I68" i="13"/>
  <c r="K68" i="13"/>
  <c r="M68" i="13"/>
  <c r="O68" i="13"/>
  <c r="Q68" i="13"/>
  <c r="V68" i="13"/>
  <c r="G73" i="13"/>
  <c r="G72" i="13" s="1"/>
  <c r="I73" i="13"/>
  <c r="I72" i="13" s="1"/>
  <c r="K73" i="13"/>
  <c r="K72" i="13" s="1"/>
  <c r="O73" i="13"/>
  <c r="O72" i="13" s="1"/>
  <c r="Q73" i="13"/>
  <c r="Q72" i="13" s="1"/>
  <c r="V73" i="13"/>
  <c r="V72" i="13" s="1"/>
  <c r="G77" i="13"/>
  <c r="I77" i="13"/>
  <c r="K77" i="13"/>
  <c r="M77" i="13"/>
  <c r="O77" i="13"/>
  <c r="Q77" i="13"/>
  <c r="V77" i="13"/>
  <c r="G81" i="13"/>
  <c r="I81" i="13"/>
  <c r="K81" i="13"/>
  <c r="M81" i="13"/>
  <c r="O81" i="13"/>
  <c r="Q81" i="13"/>
  <c r="V81" i="13"/>
  <c r="G84" i="13"/>
  <c r="I84" i="13"/>
  <c r="K84" i="13"/>
  <c r="M84" i="13"/>
  <c r="O84" i="13"/>
  <c r="Q84" i="13"/>
  <c r="V84" i="13"/>
  <c r="G87" i="13"/>
  <c r="M87" i="13" s="1"/>
  <c r="I87" i="13"/>
  <c r="K87" i="13"/>
  <c r="O87" i="13"/>
  <c r="Q87" i="13"/>
  <c r="V87" i="13"/>
  <c r="I90" i="13"/>
  <c r="Q90" i="13"/>
  <c r="G91" i="13"/>
  <c r="I91" i="13"/>
  <c r="K91" i="13"/>
  <c r="K90" i="13" s="1"/>
  <c r="M91" i="13"/>
  <c r="M90" i="13" s="1"/>
  <c r="O91" i="13"/>
  <c r="Q91" i="13"/>
  <c r="V91" i="13"/>
  <c r="V90" i="13" s="1"/>
  <c r="G94" i="13"/>
  <c r="G90" i="13" s="1"/>
  <c r="I94" i="13"/>
  <c r="K94" i="13"/>
  <c r="M94" i="13"/>
  <c r="O94" i="13"/>
  <c r="O90" i="13" s="1"/>
  <c r="Q94" i="13"/>
  <c r="V94" i="13"/>
  <c r="G97" i="13"/>
  <c r="O97" i="13"/>
  <c r="G98" i="13"/>
  <c r="M98" i="13" s="1"/>
  <c r="M97" i="13" s="1"/>
  <c r="I98" i="13"/>
  <c r="I97" i="13" s="1"/>
  <c r="K98" i="13"/>
  <c r="K97" i="13" s="1"/>
  <c r="O98" i="13"/>
  <c r="Q98" i="13"/>
  <c r="Q97" i="13" s="1"/>
  <c r="V98" i="13"/>
  <c r="V97" i="13" s="1"/>
  <c r="G102" i="13"/>
  <c r="G101" i="13" s="1"/>
  <c r="I102" i="13"/>
  <c r="K102" i="13"/>
  <c r="M102" i="13"/>
  <c r="O102" i="13"/>
  <c r="O101" i="13" s="1"/>
  <c r="Q102" i="13"/>
  <c r="V102" i="13"/>
  <c r="G106" i="13"/>
  <c r="M106" i="13" s="1"/>
  <c r="I106" i="13"/>
  <c r="I101" i="13" s="1"/>
  <c r="K106" i="13"/>
  <c r="O106" i="13"/>
  <c r="Q106" i="13"/>
  <c r="Q101" i="13" s="1"/>
  <c r="V106" i="13"/>
  <c r="G109" i="13"/>
  <c r="M109" i="13" s="1"/>
  <c r="I109" i="13"/>
  <c r="K109" i="13"/>
  <c r="O109" i="13"/>
  <c r="Q109" i="13"/>
  <c r="V109" i="13"/>
  <c r="G112" i="13"/>
  <c r="I112" i="13"/>
  <c r="K112" i="13"/>
  <c r="K101" i="13" s="1"/>
  <c r="M112" i="13"/>
  <c r="O112" i="13"/>
  <c r="Q112" i="13"/>
  <c r="V112" i="13"/>
  <c r="V101" i="13" s="1"/>
  <c r="G115" i="13"/>
  <c r="I115" i="13"/>
  <c r="K115" i="13"/>
  <c r="M115" i="13"/>
  <c r="O115" i="13"/>
  <c r="Q115" i="13"/>
  <c r="V115" i="13"/>
  <c r="G119" i="13"/>
  <c r="M119" i="13" s="1"/>
  <c r="I119" i="13"/>
  <c r="K119" i="13"/>
  <c r="O119" i="13"/>
  <c r="Q119" i="13"/>
  <c r="V119" i="13"/>
  <c r="G124" i="13"/>
  <c r="M124" i="13" s="1"/>
  <c r="I124" i="13"/>
  <c r="K124" i="13"/>
  <c r="O124" i="13"/>
  <c r="Q124" i="13"/>
  <c r="V124" i="13"/>
  <c r="G128" i="13"/>
  <c r="I128" i="13"/>
  <c r="K128" i="13"/>
  <c r="M128" i="13"/>
  <c r="O128" i="13"/>
  <c r="Q128" i="13"/>
  <c r="V128" i="13"/>
  <c r="G131" i="13"/>
  <c r="I131" i="13"/>
  <c r="K131" i="13"/>
  <c r="M131" i="13"/>
  <c r="O131" i="13"/>
  <c r="Q131" i="13"/>
  <c r="V131" i="13"/>
  <c r="G137" i="13"/>
  <c r="O137" i="13"/>
  <c r="G138" i="13"/>
  <c r="M138" i="13" s="1"/>
  <c r="M137" i="13" s="1"/>
  <c r="I138" i="13"/>
  <c r="I137" i="13" s="1"/>
  <c r="K138" i="13"/>
  <c r="K137" i="13" s="1"/>
  <c r="O138" i="13"/>
  <c r="Q138" i="13"/>
  <c r="Q137" i="13" s="1"/>
  <c r="V138" i="13"/>
  <c r="V137" i="13" s="1"/>
  <c r="K144" i="13"/>
  <c r="V144" i="13"/>
  <c r="G145" i="13"/>
  <c r="I145" i="13"/>
  <c r="I144" i="13" s="1"/>
  <c r="K145" i="13"/>
  <c r="M145" i="13"/>
  <c r="O145" i="13"/>
  <c r="Q145" i="13"/>
  <c r="Q144" i="13" s="1"/>
  <c r="V145" i="13"/>
  <c r="G150" i="13"/>
  <c r="G144" i="13" s="1"/>
  <c r="I150" i="13"/>
  <c r="K150" i="13"/>
  <c r="O150" i="13"/>
  <c r="O144" i="13" s="1"/>
  <c r="Q150" i="13"/>
  <c r="V150" i="13"/>
  <c r="G155" i="13"/>
  <c r="I155" i="13"/>
  <c r="K155" i="13"/>
  <c r="M155" i="13"/>
  <c r="O155" i="13"/>
  <c r="Q155" i="13"/>
  <c r="V155" i="13"/>
  <c r="G162" i="13"/>
  <c r="I162" i="13"/>
  <c r="I161" i="13" s="1"/>
  <c r="K162" i="13"/>
  <c r="M162" i="13"/>
  <c r="O162" i="13"/>
  <c r="Q162" i="13"/>
  <c r="Q161" i="13" s="1"/>
  <c r="V162" i="13"/>
  <c r="G165" i="13"/>
  <c r="G161" i="13" s="1"/>
  <c r="I165" i="13"/>
  <c r="K165" i="13"/>
  <c r="K161" i="13" s="1"/>
  <c r="O165" i="13"/>
  <c r="O161" i="13" s="1"/>
  <c r="Q165" i="13"/>
  <c r="V165" i="13"/>
  <c r="V161" i="13" s="1"/>
  <c r="G169" i="13"/>
  <c r="M169" i="13" s="1"/>
  <c r="I169" i="13"/>
  <c r="K169" i="13"/>
  <c r="K168" i="13" s="1"/>
  <c r="O169" i="13"/>
  <c r="O168" i="13" s="1"/>
  <c r="Q169" i="13"/>
  <c r="V169" i="13"/>
  <c r="V168" i="13" s="1"/>
  <c r="G173" i="13"/>
  <c r="I173" i="13"/>
  <c r="I168" i="13" s="1"/>
  <c r="K173" i="13"/>
  <c r="M173" i="13"/>
  <c r="O173" i="13"/>
  <c r="Q173" i="13"/>
  <c r="Q168" i="13" s="1"/>
  <c r="V173" i="13"/>
  <c r="G182" i="13"/>
  <c r="M182" i="13" s="1"/>
  <c r="I182" i="13"/>
  <c r="K182" i="13"/>
  <c r="O182" i="13"/>
  <c r="Q182" i="13"/>
  <c r="V182" i="13"/>
  <c r="G191" i="13"/>
  <c r="I191" i="13"/>
  <c r="K191" i="13"/>
  <c r="M191" i="13"/>
  <c r="O191" i="13"/>
  <c r="Q191" i="13"/>
  <c r="V191" i="13"/>
  <c r="G200" i="13"/>
  <c r="M200" i="13" s="1"/>
  <c r="I200" i="13"/>
  <c r="K200" i="13"/>
  <c r="O200" i="13"/>
  <c r="Q200" i="13"/>
  <c r="V200" i="13"/>
  <c r="G209" i="13"/>
  <c r="I209" i="13"/>
  <c r="K209" i="13"/>
  <c r="M209" i="13"/>
  <c r="O209" i="13"/>
  <c r="Q209" i="13"/>
  <c r="V209" i="13"/>
  <c r="G218" i="13"/>
  <c r="M218" i="13" s="1"/>
  <c r="I218" i="13"/>
  <c r="K218" i="13"/>
  <c r="O218" i="13"/>
  <c r="Q218" i="13"/>
  <c r="V218" i="13"/>
  <c r="G227" i="13"/>
  <c r="I227" i="13"/>
  <c r="K227" i="13"/>
  <c r="M227" i="13"/>
  <c r="O227" i="13"/>
  <c r="Q227" i="13"/>
  <c r="V227" i="13"/>
  <c r="G236" i="13"/>
  <c r="M236" i="13" s="1"/>
  <c r="I236" i="13"/>
  <c r="K236" i="13"/>
  <c r="O236" i="13"/>
  <c r="Q236" i="13"/>
  <c r="V236" i="13"/>
  <c r="G245" i="13"/>
  <c r="I245" i="13"/>
  <c r="K245" i="13"/>
  <c r="M245" i="13"/>
  <c r="O245" i="13"/>
  <c r="Q245" i="13"/>
  <c r="V245" i="13"/>
  <c r="G257" i="13"/>
  <c r="M257" i="13" s="1"/>
  <c r="I257" i="13"/>
  <c r="K257" i="13"/>
  <c r="O257" i="13"/>
  <c r="Q257" i="13"/>
  <c r="V257" i="13"/>
  <c r="G261" i="13"/>
  <c r="I261" i="13"/>
  <c r="K261" i="13"/>
  <c r="M261" i="13"/>
  <c r="O261" i="13"/>
  <c r="Q261" i="13"/>
  <c r="V261" i="13"/>
  <c r="G270" i="13"/>
  <c r="M270" i="13" s="1"/>
  <c r="I270" i="13"/>
  <c r="K270" i="13"/>
  <c r="O270" i="13"/>
  <c r="Q270" i="13"/>
  <c r="V270" i="13"/>
  <c r="G274" i="13"/>
  <c r="I274" i="13"/>
  <c r="K274" i="13"/>
  <c r="M274" i="13"/>
  <c r="O274" i="13"/>
  <c r="Q274" i="13"/>
  <c r="V274" i="13"/>
  <c r="G278" i="13"/>
  <c r="M278" i="13" s="1"/>
  <c r="I278" i="13"/>
  <c r="K278" i="13"/>
  <c r="O278" i="13"/>
  <c r="Q278" i="13"/>
  <c r="V278" i="13"/>
  <c r="G292" i="13"/>
  <c r="I292" i="13"/>
  <c r="K292" i="13"/>
  <c r="M292" i="13"/>
  <c r="O292" i="13"/>
  <c r="Q292" i="13"/>
  <c r="V292" i="13"/>
  <c r="G299" i="13"/>
  <c r="I299" i="13"/>
  <c r="I298" i="13" s="1"/>
  <c r="K299" i="13"/>
  <c r="M299" i="13"/>
  <c r="O299" i="13"/>
  <c r="Q299" i="13"/>
  <c r="Q298" i="13" s="1"/>
  <c r="V299" i="13"/>
  <c r="G304" i="13"/>
  <c r="M304" i="13" s="1"/>
  <c r="I304" i="13"/>
  <c r="K304" i="13"/>
  <c r="K298" i="13" s="1"/>
  <c r="O304" i="13"/>
  <c r="Q304" i="13"/>
  <c r="V304" i="13"/>
  <c r="V298" i="13" s="1"/>
  <c r="G309" i="13"/>
  <c r="I309" i="13"/>
  <c r="K309" i="13"/>
  <c r="M309" i="13"/>
  <c r="O309" i="13"/>
  <c r="Q309" i="13"/>
  <c r="V309" i="13"/>
  <c r="G314" i="13"/>
  <c r="M314" i="13" s="1"/>
  <c r="I314" i="13"/>
  <c r="K314" i="13"/>
  <c r="O314" i="13"/>
  <c r="O298" i="13" s="1"/>
  <c r="Q314" i="13"/>
  <c r="V314" i="13"/>
  <c r="G319" i="13"/>
  <c r="I319" i="13"/>
  <c r="K319" i="13"/>
  <c r="M319" i="13"/>
  <c r="O319" i="13"/>
  <c r="Q319" i="13"/>
  <c r="V319" i="13"/>
  <c r="G324" i="13"/>
  <c r="M324" i="13" s="1"/>
  <c r="I324" i="13"/>
  <c r="K324" i="13"/>
  <c r="O324" i="13"/>
  <c r="Q324" i="13"/>
  <c r="V324" i="13"/>
  <c r="G329" i="13"/>
  <c r="I329" i="13"/>
  <c r="K329" i="13"/>
  <c r="M329" i="13"/>
  <c r="O329" i="13"/>
  <c r="Q329" i="13"/>
  <c r="V329" i="13"/>
  <c r="G334" i="13"/>
  <c r="M334" i="13" s="1"/>
  <c r="I334" i="13"/>
  <c r="K334" i="13"/>
  <c r="O334" i="13"/>
  <c r="Q334" i="13"/>
  <c r="V334" i="13"/>
  <c r="G339" i="13"/>
  <c r="I339" i="13"/>
  <c r="K339" i="13"/>
  <c r="M339" i="13"/>
  <c r="O339" i="13"/>
  <c r="Q339" i="13"/>
  <c r="V339" i="13"/>
  <c r="G345" i="13"/>
  <c r="I345" i="13"/>
  <c r="I344" i="13" s="1"/>
  <c r="K345" i="13"/>
  <c r="M345" i="13"/>
  <c r="O345" i="13"/>
  <c r="Q345" i="13"/>
  <c r="Q344" i="13" s="1"/>
  <c r="V345" i="13"/>
  <c r="G350" i="13"/>
  <c r="M350" i="13" s="1"/>
  <c r="I350" i="13"/>
  <c r="K350" i="13"/>
  <c r="K344" i="13" s="1"/>
  <c r="O350" i="13"/>
  <c r="O344" i="13" s="1"/>
  <c r="Q350" i="13"/>
  <c r="V350" i="13"/>
  <c r="V344" i="13" s="1"/>
  <c r="G356" i="13"/>
  <c r="I356" i="13"/>
  <c r="K356" i="13"/>
  <c r="M356" i="13"/>
  <c r="O356" i="13"/>
  <c r="Q356" i="13"/>
  <c r="V356" i="13"/>
  <c r="G362" i="13"/>
  <c r="M362" i="13" s="1"/>
  <c r="I362" i="13"/>
  <c r="K362" i="13"/>
  <c r="O362" i="13"/>
  <c r="Q362" i="13"/>
  <c r="V362" i="13"/>
  <c r="G369" i="13"/>
  <c r="M369" i="13" s="1"/>
  <c r="I369" i="13"/>
  <c r="K369" i="13"/>
  <c r="K368" i="13" s="1"/>
  <c r="O369" i="13"/>
  <c r="O368" i="13" s="1"/>
  <c r="Q369" i="13"/>
  <c r="V369" i="13"/>
  <c r="V368" i="13" s="1"/>
  <c r="G375" i="13"/>
  <c r="I375" i="13"/>
  <c r="I368" i="13" s="1"/>
  <c r="K375" i="13"/>
  <c r="M375" i="13"/>
  <c r="O375" i="13"/>
  <c r="Q375" i="13"/>
  <c r="Q368" i="13" s="1"/>
  <c r="V375" i="13"/>
  <c r="G380" i="13"/>
  <c r="M380" i="13" s="1"/>
  <c r="I380" i="13"/>
  <c r="K380" i="13"/>
  <c r="O380" i="13"/>
  <c r="Q380" i="13"/>
  <c r="V380" i="13"/>
  <c r="G386" i="13"/>
  <c r="I386" i="13"/>
  <c r="K386" i="13"/>
  <c r="M386" i="13"/>
  <c r="O386" i="13"/>
  <c r="Q386" i="13"/>
  <c r="V386" i="13"/>
  <c r="G391" i="13"/>
  <c r="M391" i="13" s="1"/>
  <c r="I391" i="13"/>
  <c r="K391" i="13"/>
  <c r="O391" i="13"/>
  <c r="Q391" i="13"/>
  <c r="V391" i="13"/>
  <c r="G396" i="13"/>
  <c r="I396" i="13"/>
  <c r="K396" i="13"/>
  <c r="M396" i="13"/>
  <c r="O396" i="13"/>
  <c r="Q396" i="13"/>
  <c r="V396" i="13"/>
  <c r="G401" i="13"/>
  <c r="M401" i="13" s="1"/>
  <c r="I401" i="13"/>
  <c r="K401" i="13"/>
  <c r="O401" i="13"/>
  <c r="Q401" i="13"/>
  <c r="V401" i="13"/>
  <c r="G406" i="13"/>
  <c r="I406" i="13"/>
  <c r="K406" i="13"/>
  <c r="M406" i="13"/>
  <c r="O406" i="13"/>
  <c r="Q406" i="13"/>
  <c r="V406" i="13"/>
  <c r="AE412" i="13"/>
  <c r="AF412" i="13"/>
  <c r="G34" i="12"/>
  <c r="BA22" i="12"/>
  <c r="BA1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6" i="12"/>
  <c r="I16" i="12"/>
  <c r="K16" i="12"/>
  <c r="M16" i="12"/>
  <c r="O16" i="12"/>
  <c r="Q16" i="12"/>
  <c r="V16" i="12"/>
  <c r="G20" i="12"/>
  <c r="O20" i="12"/>
  <c r="G21" i="12"/>
  <c r="I21" i="12"/>
  <c r="I20" i="12" s="1"/>
  <c r="K21" i="12"/>
  <c r="K20" i="12" s="1"/>
  <c r="M21" i="12"/>
  <c r="M20" i="12" s="1"/>
  <c r="O21" i="12"/>
  <c r="Q21" i="12"/>
  <c r="Q20" i="12" s="1"/>
  <c r="V21" i="12"/>
  <c r="V20" i="12" s="1"/>
  <c r="G25" i="12"/>
  <c r="I25" i="12"/>
  <c r="K25" i="12"/>
  <c r="M25" i="12"/>
  <c r="O25" i="12"/>
  <c r="Q25" i="12"/>
  <c r="V25" i="12"/>
  <c r="G29" i="12"/>
  <c r="I29" i="12"/>
  <c r="K29" i="12"/>
  <c r="M29" i="12"/>
  <c r="O29" i="12"/>
  <c r="Q29" i="12"/>
  <c r="V29" i="12"/>
  <c r="AE34" i="12"/>
  <c r="AF34" i="12"/>
  <c r="I20" i="1"/>
  <c r="I19" i="1"/>
  <c r="I18" i="1"/>
  <c r="I17" i="1"/>
  <c r="I16" i="1"/>
  <c r="I72" i="1"/>
  <c r="J71" i="1" s="1"/>
  <c r="F46" i="1"/>
  <c r="G46" i="1"/>
  <c r="G25" i="1" s="1"/>
  <c r="A25" i="1" s="1"/>
  <c r="A26" i="1" s="1"/>
  <c r="G2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6" i="1" s="1"/>
  <c r="J63" i="1" l="1"/>
  <c r="J65" i="1"/>
  <c r="J67" i="1"/>
  <c r="J69" i="1"/>
  <c r="J61" i="1"/>
  <c r="J64" i="1"/>
  <c r="J68" i="1"/>
  <c r="J70" i="1"/>
  <c r="J59" i="1"/>
  <c r="J66" i="1"/>
  <c r="J62" i="1"/>
  <c r="J57" i="1"/>
  <c r="J60" i="1"/>
  <c r="J55" i="1"/>
  <c r="J58" i="1"/>
  <c r="J53" i="1"/>
  <c r="J56" i="1"/>
  <c r="J54" i="1"/>
  <c r="G28" i="1"/>
  <c r="G23" i="1"/>
  <c r="M137" i="14"/>
  <c r="M8" i="14"/>
  <c r="G137" i="14"/>
  <c r="M19" i="14"/>
  <c r="M187" i="14"/>
  <c r="M186" i="14" s="1"/>
  <c r="M101" i="13"/>
  <c r="M168" i="13"/>
  <c r="M344" i="13"/>
  <c r="M298" i="13"/>
  <c r="M8" i="13"/>
  <c r="M368" i="13"/>
  <c r="G344" i="13"/>
  <c r="G8" i="13"/>
  <c r="G368" i="13"/>
  <c r="G168" i="13"/>
  <c r="M165" i="13"/>
  <c r="M161" i="13" s="1"/>
  <c r="M150" i="13"/>
  <c r="M144" i="13" s="1"/>
  <c r="M73" i="13"/>
  <c r="M72" i="13" s="1"/>
  <c r="M60" i="13"/>
  <c r="M59" i="13" s="1"/>
  <c r="M49" i="13"/>
  <c r="M48" i="13" s="1"/>
  <c r="G298" i="13"/>
  <c r="I39" i="1"/>
  <c r="I46" i="1" s="1"/>
  <c r="J45" i="1" s="1"/>
  <c r="I21" i="1"/>
  <c r="J28" i="1"/>
  <c r="J26" i="1"/>
  <c r="G38" i="1"/>
  <c r="F38" i="1"/>
  <c r="H32" i="1"/>
  <c r="J23" i="1"/>
  <c r="J24" i="1"/>
  <c r="J25" i="1"/>
  <c r="J27" i="1"/>
  <c r="E24" i="1"/>
  <c r="E26" i="1"/>
  <c r="J72" i="1" l="1"/>
  <c r="J43" i="1"/>
  <c r="A23" i="1"/>
  <c r="A24" i="1" s="1"/>
  <c r="G24" i="1" s="1"/>
  <c r="A27" i="1" s="1"/>
  <c r="A29" i="1" s="1"/>
  <c r="G29" i="1" s="1"/>
  <c r="G27" i="1" s="1"/>
  <c r="J40" i="1"/>
  <c r="J41" i="1"/>
  <c r="J44" i="1"/>
  <c r="J42" i="1"/>
  <c r="J39" i="1"/>
  <c r="J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<sst xmlns="http://schemas.openxmlformats.org/spreadsheetml/2006/main" count="2036" uniqueCount="593">
  <si>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</si>
  <si>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</si>
  <si>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</si>
  <si>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</si>
  <si>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</si>
  <si>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</si>
  <si>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</si>
  <si>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</si>
  <si>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</si>
  <si>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</si>
  <si>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</si>
  <si>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</si>
  <si>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</si>
  <si>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</si>
  <si>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</si>
  <si>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</si>
  <si>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</si>
  <si>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</si>
  <si>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</si>
  <si>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</si>
  <si>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</si>
  <si>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</si>
  <si>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</si>
  <si>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</si>
  <si>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</si>
  <si>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</si>
  <si>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</si>
  <si>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</si>
  <si>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</si>
  <si>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</si>
  <si>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</si>
  <si>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</si>
  <si>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</si>
  <si>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</si>
  <si>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</si>
  <si>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</si>
  <si>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</si>
  <si>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</si>
  <si>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</si>
  <si>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</si>
  <si>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</si>
  <si>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</si>
  <si>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</si>
  <si>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19_Z_007_1</t>
  </si>
  <si>
    <t>Oprava kanalizace MÚ Husovo náměstí, objekt B a D, 2. ETAPA</t>
  </si>
  <si>
    <t>Stavba</t>
  </si>
  <si>
    <t>001</t>
  </si>
  <si>
    <t>Vedlejší a ostatní náklady</t>
  </si>
  <si>
    <t>D1.1</t>
  </si>
  <si>
    <t>Stavebně konstrukční řešení</t>
  </si>
  <si>
    <t>D1.1-01</t>
  </si>
  <si>
    <t>D1.4</t>
  </si>
  <si>
    <t>Technika prostředí staveb</t>
  </si>
  <si>
    <t>D1.4-01</t>
  </si>
  <si>
    <t>Zdravotně tecnické instalace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</si>
  <si>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</si>
  <si>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</si>
  <si>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</si>
  <si>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</si>
  <si>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</si>
  <si>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</si>
  <si>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</si>
  <si>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</si>
  <si>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</si>
  <si>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</si>
  <si>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</si>
  <si>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</si>
  <si>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</si>
  <si>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</si>
  <si>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</si>
  <si>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</si>
  <si>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</si>
  <si>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</si>
  <si>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</si>
  <si>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</si>
  <si>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</si>
  <si>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</si>
  <si>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</si>
  <si>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</si>
  <si>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725</t>
  </si>
  <si>
    <t>Zařizovací předměty</t>
  </si>
  <si>
    <t>726</t>
  </si>
  <si>
    <t>Instalační prefabrikáty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</si>
  <si>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</si>
  <si>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</si>
  <si>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</si>
  <si>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</si>
  <si>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</si>
  <si>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</si>
  <si>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</si>
  <si>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</si>
  <si>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</si>
  <si>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</si>
  <si>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</si>
  <si>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</si>
  <si>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</si>
  <si>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</si>
  <si>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</si>
  <si>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</si>
  <si>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</si>
  <si>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</si>
  <si>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</si>
  <si>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</si>
  <si>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</si>
  <si>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</si>
  <si>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</si>
  <si>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</si>
  <si>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</si>
  <si>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</si>
  <si>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</si>
  <si>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</si>
  <si>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</si>
  <si>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</si>
  <si>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</si>
  <si>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</si>
  <si>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</si>
  <si>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</si>
  <si>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</si>
  <si>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</si>
  <si>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</si>
  <si>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</si>
  <si>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</si>
  <si>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</si>
  <si>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</si>
  <si>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</si>
  <si>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</si>
  <si>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>Soubor</t>
  </si>
  <si>
    <t>RTS 20/ I</t>
  </si>
  <si>
    <t>Indiv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</si>
  <si>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</si>
  <si>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</si>
  <si>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</si>
  <si>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VV</t>
  </si>
  <si>
    <t>SPU</t>
  </si>
  <si>
    <t>005122010R</t>
  </si>
  <si>
    <t xml:space="preserve">Provoz objednatele </t>
  </si>
  <si>
    <t>POL99_1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</si>
  <si>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</si>
  <si>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</si>
  <si>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</si>
  <si>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</si>
  <si>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</si>
  <si>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</si>
  <si>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</si>
  <si>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005231020R</t>
  </si>
  <si>
    <t>Individuální a komplexní vyzkoušení</t>
  </si>
  <si>
    <t xml:space="preserve">hod   </t>
  </si>
  <si>
    <t>Náklady na individuální zkoušky dodaných a smontovaných technologických zařízení včetně komplexního vyzkoušení.</t>
  </si>
  <si>
    <t>4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</si>
  <si>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</si>
  <si>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</si>
  <si>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</si>
  <si>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</si>
  <si>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</si>
  <si>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</si>
  <si>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139601103R00</t>
  </si>
  <si>
    <t>Ruční výkop jam, rýh a šachet v hornině 4</t>
  </si>
  <si>
    <t>m3</t>
  </si>
  <si>
    <t>800-1</t>
  </si>
  <si>
    <t>POL1_</t>
  </si>
  <si>
    <t>s přehozením na vzdálenost do 5 m nebo s naložením na ruční dopravní prostředek</t>
  </si>
  <si>
    <t>SPI</t>
  </si>
  <si>
    <t>výkop pro kanalizaci : 0,6*(2,63+4,02+3,5+2,89+2,16+4,32)*0,55</t>
  </si>
  <si>
    <t>139711101RT4</t>
  </si>
  <si>
    <t>Vykopávka v uzavřených prostorách Vykopávka v uzavřených prostorách v hor.1-4, hornina 4</t>
  </si>
  <si>
    <t>s naložením výkopku na dopravní prostředek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</si>
  <si>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</si>
  <si>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</si>
  <si>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</si>
  <si>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162601102R00</t>
  </si>
  <si>
    <t>Vodorovné přemístění výkopku z horniny 1 až 4, na vzdálenost přes 4 000  do 5 000 m</t>
  </si>
  <si>
    <t>po suchu, bez naložení výkopku, avšak se složením bez rozhrnutí, zpáteční cesta vozidla.</t>
  </si>
  <si>
    <t>výkop pro kanalizaci : 0,6*(2,63+4,02+3,5+2,89+2,16+4,32)*0,45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</si>
  <si>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</si>
  <si>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</si>
  <si>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</si>
  <si>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</si>
  <si>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k ceně za každých dalších 10 m_x000D_
 z horniny 1 až 4, kolečkem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</si>
  <si>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</si>
  <si>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</si>
  <si>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</si>
  <si>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</si>
  <si>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</si>
  <si>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</si>
  <si>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175101109R00</t>
  </si>
  <si>
    <t xml:space="preserve">Obsyp potrubí příplatek k ceně za prohození sypaniny </t>
  </si>
  <si>
    <t>výkop pro kanalizaci : 0,6*(2,63+4,02+3,5+2,89+2,16+4,32)*0,1</t>
  </si>
  <si>
    <t>199000002R00</t>
  </si>
  <si>
    <t>Poplatky za skládku horniny 1- 4</t>
  </si>
  <si>
    <t>317121101R00</t>
  </si>
  <si>
    <t>Osazení překladu světlost otvoru do 105 cm</t>
  </si>
  <si>
    <t>kus</t>
  </si>
  <si>
    <t>2</t>
  </si>
  <si>
    <t>342255022R00</t>
  </si>
  <si>
    <t>Příčky z cihel a tvárnic nepálených příčky z příčkovek pórobetonových tloušťky 75 mm</t>
  </si>
  <si>
    <t>m2</t>
  </si>
  <si>
    <t>801-1</t>
  </si>
  <si>
    <t>včetně pomocného lešení</t>
  </si>
  <si>
    <t>2,2*2,7+1,2*2,7-2*0,7*1,97</t>
  </si>
  <si>
    <t>59321897R</t>
  </si>
  <si>
    <t>překlad nenosný pórobetonový; l = 125,0 cm; š = 7,5 cm; h = 24,9 cm; max. světlost otvoru 1 010 mm</t>
  </si>
  <si>
    <t>SPCM</t>
  </si>
  <si>
    <t>POL3_</t>
  </si>
  <si>
    <t>611421231RT2</t>
  </si>
  <si>
    <t>Oprava vnitřních vápenných omítek stropů železobetonových rovných tvárnicových a kleneb v množství opravované plochy_x000D_
 v množství opravované plochy přes 5 do 10 %, štukových</t>
  </si>
  <si>
    <t>801-4</t>
  </si>
  <si>
    <t>m.č. 012 : 2,02*3,13-0,42*0,62</t>
  </si>
  <si>
    <t>m.č. 013 : 1,0*1,2</t>
  </si>
  <si>
    <t>m.č. 014 : 1,1*1,2</t>
  </si>
  <si>
    <t>612421637R00</t>
  </si>
  <si>
    <t>Omítky vnitřní stěn vápenné nebo vápenocementové v podlaží i ve schodišti štukové</t>
  </si>
  <si>
    <t>(2,2*2,7+1,2*2,7-2*0,7*1,97)*2</t>
  </si>
  <si>
    <t>612481113R00</t>
  </si>
  <si>
    <t>Potažení vnitřních stěn pletivem sklotextilním , s vypnutím</t>
  </si>
  <si>
    <t>v ploše nebo pruzích na plném podkladě nebo na podkladě s dutinami (pod omítku),</t>
  </si>
  <si>
    <t>631313611RM1</t>
  </si>
  <si>
    <t xml:space="preserve">Mazanina z betonu prostého tl. přes 80 do 120 mm třídy C 16/20 ,  </t>
  </si>
  <si>
    <t>(z kameniva) hlazená dřevěným hladítkem</t>
  </si>
  <si>
    <t>podlaha v místě nové kanalizace : 0,6*(2,63+4,02+3,5+2,89+2,16+4,32)*0,1</t>
  </si>
  <si>
    <t>631312141R00</t>
  </si>
  <si>
    <t>Doplnění mazanin betonem prostým rýh v dosavadních mazaninách</t>
  </si>
  <si>
    <t>prostým betonem (s dodáním hmot) bez potěru,</t>
  </si>
  <si>
    <t>podkladní beton v místě nové kanalizace : 0,6*(2,63+4,02+3,5+2,89+2,16+4,32)*0,15</t>
  </si>
  <si>
    <t>631361921RT4</t>
  </si>
  <si>
    <t>Výztuž mazanin z betonů a z lehkých betonů ze svařovaných sítí průměr drátu 6 mm, velikost oka 100/100 mm</t>
  </si>
  <si>
    <t>t</t>
  </si>
  <si>
    <t>podlaha v místě nové kanalizace : 0,6*(2,63+4,02+3,5+2,89+2,16+4,32)*0,0044</t>
  </si>
  <si>
    <t>631663111R00</t>
  </si>
  <si>
    <t>Oprava trhlin v podlahách epoxidovým tmelem</t>
  </si>
  <si>
    <t>m</t>
  </si>
  <si>
    <t>2*(2,63+4,02+3,5+2,89+0,66+0,7+0,8+3+1,32)</t>
  </si>
  <si>
    <t>632683113R01</t>
  </si>
  <si>
    <t>Sešívání trhlin v betonových podlahách ocelovými sponkami ve vzdálenosti přes 15 do 20 cm</t>
  </si>
  <si>
    <t>Vlastní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</si>
  <si>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</si>
  <si>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</si>
  <si>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>5533301010R</t>
  </si>
  <si>
    <t>zárubeň kovová pro pórobetonové tvárnice; ústí 75 mm; š průchodu 700 mm; h průchodu 1 970 mm; L, P; závěsy pevné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</si>
  <si>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</si>
  <si>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</si>
  <si>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82,3+15,8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</si>
  <si>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</si>
  <si>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</si>
  <si>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</si>
  <si>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</si>
  <si>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místnost sprchy a wc : (2,2+1,3)*2,83-2*0,8*2,03</t>
  </si>
  <si>
    <t>965042141RT2</t>
  </si>
  <si>
    <t>Bourání podkladů pod dlažby nebo litých celistvých dlažeb a mazanin  betonových nebo z litého asfaltu, tloušťky do 100 mm, plochy přes 4 m2</t>
  </si>
  <si>
    <t>965042241RT1</t>
  </si>
  <si>
    <t>Bourání podkladů pod dlažby nebo litých celistvých dlažeb a mazanin  betonových nebo z litého asfaltu, tloušťky přes 100 mm, plochy přes 4 m2</t>
  </si>
  <si>
    <t>965049111R00</t>
  </si>
  <si>
    <t>Bourání podkladů pod dlažby nebo litých celistvých dlažeb a mazanin  příplatek za bourání mazanin vyztužených svařovanou sítí, tloušťky do 100 mm</t>
  </si>
  <si>
    <t>965048250R00</t>
  </si>
  <si>
    <t>Dočištění povrchu po vybourání dlažeb do cementové malty, plochy do 50%</t>
  </si>
  <si>
    <t>m.č. 013 : 1,1*1,2</t>
  </si>
  <si>
    <t>m.č. 014 : 1,0*1,2</t>
  </si>
  <si>
    <t>965081713RT1</t>
  </si>
  <si>
    <t>Bourání podlah z keramických dlaždic, tloušťky do 10 mm, plochy přes 1 m2</t>
  </si>
  <si>
    <t>bez podkladního lože, s jakoukoliv výplní spár</t>
  </si>
  <si>
    <t xml:space="preserve"> dlažba wc : 1,1*1,2</t>
  </si>
  <si>
    <t xml:space="preserve"> dlažba sprcha : 1,0*1,2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</si>
  <si>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</si>
  <si>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</si>
  <si>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</si>
  <si>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wc, sprcha : 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</si>
  <si>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</si>
  <si>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</si>
  <si>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2*0,7*0,85*1,97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</si>
  <si>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</si>
  <si>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</si>
  <si>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</si>
  <si>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m.č. 014 : (2*(1,2+1,1)-0,7)*2</t>
  </si>
  <si>
    <t>m.č. 013 : (2*(1,2+1,0)-0,7)*1,8</t>
  </si>
  <si>
    <t>m.č. 012 : 0,9*1,5</t>
  </si>
  <si>
    <t>999281105R00</t>
  </si>
  <si>
    <t xml:space="preserve">Přesun hmot pro opravy a údržbu objektů pro opravy a údržbu dosavadních objektů včetně vnějších plášťů_x000D_
 výšky do 6 m,  </t>
  </si>
  <si>
    <t>POL7_</t>
  </si>
  <si>
    <t>oborů 801, 803, 811 a 812</t>
  </si>
  <si>
    <t xml:space="preserve">Hmotnosti z položek s pořadovými čísly: : </t>
  </si>
  <si>
    <t xml:space="preserve">8,11,12,13,14,15,16,17,18,19,20,22,23,24,25,32, : </t>
  </si>
  <si>
    <t>Součet: : 17,62092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</si>
  <si>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</si>
  <si>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</si>
  <si>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</si>
  <si>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oprava izolace v místě položení nové kanalizace : 0,6*(2,63+4,02+3,5+2,89+0,66+0,70+0,80+3+1,52)</t>
  </si>
  <si>
    <t xml:space="preserve"> izolace wc : 1,1*1,2</t>
  </si>
  <si>
    <t>izolace sprcha : 1,0*1,2</t>
  </si>
  <si>
    <t>711141559RZ2</t>
  </si>
  <si>
    <t xml:space="preserve">Provedení izolace proti zemní vlhkosti pásy přitavením vodorovná, 2 vrstvy, s dodávkou izolačního pásu se skleněnou nebo polyesterovou vložkou,  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</si>
  <si>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</si>
  <si>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</si>
  <si>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</si>
  <si>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35,36, : </t>
  </si>
  <si>
    <t>Součet: : 0,14452</t>
  </si>
  <si>
    <t>766661112R00</t>
  </si>
  <si>
    <t>Montáž dveřních křídel kompletizovaných otevíravých ,  , do ocelové nebo fošnové zárubně, jednokřídlových, šířky do 800 mm</t>
  </si>
  <si>
    <t>800-766</t>
  </si>
  <si>
    <t>61160111R</t>
  </si>
  <si>
    <t>dveře vnitřní š = 700 mm; h = 1 970,0 mm; fóliované; otevíravé; počet křídel 1; plné; povrch. úprava bílá barva</t>
  </si>
  <si>
    <t>771101115R00</t>
  </si>
  <si>
    <t>Příprava podkladu před kladením dlažeb vyrovnání podkladů samonivelační hmotou tl. do 10 mm</t>
  </si>
  <si>
    <t>800-771</t>
  </si>
  <si>
    <t>oprava dlažby wc : 1,1*1,2</t>
  </si>
  <si>
    <t>oprava dlažby sprcha : 1,0*1,2</t>
  </si>
  <si>
    <t>771101142R00</t>
  </si>
  <si>
    <t>Příprava podkladu před kladením dlažeb hydroizolační stěrka dvouvrstvá</t>
  </si>
  <si>
    <t>m.č. 008 : 1,19*2,63+1,1*1,115+3,94</t>
  </si>
  <si>
    <t>m.č. 009 : 4,57*5,42-1,25*0,45</t>
  </si>
  <si>
    <t>m.č. 010 : 4,65*3,63</t>
  </si>
  <si>
    <t>m.č. 011 : 2,62*4,5-0,3*0,62</t>
  </si>
  <si>
    <t>771101147R00</t>
  </si>
  <si>
    <t>Příprava podkladu před kladením dlažeb bandáž koutů</t>
  </si>
  <si>
    <t>m.č. 008 : 2*(1,19+2,63)-2*0,85-1,0+2*(1,1+1,115)-0,8+1,72+4,96</t>
  </si>
  <si>
    <t>m.č. 009 : 2*(4,57+5,42+0,45+1,25)-0,85</t>
  </si>
  <si>
    <t>m.č. 010 : 2*(4,65+3,63)-0,85</t>
  </si>
  <si>
    <t>m.č. 011 : 2*(2,62+4,5)-0,85</t>
  </si>
  <si>
    <t>m.č. 012 : 2*(2,02+3,13)-3*0,85-2*0,7</t>
  </si>
  <si>
    <t>m.č. 013 : 2*(1,0+1,2)-0,7</t>
  </si>
  <si>
    <t>m.č. 014 : 2*(1,1+1,2)-0,7</t>
  </si>
  <si>
    <t>771101101R00</t>
  </si>
  <si>
    <t xml:space="preserve">Příprava podkladu pod dlažby vysávání podkladů pod keramickou dlažbu průmyslovým vysavačem </t>
  </si>
  <si>
    <t>771101210R00</t>
  </si>
  <si>
    <t>Příprava podkladu pod dlažby penetrace podkladu pod dlažby</t>
  </si>
  <si>
    <t>771475014R00</t>
  </si>
  <si>
    <t>Montáž soklíků z dlaždic keramických výšky 100 mm, soklíků vodorovných, kladených do flexibilního tmele</t>
  </si>
  <si>
    <t>771479001R00</t>
  </si>
  <si>
    <t>Řezání dlaždic pro soklíky</t>
  </si>
  <si>
    <t>771575113R00</t>
  </si>
  <si>
    <t>Montáž podlah z dlaždic keramických 300 x 600 mm, režných nebo glazovaných, hladkých, kladených do flexibilního tmele</t>
  </si>
  <si>
    <t>771578011R00</t>
  </si>
  <si>
    <t>Zvláštní úpravy spár spára podlaha-stěna silikonem</t>
  </si>
  <si>
    <t>771579793R00</t>
  </si>
  <si>
    <t>Příplatky k položkám montáže podlah keramických příplatek za spárovací hmotu - plošně</t>
  </si>
  <si>
    <t>(2*(1,19+2,63)-2*0,85-1,0+2*(1,1+1,115)-0,8+1,72+4,96)*0,1</t>
  </si>
  <si>
    <t>(2*(4,57+5,42+0,45+1,25)-0,85)*0,1</t>
  </si>
  <si>
    <t>(2*(4,65+3,63)-0,85)*0,1</t>
  </si>
  <si>
    <t>(2*(2,62+4,5)-0,85)*0,1</t>
  </si>
  <si>
    <t>(2*(2,02+3,13)-3*0,85-2*0,7)*0,1</t>
  </si>
  <si>
    <t>771579795R00</t>
  </si>
  <si>
    <t>Příplatky k položkám montáže podlah keramických příplatek za spárování vodotěsnou hmotou - plošně</t>
  </si>
  <si>
    <t>RTS 19/ II</t>
  </si>
  <si>
    <t>RTS 19/ I</t>
  </si>
  <si>
    <t>m.č.014 : (1,1*1,2)+(2*(1,1+1,2)-0,6)*0,1</t>
  </si>
  <si>
    <t>m.č.013 : (1,0*1,2)+(2*(1,0+1,2)-0,6)*0,1</t>
  </si>
  <si>
    <t>23521588.AR</t>
  </si>
  <si>
    <t>hmota nátěrová izolační syntetická disperze; proti vodě; překlenutí trhlin do 1,00 mm; pro interiér; podklad sádra, dřevo, sádrokarton, pórobeton</t>
  </si>
  <si>
    <t>kg</t>
  </si>
  <si>
    <t>m.č. 008 : (1,19*2,63+1,1*1,115+3,94)*1,5*2</t>
  </si>
  <si>
    <t>m.č. 009 : (4,57*5,42-1,25*0,45)*1,5*2</t>
  </si>
  <si>
    <t>m.č. 010 : (4,65*3,63)*1,5*2</t>
  </si>
  <si>
    <t>m.č. 011 : (2,62*4,5-0,3*0,62)*1,5*2</t>
  </si>
  <si>
    <t>m.č. 012 : (2,02*3,13-0,42*0,62)*1,5*2</t>
  </si>
  <si>
    <t>m.č. 013 : (1,0*1,2)*1,5*2</t>
  </si>
  <si>
    <t>m.č. 014 : (1,1*1,2)*1,5*2</t>
  </si>
  <si>
    <t>23525103R</t>
  </si>
  <si>
    <t>hmota nátěrová na podlahové stěrky pružné; pro průmyslové podlahy; epoxidová; dvousložková; základová; těsnicí, vodotěsná</t>
  </si>
  <si>
    <t>m.č. 014 : 1,1*1,2*0,3</t>
  </si>
  <si>
    <t>m.č. 013 : 1,0*1,2*0,3</t>
  </si>
  <si>
    <t>585817202R</t>
  </si>
  <si>
    <t>vyrovnávací stěrka cementová; pro podlahy; samonivelační; pro interiér; zátěž střední; tl. vrstvy 2,0 až 30,0 mm; barva šedá</t>
  </si>
  <si>
    <t>oprava dlažby wc : 1,1*1,2*1,6*5</t>
  </si>
  <si>
    <t>oprava dlažby sprcha : 1,0*1,2*1,6*5</t>
  </si>
  <si>
    <t>597642060R1</t>
  </si>
  <si>
    <t>Dlažba keramická, matný povrch s vysokou nasákavostí, pro interiér i exteriér</t>
  </si>
  <si>
    <t>m.č. 008 : (1,19*2,63+1,1*1,115+3,94)*1,1</t>
  </si>
  <si>
    <t>(2*((1,19+2,63)-2*0,85-1,0+2*(1,1+1,115)-0,8+1,72+4,96)*0,1)*1,1</t>
  </si>
  <si>
    <t>m.č. 009 : (4,57*5,42-1,25*0,45)*1,1</t>
  </si>
  <si>
    <t>((2*(4,57+5,42+0,45+1,25)-0,85)*0,1)*1,1</t>
  </si>
  <si>
    <t>m.č. 010 : (4,65*3,63)*1,1</t>
  </si>
  <si>
    <t>((2*(4,65+3,63)-0,85)*0,1)*1,1</t>
  </si>
  <si>
    <t>m.č. 011 : (2,62*4,5-0,3*0,62)*1,1</t>
  </si>
  <si>
    <t>((2*(2,62+4,5)-0,85)*0,1)*1,1</t>
  </si>
  <si>
    <t>m.č. 012 : (2,02*3,13-0,42*0,62)*1,1</t>
  </si>
  <si>
    <t>((2*(2,02+3,13)-3*0,85-2*0,7)*0,1)*1,1</t>
  </si>
  <si>
    <t>m.č.014 : (1,1*1,2)*1,1+(2*(1,1+1,2)-0,6)*0,1*1,1</t>
  </si>
  <si>
    <t>m.č.013 : (1,0*1,2)*1,1+(2*(1,0+1,2)-0,6)*0,1*1,1</t>
  </si>
  <si>
    <t>998771201R00</t>
  </si>
  <si>
    <t>Přesun hmot pro podlahy z dlaždic v objektech výšky do 6 m</t>
  </si>
  <si>
    <t>50 m vodorovně</t>
  </si>
  <si>
    <t xml:space="preserve">Ceny z položek s pořadovými čísly: : </t>
  </si>
  <si>
    <t xml:space="preserve">40,41,42,43,44,45,46,47,48,49,50,51,52,53,54, : </t>
  </si>
  <si>
    <t>Součet: : 1556,64990</t>
  </si>
  <si>
    <t>781101142R00</t>
  </si>
  <si>
    <t>Příprava podkladu před provedením obkladu provedení hydroizolační stěrky dvouvrstvé</t>
  </si>
  <si>
    <t>m.č. 013 : (2*(1,2+1,0)-0,7)*2</t>
  </si>
  <si>
    <t>781101210R00</t>
  </si>
  <si>
    <t>Příprava podkladu pod obklady penetrace podkladu pod obklady</t>
  </si>
  <si>
    <t>781111121R00</t>
  </si>
  <si>
    <t>Doplňkové práce při provádění obkladů montáž lišt rohových, vanových a dilatačních</t>
  </si>
  <si>
    <t>m.č. 014 : 6*2</t>
  </si>
  <si>
    <t>m.č. 013 : 6*2</t>
  </si>
  <si>
    <t>m.č. 012 : 1,5*2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</si>
  <si>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</si>
  <si>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</si>
  <si>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781475118R00</t>
  </si>
  <si>
    <t>Montáž obkladů vnitřních z dlaždic keramických kladených do tmele 450 x 450 mm,  , kladených do flexibilního tmele</t>
  </si>
  <si>
    <t>781497912R00</t>
  </si>
  <si>
    <t>Lišty k obkladům profil rohový profil z plastické hmoty s dutým položlábkem pro vnitřní kouty, stak podlah/stěna, výška pro podlahu 9 mm, výška pro stěnu 9 mm, šířka profilu R = 18 mm</t>
  </si>
  <si>
    <t>58581110R</t>
  </si>
  <si>
    <t>stěrka izolační syntetická disperze; hydroizolační; odolnost proti oplachové vodě; překlenutí trhlin do 0,75 mm; pro interiér</t>
  </si>
  <si>
    <t>m.č. 014 : (2*(1,2+1,1)-0,7)*2*1,6*2</t>
  </si>
  <si>
    <t>m.č. 013 : (2*(1,2+1,0)-0,7)*2*1,6*2</t>
  </si>
  <si>
    <t>m.č. 012 : 0,9*1,5*1,6*2</t>
  </si>
  <si>
    <t>597813746R1</t>
  </si>
  <si>
    <t>Obklad keramický matný, interier</t>
  </si>
  <si>
    <t>m.č. 014 : (2*(1,2+1,1)-0,7)*2*1,1</t>
  </si>
  <si>
    <t>m.č. 013 : (2*(1,2+1,0)-0,7)*2*1,1</t>
  </si>
  <si>
    <t>m.č. 012 : 0,9*1,5*1,1</t>
  </si>
  <si>
    <t>998781101R00</t>
  </si>
  <si>
    <t>Přesun hmot pro obklady keramické v objektech výšky do 6 m</t>
  </si>
  <si>
    <t xml:space="preserve">57,59,60,61,62,63, : </t>
  </si>
  <si>
    <t>Součet: : 0,50028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</si>
  <si>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</si>
  <si>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</si>
  <si>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</si>
  <si>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</si>
  <si>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</t>
  </si>
  <si>
    <t>m.č. 012 : 2,02*3,13-0,42*0,62+2*(2,02+3,13)*2,7+0,53*2*2,7</t>
  </si>
  <si>
    <t>-2*0,7*1,97-3*0,85*1,97-1,5*0,9</t>
  </si>
  <si>
    <t>m.č. 013 : 1,0*1,2+2*(1,2+1,0)*0,7</t>
  </si>
  <si>
    <t>m.č. 014 : 1,1*1,2+2*(1,2+1,1)*0,7</t>
  </si>
  <si>
    <t>784195422R00</t>
  </si>
  <si>
    <t>Malby z malířských směsí otěruvzdorných,  , barevné, dvojnásobné</t>
  </si>
  <si>
    <t>784011111R00</t>
  </si>
  <si>
    <t xml:space="preserve">Ostatní práce oprášení/ometení podkladu,  ,   </t>
  </si>
  <si>
    <t>979087212R00</t>
  </si>
  <si>
    <t>Nakládání na dopravní prostředky suti</t>
  </si>
  <si>
    <t>822-1</t>
  </si>
  <si>
    <t>POL8_</t>
  </si>
  <si>
    <t>pro vodorovnou dopravu</t>
  </si>
  <si>
    <t xml:space="preserve">Demontážní hmotnosti z položek s pořadovými čísly: : </t>
  </si>
  <si>
    <t xml:space="preserve">25,26,27,29,30,32,33, : </t>
  </si>
  <si>
    <t>Součet: : 9,03442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</si>
  <si>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</si>
  <si>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</si>
  <si>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</si>
  <si>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</si>
  <si>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</si>
  <si>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</si>
  <si>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</si>
  <si>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</si>
  <si>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</si>
  <si>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</si>
  <si>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</si>
  <si>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</si>
  <si>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směs betonu,cihel a dřeva</t>
  </si>
  <si>
    <t>979093111R00</t>
  </si>
  <si>
    <t>Uložení suti na skládku bez zhutnění</t>
  </si>
  <si>
    <t>721140802R00</t>
  </si>
  <si>
    <t>Demontáž potrubí z litinových trub do DN 100</t>
  </si>
  <si>
    <t>800-721</t>
  </si>
  <si>
    <t>odpadního nebo dešťového,</t>
  </si>
  <si>
    <t>2,8*3+1</t>
  </si>
  <si>
    <t>721140915R00</t>
  </si>
  <si>
    <t>Opravy odpadního potrubí litinového propojení dosavadního potrubí , DN 100</t>
  </si>
  <si>
    <t>napojení na stávající stoupačky : 3</t>
  </si>
  <si>
    <t>721170967R00</t>
  </si>
  <si>
    <t>Opravy odpadního potrubí novodurového propojení dosavadního potrubí PVC, D 160 mm</t>
  </si>
  <si>
    <t>napojení stávajících svodů : 1</t>
  </si>
  <si>
    <t>721176222R00</t>
  </si>
  <si>
    <t>Potrubí z plastových trub polyvinylchloridové potrubí PVC, svodné (ležaté) v zemi, D 110 mm, s 3,2 mm, DN 100</t>
  </si>
  <si>
    <t>3,5+1,4+1,3</t>
  </si>
  <si>
    <t>721176223R00</t>
  </si>
  <si>
    <t>Potrubí z plastových trub polyvinylchloridové potrubí PVC, svodné (ležaté) v zemi, D 125 mm, s 3,2 mm, DN 125</t>
  </si>
  <si>
    <t>2,6+1,5+0,7+0,7+3,0</t>
  </si>
  <si>
    <t>721176224R00</t>
  </si>
  <si>
    <t>Potrubí z plastových trub polyvinylchloridové potrubí PVC, svodné (ležaté) v zemi, D 160 mm, s 4,0 mm, DN 150</t>
  </si>
  <si>
    <t>4,1+0,8</t>
  </si>
  <si>
    <t>721177215R00</t>
  </si>
  <si>
    <t>Potrubí z plastových trub odhlučněné vnější vrstva z PP, střední vrstva z PP zesílená minerálními látkami, vnitřní vrstva z PP, hlasitost 15 dB, vnější průměr D 110 mm, tloušťka stěny 4,8 mm, DN 100</t>
  </si>
  <si>
    <t>včetně tvarovek, objímek a vložek pro tlumení hluku, popř. elektrospojek. Bez zednických výpomocí.</t>
  </si>
  <si>
    <t>2,8*3</t>
  </si>
  <si>
    <t>721176102R00</t>
  </si>
  <si>
    <t>Potrubí HT připojovací vnější průměr D 40 mm, tloušťka stěny 1,8 mm, DN 40</t>
  </si>
  <si>
    <t>včetně tvarovek, objímek. Bez zednických výpomocí.</t>
  </si>
  <si>
    <t>721176103R00</t>
  </si>
  <si>
    <t>Potrubí HT připojovací vnější průměr D 50 mm, tloušťka stěny 1,8 mm, DN 50</t>
  </si>
  <si>
    <t>1,5+0,5</t>
  </si>
  <si>
    <t>721177235R00</t>
  </si>
  <si>
    <t>Potrubí třívrstvé velmi silně odhlučněné - zavěšené vnější vrstva z PP, střední vrstva z PP zesílená minerálními látkami, vnitřní vrstva z PP, hlasitost 15 dB, vnější průměr D 110 mm, tloušťka stěny 4,8 mm, DN 100</t>
  </si>
  <si>
    <t>včetně tvarovek. Bez zednických výpomocí.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</si>
  <si>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</si>
  <si>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</si>
  <si>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</si>
  <si>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</si>
  <si>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</si>
  <si>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</si>
  <si>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</si>
  <si>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721290111R00</t>
  </si>
  <si>
    <t>Zkouška těsnosti kanalizace v objektech vodou, DN 125</t>
  </si>
  <si>
    <t>2,8*3+3</t>
  </si>
  <si>
    <t>721290123R00</t>
  </si>
  <si>
    <t>Zkouška těsnosti kanalizace v objektech Provedení zkoušky plynotěsnosti vnitřní kanalizace</t>
  </si>
  <si>
    <t>721001</t>
  </si>
  <si>
    <t>Odfrézování nerovností potrubí, nabídka VEGI</t>
  </si>
  <si>
    <t>oprava stávající potrubí DN 300 : 14,5</t>
  </si>
  <si>
    <t>721002</t>
  </si>
  <si>
    <t>Vyčištění kanalizace, nabídka VEGI</t>
  </si>
  <si>
    <t>721003</t>
  </si>
  <si>
    <t>Prohlídka kamerou před a po opravě, nabídka VEGI</t>
  </si>
  <si>
    <t>721004</t>
  </si>
  <si>
    <t>Vyvložkování kanalizace DN300 rukávem, nabídka VEGI</t>
  </si>
  <si>
    <t>721005</t>
  </si>
  <si>
    <t>Zapravení konců rukávu, nabídka VEGI</t>
  </si>
  <si>
    <t>soubor</t>
  </si>
  <si>
    <t>oprava stávající potrubí DN 300 : 2</t>
  </si>
  <si>
    <t>721006</t>
  </si>
  <si>
    <t>Přeprava mechanismů, nabídka VEGI</t>
  </si>
  <si>
    <t>oprava stávající potrubí DN 300 : 1</t>
  </si>
  <si>
    <t>721007</t>
  </si>
  <si>
    <t>Stěrka povrchu šachty speciálním tmelem, nabídka VEGI</t>
  </si>
  <si>
    <t>kpl</t>
  </si>
  <si>
    <t>oprava stávající šachty : 1</t>
  </si>
  <si>
    <t>721008</t>
  </si>
  <si>
    <t>Ochranný nátěr povrchu šachty, nabídka VEGI</t>
  </si>
  <si>
    <t>721009</t>
  </si>
  <si>
    <t>Oprava dna šachty-kyneta, nabídka VEGI</t>
  </si>
  <si>
    <t>721010</t>
  </si>
  <si>
    <t>Vybourání stávajícího poklopu a rámu, nabídka VEGI</t>
  </si>
  <si>
    <t>721011</t>
  </si>
  <si>
    <t>Osazení nového rámu, nabídka VEGI</t>
  </si>
  <si>
    <t>721012</t>
  </si>
  <si>
    <t>Kanalizační rám (nerez,kompozit), nabídka VEGI</t>
  </si>
  <si>
    <t>721013</t>
  </si>
  <si>
    <t>Poklop protizápachový (kompozit), nabídka VEGI</t>
  </si>
  <si>
    <t>721014</t>
  </si>
  <si>
    <t>Zkouška těsnosti kanalizace, nabídka VEGI</t>
  </si>
  <si>
    <t>904      R01</t>
  </si>
  <si>
    <t>Hzs-zkousky v ramci montaz.praci, provedení technické prohlídky kanalizace</t>
  </si>
  <si>
    <t>h</t>
  </si>
  <si>
    <t>Prav.M</t>
  </si>
  <si>
    <t>POL10_</t>
  </si>
  <si>
    <t>900      R721</t>
  </si>
  <si>
    <t>Zednické výpomoci hsv       čl.13-2, práce v tarifní třídě 4</t>
  </si>
  <si>
    <t>38</t>
  </si>
  <si>
    <t>28349012R</t>
  </si>
  <si>
    <t>dvířka revizní plná; materiál PVC; š = 200,0 mm; h = 300,0 mm; barva bílá, šedá</t>
  </si>
  <si>
    <t>286548792R</t>
  </si>
  <si>
    <t>kus čisticí D = 110,0 mm</t>
  </si>
  <si>
    <t>55162400R</t>
  </si>
  <si>
    <t>vpust podlahová plast; třída zatížení 300 kg; sifonová vložka; D odtok 50 mm; / 75 mm; / 110 mm; odtok svislý; rámeček 123 x 123 mm; mřížka nerez</t>
  </si>
  <si>
    <t>podlahová vpusť sprcha : 1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</si>
  <si>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</si>
  <si>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</si>
  <si>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</si>
  <si>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 xml:space="preserve">1,2,3,4,5,6,7,8,9,10,11,12,13,14,15,16,17,18,19,20,21,22,23,24,25,26,27,28,29,30,31,32,33,34, : </t>
  </si>
  <si>
    <t>Součet: : 2409,25580</t>
  </si>
  <si>
    <t>721290821R00</t>
  </si>
  <si>
    <t>Vnitrostaveništní přemístění vybouraných hmot Přesun vybouraných hmot - kanalizace, H do 6 m</t>
  </si>
  <si>
    <t>vodorovně do 100 m</t>
  </si>
  <si>
    <t xml:space="preserve">1, : </t>
  </si>
  <si>
    <t>Součet: : 0,14025</t>
  </si>
  <si>
    <t>725110814R00</t>
  </si>
  <si>
    <t>Demontáž klozetů kombinovaných</t>
  </si>
  <si>
    <t>725119306R00</t>
  </si>
  <si>
    <t>Klozetové mísy montáž  závěsné</t>
  </si>
  <si>
    <t>725119401R00</t>
  </si>
  <si>
    <t>Doplňky Montáž doplňků zařízení záchodů předstěnový systém</t>
  </si>
  <si>
    <t>725210821R00</t>
  </si>
  <si>
    <t>Demontáž umyvadel umyvadel bez výtokových armatur</t>
  </si>
  <si>
    <t>725017162R00</t>
  </si>
  <si>
    <t>Umyvadlo na šrouby, bílé, šířka 550 mm, hloubka 450 mm</t>
  </si>
  <si>
    <t>725219401R00</t>
  </si>
  <si>
    <t>Umyvadlo montáž na šrouby do zdiva</t>
  </si>
  <si>
    <t>725299101R00</t>
  </si>
  <si>
    <t>Montáž koupelnových doplňků mýdelníků, držáků apod.</t>
  </si>
  <si>
    <t>725829201RT1</t>
  </si>
  <si>
    <t>Baterie umyvadlové a dřezové dřezová nástěnná; výtok spodní; rozteč 80 až 120 mm; ovládání pákové; povrch chrom; ramínko kulaté ústí, otočné; 200 mm; kartuše s regulací teploty, včetně dodávky materiálu</t>
  </si>
  <si>
    <t>725849200R00</t>
  </si>
  <si>
    <t>Montáž baterie sprchové nastavitelná výška</t>
  </si>
  <si>
    <t>725001</t>
  </si>
  <si>
    <t>Doplňky kompletu WC1</t>
  </si>
  <si>
    <t>držák toal. papíru+kartáč. sada+odpadkový koš : 1</t>
  </si>
  <si>
    <t>725014163R01</t>
  </si>
  <si>
    <t>Klozet závěsný včetně sedátka, hl.460 mm</t>
  </si>
  <si>
    <t>55145009R</t>
  </si>
  <si>
    <t>baterie sprchová nástěnná; rozteč 150 mm; ovládání pákové; povrch chrom; příslušenství sprchová tyč</t>
  </si>
  <si>
    <t>998725201R00</t>
  </si>
  <si>
    <t>Přesun hmot pro zařizovací předměty v objektech výšky do 6 m</t>
  </si>
  <si>
    <t>vodorovně do 50 m</t>
  </si>
  <si>
    <t xml:space="preserve">37,38,39,40,41,42,43,44,45,46,47,48, : </t>
  </si>
  <si>
    <t>Součet: : 145,68500</t>
  </si>
  <si>
    <t>725590811R00</t>
  </si>
  <si>
    <t>Vnitrostaveništní  přemístění vybouraných hmot Přesun vybour.hmot, zařizovací předměty H 6 m</t>
  </si>
  <si>
    <t>vodorovně do 100 m,</t>
  </si>
  <si>
    <t xml:space="preserve">37,40, : </t>
  </si>
  <si>
    <t>Součet: : 0,05366</t>
  </si>
  <si>
    <t>726211121R01</t>
  </si>
  <si>
    <t>Modul-WC montážní prvek pro zavěšené WC s nádržkou</t>
  </si>
  <si>
    <t>998726221R00</t>
  </si>
  <si>
    <t>Přesun hmot pro předstěnové systémy v objektech výšky do 6 m</t>
  </si>
  <si>
    <t xml:space="preserve">51, : </t>
  </si>
  <si>
    <t>Součet: : 71,20000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</si>
</sst>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I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79" t="s">
        <v>39</v>
      </c>
      <c r="B2" s="79"/>
      <c r="C2" s="79"/>
      <c r="D2" s="79"/>
      <c r="E2" s="79"/>
      <c r="F2" s="79"/>
      <c r="G2" s="79"/>
    </row>
  </sheetData>
  <sheetProtection algorithmName="SHA-512" hashValue="6n3IwqGcNEfKUl1aQJGT8wH3tOxFI6gXdIt6c06lUGpd+JA9EQbS7DyiPle8z2licWGa03WQCBpvUY5vZmEW6g==" saltValue="NSQN7VV7/9eIvKK1OhVqP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abSelected="1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0" t="s">
        <v>41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3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2"/>
    </row>
    <row r="3" spans="1:15" ht="27" hidden="1" customHeight="1" x14ac:dyDescent="0.2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120"/>
      <c r="E11" s="120"/>
      <c r="F11" s="120"/>
      <c r="G11" s="120"/>
      <c r="H11" s="27" t="s">
        <v>40</v>
      </c>
      <c r="I11" s="124"/>
      <c r="J11" s="10"/>
    </row>
    <row r="12" spans="1:15" ht="15.75" customHeight="1" x14ac:dyDescent="0.2">
      <c r="A12" s="3"/>
      <c r="B12" s="41"/>
      <c r="C12" s="25"/>
      <c r="D12" s="121"/>
      <c r="E12" s="121"/>
      <c r="F12" s="121"/>
      <c r="G12" s="121"/>
      <c r="H12" s="27" t="s">
        <v>34</v>
      </c>
      <c r="I12" s="124"/>
      <c r="J12" s="10"/>
    </row>
    <row r="13" spans="1:15" ht="15.75" customHeight="1" x14ac:dyDescent="0.2">
      <c r="A13" s="3"/>
      <c r="B13" s="42"/>
      <c r="C13" s="123"/>
      <c r="D13" s="122"/>
      <c r="E13" s="122"/>
      <c r="F13" s="122"/>
      <c r="G13" s="122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89"/>
      <c r="F15" s="89"/>
      <c r="G15" s="90"/>
      <c r="H15" s="90"/>
      <c r="I15" s="90" t="s">
        <v>29</v>
      </c>
      <c r="J15" s="91"/>
    </row>
    <row r="16" spans="1:15" ht="23.25" customHeight="1" x14ac:dyDescent="0.2">
      <c r="A16" s="187" t="s">
        <v>24</v>
      </c>
      <c r="B16" s="57" t="s">
        <v>24</v>
      </c>
      <c r="C16" s="58"/>
      <c r="D16" s="59"/>
      <c r="E16" s="86"/>
      <c r="F16" s="87"/>
      <c r="G16" s="86"/>
      <c r="H16" s="87"/>
      <c r="I16" s="86">
        <f>SUMIF(F53:F71,A16,I53:I71)+SUMIF(F53:F71,"PSU",I53:I71)</f>
        <v>0</v>
      </c>
      <c r="J16" s="88"/>
    </row>
    <row r="17" spans="1:10" ht="23.25" customHeight="1" x14ac:dyDescent="0.2">
      <c r="A17" s="187" t="s">
        <v>25</v>
      </c>
      <c r="B17" s="57" t="s">
        <v>25</v>
      </c>
      <c r="C17" s="58"/>
      <c r="D17" s="59"/>
      <c r="E17" s="86"/>
      <c r="F17" s="87"/>
      <c r="G17" s="86"/>
      <c r="H17" s="87"/>
      <c r="I17" s="86">
        <f>SUMIF(F53:F71,A17,I53:I71)</f>
        <v>0</v>
      </c>
      <c r="J17" s="88"/>
    </row>
    <row r="18" spans="1:10" ht="23.25" customHeight="1" x14ac:dyDescent="0.2">
      <c r="A18" s="187" t="s">
        <v>26</v>
      </c>
      <c r="B18" s="57" t="s">
        <v>26</v>
      </c>
      <c r="C18" s="58"/>
      <c r="D18" s="59"/>
      <c r="E18" s="86"/>
      <c r="F18" s="87"/>
      <c r="G18" s="86"/>
      <c r="H18" s="87"/>
      <c r="I18" s="86">
        <f>SUMIF(F53:F71,A18,I53:I71)</f>
        <v>0</v>
      </c>
      <c r="J18" s="88"/>
    </row>
    <row r="19" spans="1:10" ht="23.25" customHeight="1" x14ac:dyDescent="0.2">
      <c r="A19" s="187" t="s">
        <v>94</v>
      </c>
      <c r="B19" s="57" t="s">
        <v>27</v>
      </c>
      <c r="C19" s="58"/>
      <c r="D19" s="59"/>
      <c r="E19" s="86"/>
      <c r="F19" s="87"/>
      <c r="G19" s="86"/>
      <c r="H19" s="87"/>
      <c r="I19" s="86">
        <f>SUMIF(F53:F71,A19,I53:I71)</f>
        <v>0</v>
      </c>
      <c r="J19" s="88"/>
    </row>
    <row r="20" spans="1:10" ht="23.25" customHeight="1" x14ac:dyDescent="0.2">
      <c r="A20" s="187" t="s">
        <v>95</v>
      </c>
      <c r="B20" s="57" t="s">
        <v>28</v>
      </c>
      <c r="C20" s="58"/>
      <c r="D20" s="59"/>
      <c r="E20" s="86"/>
      <c r="F20" s="87"/>
      <c r="G20" s="86"/>
      <c r="H20" s="87"/>
      <c r="I20" s="86">
        <f>SUMIF(F53:F71,A20,I53:I71)</f>
        <v>0</v>
      </c>
      <c r="J20" s="88"/>
    </row>
    <row r="21" spans="1:10" ht="23.25" customHeight="1" x14ac:dyDescent="0.2">
      <c r="A21" s="3"/>
      <c r="B21" s="74" t="s">
        <v>29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95">
        <f>IF(A24&gt;50, ROUNDUP(A23, 0), ROUNDDOWN(A23, 0))</f>
        <v>0</v>
      </c>
      <c r="H24" s="96"/>
      <c r="I24" s="9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83">
        <f>IF(A26&gt;50, ROUNDUP(A25, 0), ROUNDDOWN(A25, 0))</f>
        <v>0</v>
      </c>
      <c r="H26" s="84"/>
      <c r="I26" s="84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85">
        <f>CenaCelkem-(ZakladDPHSni+DPHSni+ZakladDPHZakl+DPHZakl)</f>
        <v>0</v>
      </c>
      <c r="H27" s="85"/>
      <c r="I27" s="85"/>
      <c r="J27" s="63" t="str">
        <f t="shared" si="0"/>
        <v>CZK</v>
      </c>
    </row>
    <row r="28" spans="1:10" ht="27.75" hidden="1" customHeight="1" thickBot="1" x14ac:dyDescent="0.25">
      <c r="A28" s="3"/>
      <c r="B28" s="160" t="s">
        <v>23</v>
      </c>
      <c r="C28" s="161"/>
      <c r="D28" s="161"/>
      <c r="E28" s="162"/>
      <c r="F28" s="163"/>
      <c r="G28" s="164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0" t="s">
        <v>35</v>
      </c>
      <c r="C29" s="166"/>
      <c r="D29" s="166"/>
      <c r="E29" s="166"/>
      <c r="F29" s="166"/>
      <c r="G29" s="167">
        <f>IF(A29&gt;50, ROUNDUP(A27, 0), ROUNDDOWN(A27, 0))</f>
        <v>0</v>
      </c>
      <c r="H29" s="167"/>
      <c r="I29" s="167"/>
      <c r="J29" s="168" t="s">
        <v>56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43850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0" t="s">
        <v>16</v>
      </c>
      <c r="C37" s="131"/>
      <c r="D37" s="131"/>
      <c r="E37" s="131"/>
      <c r="F37" s="132"/>
      <c r="G37" s="132"/>
      <c r="H37" s="132"/>
      <c r="I37" s="132"/>
      <c r="J37" s="131"/>
    </row>
    <row r="38" spans="1:10" ht="25.5" customHeight="1" x14ac:dyDescent="0.2">
      <c r="A38" s="129" t="s">
        <v>37</v>
      </c>
      <c r="B38" s="133" t="s">
        <v>17</v>
      </c>
      <c r="C38" s="134" t="s">
        <v>5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18</v>
      </c>
      <c r="I38" s="137" t="s">
        <v>1</v>
      </c>
      <c r="J38" s="138" t="s">
        <v>0</v>
      </c>
    </row>
    <row r="39" spans="1:10" ht="25.5" hidden="1" customHeight="1" x14ac:dyDescent="0.2">
      <c r="A39" s="129">
        <v>1</v>
      </c>
      <c r="B39" s="139" t="s">
        <v>45</v>
      </c>
      <c r="C39" s="140"/>
      <c r="D39" s="141"/>
      <c r="E39" s="141"/>
      <c r="F39" s="142">
        <f>'001 001 Naklady'!AE34+'D1.1 D1.1-01 Pol'!AE412+'D1.4 D1.4-01 Pol'!AE197</f>
        <v>0</v>
      </c>
      <c r="G39" s="143">
        <f>'001 001 Naklady'!AF34+'D1.1 D1.1-01 Pol'!AF412+'D1.4 D1.4-01 Pol'!AF197</f>
        <v>0</v>
      </c>
      <c r="H39" s="144">
        <f>(F39*SazbaDPH1/100)+(G39*SazbaDPH2/100)</f>
        <v>0</v>
      </c>
      <c r="I39" s="144">
        <f>F39+G39+H39</f>
        <v>0</v>
      </c>
      <c r="J39" s="145" t="str">
        <f>IF(CenaCelkemVypocet=0,"",I39/CenaCelkemVypocet*100)</f>
        <v/>
      </c>
    </row>
    <row r="40" spans="1:10" ht="25.5" customHeight="1" x14ac:dyDescent="0.2">
      <c r="A40" s="129">
        <v>2</v>
      </c>
      <c r="B40" s="146" t="s">
        <v>46</v>
      </c>
      <c r="C40" s="147" t="s">
        <v>47</v>
      </c>
      <c r="D40" s="148"/>
      <c r="E40" s="148"/>
      <c r="F40" s="149">
        <f>'001 001 Naklady'!AE34</f>
        <v>0</v>
      </c>
      <c r="G40" s="150">
        <f>'001 001 Naklady'!AF34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">
      <c r="A41" s="129">
        <v>3</v>
      </c>
      <c r="B41" s="152" t="s">
        <v>46</v>
      </c>
      <c r="C41" s="140" t="s">
        <v>47</v>
      </c>
      <c r="D41" s="141"/>
      <c r="E41" s="141"/>
      <c r="F41" s="153">
        <f>'001 001 Naklady'!AE34</f>
        <v>0</v>
      </c>
      <c r="G41" s="144">
        <f>'001 001 Naklady'!AF34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customHeight="1" x14ac:dyDescent="0.2">
      <c r="A42" s="129">
        <v>2</v>
      </c>
      <c r="B42" s="146" t="s">
        <v>48</v>
      </c>
      <c r="C42" s="147" t="s">
        <v>49</v>
      </c>
      <c r="D42" s="148"/>
      <c r="E42" s="148"/>
      <c r="F42" s="149">
        <f>'D1.1 D1.1-01 Pol'!AE412</f>
        <v>0</v>
      </c>
      <c r="G42" s="150">
        <f>'D1.1 D1.1-01 Pol'!AF412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29">
        <v>3</v>
      </c>
      <c r="B43" s="152" t="s">
        <v>50</v>
      </c>
      <c r="C43" s="140" t="s">
        <v>49</v>
      </c>
      <c r="D43" s="141"/>
      <c r="E43" s="141"/>
      <c r="F43" s="153">
        <f>'D1.1 D1.1-01 Pol'!AE412</f>
        <v>0</v>
      </c>
      <c r="G43" s="144">
        <f>'D1.1 D1.1-01 Pol'!AF412</f>
        <v>0</v>
      </c>
      <c r="H43" s="144">
        <f>(F43*SazbaDPH1/100)+(G43*SazbaDPH2/100)</f>
        <v>0</v>
      </c>
      <c r="I43" s="144">
        <f>F43+G43+H43</f>
        <v>0</v>
      </c>
      <c r="J43" s="145" t="str">
        <f>IF(CenaCelkemVypocet=0,"",I43/CenaCelkemVypocet*100)</f>
        <v/>
      </c>
    </row>
    <row r="44" spans="1:10" ht="25.5" customHeight="1" x14ac:dyDescent="0.2">
      <c r="A44" s="129">
        <v>2</v>
      </c>
      <c r="B44" s="146" t="s">
        <v>51</v>
      </c>
      <c r="C44" s="147" t="s">
        <v>52</v>
      </c>
      <c r="D44" s="148"/>
      <c r="E44" s="148"/>
      <c r="F44" s="149">
        <f>'D1.4 D1.4-01 Pol'!AE197</f>
        <v>0</v>
      </c>
      <c r="G44" s="150">
        <f>'D1.4 D1.4-01 Pol'!AF197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29">
        <v>3</v>
      </c>
      <c r="B45" s="152" t="s">
        <v>53</v>
      </c>
      <c r="C45" s="140" t="s">
        <v>54</v>
      </c>
      <c r="D45" s="141"/>
      <c r="E45" s="141"/>
      <c r="F45" s="153">
        <f>'D1.4 D1.4-01 Pol'!AE197</f>
        <v>0</v>
      </c>
      <c r="G45" s="144">
        <f>'D1.4 D1.4-01 Pol'!AF197</f>
        <v>0</v>
      </c>
      <c r="H45" s="144">
        <f>(F45*SazbaDPH1/100)+(G45*SazbaDPH2/100)</f>
        <v>0</v>
      </c>
      <c r="I45" s="144">
        <f>F45+G45+H45</f>
        <v>0</v>
      </c>
      <c r="J45" s="145" t="str">
        <f>IF(CenaCelkemVypocet=0,"",I45/CenaCelkemVypocet*100)</f>
        <v/>
      </c>
    </row>
    <row r="46" spans="1:10" ht="25.5" customHeight="1" x14ac:dyDescent="0.2">
      <c r="A46" s="129"/>
      <c r="B46" s="154" t="s">
        <v>55</v>
      </c>
      <c r="C46" s="155"/>
      <c r="D46" s="155"/>
      <c r="E46" s="156"/>
      <c r="F46" s="157">
        <f>SUMIF(A39:A45,"=1",F39:F45)</f>
        <v>0</v>
      </c>
      <c r="G46" s="158">
        <f>SUMIF(A39:A45,"=1",G39:G45)</f>
        <v>0</v>
      </c>
      <c r="H46" s="158">
        <f>SUMIF(A39:A45,"=1",H39:H45)</f>
        <v>0</v>
      </c>
      <c r="I46" s="158">
        <f>SUMIF(A39:A45,"=1",I39:I45)</f>
        <v>0</v>
      </c>
      <c r="J46" s="159">
        <f>SUMIF(A39:A45,"=1",J39:J45)</f>
        <v>0</v>
      </c>
    </row>
    <row r="50" spans="1:10" ht="15.75" x14ac:dyDescent="0.25">
      <c r="B50" s="169" t="s">
        <v>57</v>
      </c>
    </row>
    <row r="52" spans="1:10" ht="25.5" customHeight="1" x14ac:dyDescent="0.2">
      <c r="A52" s="170"/>
      <c r="B52" s="173" t="s">
        <v>17</v>
      </c>
      <c r="C52" s="173" t="s">
        <v>5</v>
      </c>
      <c r="D52" s="174"/>
      <c r="E52" s="174"/>
      <c r="F52" s="175" t="s">
        <v>58</v>
      </c>
      <c r="G52" s="175"/>
      <c r="H52" s="175"/>
      <c r="I52" s="175" t="s">
        <v>29</v>
      </c>
      <c r="J52" s="175" t="s">
        <v>0</v>
      </c>
    </row>
    <row r="53" spans="1:10" ht="25.5" customHeight="1" x14ac:dyDescent="0.2">
      <c r="A53" s="171"/>
      <c r="B53" s="176" t="s">
        <v>59</v>
      </c>
      <c r="C53" s="177" t="s">
        <v>60</v>
      </c>
      <c r="D53" s="178"/>
      <c r="E53" s="178"/>
      <c r="F53" s="183" t="s">
        <v>24</v>
      </c>
      <c r="G53" s="184"/>
      <c r="H53" s="184"/>
      <c r="I53" s="184">
        <f>'D1.1 D1.1-01 Pol'!G8</f>
        <v>0</v>
      </c>
      <c r="J53" s="181" t="str">
        <f>IF(I72=0,"",I53/I72*100)</f>
        <v/>
      </c>
    </row>
    <row r="54" spans="1:10" ht="25.5" customHeight="1" x14ac:dyDescent="0.2">
      <c r="A54" s="171"/>
      <c r="B54" s="176" t="s">
        <v>61</v>
      </c>
      <c r="C54" s="177" t="s">
        <v>62</v>
      </c>
      <c r="D54" s="178"/>
      <c r="E54" s="178"/>
      <c r="F54" s="183" t="s">
        <v>24</v>
      </c>
      <c r="G54" s="184"/>
      <c r="H54" s="184"/>
      <c r="I54" s="184">
        <f>'D1.1 D1.1-01 Pol'!G48</f>
        <v>0</v>
      </c>
      <c r="J54" s="181" t="str">
        <f>IF(I72=0,"",I54/I72*100)</f>
        <v/>
      </c>
    </row>
    <row r="55" spans="1:10" ht="25.5" customHeight="1" x14ac:dyDescent="0.2">
      <c r="A55" s="171"/>
      <c r="B55" s="176" t="s">
        <v>63</v>
      </c>
      <c r="C55" s="177" t="s">
        <v>64</v>
      </c>
      <c r="D55" s="178"/>
      <c r="E55" s="178"/>
      <c r="F55" s="183" t="s">
        <v>24</v>
      </c>
      <c r="G55" s="184"/>
      <c r="H55" s="184"/>
      <c r="I55" s="184">
        <f>'D1.1 D1.1-01 Pol'!G59</f>
        <v>0</v>
      </c>
      <c r="J55" s="181" t="str">
        <f>IF(I72=0,"",I55/I72*100)</f>
        <v/>
      </c>
    </row>
    <row r="56" spans="1:10" ht="25.5" customHeight="1" x14ac:dyDescent="0.2">
      <c r="A56" s="171"/>
      <c r="B56" s="176" t="s">
        <v>65</v>
      </c>
      <c r="C56" s="177" t="s">
        <v>66</v>
      </c>
      <c r="D56" s="178"/>
      <c r="E56" s="178"/>
      <c r="F56" s="183" t="s">
        <v>24</v>
      </c>
      <c r="G56" s="184"/>
      <c r="H56" s="184"/>
      <c r="I56" s="184">
        <f>'D1.1 D1.1-01 Pol'!G72</f>
        <v>0</v>
      </c>
      <c r="J56" s="181" t="str">
        <f>IF(I72=0,"",I56/I72*100)</f>
        <v/>
      </c>
    </row>
    <row r="57" spans="1:10" ht="25.5" customHeight="1" x14ac:dyDescent="0.2">
      <c r="A57" s="171"/>
      <c r="B57" s="176" t="s">
        <v>67</v>
      </c>
      <c r="C57" s="177" t="s">
        <v>68</v>
      </c>
      <c r="D57" s="178"/>
      <c r="E57" s="178"/>
      <c r="F57" s="183" t="s">
        <v>24</v>
      </c>
      <c r="G57" s="184"/>
      <c r="H57" s="184"/>
      <c r="I57" s="184">
        <f>'D1.1 D1.1-01 Pol'!G90</f>
        <v>0</v>
      </c>
      <c r="J57" s="181" t="str">
        <f>IF(I72=0,"",I57/I72*100)</f>
        <v/>
      </c>
    </row>
    <row r="58" spans="1:10" ht="25.5" customHeight="1" x14ac:dyDescent="0.2">
      <c r="A58" s="171"/>
      <c r="B58" s="176" t="s">
        <v>69</v>
      </c>
      <c r="C58" s="177" t="s">
        <v>70</v>
      </c>
      <c r="D58" s="178"/>
      <c r="E58" s="178"/>
      <c r="F58" s="183" t="s">
        <v>24</v>
      </c>
      <c r="G58" s="184"/>
      <c r="H58" s="184"/>
      <c r="I58" s="184">
        <f>'D1.1 D1.1-01 Pol'!G97</f>
        <v>0</v>
      </c>
      <c r="J58" s="181" t="str">
        <f>IF(I72=0,"",I58/I72*100)</f>
        <v/>
      </c>
    </row>
    <row r="59" spans="1:10" ht="25.5" customHeight="1" x14ac:dyDescent="0.2">
      <c r="A59" s="171"/>
      <c r="B59" s="176" t="s">
        <v>71</v>
      </c>
      <c r="C59" s="177" t="s">
        <v>72</v>
      </c>
      <c r="D59" s="178"/>
      <c r="E59" s="178"/>
      <c r="F59" s="183" t="s">
        <v>24</v>
      </c>
      <c r="G59" s="184"/>
      <c r="H59" s="184"/>
      <c r="I59" s="184">
        <f>'D1.1 D1.1-01 Pol'!G101</f>
        <v>0</v>
      </c>
      <c r="J59" s="181" t="str">
        <f>IF(I72=0,"",I59/I72*100)</f>
        <v/>
      </c>
    </row>
    <row r="60" spans="1:10" ht="25.5" customHeight="1" x14ac:dyDescent="0.2">
      <c r="A60" s="171"/>
      <c r="B60" s="176" t="s">
        <v>73</v>
      </c>
      <c r="C60" s="177" t="s">
        <v>74</v>
      </c>
      <c r="D60" s="178"/>
      <c r="E60" s="178"/>
      <c r="F60" s="183" t="s">
        <v>24</v>
      </c>
      <c r="G60" s="184"/>
      <c r="H60" s="184"/>
      <c r="I60" s="184">
        <f>'D1.1 D1.1-01 Pol'!G137</f>
        <v>0</v>
      </c>
      <c r="J60" s="181" t="str">
        <f>IF(I72=0,"",I60/I72*100)</f>
        <v/>
      </c>
    </row>
    <row r="61" spans="1:10" ht="25.5" customHeight="1" x14ac:dyDescent="0.2">
      <c r="A61" s="171"/>
      <c r="B61" s="176" t="s">
        <v>75</v>
      </c>
      <c r="C61" s="177" t="s">
        <v>76</v>
      </c>
      <c r="D61" s="178"/>
      <c r="E61" s="178"/>
      <c r="F61" s="183" t="s">
        <v>25</v>
      </c>
      <c r="G61" s="184"/>
      <c r="H61" s="184"/>
      <c r="I61" s="184">
        <f>'D1.1 D1.1-01 Pol'!G144</f>
        <v>0</v>
      </c>
      <c r="J61" s="181" t="str">
        <f>IF(I72=0,"",I61/I72*100)</f>
        <v/>
      </c>
    </row>
    <row r="62" spans="1:10" ht="25.5" customHeight="1" x14ac:dyDescent="0.2">
      <c r="A62" s="171"/>
      <c r="B62" s="176" t="s">
        <v>77</v>
      </c>
      <c r="C62" s="177" t="s">
        <v>78</v>
      </c>
      <c r="D62" s="178"/>
      <c r="E62" s="178"/>
      <c r="F62" s="183" t="s">
        <v>25</v>
      </c>
      <c r="G62" s="184"/>
      <c r="H62" s="184"/>
      <c r="I62" s="184">
        <f>'D1.4 D1.4-01 Pol'!G8</f>
        <v>0</v>
      </c>
      <c r="J62" s="181" t="str">
        <f>IF(I72=0,"",I62/I72*100)</f>
        <v/>
      </c>
    </row>
    <row r="63" spans="1:10" ht="25.5" customHeight="1" x14ac:dyDescent="0.2">
      <c r="A63" s="171"/>
      <c r="B63" s="176" t="s">
        <v>79</v>
      </c>
      <c r="C63" s="177" t="s">
        <v>80</v>
      </c>
      <c r="D63" s="178"/>
      <c r="E63" s="178"/>
      <c r="F63" s="183" t="s">
        <v>25</v>
      </c>
      <c r="G63" s="184"/>
      <c r="H63" s="184"/>
      <c r="I63" s="184">
        <f>'D1.4 D1.4-01 Pol'!G137</f>
        <v>0</v>
      </c>
      <c r="J63" s="181" t="str">
        <f>IF(I72=0,"",I63/I72*100)</f>
        <v/>
      </c>
    </row>
    <row r="64" spans="1:10" ht="25.5" customHeight="1" x14ac:dyDescent="0.2">
      <c r="A64" s="171"/>
      <c r="B64" s="176" t="s">
        <v>81</v>
      </c>
      <c r="C64" s="177" t="s">
        <v>82</v>
      </c>
      <c r="D64" s="178"/>
      <c r="E64" s="178"/>
      <c r="F64" s="183" t="s">
        <v>25</v>
      </c>
      <c r="G64" s="184"/>
      <c r="H64" s="184"/>
      <c r="I64" s="184">
        <f>'D1.4 D1.4-01 Pol'!G186</f>
        <v>0</v>
      </c>
      <c r="J64" s="181" t="str">
        <f>IF(I72=0,"",I64/I72*100)</f>
        <v/>
      </c>
    </row>
    <row r="65" spans="1:10" ht="25.5" customHeight="1" x14ac:dyDescent="0.2">
      <c r="A65" s="171"/>
      <c r="B65" s="176" t="s">
        <v>83</v>
      </c>
      <c r="C65" s="177" t="s">
        <v>84</v>
      </c>
      <c r="D65" s="178"/>
      <c r="E65" s="178"/>
      <c r="F65" s="183" t="s">
        <v>25</v>
      </c>
      <c r="G65" s="184"/>
      <c r="H65" s="184"/>
      <c r="I65" s="184">
        <f>'D1.1 D1.1-01 Pol'!G161</f>
        <v>0</v>
      </c>
      <c r="J65" s="181" t="str">
        <f>IF(I72=0,"",I65/I72*100)</f>
        <v/>
      </c>
    </row>
    <row r="66" spans="1:10" ht="25.5" customHeight="1" x14ac:dyDescent="0.2">
      <c r="A66" s="171"/>
      <c r="B66" s="176" t="s">
        <v>85</v>
      </c>
      <c r="C66" s="177" t="s">
        <v>86</v>
      </c>
      <c r="D66" s="178"/>
      <c r="E66" s="178"/>
      <c r="F66" s="183" t="s">
        <v>25</v>
      </c>
      <c r="G66" s="184"/>
      <c r="H66" s="184"/>
      <c r="I66" s="184">
        <f>'D1.1 D1.1-01 Pol'!G168</f>
        <v>0</v>
      </c>
      <c r="J66" s="181" t="str">
        <f>IF(I72=0,"",I66/I72*100)</f>
        <v/>
      </c>
    </row>
    <row r="67" spans="1:10" ht="25.5" customHeight="1" x14ac:dyDescent="0.2">
      <c r="A67" s="171"/>
      <c r="B67" s="176" t="s">
        <v>87</v>
      </c>
      <c r="C67" s="177" t="s">
        <v>88</v>
      </c>
      <c r="D67" s="178"/>
      <c r="E67" s="178"/>
      <c r="F67" s="183" t="s">
        <v>25</v>
      </c>
      <c r="G67" s="184"/>
      <c r="H67" s="184"/>
      <c r="I67" s="184">
        <f>'D1.1 D1.1-01 Pol'!G298</f>
        <v>0</v>
      </c>
      <c r="J67" s="181" t="str">
        <f>IF(I72=0,"",I67/I72*100)</f>
        <v/>
      </c>
    </row>
    <row r="68" spans="1:10" ht="25.5" customHeight="1" x14ac:dyDescent="0.2">
      <c r="A68" s="171"/>
      <c r="B68" s="176" t="s">
        <v>89</v>
      </c>
      <c r="C68" s="177" t="s">
        <v>90</v>
      </c>
      <c r="D68" s="178"/>
      <c r="E68" s="178"/>
      <c r="F68" s="183" t="s">
        <v>25</v>
      </c>
      <c r="G68" s="184"/>
      <c r="H68" s="184"/>
      <c r="I68" s="184">
        <f>'D1.1 D1.1-01 Pol'!G344</f>
        <v>0</v>
      </c>
      <c r="J68" s="181" t="str">
        <f>IF(I72=0,"",I68/I72*100)</f>
        <v/>
      </c>
    </row>
    <row r="69" spans="1:10" ht="25.5" customHeight="1" x14ac:dyDescent="0.2">
      <c r="A69" s="171"/>
      <c r="B69" s="176" t="s">
        <v>91</v>
      </c>
      <c r="C69" s="177" t="s">
        <v>92</v>
      </c>
      <c r="D69" s="178"/>
      <c r="E69" s="178"/>
      <c r="F69" s="183" t="s">
        <v>93</v>
      </c>
      <c r="G69" s="184"/>
      <c r="H69" s="184"/>
      <c r="I69" s="184">
        <f>'D1.1 D1.1-01 Pol'!G368</f>
        <v>0</v>
      </c>
      <c r="J69" s="181" t="str">
        <f>IF(I72=0,"",I69/I72*100)</f>
        <v/>
      </c>
    </row>
    <row r="70" spans="1:10" ht="25.5" customHeight="1" x14ac:dyDescent="0.2">
      <c r="A70" s="171"/>
      <c r="B70" s="176" t="s">
        <v>94</v>
      </c>
      <c r="C70" s="177" t="s">
        <v>27</v>
      </c>
      <c r="D70" s="178"/>
      <c r="E70" s="178"/>
      <c r="F70" s="183" t="s">
        <v>94</v>
      </c>
      <c r="G70" s="184"/>
      <c r="H70" s="184"/>
      <c r="I70" s="184">
        <f>'001 001 Naklady'!G8</f>
        <v>0</v>
      </c>
      <c r="J70" s="181" t="str">
        <f>IF(I72=0,"",I70/I72*100)</f>
        <v/>
      </c>
    </row>
    <row r="71" spans="1:10" ht="25.5" customHeight="1" x14ac:dyDescent="0.2">
      <c r="A71" s="171"/>
      <c r="B71" s="176" t="s">
        <v>95</v>
      </c>
      <c r="C71" s="177" t="s">
        <v>28</v>
      </c>
      <c r="D71" s="178"/>
      <c r="E71" s="178"/>
      <c r="F71" s="183" t="s">
        <v>95</v>
      </c>
      <c r="G71" s="184"/>
      <c r="H71" s="184"/>
      <c r="I71" s="184">
        <f>'001 001 Naklady'!G20</f>
        <v>0</v>
      </c>
      <c r="J71" s="181" t="str">
        <f>IF(I72=0,"",I71/I72*100)</f>
        <v/>
      </c>
    </row>
    <row r="72" spans="1:10" ht="25.5" customHeight="1" x14ac:dyDescent="0.2">
      <c r="A72" s="172"/>
      <c r="B72" s="179" t="s">
        <v>1</v>
      </c>
      <c r="C72" s="179"/>
      <c r="D72" s="180"/>
      <c r="E72" s="180"/>
      <c r="F72" s="185"/>
      <c r="G72" s="186"/>
      <c r="H72" s="186"/>
      <c r="I72" s="186">
        <f>SUM(I53:I71)</f>
        <v>0</v>
      </c>
      <c r="J72" s="182">
        <f>SUM(J53:J71)</f>
        <v>0</v>
      </c>
    </row>
    <row r="73" spans="1:10" x14ac:dyDescent="0.2">
      <c r="F73" s="127"/>
      <c r="G73" s="126"/>
      <c r="H73" s="127"/>
      <c r="I73" s="126"/>
      <c r="J73" s="128"/>
    </row>
    <row r="74" spans="1:10" x14ac:dyDescent="0.2">
      <c r="F74" s="127"/>
      <c r="G74" s="126"/>
      <c r="H74" s="127"/>
      <c r="I74" s="126"/>
      <c r="J74" s="128"/>
    </row>
    <row r="75" spans="1:10" x14ac:dyDescent="0.2">
      <c r="F75" s="127"/>
      <c r="G75" s="126"/>
      <c r="H75" s="127"/>
      <c r="I75" s="126"/>
      <c r="J75" s="128"/>
    </row>
  </sheetData>
  <sheetProtection algorithmName="SHA-512" hashValue="lWq3KW0rLNZdh5Qrw9Nz+iTVibU1Wj4zKnBybrXKhQlFLxQ+5HMI4nKPM7J1/OpCTxbqirS3ymg7K5DTVg2yIQ==" saltValue="lRvLoZvSp/nfkff2vP2SH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70:E70"/>
    <mergeCell ref="C71:E71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8" t="s">
        <v>7</v>
      </c>
      <c r="B2" s="77"/>
      <c r="C2" s="102"/>
      <c r="D2" s="102"/>
      <c r="E2" s="102"/>
      <c r="F2" s="102"/>
      <c r="G2" s="103"/>
    </row>
    <row r="3" spans="1:7" ht="24.95" customHeight="1" x14ac:dyDescent="0.2">
      <c r="A3" s="78" t="s">
        <v>8</v>
      </c>
      <c r="B3" s="77"/>
      <c r="C3" s="102"/>
      <c r="D3" s="102"/>
      <c r="E3" s="102"/>
      <c r="F3" s="102"/>
      <c r="G3" s="103"/>
    </row>
    <row r="4" spans="1:7" ht="24.95" customHeight="1" x14ac:dyDescent="0.2">
      <c r="A4" s="78" t="s">
        <v>9</v>
      </c>
      <c r="B4" s="77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sheetProtection algorithmName="SHA-512" hashValue="P+QfM/3heURBS9P5f9o7HbcyW5Fnm9yLqX8dJ/zSsyuVUUiWpiU1zZVefD+pH5nk/uU2Eop1qEZ4TWTqQ2FT6w==" saltValue="ttLMTO33Pt1m7YPln6kaP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EFD0-AC7B-4D90-8361-926EDC11567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9" t="s">
        <v>96</v>
      </c>
      <c r="B1" s="189"/>
      <c r="C1" s="189"/>
      <c r="D1" s="189"/>
      <c r="E1" s="189"/>
      <c r="F1" s="189"/>
      <c r="G1" s="189"/>
      <c r="AG1" t="s">
        <v>97</v>
      </c>
    </row>
    <row r="2" spans="1:60" ht="24.95" customHeight="1" x14ac:dyDescent="0.2">
      <c r="A2" s="190" t="s">
        <v>7</v>
      </c>
      <c r="B2" s="77" t="s">
        <v>43</v>
      </c>
      <c r="C2" s="193" t="s">
        <v>44</v>
      </c>
      <c r="D2" s="191"/>
      <c r="E2" s="191"/>
      <c r="F2" s="191"/>
      <c r="G2" s="192"/>
      <c r="AG2" t="s">
        <v>98</v>
      </c>
    </row>
    <row r="3" spans="1:60" ht="24.95" customHeight="1" x14ac:dyDescent="0.2">
      <c r="A3" s="190" t="s">
        <v>8</v>
      </c>
      <c r="B3" s="77" t="s">
        <v>46</v>
      </c>
      <c r="C3" s="193" t="s">
        <v>47</v>
      </c>
      <c r="D3" s="191"/>
      <c r="E3" s="191"/>
      <c r="F3" s="191"/>
      <c r="G3" s="192"/>
      <c r="AC3" s="125" t="s">
        <v>99</v>
      </c>
      <c r="AG3" t="s">
        <v>100</v>
      </c>
    </row>
    <row r="4" spans="1:60" ht="24.95" customHeight="1" x14ac:dyDescent="0.2">
      <c r="A4" s="194" t="s">
        <v>9</v>
      </c>
      <c r="B4" s="195" t="s">
        <v>46</v>
      </c>
      <c r="C4" s="196" t="s">
        <v>47</v>
      </c>
      <c r="D4" s="197"/>
      <c r="E4" s="197"/>
      <c r="F4" s="197"/>
      <c r="G4" s="198"/>
      <c r="AG4" t="s">
        <v>101</v>
      </c>
    </row>
    <row r="5" spans="1:60" x14ac:dyDescent="0.2">
      <c r="D5" s="188"/>
    </row>
    <row r="6" spans="1:60" ht="38.25" x14ac:dyDescent="0.2">
      <c r="A6" s="200" t="s">
        <v>102</v>
      </c>
      <c r="B6" s="202" t="s">
        <v>103</v>
      </c>
      <c r="C6" s="202" t="s">
        <v>104</v>
      </c>
      <c r="D6" s="201" t="s">
        <v>105</v>
      </c>
      <c r="E6" s="200" t="s">
        <v>106</v>
      </c>
      <c r="F6" s="199" t="s">
        <v>107</v>
      </c>
      <c r="G6" s="200" t="s">
        <v>29</v>
      </c>
      <c r="H6" s="203" t="s">
        <v>30</v>
      </c>
      <c r="I6" s="203" t="s">
        <v>108</v>
      </c>
      <c r="J6" s="203" t="s">
        <v>31</v>
      </c>
      <c r="K6" s="203" t="s">
        <v>109</v>
      </c>
      <c r="L6" s="203" t="s">
        <v>110</v>
      </c>
      <c r="M6" s="203" t="s">
        <v>111</v>
      </c>
      <c r="N6" s="203" t="s">
        <v>112</v>
      </c>
      <c r="O6" s="203" t="s">
        <v>113</v>
      </c>
      <c r="P6" s="203" t="s">
        <v>114</v>
      </c>
      <c r="Q6" s="203" t="s">
        <v>115</v>
      </c>
      <c r="R6" s="203" t="s">
        <v>116</v>
      </c>
      <c r="S6" s="203" t="s">
        <v>117</v>
      </c>
      <c r="T6" s="203" t="s">
        <v>118</v>
      </c>
      <c r="U6" s="203" t="s">
        <v>119</v>
      </c>
      <c r="V6" s="203" t="s">
        <v>120</v>
      </c>
      <c r="W6" s="203" t="s">
        <v>121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19" t="s">
        <v>122</v>
      </c>
      <c r="B8" s="220" t="s">
        <v>94</v>
      </c>
      <c r="C8" s="237" t="s">
        <v>27</v>
      </c>
      <c r="D8" s="221"/>
      <c r="E8" s="222"/>
      <c r="F8" s="223"/>
      <c r="G8" s="223">
        <f>SUMIF(AG9:AG19,"&lt;&gt;NOR",G9:G19)</f>
        <v>0</v>
      </c>
      <c r="H8" s="223"/>
      <c r="I8" s="223">
        <f>SUM(I9:I19)</f>
        <v>0</v>
      </c>
      <c r="J8" s="223"/>
      <c r="K8" s="223">
        <f>SUM(K9:K19)</f>
        <v>0</v>
      </c>
      <c r="L8" s="223"/>
      <c r="M8" s="223">
        <f>SUM(M9:M19)</f>
        <v>0</v>
      </c>
      <c r="N8" s="223"/>
      <c r="O8" s="223">
        <f>SUM(O9:O19)</f>
        <v>0</v>
      </c>
      <c r="P8" s="223"/>
      <c r="Q8" s="223">
        <f>SUM(Q9:Q19)</f>
        <v>0</v>
      </c>
      <c r="R8" s="223"/>
      <c r="S8" s="223"/>
      <c r="T8" s="224"/>
      <c r="U8" s="218"/>
      <c r="V8" s="218">
        <f>SUM(V9:V19)</f>
        <v>0</v>
      </c>
      <c r="W8" s="218"/>
      <c r="AG8" t="s">
        <v>123</v>
      </c>
    </row>
    <row r="9" spans="1:60" outlineLevel="1" x14ac:dyDescent="0.2">
      <c r="A9" s="225">
        <v>1</v>
      </c>
      <c r="B9" s="226" t="s">
        <v>124</v>
      </c>
      <c r="C9" s="238" t="s">
        <v>125</v>
      </c>
      <c r="D9" s="227" t="s">
        <v>126</v>
      </c>
      <c r="E9" s="228">
        <v>1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127</v>
      </c>
      <c r="T9" s="231" t="s">
        <v>128</v>
      </c>
      <c r="U9" s="214">
        <v>0</v>
      </c>
      <c r="V9" s="214">
        <f>ROUND(E9*U9,2)</f>
        <v>0</v>
      </c>
      <c r="W9" s="21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129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22.5" outlineLevel="1" x14ac:dyDescent="0.2">
      <c r="A10" s="211"/>
      <c r="B10" s="212"/>
      <c r="C10" s="239" t="s">
        <v>130</v>
      </c>
      <c r="D10" s="233"/>
      <c r="E10" s="233"/>
      <c r="F10" s="233"/>
      <c r="G10" s="233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131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32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11"/>
      <c r="B11" s="212"/>
      <c r="C11" s="240" t="s">
        <v>59</v>
      </c>
      <c r="D11" s="216"/>
      <c r="E11" s="217">
        <v>1</v>
      </c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132</v>
      </c>
      <c r="AH11" s="204">
        <v>0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11"/>
      <c r="B12" s="212"/>
      <c r="C12" s="241"/>
      <c r="D12" s="235"/>
      <c r="E12" s="235"/>
      <c r="F12" s="235"/>
      <c r="G12" s="235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133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5">
        <v>2</v>
      </c>
      <c r="B13" s="226" t="s">
        <v>134</v>
      </c>
      <c r="C13" s="238" t="s">
        <v>135</v>
      </c>
      <c r="D13" s="227" t="s">
        <v>126</v>
      </c>
      <c r="E13" s="228">
        <v>1</v>
      </c>
      <c r="F13" s="229"/>
      <c r="G13" s="230">
        <f>ROUND(E13*F13,2)</f>
        <v>0</v>
      </c>
      <c r="H13" s="229"/>
      <c r="I13" s="230">
        <f>ROUND(E13*H13,2)</f>
        <v>0</v>
      </c>
      <c r="J13" s="229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127</v>
      </c>
      <c r="T13" s="231" t="s">
        <v>128</v>
      </c>
      <c r="U13" s="214">
        <v>0</v>
      </c>
      <c r="V13" s="214">
        <f>ROUND(E13*U13,2)</f>
        <v>0</v>
      </c>
      <c r="W13" s="21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136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11"/>
      <c r="B14" s="212"/>
      <c r="C14" s="240" t="s">
        <v>59</v>
      </c>
      <c r="D14" s="216"/>
      <c r="E14" s="217">
        <v>1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132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11"/>
      <c r="B15" s="212"/>
      <c r="C15" s="241"/>
      <c r="D15" s="235"/>
      <c r="E15" s="235"/>
      <c r="F15" s="235"/>
      <c r="G15" s="235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133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5">
        <v>3</v>
      </c>
      <c r="B16" s="226" t="s">
        <v>137</v>
      </c>
      <c r="C16" s="238" t="s">
        <v>138</v>
      </c>
      <c r="D16" s="227" t="s">
        <v>126</v>
      </c>
      <c r="E16" s="228">
        <v>1</v>
      </c>
      <c r="F16" s="229"/>
      <c r="G16" s="230">
        <f>ROUND(E16*F16,2)</f>
        <v>0</v>
      </c>
      <c r="H16" s="229"/>
      <c r="I16" s="230">
        <f>ROUND(E16*H16,2)</f>
        <v>0</v>
      </c>
      <c r="J16" s="229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127</v>
      </c>
      <c r="T16" s="231" t="s">
        <v>128</v>
      </c>
      <c r="U16" s="214">
        <v>0</v>
      </c>
      <c r="V16" s="214">
        <f>ROUND(E16*U16,2)</f>
        <v>0</v>
      </c>
      <c r="W16" s="21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129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11"/>
      <c r="B17" s="212"/>
      <c r="C17" s="239" t="s">
        <v>139</v>
      </c>
      <c r="D17" s="233"/>
      <c r="E17" s="233"/>
      <c r="F17" s="233"/>
      <c r="G17" s="233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131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11"/>
      <c r="B18" s="212"/>
      <c r="C18" s="240" t="s">
        <v>59</v>
      </c>
      <c r="D18" s="216"/>
      <c r="E18" s="217">
        <v>1</v>
      </c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132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11"/>
      <c r="B19" s="212"/>
      <c r="C19" s="241"/>
      <c r="D19" s="235"/>
      <c r="E19" s="235"/>
      <c r="F19" s="235"/>
      <c r="G19" s="235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133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19" t="s">
        <v>122</v>
      </c>
      <c r="B20" s="220" t="s">
        <v>95</v>
      </c>
      <c r="C20" s="237" t="s">
        <v>28</v>
      </c>
      <c r="D20" s="221"/>
      <c r="E20" s="222"/>
      <c r="F20" s="223"/>
      <c r="G20" s="223">
        <f>SUMIF(AG21:AG32,"&lt;&gt;NOR",G21:G32)</f>
        <v>0</v>
      </c>
      <c r="H20" s="223"/>
      <c r="I20" s="223">
        <f>SUM(I21:I32)</f>
        <v>0</v>
      </c>
      <c r="J20" s="223"/>
      <c r="K20" s="223">
        <f>SUM(K21:K32)</f>
        <v>0</v>
      </c>
      <c r="L20" s="223"/>
      <c r="M20" s="223">
        <f>SUM(M21:M32)</f>
        <v>0</v>
      </c>
      <c r="N20" s="223"/>
      <c r="O20" s="223">
        <f>SUM(O21:O32)</f>
        <v>0</v>
      </c>
      <c r="P20" s="223"/>
      <c r="Q20" s="223">
        <f>SUM(Q21:Q32)</f>
        <v>0</v>
      </c>
      <c r="R20" s="223"/>
      <c r="S20" s="223"/>
      <c r="T20" s="224"/>
      <c r="U20" s="218"/>
      <c r="V20" s="218">
        <f>SUM(V21:V32)</f>
        <v>0</v>
      </c>
      <c r="W20" s="218"/>
      <c r="AG20" t="s">
        <v>123</v>
      </c>
    </row>
    <row r="21" spans="1:60" outlineLevel="1" x14ac:dyDescent="0.2">
      <c r="A21" s="225">
        <v>4</v>
      </c>
      <c r="B21" s="226" t="s">
        <v>140</v>
      </c>
      <c r="C21" s="238" t="s">
        <v>141</v>
      </c>
      <c r="D21" s="227" t="s">
        <v>126</v>
      </c>
      <c r="E21" s="228">
        <v>1</v>
      </c>
      <c r="F21" s="229"/>
      <c r="G21" s="230">
        <f>ROUND(E21*F21,2)</f>
        <v>0</v>
      </c>
      <c r="H21" s="229"/>
      <c r="I21" s="230">
        <f>ROUND(E21*H21,2)</f>
        <v>0</v>
      </c>
      <c r="J21" s="229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127</v>
      </c>
      <c r="T21" s="231" t="s">
        <v>128</v>
      </c>
      <c r="U21" s="214">
        <v>0</v>
      </c>
      <c r="V21" s="214">
        <f>ROUND(E21*U21,2)</f>
        <v>0</v>
      </c>
      <c r="W21" s="21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142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33.75" outlineLevel="1" x14ac:dyDescent="0.2">
      <c r="A22" s="211"/>
      <c r="B22" s="212"/>
      <c r="C22" s="239" t="s">
        <v>143</v>
      </c>
      <c r="D22" s="233"/>
      <c r="E22" s="233"/>
      <c r="F22" s="233"/>
      <c r="G22" s="233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131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32" t="str">
        <f>C22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11"/>
      <c r="B23" s="212"/>
      <c r="C23" s="240" t="s">
        <v>59</v>
      </c>
      <c r="D23" s="216"/>
      <c r="E23" s="217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132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11"/>
      <c r="B24" s="212"/>
      <c r="C24" s="241"/>
      <c r="D24" s="235"/>
      <c r="E24" s="235"/>
      <c r="F24" s="235"/>
      <c r="G24" s="235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133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5">
        <v>5</v>
      </c>
      <c r="B25" s="226" t="s">
        <v>144</v>
      </c>
      <c r="C25" s="238" t="s">
        <v>145</v>
      </c>
      <c r="D25" s="227" t="s">
        <v>146</v>
      </c>
      <c r="E25" s="228">
        <v>4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127</v>
      </c>
      <c r="T25" s="231" t="s">
        <v>128</v>
      </c>
      <c r="U25" s="214">
        <v>0</v>
      </c>
      <c r="V25" s="214">
        <f>ROUND(E25*U25,2)</f>
        <v>0</v>
      </c>
      <c r="W25" s="21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142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11"/>
      <c r="B26" s="212"/>
      <c r="C26" s="239" t="s">
        <v>147</v>
      </c>
      <c r="D26" s="233"/>
      <c r="E26" s="233"/>
      <c r="F26" s="233"/>
      <c r="G26" s="233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131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11"/>
      <c r="B27" s="212"/>
      <c r="C27" s="240" t="s">
        <v>148</v>
      </c>
      <c r="D27" s="216"/>
      <c r="E27" s="217">
        <v>4</v>
      </c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132</v>
      </c>
      <c r="AH27" s="204">
        <v>0</v>
      </c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11"/>
      <c r="B28" s="212"/>
      <c r="C28" s="241"/>
      <c r="D28" s="235"/>
      <c r="E28" s="235"/>
      <c r="F28" s="235"/>
      <c r="G28" s="235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133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25">
        <v>6</v>
      </c>
      <c r="B29" s="226" t="s">
        <v>149</v>
      </c>
      <c r="C29" s="238" t="s">
        <v>150</v>
      </c>
      <c r="D29" s="227" t="s">
        <v>126</v>
      </c>
      <c r="E29" s="228">
        <v>1</v>
      </c>
      <c r="F29" s="229"/>
      <c r="G29" s="230">
        <f>ROUND(E29*F29,2)</f>
        <v>0</v>
      </c>
      <c r="H29" s="229"/>
      <c r="I29" s="230">
        <f>ROUND(E29*H29,2)</f>
        <v>0</v>
      </c>
      <c r="J29" s="229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127</v>
      </c>
      <c r="T29" s="231" t="s">
        <v>128</v>
      </c>
      <c r="U29" s="214">
        <v>0</v>
      </c>
      <c r="V29" s="214">
        <f>ROUND(E29*U29,2)</f>
        <v>0</v>
      </c>
      <c r="W29" s="21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142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11"/>
      <c r="B30" s="212"/>
      <c r="C30" s="239" t="s">
        <v>151</v>
      </c>
      <c r="D30" s="233"/>
      <c r="E30" s="233"/>
      <c r="F30" s="233"/>
      <c r="G30" s="233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131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11"/>
      <c r="B31" s="212"/>
      <c r="C31" s="240" t="s">
        <v>59</v>
      </c>
      <c r="D31" s="216"/>
      <c r="E31" s="217">
        <v>1</v>
      </c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132</v>
      </c>
      <c r="AH31" s="204">
        <v>0</v>
      </c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11"/>
      <c r="B32" s="212"/>
      <c r="C32" s="241"/>
      <c r="D32" s="235"/>
      <c r="E32" s="235"/>
      <c r="F32" s="235"/>
      <c r="G32" s="235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133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33" x14ac:dyDescent="0.2">
      <c r="A33" s="5"/>
      <c r="B33" s="6"/>
      <c r="C33" s="242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AE33">
        <v>15</v>
      </c>
      <c r="AF33">
        <v>21</v>
      </c>
    </row>
    <row r="34" spans="1:33" x14ac:dyDescent="0.2">
      <c r="A34" s="207"/>
      <c r="B34" s="208" t="s">
        <v>29</v>
      </c>
      <c r="C34" s="243"/>
      <c r="D34" s="209"/>
      <c r="E34" s="210"/>
      <c r="F34" s="210"/>
      <c r="G34" s="236">
        <f>G8+G20</f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AE34">
        <f>SUMIF(L7:L32,AE33,G7:G32)</f>
        <v>0</v>
      </c>
      <c r="AF34">
        <f>SUMIF(L7:L32,AF33,G7:G32)</f>
        <v>0</v>
      </c>
      <c r="AG34" t="s">
        <v>152</v>
      </c>
    </row>
    <row r="35" spans="1:33" x14ac:dyDescent="0.2">
      <c r="C35" s="244"/>
      <c r="D35" s="188"/>
      <c r="AG35" t="s">
        <v>153</v>
      </c>
    </row>
    <row r="36" spans="1:33" x14ac:dyDescent="0.2">
      <c r="D36" s="188"/>
    </row>
    <row r="37" spans="1:33" x14ac:dyDescent="0.2">
      <c r="D37" s="188"/>
    </row>
    <row r="38" spans="1:33" x14ac:dyDescent="0.2">
      <c r="D38" s="188"/>
    </row>
    <row r="39" spans="1:33" x14ac:dyDescent="0.2">
      <c r="D39" s="188"/>
    </row>
    <row r="40" spans="1:33" x14ac:dyDescent="0.2">
      <c r="D40" s="188"/>
    </row>
    <row r="41" spans="1:33" x14ac:dyDescent="0.2">
      <c r="D41" s="188"/>
    </row>
    <row r="42" spans="1:33" x14ac:dyDescent="0.2">
      <c r="D42" s="188"/>
    </row>
    <row r="43" spans="1:33" x14ac:dyDescent="0.2">
      <c r="D43" s="188"/>
    </row>
    <row r="44" spans="1:33" x14ac:dyDescent="0.2">
      <c r="D44" s="188"/>
    </row>
    <row r="45" spans="1:33" x14ac:dyDescent="0.2">
      <c r="D45" s="188"/>
    </row>
    <row r="46" spans="1:33" x14ac:dyDescent="0.2">
      <c r="D46" s="188"/>
    </row>
    <row r="47" spans="1:33" x14ac:dyDescent="0.2">
      <c r="D47" s="188"/>
    </row>
    <row r="48" spans="1:33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algorithmName="SHA-512" hashValue="tCtV54Xsebmx+zLtff8hBkv6F0jJ8B2IbTh7JypQMxjm/G35ae3GcKWw7KErz5OSZIoTSCIgUdyVXfAIJ87xEQ==" saltValue="oZATp4wv3uCKHYF3jBWHvg==" spinCount="100000" sheet="1"/>
  <mergeCells count="15">
    <mergeCell ref="C28:G28"/>
    <mergeCell ref="C30:G30"/>
    <mergeCell ref="C32:G32"/>
    <mergeCell ref="C15:G15"/>
    <mergeCell ref="C17:G17"/>
    <mergeCell ref="C19:G19"/>
    <mergeCell ref="C22:G22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07F3-B79C-4F7C-A04C-1889DF605CA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9" t="s">
        <v>154</v>
      </c>
      <c r="B1" s="189"/>
      <c r="C1" s="189"/>
      <c r="D1" s="189"/>
      <c r="E1" s="189"/>
      <c r="F1" s="189"/>
      <c r="G1" s="189"/>
      <c r="AG1" t="s">
        <v>97</v>
      </c>
    </row>
    <row r="2" spans="1:60" ht="24.95" customHeight="1" x14ac:dyDescent="0.2">
      <c r="A2" s="190" t="s">
        <v>7</v>
      </c>
      <c r="B2" s="77" t="s">
        <v>43</v>
      </c>
      <c r="C2" s="193" t="s">
        <v>44</v>
      </c>
      <c r="D2" s="191"/>
      <c r="E2" s="191"/>
      <c r="F2" s="191"/>
      <c r="G2" s="192"/>
      <c r="AG2" t="s">
        <v>98</v>
      </c>
    </row>
    <row r="3" spans="1:60" ht="24.95" customHeight="1" x14ac:dyDescent="0.2">
      <c r="A3" s="190" t="s">
        <v>8</v>
      </c>
      <c r="B3" s="77" t="s">
        <v>48</v>
      </c>
      <c r="C3" s="193" t="s">
        <v>49</v>
      </c>
      <c r="D3" s="191"/>
      <c r="E3" s="191"/>
      <c r="F3" s="191"/>
      <c r="G3" s="192"/>
      <c r="AC3" s="125" t="s">
        <v>98</v>
      </c>
      <c r="AG3" t="s">
        <v>100</v>
      </c>
    </row>
    <row r="4" spans="1:60" ht="24.95" customHeight="1" x14ac:dyDescent="0.2">
      <c r="A4" s="194" t="s">
        <v>9</v>
      </c>
      <c r="B4" s="195" t="s">
        <v>50</v>
      </c>
      <c r="C4" s="196" t="s">
        <v>49</v>
      </c>
      <c r="D4" s="197"/>
      <c r="E4" s="197"/>
      <c r="F4" s="197"/>
      <c r="G4" s="198"/>
      <c r="AG4" t="s">
        <v>101</v>
      </c>
    </row>
    <row r="5" spans="1:60" x14ac:dyDescent="0.2">
      <c r="D5" s="188"/>
    </row>
    <row r="6" spans="1:60" ht="38.25" x14ac:dyDescent="0.2">
      <c r="A6" s="200" t="s">
        <v>102</v>
      </c>
      <c r="B6" s="202" t="s">
        <v>103</v>
      </c>
      <c r="C6" s="202" t="s">
        <v>104</v>
      </c>
      <c r="D6" s="201" t="s">
        <v>105</v>
      </c>
      <c r="E6" s="200" t="s">
        <v>106</v>
      </c>
      <c r="F6" s="199" t="s">
        <v>107</v>
      </c>
      <c r="G6" s="200" t="s">
        <v>29</v>
      </c>
      <c r="H6" s="203" t="s">
        <v>30</v>
      </c>
      <c r="I6" s="203" t="s">
        <v>108</v>
      </c>
      <c r="J6" s="203" t="s">
        <v>31</v>
      </c>
      <c r="K6" s="203" t="s">
        <v>109</v>
      </c>
      <c r="L6" s="203" t="s">
        <v>110</v>
      </c>
      <c r="M6" s="203" t="s">
        <v>111</v>
      </c>
      <c r="N6" s="203" t="s">
        <v>112</v>
      </c>
      <c r="O6" s="203" t="s">
        <v>113</v>
      </c>
      <c r="P6" s="203" t="s">
        <v>114</v>
      </c>
      <c r="Q6" s="203" t="s">
        <v>115</v>
      </c>
      <c r="R6" s="203" t="s">
        <v>116</v>
      </c>
      <c r="S6" s="203" t="s">
        <v>117</v>
      </c>
      <c r="T6" s="203" t="s">
        <v>118</v>
      </c>
      <c r="U6" s="203" t="s">
        <v>119</v>
      </c>
      <c r="V6" s="203" t="s">
        <v>120</v>
      </c>
      <c r="W6" s="203" t="s">
        <v>121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19" t="s">
        <v>122</v>
      </c>
      <c r="B8" s="220" t="s">
        <v>59</v>
      </c>
      <c r="C8" s="237" t="s">
        <v>60</v>
      </c>
      <c r="D8" s="221"/>
      <c r="E8" s="222"/>
      <c r="F8" s="223"/>
      <c r="G8" s="223">
        <f>SUMIF(AG9:AG47,"&lt;&gt;NOR",G9:G47)</f>
        <v>0</v>
      </c>
      <c r="H8" s="223"/>
      <c r="I8" s="223">
        <f>SUM(I9:I47)</f>
        <v>0</v>
      </c>
      <c r="J8" s="223"/>
      <c r="K8" s="223">
        <f>SUM(K9:K47)</f>
        <v>0</v>
      </c>
      <c r="L8" s="223"/>
      <c r="M8" s="223">
        <f>SUM(M9:M47)</f>
        <v>0</v>
      </c>
      <c r="N8" s="223"/>
      <c r="O8" s="223">
        <f>SUM(O9:O47)</f>
        <v>8.9600000000000009</v>
      </c>
      <c r="P8" s="223"/>
      <c r="Q8" s="223">
        <f>SUM(Q9:Q47)</f>
        <v>0</v>
      </c>
      <c r="R8" s="223"/>
      <c r="S8" s="223"/>
      <c r="T8" s="224"/>
      <c r="U8" s="218"/>
      <c r="V8" s="218">
        <f>SUM(V9:V47)</f>
        <v>97.82</v>
      </c>
      <c r="W8" s="218"/>
      <c r="AG8" t="s">
        <v>123</v>
      </c>
    </row>
    <row r="9" spans="1:60" outlineLevel="1" x14ac:dyDescent="0.2">
      <c r="A9" s="225">
        <v>1</v>
      </c>
      <c r="B9" s="226" t="s">
        <v>155</v>
      </c>
      <c r="C9" s="238" t="s">
        <v>156</v>
      </c>
      <c r="D9" s="227" t="s">
        <v>157</v>
      </c>
      <c r="E9" s="228">
        <v>6.4416000000000002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 t="s">
        <v>158</v>
      </c>
      <c r="S9" s="230" t="s">
        <v>127</v>
      </c>
      <c r="T9" s="231" t="s">
        <v>127</v>
      </c>
      <c r="U9" s="214">
        <v>4.6550000000000002</v>
      </c>
      <c r="V9" s="214">
        <f>ROUND(E9*U9,2)</f>
        <v>29.99</v>
      </c>
      <c r="W9" s="21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159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11"/>
      <c r="B10" s="212"/>
      <c r="C10" s="247" t="s">
        <v>160</v>
      </c>
      <c r="D10" s="245"/>
      <c r="E10" s="245"/>
      <c r="F10" s="245"/>
      <c r="G10" s="245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161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11"/>
      <c r="B11" s="212"/>
      <c r="C11" s="240" t="s">
        <v>162</v>
      </c>
      <c r="D11" s="216"/>
      <c r="E11" s="217">
        <v>6.4416000000000002</v>
      </c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132</v>
      </c>
      <c r="AH11" s="204">
        <v>0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11"/>
      <c r="B12" s="212"/>
      <c r="C12" s="241"/>
      <c r="D12" s="235"/>
      <c r="E12" s="235"/>
      <c r="F12" s="235"/>
      <c r="G12" s="235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133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25">
        <v>2</v>
      </c>
      <c r="B13" s="226" t="s">
        <v>163</v>
      </c>
      <c r="C13" s="238" t="s">
        <v>164</v>
      </c>
      <c r="D13" s="227" t="s">
        <v>157</v>
      </c>
      <c r="E13" s="228">
        <v>6.4416000000000002</v>
      </c>
      <c r="F13" s="229"/>
      <c r="G13" s="230">
        <f>ROUND(E13*F13,2)</f>
        <v>0</v>
      </c>
      <c r="H13" s="229"/>
      <c r="I13" s="230">
        <f>ROUND(E13*H13,2)</f>
        <v>0</v>
      </c>
      <c r="J13" s="229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 t="s">
        <v>158</v>
      </c>
      <c r="S13" s="230" t="s">
        <v>127</v>
      </c>
      <c r="T13" s="231" t="s">
        <v>127</v>
      </c>
      <c r="U13" s="214">
        <v>6.298</v>
      </c>
      <c r="V13" s="214">
        <f>ROUND(E13*U13,2)</f>
        <v>40.57</v>
      </c>
      <c r="W13" s="21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159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11"/>
      <c r="B14" s="212"/>
      <c r="C14" s="247" t="s">
        <v>165</v>
      </c>
      <c r="D14" s="245"/>
      <c r="E14" s="245"/>
      <c r="F14" s="245"/>
      <c r="G14" s="245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161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11"/>
      <c r="B15" s="212"/>
      <c r="C15" s="240" t="s">
        <v>162</v>
      </c>
      <c r="D15" s="216"/>
      <c r="E15" s="217">
        <v>6.4416000000000002</v>
      </c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132</v>
      </c>
      <c r="AH15" s="204">
        <v>0</v>
      </c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11"/>
      <c r="B16" s="212"/>
      <c r="C16" s="241"/>
      <c r="D16" s="235"/>
      <c r="E16" s="235"/>
      <c r="F16" s="235"/>
      <c r="G16" s="235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133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5">
        <v>3</v>
      </c>
      <c r="B17" s="226" t="s">
        <v>166</v>
      </c>
      <c r="C17" s="238" t="s">
        <v>167</v>
      </c>
      <c r="D17" s="227" t="s">
        <v>157</v>
      </c>
      <c r="E17" s="228">
        <v>6.4416000000000002</v>
      </c>
      <c r="F17" s="229"/>
      <c r="G17" s="230">
        <f>ROUND(E17*F17,2)</f>
        <v>0</v>
      </c>
      <c r="H17" s="229"/>
      <c r="I17" s="230">
        <f>ROUND(E17*H17,2)</f>
        <v>0</v>
      </c>
      <c r="J17" s="229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 t="s">
        <v>158</v>
      </c>
      <c r="S17" s="230" t="s">
        <v>127</v>
      </c>
      <c r="T17" s="231" t="s">
        <v>127</v>
      </c>
      <c r="U17" s="214">
        <v>0.34499999999999997</v>
      </c>
      <c r="V17" s="214">
        <f>ROUND(E17*U17,2)</f>
        <v>2.2200000000000002</v>
      </c>
      <c r="W17" s="21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159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11"/>
      <c r="B18" s="212"/>
      <c r="C18" s="247" t="s">
        <v>168</v>
      </c>
      <c r="D18" s="245"/>
      <c r="E18" s="245"/>
      <c r="F18" s="245"/>
      <c r="G18" s="245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161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11"/>
      <c r="B19" s="212"/>
      <c r="C19" s="240" t="s">
        <v>162</v>
      </c>
      <c r="D19" s="216"/>
      <c r="E19" s="217">
        <v>6.4416000000000002</v>
      </c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132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11"/>
      <c r="B20" s="212"/>
      <c r="C20" s="241"/>
      <c r="D20" s="235"/>
      <c r="E20" s="235"/>
      <c r="F20" s="235"/>
      <c r="G20" s="235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133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25">
        <v>4</v>
      </c>
      <c r="B21" s="226" t="s">
        <v>169</v>
      </c>
      <c r="C21" s="238" t="s">
        <v>170</v>
      </c>
      <c r="D21" s="227" t="s">
        <v>157</v>
      </c>
      <c r="E21" s="228">
        <v>5.2704000000000004</v>
      </c>
      <c r="F21" s="229"/>
      <c r="G21" s="230">
        <f>ROUND(E21*F21,2)</f>
        <v>0</v>
      </c>
      <c r="H21" s="229"/>
      <c r="I21" s="230">
        <f>ROUND(E21*H21,2)</f>
        <v>0</v>
      </c>
      <c r="J21" s="229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 t="s">
        <v>158</v>
      </c>
      <c r="S21" s="230" t="s">
        <v>127</v>
      </c>
      <c r="T21" s="231" t="s">
        <v>127</v>
      </c>
      <c r="U21" s="214">
        <v>1.0999999999999999E-2</v>
      </c>
      <c r="V21" s="214">
        <f>ROUND(E21*U21,2)</f>
        <v>0.06</v>
      </c>
      <c r="W21" s="21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159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11"/>
      <c r="B22" s="212"/>
      <c r="C22" s="247" t="s">
        <v>171</v>
      </c>
      <c r="D22" s="245"/>
      <c r="E22" s="245"/>
      <c r="F22" s="245"/>
      <c r="G22" s="245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161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11"/>
      <c r="B23" s="212"/>
      <c r="C23" s="240" t="s">
        <v>172</v>
      </c>
      <c r="D23" s="216"/>
      <c r="E23" s="217">
        <v>5.2704000000000004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132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11"/>
      <c r="B24" s="212"/>
      <c r="C24" s="241"/>
      <c r="D24" s="235"/>
      <c r="E24" s="235"/>
      <c r="F24" s="235"/>
      <c r="G24" s="235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133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ht="22.5" outlineLevel="1" x14ac:dyDescent="0.2">
      <c r="A25" s="225">
        <v>5</v>
      </c>
      <c r="B25" s="226" t="s">
        <v>173</v>
      </c>
      <c r="C25" s="238" t="s">
        <v>174</v>
      </c>
      <c r="D25" s="227" t="s">
        <v>157</v>
      </c>
      <c r="E25" s="228">
        <v>6.4416000000000002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 t="s">
        <v>158</v>
      </c>
      <c r="S25" s="230" t="s">
        <v>127</v>
      </c>
      <c r="T25" s="231" t="s">
        <v>127</v>
      </c>
      <c r="U25" s="214">
        <v>0.66800000000000004</v>
      </c>
      <c r="V25" s="214">
        <f>ROUND(E25*U25,2)</f>
        <v>4.3</v>
      </c>
      <c r="W25" s="21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159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11"/>
      <c r="B26" s="212"/>
      <c r="C26" s="247" t="s">
        <v>175</v>
      </c>
      <c r="D26" s="245"/>
      <c r="E26" s="245"/>
      <c r="F26" s="245"/>
      <c r="G26" s="245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161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11"/>
      <c r="B27" s="212"/>
      <c r="C27" s="240" t="s">
        <v>162</v>
      </c>
      <c r="D27" s="216"/>
      <c r="E27" s="217">
        <v>6.4416000000000002</v>
      </c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132</v>
      </c>
      <c r="AH27" s="204">
        <v>0</v>
      </c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11"/>
      <c r="B28" s="212"/>
      <c r="C28" s="241"/>
      <c r="D28" s="235"/>
      <c r="E28" s="235"/>
      <c r="F28" s="235"/>
      <c r="G28" s="235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133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22.5" outlineLevel="1" x14ac:dyDescent="0.2">
      <c r="A29" s="225">
        <v>6</v>
      </c>
      <c r="B29" s="226" t="s">
        <v>176</v>
      </c>
      <c r="C29" s="238" t="s">
        <v>177</v>
      </c>
      <c r="D29" s="227" t="s">
        <v>157</v>
      </c>
      <c r="E29" s="228">
        <v>6.4416000000000002</v>
      </c>
      <c r="F29" s="229"/>
      <c r="G29" s="230">
        <f>ROUND(E29*F29,2)</f>
        <v>0</v>
      </c>
      <c r="H29" s="229"/>
      <c r="I29" s="230">
        <f>ROUND(E29*H29,2)</f>
        <v>0</v>
      </c>
      <c r="J29" s="229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 t="s">
        <v>158</v>
      </c>
      <c r="S29" s="230" t="s">
        <v>127</v>
      </c>
      <c r="T29" s="231" t="s">
        <v>127</v>
      </c>
      <c r="U29" s="214">
        <v>0.59099999999999997</v>
      </c>
      <c r="V29" s="214">
        <f>ROUND(E29*U29,2)</f>
        <v>3.81</v>
      </c>
      <c r="W29" s="21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159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11"/>
      <c r="B30" s="212"/>
      <c r="C30" s="247" t="s">
        <v>175</v>
      </c>
      <c r="D30" s="245"/>
      <c r="E30" s="245"/>
      <c r="F30" s="245"/>
      <c r="G30" s="245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161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11"/>
      <c r="B31" s="212"/>
      <c r="C31" s="240" t="s">
        <v>162</v>
      </c>
      <c r="D31" s="216"/>
      <c r="E31" s="217">
        <v>6.4416000000000002</v>
      </c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132</v>
      </c>
      <c r="AH31" s="204">
        <v>0</v>
      </c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11"/>
      <c r="B32" s="212"/>
      <c r="C32" s="241"/>
      <c r="D32" s="235"/>
      <c r="E32" s="235"/>
      <c r="F32" s="235"/>
      <c r="G32" s="235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133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22.5" outlineLevel="1" x14ac:dyDescent="0.2">
      <c r="A33" s="225">
        <v>7</v>
      </c>
      <c r="B33" s="226" t="s">
        <v>178</v>
      </c>
      <c r="C33" s="238" t="s">
        <v>179</v>
      </c>
      <c r="D33" s="227" t="s">
        <v>157</v>
      </c>
      <c r="E33" s="228">
        <v>6.4416000000000002</v>
      </c>
      <c r="F33" s="229"/>
      <c r="G33" s="230">
        <f>ROUND(E33*F33,2)</f>
        <v>0</v>
      </c>
      <c r="H33" s="229"/>
      <c r="I33" s="230">
        <f>ROUND(E33*H33,2)</f>
        <v>0</v>
      </c>
      <c r="J33" s="229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 t="s">
        <v>158</v>
      </c>
      <c r="S33" s="230" t="s">
        <v>127</v>
      </c>
      <c r="T33" s="231" t="s">
        <v>127</v>
      </c>
      <c r="U33" s="214">
        <v>1.1499999999999999</v>
      </c>
      <c r="V33" s="214">
        <f>ROUND(E33*U33,2)</f>
        <v>7.41</v>
      </c>
      <c r="W33" s="21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159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11"/>
      <c r="B34" s="212"/>
      <c r="C34" s="247" t="s">
        <v>180</v>
      </c>
      <c r="D34" s="245"/>
      <c r="E34" s="245"/>
      <c r="F34" s="245"/>
      <c r="G34" s="245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161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11"/>
      <c r="B35" s="212"/>
      <c r="C35" s="240" t="s">
        <v>162</v>
      </c>
      <c r="D35" s="216"/>
      <c r="E35" s="217">
        <v>6.4416000000000002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132</v>
      </c>
      <c r="AH35" s="204">
        <v>0</v>
      </c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11"/>
      <c r="B36" s="212"/>
      <c r="C36" s="241"/>
      <c r="D36" s="235"/>
      <c r="E36" s="235"/>
      <c r="F36" s="235"/>
      <c r="G36" s="235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133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25">
        <v>8</v>
      </c>
      <c r="B37" s="226" t="s">
        <v>181</v>
      </c>
      <c r="C37" s="238" t="s">
        <v>182</v>
      </c>
      <c r="D37" s="227" t="s">
        <v>157</v>
      </c>
      <c r="E37" s="228">
        <v>5.2704000000000004</v>
      </c>
      <c r="F37" s="229"/>
      <c r="G37" s="230">
        <f>ROUND(E37*F37,2)</f>
        <v>0</v>
      </c>
      <c r="H37" s="229"/>
      <c r="I37" s="230">
        <f>ROUND(E37*H37,2)</f>
        <v>0</v>
      </c>
      <c r="J37" s="229"/>
      <c r="K37" s="230">
        <f>ROUND(E37*J37,2)</f>
        <v>0</v>
      </c>
      <c r="L37" s="230">
        <v>21</v>
      </c>
      <c r="M37" s="230">
        <f>G37*(1+L37/100)</f>
        <v>0</v>
      </c>
      <c r="N37" s="230">
        <v>1.7</v>
      </c>
      <c r="O37" s="230">
        <f>ROUND(E37*N37,2)</f>
        <v>8.9600000000000009</v>
      </c>
      <c r="P37" s="230">
        <v>0</v>
      </c>
      <c r="Q37" s="230">
        <f>ROUND(E37*P37,2)</f>
        <v>0</v>
      </c>
      <c r="R37" s="230" t="s">
        <v>158</v>
      </c>
      <c r="S37" s="230" t="s">
        <v>127</v>
      </c>
      <c r="T37" s="231" t="s">
        <v>127</v>
      </c>
      <c r="U37" s="214">
        <v>1.587</v>
      </c>
      <c r="V37" s="214">
        <f>ROUND(E37*U37,2)</f>
        <v>8.36</v>
      </c>
      <c r="W37" s="21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159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11"/>
      <c r="B38" s="212"/>
      <c r="C38" s="247" t="s">
        <v>183</v>
      </c>
      <c r="D38" s="245"/>
      <c r="E38" s="245"/>
      <c r="F38" s="245"/>
      <c r="G38" s="245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161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32" t="str">
        <f>C38</f>
        <v>sypaninou z vhodných hornin tř. 1 - 4 nebo materiálem připraveným podél výkopu ve vzdálenosti do 3 m od jeho kraje, pro jakoukoliv hloubku výkopu a jakoukoliv míru zhutnění,</v>
      </c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11"/>
      <c r="B39" s="212"/>
      <c r="C39" s="240" t="s">
        <v>172</v>
      </c>
      <c r="D39" s="216"/>
      <c r="E39" s="217">
        <v>5.2704000000000004</v>
      </c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132</v>
      </c>
      <c r="AH39" s="204">
        <v>0</v>
      </c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11"/>
      <c r="B40" s="212"/>
      <c r="C40" s="241"/>
      <c r="D40" s="235"/>
      <c r="E40" s="235"/>
      <c r="F40" s="235"/>
      <c r="G40" s="235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133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25">
        <v>9</v>
      </c>
      <c r="B41" s="226" t="s">
        <v>184</v>
      </c>
      <c r="C41" s="238" t="s">
        <v>185</v>
      </c>
      <c r="D41" s="227" t="s">
        <v>157</v>
      </c>
      <c r="E41" s="228">
        <v>1.1712</v>
      </c>
      <c r="F41" s="229"/>
      <c r="G41" s="230">
        <f>ROUND(E41*F41,2)</f>
        <v>0</v>
      </c>
      <c r="H41" s="229"/>
      <c r="I41" s="230">
        <f>ROUND(E41*H41,2)</f>
        <v>0</v>
      </c>
      <c r="J41" s="229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 t="s">
        <v>158</v>
      </c>
      <c r="S41" s="230" t="s">
        <v>127</v>
      </c>
      <c r="T41" s="231" t="s">
        <v>127</v>
      </c>
      <c r="U41" s="214">
        <v>0.94</v>
      </c>
      <c r="V41" s="214">
        <f>ROUND(E41*U41,2)</f>
        <v>1.1000000000000001</v>
      </c>
      <c r="W41" s="21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159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ht="22.5" outlineLevel="1" x14ac:dyDescent="0.2">
      <c r="A42" s="211"/>
      <c r="B42" s="212"/>
      <c r="C42" s="247" t="s">
        <v>183</v>
      </c>
      <c r="D42" s="245"/>
      <c r="E42" s="245"/>
      <c r="F42" s="245"/>
      <c r="G42" s="245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161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32" t="str">
        <f>C42</f>
        <v>sypaninou z vhodných hornin tř. 1 - 4 nebo materiálem připraveným podél výkopu ve vzdálenosti do 3 m od jeho kraje, pro jakoukoliv hloubku výkopu a jakoukoliv míru zhutnění,</v>
      </c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11"/>
      <c r="B43" s="212"/>
      <c r="C43" s="240" t="s">
        <v>186</v>
      </c>
      <c r="D43" s="216"/>
      <c r="E43" s="217">
        <v>1.1712</v>
      </c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132</v>
      </c>
      <c r="AH43" s="204">
        <v>0</v>
      </c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11"/>
      <c r="B44" s="212"/>
      <c r="C44" s="241"/>
      <c r="D44" s="235"/>
      <c r="E44" s="235"/>
      <c r="F44" s="235"/>
      <c r="G44" s="235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133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25">
        <v>10</v>
      </c>
      <c r="B45" s="226" t="s">
        <v>187</v>
      </c>
      <c r="C45" s="238" t="s">
        <v>188</v>
      </c>
      <c r="D45" s="227" t="s">
        <v>157</v>
      </c>
      <c r="E45" s="228">
        <v>5.2704000000000004</v>
      </c>
      <c r="F45" s="229"/>
      <c r="G45" s="230">
        <f>ROUND(E45*F45,2)</f>
        <v>0</v>
      </c>
      <c r="H45" s="229"/>
      <c r="I45" s="230">
        <f>ROUND(E45*H45,2)</f>
        <v>0</v>
      </c>
      <c r="J45" s="229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 t="s">
        <v>158</v>
      </c>
      <c r="S45" s="230" t="s">
        <v>127</v>
      </c>
      <c r="T45" s="231" t="s">
        <v>127</v>
      </c>
      <c r="U45" s="214">
        <v>0</v>
      </c>
      <c r="V45" s="214">
        <f>ROUND(E45*U45,2)</f>
        <v>0</v>
      </c>
      <c r="W45" s="21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159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11"/>
      <c r="B46" s="212"/>
      <c r="C46" s="240" t="s">
        <v>172</v>
      </c>
      <c r="D46" s="216"/>
      <c r="E46" s="217">
        <v>5.2704000000000004</v>
      </c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132</v>
      </c>
      <c r="AH46" s="204">
        <v>0</v>
      </c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11"/>
      <c r="B47" s="212"/>
      <c r="C47" s="241"/>
      <c r="D47" s="235"/>
      <c r="E47" s="235"/>
      <c r="F47" s="235"/>
      <c r="G47" s="235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133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x14ac:dyDescent="0.2">
      <c r="A48" s="219" t="s">
        <v>122</v>
      </c>
      <c r="B48" s="220" t="s">
        <v>61</v>
      </c>
      <c r="C48" s="237" t="s">
        <v>62</v>
      </c>
      <c r="D48" s="221"/>
      <c r="E48" s="222"/>
      <c r="F48" s="223"/>
      <c r="G48" s="223">
        <f>SUMIF(AG49:AG58,"&lt;&gt;NOR",G49:G58)</f>
        <v>0</v>
      </c>
      <c r="H48" s="223"/>
      <c r="I48" s="223">
        <f>SUM(I49:I58)</f>
        <v>0</v>
      </c>
      <c r="J48" s="223"/>
      <c r="K48" s="223">
        <f>SUM(K49:K58)</f>
        <v>0</v>
      </c>
      <c r="L48" s="223"/>
      <c r="M48" s="223">
        <f>SUM(M49:M58)</f>
        <v>0</v>
      </c>
      <c r="N48" s="223"/>
      <c r="O48" s="223">
        <f>SUM(O49:O58)</f>
        <v>0.41</v>
      </c>
      <c r="P48" s="223"/>
      <c r="Q48" s="223">
        <f>SUM(Q49:Q58)</f>
        <v>0</v>
      </c>
      <c r="R48" s="223"/>
      <c r="S48" s="223"/>
      <c r="T48" s="224"/>
      <c r="U48" s="218"/>
      <c r="V48" s="218">
        <f>SUM(V49:V58)</f>
        <v>3.8</v>
      </c>
      <c r="W48" s="218"/>
      <c r="AG48" t="s">
        <v>123</v>
      </c>
    </row>
    <row r="49" spans="1:60" outlineLevel="1" x14ac:dyDescent="0.2">
      <c r="A49" s="225">
        <v>11</v>
      </c>
      <c r="B49" s="226" t="s">
        <v>189</v>
      </c>
      <c r="C49" s="238" t="s">
        <v>190</v>
      </c>
      <c r="D49" s="227" t="s">
        <v>191</v>
      </c>
      <c r="E49" s="228">
        <v>2</v>
      </c>
      <c r="F49" s="229"/>
      <c r="G49" s="230">
        <f>ROUND(E49*F49,2)</f>
        <v>0</v>
      </c>
      <c r="H49" s="229"/>
      <c r="I49" s="230">
        <f>ROUND(E49*H49,2)</f>
        <v>0</v>
      </c>
      <c r="J49" s="229"/>
      <c r="K49" s="230">
        <f>ROUND(E49*J49,2)</f>
        <v>0</v>
      </c>
      <c r="L49" s="230">
        <v>21</v>
      </c>
      <c r="M49" s="230">
        <f>G49*(1+L49/100)</f>
        <v>0</v>
      </c>
      <c r="N49" s="230">
        <v>7.1300000000000001E-3</v>
      </c>
      <c r="O49" s="230">
        <f>ROUND(E49*N49,2)</f>
        <v>0.01</v>
      </c>
      <c r="P49" s="230">
        <v>0</v>
      </c>
      <c r="Q49" s="230">
        <f>ROUND(E49*P49,2)</f>
        <v>0</v>
      </c>
      <c r="R49" s="230"/>
      <c r="S49" s="230" t="s">
        <v>127</v>
      </c>
      <c r="T49" s="231" t="s">
        <v>127</v>
      </c>
      <c r="U49" s="214">
        <v>0.24199999999999999</v>
      </c>
      <c r="V49" s="214">
        <f>ROUND(E49*U49,2)</f>
        <v>0.48</v>
      </c>
      <c r="W49" s="21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159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11"/>
      <c r="B50" s="212"/>
      <c r="C50" s="240" t="s">
        <v>192</v>
      </c>
      <c r="D50" s="216"/>
      <c r="E50" s="217">
        <v>2</v>
      </c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132</v>
      </c>
      <c r="AH50" s="204">
        <v>0</v>
      </c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11"/>
      <c r="B51" s="212"/>
      <c r="C51" s="241"/>
      <c r="D51" s="235"/>
      <c r="E51" s="235"/>
      <c r="F51" s="235"/>
      <c r="G51" s="235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133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5">
        <v>12</v>
      </c>
      <c r="B52" s="226" t="s">
        <v>193</v>
      </c>
      <c r="C52" s="238" t="s">
        <v>194</v>
      </c>
      <c r="D52" s="227" t="s">
        <v>195</v>
      </c>
      <c r="E52" s="228">
        <v>6.4219999999999997</v>
      </c>
      <c r="F52" s="229"/>
      <c r="G52" s="230">
        <f>ROUND(E52*F52,2)</f>
        <v>0</v>
      </c>
      <c r="H52" s="229"/>
      <c r="I52" s="230">
        <f>ROUND(E52*H52,2)</f>
        <v>0</v>
      </c>
      <c r="J52" s="229"/>
      <c r="K52" s="230">
        <f>ROUND(E52*J52,2)</f>
        <v>0</v>
      </c>
      <c r="L52" s="230">
        <v>21</v>
      </c>
      <c r="M52" s="230">
        <f>G52*(1+L52/100)</f>
        <v>0</v>
      </c>
      <c r="N52" s="230">
        <v>5.654E-2</v>
      </c>
      <c r="O52" s="230">
        <f>ROUND(E52*N52,2)</f>
        <v>0.36</v>
      </c>
      <c r="P52" s="230">
        <v>0</v>
      </c>
      <c r="Q52" s="230">
        <f>ROUND(E52*P52,2)</f>
        <v>0</v>
      </c>
      <c r="R52" s="230" t="s">
        <v>196</v>
      </c>
      <c r="S52" s="230" t="s">
        <v>127</v>
      </c>
      <c r="T52" s="231" t="s">
        <v>127</v>
      </c>
      <c r="U52" s="214">
        <v>0.51744999999999997</v>
      </c>
      <c r="V52" s="214">
        <f>ROUND(E52*U52,2)</f>
        <v>3.32</v>
      </c>
      <c r="W52" s="21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159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11"/>
      <c r="B53" s="212"/>
      <c r="C53" s="247" t="s">
        <v>197</v>
      </c>
      <c r="D53" s="245"/>
      <c r="E53" s="245"/>
      <c r="F53" s="245"/>
      <c r="G53" s="245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161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11"/>
      <c r="B54" s="212"/>
      <c r="C54" s="240" t="s">
        <v>198</v>
      </c>
      <c r="D54" s="216"/>
      <c r="E54" s="217">
        <v>6.4219999999999997</v>
      </c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132</v>
      </c>
      <c r="AH54" s="204">
        <v>0</v>
      </c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11"/>
      <c r="B55" s="212"/>
      <c r="C55" s="241"/>
      <c r="D55" s="235"/>
      <c r="E55" s="235"/>
      <c r="F55" s="235"/>
      <c r="G55" s="235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133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ht="22.5" outlineLevel="1" x14ac:dyDescent="0.2">
      <c r="A56" s="225">
        <v>13</v>
      </c>
      <c r="B56" s="226" t="s">
        <v>199</v>
      </c>
      <c r="C56" s="238" t="s">
        <v>200</v>
      </c>
      <c r="D56" s="227" t="s">
        <v>191</v>
      </c>
      <c r="E56" s="228">
        <v>2</v>
      </c>
      <c r="F56" s="229"/>
      <c r="G56" s="230">
        <f>ROUND(E56*F56,2)</f>
        <v>0</v>
      </c>
      <c r="H56" s="229"/>
      <c r="I56" s="230">
        <f>ROUND(E56*H56,2)</f>
        <v>0</v>
      </c>
      <c r="J56" s="229"/>
      <c r="K56" s="230">
        <f>ROUND(E56*J56,2)</f>
        <v>0</v>
      </c>
      <c r="L56" s="230">
        <v>21</v>
      </c>
      <c r="M56" s="230">
        <f>G56*(1+L56/100)</f>
        <v>0</v>
      </c>
      <c r="N56" s="230">
        <v>0.02</v>
      </c>
      <c r="O56" s="230">
        <f>ROUND(E56*N56,2)</f>
        <v>0.04</v>
      </c>
      <c r="P56" s="230">
        <v>0</v>
      </c>
      <c r="Q56" s="230">
        <f>ROUND(E56*P56,2)</f>
        <v>0</v>
      </c>
      <c r="R56" s="230" t="s">
        <v>201</v>
      </c>
      <c r="S56" s="230" t="s">
        <v>127</v>
      </c>
      <c r="T56" s="231" t="s">
        <v>127</v>
      </c>
      <c r="U56" s="214">
        <v>0</v>
      </c>
      <c r="V56" s="214">
        <f>ROUND(E56*U56,2)</f>
        <v>0</v>
      </c>
      <c r="W56" s="21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202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11"/>
      <c r="B57" s="212"/>
      <c r="C57" s="240" t="s">
        <v>192</v>
      </c>
      <c r="D57" s="216"/>
      <c r="E57" s="217">
        <v>2</v>
      </c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132</v>
      </c>
      <c r="AH57" s="204">
        <v>0</v>
      </c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11"/>
      <c r="B58" s="212"/>
      <c r="C58" s="241"/>
      <c r="D58" s="235"/>
      <c r="E58" s="235"/>
      <c r="F58" s="235"/>
      <c r="G58" s="235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133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x14ac:dyDescent="0.2">
      <c r="A59" s="219" t="s">
        <v>122</v>
      </c>
      <c r="B59" s="220" t="s">
        <v>63</v>
      </c>
      <c r="C59" s="237" t="s">
        <v>64</v>
      </c>
      <c r="D59" s="221"/>
      <c r="E59" s="222"/>
      <c r="F59" s="223"/>
      <c r="G59" s="223">
        <f>SUMIF(AG60:AG71,"&lt;&gt;NOR",G60:G71)</f>
        <v>0</v>
      </c>
      <c r="H59" s="223"/>
      <c r="I59" s="223">
        <f>SUM(I60:I71)</f>
        <v>0</v>
      </c>
      <c r="J59" s="223"/>
      <c r="K59" s="223">
        <f>SUM(K60:K71)</f>
        <v>0</v>
      </c>
      <c r="L59" s="223"/>
      <c r="M59" s="223">
        <f>SUM(M60:M71)</f>
        <v>0</v>
      </c>
      <c r="N59" s="223"/>
      <c r="O59" s="223">
        <f>SUM(O60:O71)</f>
        <v>0.65</v>
      </c>
      <c r="P59" s="223"/>
      <c r="Q59" s="223">
        <f>SUM(Q60:Q71)</f>
        <v>0</v>
      </c>
      <c r="R59" s="223"/>
      <c r="S59" s="223"/>
      <c r="T59" s="224"/>
      <c r="U59" s="218"/>
      <c r="V59" s="218">
        <f>SUM(V60:V71)</f>
        <v>15.53</v>
      </c>
      <c r="W59" s="218"/>
      <c r="AG59" t="s">
        <v>123</v>
      </c>
    </row>
    <row r="60" spans="1:60" ht="33.75" outlineLevel="1" x14ac:dyDescent="0.2">
      <c r="A60" s="225">
        <v>14</v>
      </c>
      <c r="B60" s="226" t="s">
        <v>203</v>
      </c>
      <c r="C60" s="238" t="s">
        <v>204</v>
      </c>
      <c r="D60" s="227" t="s">
        <v>195</v>
      </c>
      <c r="E60" s="228">
        <v>8.5822000000000003</v>
      </c>
      <c r="F60" s="229"/>
      <c r="G60" s="230">
        <f>ROUND(E60*F60,2)</f>
        <v>0</v>
      </c>
      <c r="H60" s="229"/>
      <c r="I60" s="230">
        <f>ROUND(E60*H60,2)</f>
        <v>0</v>
      </c>
      <c r="J60" s="229"/>
      <c r="K60" s="230">
        <f>ROUND(E60*J60,2)</f>
        <v>0</v>
      </c>
      <c r="L60" s="230">
        <v>21</v>
      </c>
      <c r="M60" s="230">
        <f>G60*(1+L60/100)</f>
        <v>0</v>
      </c>
      <c r="N60" s="230">
        <v>4.1200000000000004E-3</v>
      </c>
      <c r="O60" s="230">
        <f>ROUND(E60*N60,2)</f>
        <v>0.04</v>
      </c>
      <c r="P60" s="230">
        <v>0</v>
      </c>
      <c r="Q60" s="230">
        <f>ROUND(E60*P60,2)</f>
        <v>0</v>
      </c>
      <c r="R60" s="230" t="s">
        <v>205</v>
      </c>
      <c r="S60" s="230" t="s">
        <v>127</v>
      </c>
      <c r="T60" s="231" t="s">
        <v>127</v>
      </c>
      <c r="U60" s="214">
        <v>0.19350999999999999</v>
      </c>
      <c r="V60" s="214">
        <f>ROUND(E60*U60,2)</f>
        <v>1.66</v>
      </c>
      <c r="W60" s="21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159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11"/>
      <c r="B61" s="212"/>
      <c r="C61" s="240" t="s">
        <v>206</v>
      </c>
      <c r="D61" s="216"/>
      <c r="E61" s="217">
        <v>6.0621999999999998</v>
      </c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132</v>
      </c>
      <c r="AH61" s="204">
        <v>0</v>
      </c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11"/>
      <c r="B62" s="212"/>
      <c r="C62" s="240" t="s">
        <v>207</v>
      </c>
      <c r="D62" s="216"/>
      <c r="E62" s="217">
        <v>1.2</v>
      </c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132</v>
      </c>
      <c r="AH62" s="204">
        <v>0</v>
      </c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11"/>
      <c r="B63" s="212"/>
      <c r="C63" s="240" t="s">
        <v>208</v>
      </c>
      <c r="D63" s="216"/>
      <c r="E63" s="217">
        <v>1.32</v>
      </c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132</v>
      </c>
      <c r="AH63" s="204">
        <v>0</v>
      </c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11"/>
      <c r="B64" s="212"/>
      <c r="C64" s="241"/>
      <c r="D64" s="235"/>
      <c r="E64" s="235"/>
      <c r="F64" s="235"/>
      <c r="G64" s="235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133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25">
        <v>15</v>
      </c>
      <c r="B65" s="226" t="s">
        <v>209</v>
      </c>
      <c r="C65" s="238" t="s">
        <v>210</v>
      </c>
      <c r="D65" s="227" t="s">
        <v>195</v>
      </c>
      <c r="E65" s="228">
        <v>12.843999999999999</v>
      </c>
      <c r="F65" s="229"/>
      <c r="G65" s="230">
        <f>ROUND(E65*F65,2)</f>
        <v>0</v>
      </c>
      <c r="H65" s="229"/>
      <c r="I65" s="230">
        <f>ROUND(E65*H65,2)</f>
        <v>0</v>
      </c>
      <c r="J65" s="229"/>
      <c r="K65" s="230">
        <f>ROUND(E65*J65,2)</f>
        <v>0</v>
      </c>
      <c r="L65" s="230">
        <v>21</v>
      </c>
      <c r="M65" s="230">
        <f>G65*(1+L65/100)</f>
        <v>0</v>
      </c>
      <c r="N65" s="230">
        <v>4.7660000000000001E-2</v>
      </c>
      <c r="O65" s="230">
        <f>ROUND(E65*N65,2)</f>
        <v>0.61</v>
      </c>
      <c r="P65" s="230">
        <v>0</v>
      </c>
      <c r="Q65" s="230">
        <f>ROUND(E65*P65,2)</f>
        <v>0</v>
      </c>
      <c r="R65" s="230" t="s">
        <v>196</v>
      </c>
      <c r="S65" s="230" t="s">
        <v>127</v>
      </c>
      <c r="T65" s="231" t="s">
        <v>127</v>
      </c>
      <c r="U65" s="214">
        <v>0.84</v>
      </c>
      <c r="V65" s="214">
        <f>ROUND(E65*U65,2)</f>
        <v>10.79</v>
      </c>
      <c r="W65" s="21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159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11"/>
      <c r="B66" s="212"/>
      <c r="C66" s="240" t="s">
        <v>211</v>
      </c>
      <c r="D66" s="216"/>
      <c r="E66" s="217">
        <v>12.843999999999999</v>
      </c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132</v>
      </c>
      <c r="AH66" s="204">
        <v>0</v>
      </c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11"/>
      <c r="B67" s="212"/>
      <c r="C67" s="241"/>
      <c r="D67" s="235"/>
      <c r="E67" s="235"/>
      <c r="F67" s="235"/>
      <c r="G67" s="235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133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25">
        <v>16</v>
      </c>
      <c r="B68" s="226" t="s">
        <v>212</v>
      </c>
      <c r="C68" s="238" t="s">
        <v>213</v>
      </c>
      <c r="D68" s="227" t="s">
        <v>195</v>
      </c>
      <c r="E68" s="228">
        <v>12.843999999999999</v>
      </c>
      <c r="F68" s="229"/>
      <c r="G68" s="230">
        <f>ROUND(E68*F68,2)</f>
        <v>0</v>
      </c>
      <c r="H68" s="229"/>
      <c r="I68" s="230">
        <f>ROUND(E68*H68,2)</f>
        <v>0</v>
      </c>
      <c r="J68" s="229"/>
      <c r="K68" s="230">
        <f>ROUND(E68*J68,2)</f>
        <v>0</v>
      </c>
      <c r="L68" s="230">
        <v>21</v>
      </c>
      <c r="M68" s="230">
        <f>G68*(1+L68/100)</f>
        <v>0</v>
      </c>
      <c r="N68" s="230">
        <v>3.4000000000000002E-4</v>
      </c>
      <c r="O68" s="230">
        <f>ROUND(E68*N68,2)</f>
        <v>0</v>
      </c>
      <c r="P68" s="230">
        <v>0</v>
      </c>
      <c r="Q68" s="230">
        <f>ROUND(E68*P68,2)</f>
        <v>0</v>
      </c>
      <c r="R68" s="230" t="s">
        <v>196</v>
      </c>
      <c r="S68" s="230" t="s">
        <v>127</v>
      </c>
      <c r="T68" s="231" t="s">
        <v>127</v>
      </c>
      <c r="U68" s="214">
        <v>0.24</v>
      </c>
      <c r="V68" s="214">
        <f>ROUND(E68*U68,2)</f>
        <v>3.08</v>
      </c>
      <c r="W68" s="21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159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11"/>
      <c r="B69" s="212"/>
      <c r="C69" s="247" t="s">
        <v>214</v>
      </c>
      <c r="D69" s="245"/>
      <c r="E69" s="245"/>
      <c r="F69" s="245"/>
      <c r="G69" s="245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161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11"/>
      <c r="B70" s="212"/>
      <c r="C70" s="240" t="s">
        <v>211</v>
      </c>
      <c r="D70" s="216"/>
      <c r="E70" s="217">
        <v>12.843999999999999</v>
      </c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132</v>
      </c>
      <c r="AH70" s="204">
        <v>0</v>
      </c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11"/>
      <c r="B71" s="212"/>
      <c r="C71" s="241"/>
      <c r="D71" s="235"/>
      <c r="E71" s="235"/>
      <c r="F71" s="235"/>
      <c r="G71" s="235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133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x14ac:dyDescent="0.2">
      <c r="A72" s="219" t="s">
        <v>122</v>
      </c>
      <c r="B72" s="220" t="s">
        <v>65</v>
      </c>
      <c r="C72" s="237" t="s">
        <v>66</v>
      </c>
      <c r="D72" s="221"/>
      <c r="E72" s="222"/>
      <c r="F72" s="223"/>
      <c r="G72" s="223">
        <f>SUMIF(AG73:AG89,"&lt;&gt;NOR",G73:G89)</f>
        <v>0</v>
      </c>
      <c r="H72" s="223"/>
      <c r="I72" s="223">
        <f>SUM(I73:I89)</f>
        <v>0</v>
      </c>
      <c r="J72" s="223"/>
      <c r="K72" s="223">
        <f>SUM(K73:K89)</f>
        <v>0</v>
      </c>
      <c r="L72" s="223"/>
      <c r="M72" s="223">
        <f>SUM(M73:M89)</f>
        <v>0</v>
      </c>
      <c r="N72" s="223"/>
      <c r="O72" s="223">
        <f>SUM(O73:O89)</f>
        <v>7.52</v>
      </c>
      <c r="P72" s="223"/>
      <c r="Q72" s="223">
        <f>SUM(Q73:Q89)</f>
        <v>0</v>
      </c>
      <c r="R72" s="223"/>
      <c r="S72" s="223"/>
      <c r="T72" s="224"/>
      <c r="U72" s="218"/>
      <c r="V72" s="218">
        <f>SUM(V73:V89)</f>
        <v>16.049999999999997</v>
      </c>
      <c r="W72" s="218"/>
      <c r="AG72" t="s">
        <v>123</v>
      </c>
    </row>
    <row r="73" spans="1:60" outlineLevel="1" x14ac:dyDescent="0.2">
      <c r="A73" s="225">
        <v>17</v>
      </c>
      <c r="B73" s="226" t="s">
        <v>215</v>
      </c>
      <c r="C73" s="238" t="s">
        <v>216</v>
      </c>
      <c r="D73" s="227" t="s">
        <v>157</v>
      </c>
      <c r="E73" s="228">
        <v>1.1712</v>
      </c>
      <c r="F73" s="229"/>
      <c r="G73" s="230">
        <f>ROUND(E73*F73,2)</f>
        <v>0</v>
      </c>
      <c r="H73" s="229"/>
      <c r="I73" s="230">
        <f>ROUND(E73*H73,2)</f>
        <v>0</v>
      </c>
      <c r="J73" s="229"/>
      <c r="K73" s="230">
        <f>ROUND(E73*J73,2)</f>
        <v>0</v>
      </c>
      <c r="L73" s="230">
        <v>21</v>
      </c>
      <c r="M73" s="230">
        <f>G73*(1+L73/100)</f>
        <v>0</v>
      </c>
      <c r="N73" s="230">
        <v>2.5249999999999999</v>
      </c>
      <c r="O73" s="230">
        <f>ROUND(E73*N73,2)</f>
        <v>2.96</v>
      </c>
      <c r="P73" s="230">
        <v>0</v>
      </c>
      <c r="Q73" s="230">
        <f>ROUND(E73*P73,2)</f>
        <v>0</v>
      </c>
      <c r="R73" s="230" t="s">
        <v>196</v>
      </c>
      <c r="S73" s="230" t="s">
        <v>127</v>
      </c>
      <c r="T73" s="231" t="s">
        <v>127</v>
      </c>
      <c r="U73" s="214">
        <v>2.58</v>
      </c>
      <c r="V73" s="214">
        <f>ROUND(E73*U73,2)</f>
        <v>3.02</v>
      </c>
      <c r="W73" s="21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159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11"/>
      <c r="B74" s="212"/>
      <c r="C74" s="247" t="s">
        <v>217</v>
      </c>
      <c r="D74" s="245"/>
      <c r="E74" s="245"/>
      <c r="F74" s="245"/>
      <c r="G74" s="245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161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11"/>
      <c r="B75" s="212"/>
      <c r="C75" s="240" t="s">
        <v>218</v>
      </c>
      <c r="D75" s="216"/>
      <c r="E75" s="217">
        <v>1.1712</v>
      </c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132</v>
      </c>
      <c r="AH75" s="204">
        <v>0</v>
      </c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11"/>
      <c r="B76" s="212"/>
      <c r="C76" s="241"/>
      <c r="D76" s="235"/>
      <c r="E76" s="235"/>
      <c r="F76" s="235"/>
      <c r="G76" s="235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133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25">
        <v>18</v>
      </c>
      <c r="B77" s="226" t="s">
        <v>219</v>
      </c>
      <c r="C77" s="238" t="s">
        <v>220</v>
      </c>
      <c r="D77" s="227" t="s">
        <v>157</v>
      </c>
      <c r="E77" s="228">
        <v>1.7567999999999999</v>
      </c>
      <c r="F77" s="229"/>
      <c r="G77" s="230">
        <f>ROUND(E77*F77,2)</f>
        <v>0</v>
      </c>
      <c r="H77" s="229"/>
      <c r="I77" s="230">
        <f>ROUND(E77*H77,2)</f>
        <v>0</v>
      </c>
      <c r="J77" s="229"/>
      <c r="K77" s="230">
        <f>ROUND(E77*J77,2)</f>
        <v>0</v>
      </c>
      <c r="L77" s="230">
        <v>21</v>
      </c>
      <c r="M77" s="230">
        <f>G77*(1+L77/100)</f>
        <v>0</v>
      </c>
      <c r="N77" s="230">
        <v>2.5</v>
      </c>
      <c r="O77" s="230">
        <f>ROUND(E77*N77,2)</f>
        <v>4.3899999999999997</v>
      </c>
      <c r="P77" s="230">
        <v>0</v>
      </c>
      <c r="Q77" s="230">
        <f>ROUND(E77*P77,2)</f>
        <v>0</v>
      </c>
      <c r="R77" s="230" t="s">
        <v>205</v>
      </c>
      <c r="S77" s="230" t="s">
        <v>127</v>
      </c>
      <c r="T77" s="231" t="s">
        <v>127</v>
      </c>
      <c r="U77" s="214">
        <v>5.33</v>
      </c>
      <c r="V77" s="214">
        <f>ROUND(E77*U77,2)</f>
        <v>9.36</v>
      </c>
      <c r="W77" s="21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159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11"/>
      <c r="B78" s="212"/>
      <c r="C78" s="247" t="s">
        <v>221</v>
      </c>
      <c r="D78" s="245"/>
      <c r="E78" s="245"/>
      <c r="F78" s="245"/>
      <c r="G78" s="245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161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11"/>
      <c r="B79" s="212"/>
      <c r="C79" s="240" t="s">
        <v>222</v>
      </c>
      <c r="D79" s="216"/>
      <c r="E79" s="217">
        <v>1.7567999999999999</v>
      </c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132</v>
      </c>
      <c r="AH79" s="204">
        <v>0</v>
      </c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11"/>
      <c r="B80" s="212"/>
      <c r="C80" s="241"/>
      <c r="D80" s="235"/>
      <c r="E80" s="235"/>
      <c r="F80" s="235"/>
      <c r="G80" s="235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133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ht="22.5" outlineLevel="1" x14ac:dyDescent="0.2">
      <c r="A81" s="225">
        <v>19</v>
      </c>
      <c r="B81" s="226" t="s">
        <v>223</v>
      </c>
      <c r="C81" s="238" t="s">
        <v>224</v>
      </c>
      <c r="D81" s="227" t="s">
        <v>225</v>
      </c>
      <c r="E81" s="228">
        <v>5.1529999999999999E-2</v>
      </c>
      <c r="F81" s="229"/>
      <c r="G81" s="230">
        <f>ROUND(E81*F81,2)</f>
        <v>0</v>
      </c>
      <c r="H81" s="229"/>
      <c r="I81" s="230">
        <f>ROUND(E81*H81,2)</f>
        <v>0</v>
      </c>
      <c r="J81" s="229"/>
      <c r="K81" s="230">
        <f>ROUND(E81*J81,2)</f>
        <v>0</v>
      </c>
      <c r="L81" s="230">
        <v>21</v>
      </c>
      <c r="M81" s="230">
        <f>G81*(1+L81/100)</f>
        <v>0</v>
      </c>
      <c r="N81" s="230">
        <v>1.0662499999999999</v>
      </c>
      <c r="O81" s="230">
        <f>ROUND(E81*N81,2)</f>
        <v>0.05</v>
      </c>
      <c r="P81" s="230">
        <v>0</v>
      </c>
      <c r="Q81" s="230">
        <f>ROUND(E81*P81,2)</f>
        <v>0</v>
      </c>
      <c r="R81" s="230" t="s">
        <v>196</v>
      </c>
      <c r="S81" s="230" t="s">
        <v>127</v>
      </c>
      <c r="T81" s="231" t="s">
        <v>127</v>
      </c>
      <c r="U81" s="214">
        <v>15.231</v>
      </c>
      <c r="V81" s="214">
        <f>ROUND(E81*U81,2)</f>
        <v>0.78</v>
      </c>
      <c r="W81" s="21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159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11"/>
      <c r="B82" s="212"/>
      <c r="C82" s="240" t="s">
        <v>226</v>
      </c>
      <c r="D82" s="216"/>
      <c r="E82" s="217">
        <v>5.1529999999999999E-2</v>
      </c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132</v>
      </c>
      <c r="AH82" s="204">
        <v>0</v>
      </c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11"/>
      <c r="B83" s="212"/>
      <c r="C83" s="241"/>
      <c r="D83" s="235"/>
      <c r="E83" s="235"/>
      <c r="F83" s="235"/>
      <c r="G83" s="235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133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25">
        <v>20</v>
      </c>
      <c r="B84" s="226" t="s">
        <v>227</v>
      </c>
      <c r="C84" s="238" t="s">
        <v>228</v>
      </c>
      <c r="D84" s="227" t="s">
        <v>229</v>
      </c>
      <c r="E84" s="228">
        <v>39.04</v>
      </c>
      <c r="F84" s="229"/>
      <c r="G84" s="230">
        <f>ROUND(E84*F84,2)</f>
        <v>0</v>
      </c>
      <c r="H84" s="229"/>
      <c r="I84" s="230">
        <f>ROUND(E84*H84,2)</f>
        <v>0</v>
      </c>
      <c r="J84" s="229"/>
      <c r="K84" s="230">
        <f>ROUND(E84*J84,2)</f>
        <v>0</v>
      </c>
      <c r="L84" s="230">
        <v>21</v>
      </c>
      <c r="M84" s="230">
        <f>G84*(1+L84/100)</f>
        <v>0</v>
      </c>
      <c r="N84" s="230">
        <v>3.0000000000000001E-3</v>
      </c>
      <c r="O84" s="230">
        <f>ROUND(E84*N84,2)</f>
        <v>0.12</v>
      </c>
      <c r="P84" s="230">
        <v>0</v>
      </c>
      <c r="Q84" s="230">
        <f>ROUND(E84*P84,2)</f>
        <v>0</v>
      </c>
      <c r="R84" s="230" t="s">
        <v>205</v>
      </c>
      <c r="S84" s="230" t="s">
        <v>127</v>
      </c>
      <c r="T84" s="231" t="s">
        <v>127</v>
      </c>
      <c r="U84" s="214">
        <v>7.3999999999999996E-2</v>
      </c>
      <c r="V84" s="214">
        <f>ROUND(E84*U84,2)</f>
        <v>2.89</v>
      </c>
      <c r="W84" s="21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159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11"/>
      <c r="B85" s="212"/>
      <c r="C85" s="240" t="s">
        <v>230</v>
      </c>
      <c r="D85" s="216"/>
      <c r="E85" s="217">
        <v>39.04</v>
      </c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132</v>
      </c>
      <c r="AH85" s="204">
        <v>0</v>
      </c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11"/>
      <c r="B86" s="212"/>
      <c r="C86" s="241"/>
      <c r="D86" s="235"/>
      <c r="E86" s="235"/>
      <c r="F86" s="235"/>
      <c r="G86" s="235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133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ht="22.5" outlineLevel="1" x14ac:dyDescent="0.2">
      <c r="A87" s="225">
        <v>21</v>
      </c>
      <c r="B87" s="226" t="s">
        <v>231</v>
      </c>
      <c r="C87" s="238" t="s">
        <v>232</v>
      </c>
      <c r="D87" s="227" t="s">
        <v>229</v>
      </c>
      <c r="E87" s="228">
        <v>39.04</v>
      </c>
      <c r="F87" s="229"/>
      <c r="G87" s="230">
        <f>ROUND(E87*F87,2)</f>
        <v>0</v>
      </c>
      <c r="H87" s="229"/>
      <c r="I87" s="230">
        <f>ROUND(E87*H87,2)</f>
        <v>0</v>
      </c>
      <c r="J87" s="229"/>
      <c r="K87" s="230">
        <f>ROUND(E87*J87,2)</f>
        <v>0</v>
      </c>
      <c r="L87" s="230">
        <v>21</v>
      </c>
      <c r="M87" s="230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0"/>
      <c r="S87" s="230" t="s">
        <v>233</v>
      </c>
      <c r="T87" s="231" t="s">
        <v>128</v>
      </c>
      <c r="U87" s="214">
        <v>0</v>
      </c>
      <c r="V87" s="214">
        <f>ROUND(E87*U87,2)</f>
        <v>0</v>
      </c>
      <c r="W87" s="21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159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11"/>
      <c r="B88" s="212"/>
      <c r="C88" s="240" t="s">
        <v>230</v>
      </c>
      <c r="D88" s="216"/>
      <c r="E88" s="217">
        <v>39.04</v>
      </c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132</v>
      </c>
      <c r="AH88" s="204">
        <v>0</v>
      </c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11"/>
      <c r="B89" s="212"/>
      <c r="C89" s="241"/>
      <c r="D89" s="235"/>
      <c r="E89" s="235"/>
      <c r="F89" s="235"/>
      <c r="G89" s="235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133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x14ac:dyDescent="0.2">
      <c r="A90" s="219" t="s">
        <v>122</v>
      </c>
      <c r="B90" s="220" t="s">
        <v>67</v>
      </c>
      <c r="C90" s="237" t="s">
        <v>68</v>
      </c>
      <c r="D90" s="221"/>
      <c r="E90" s="222"/>
      <c r="F90" s="223"/>
      <c r="G90" s="223">
        <f>SUMIF(AG91:AG96,"&lt;&gt;NOR",G91:G96)</f>
        <v>0</v>
      </c>
      <c r="H90" s="223"/>
      <c r="I90" s="223">
        <f>SUM(I91:I96)</f>
        <v>0</v>
      </c>
      <c r="J90" s="223"/>
      <c r="K90" s="223">
        <f>SUM(K91:K96)</f>
        <v>0</v>
      </c>
      <c r="L90" s="223"/>
      <c r="M90" s="223">
        <f>SUM(M91:M96)</f>
        <v>0</v>
      </c>
      <c r="N90" s="223"/>
      <c r="O90" s="223">
        <f>SUM(O91:O96)</f>
        <v>0.06</v>
      </c>
      <c r="P90" s="223"/>
      <c r="Q90" s="223">
        <f>SUM(Q91:Q96)</f>
        <v>0</v>
      </c>
      <c r="R90" s="223"/>
      <c r="S90" s="223"/>
      <c r="T90" s="224"/>
      <c r="U90" s="218"/>
      <c r="V90" s="218">
        <f>SUM(V91:V96)</f>
        <v>3.72</v>
      </c>
      <c r="W90" s="218"/>
      <c r="AG90" t="s">
        <v>123</v>
      </c>
    </row>
    <row r="91" spans="1:60" ht="45" outlineLevel="1" x14ac:dyDescent="0.2">
      <c r="A91" s="225">
        <v>22</v>
      </c>
      <c r="B91" s="226" t="s">
        <v>234</v>
      </c>
      <c r="C91" s="238" t="s">
        <v>235</v>
      </c>
      <c r="D91" s="227" t="s">
        <v>191</v>
      </c>
      <c r="E91" s="228">
        <v>2</v>
      </c>
      <c r="F91" s="229"/>
      <c r="G91" s="230">
        <f>ROUND(E91*F91,2)</f>
        <v>0</v>
      </c>
      <c r="H91" s="229"/>
      <c r="I91" s="230">
        <f>ROUND(E91*H91,2)</f>
        <v>0</v>
      </c>
      <c r="J91" s="229"/>
      <c r="K91" s="230">
        <f>ROUND(E91*J91,2)</f>
        <v>0</v>
      </c>
      <c r="L91" s="230">
        <v>21</v>
      </c>
      <c r="M91" s="230">
        <f>G91*(1+L91/100)</f>
        <v>0</v>
      </c>
      <c r="N91" s="230">
        <v>1.8970000000000001E-2</v>
      </c>
      <c r="O91" s="230">
        <f>ROUND(E91*N91,2)</f>
        <v>0.04</v>
      </c>
      <c r="P91" s="230">
        <v>0</v>
      </c>
      <c r="Q91" s="230">
        <f>ROUND(E91*P91,2)</f>
        <v>0</v>
      </c>
      <c r="R91" s="230" t="s">
        <v>196</v>
      </c>
      <c r="S91" s="230" t="s">
        <v>127</v>
      </c>
      <c r="T91" s="231" t="s">
        <v>127</v>
      </c>
      <c r="U91" s="214">
        <v>1.86</v>
      </c>
      <c r="V91" s="214">
        <f>ROUND(E91*U91,2)</f>
        <v>3.72</v>
      </c>
      <c r="W91" s="21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159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11"/>
      <c r="B92" s="212"/>
      <c r="C92" s="240" t="s">
        <v>192</v>
      </c>
      <c r="D92" s="216"/>
      <c r="E92" s="217">
        <v>2</v>
      </c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132</v>
      </c>
      <c r="AH92" s="204">
        <v>0</v>
      </c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11"/>
      <c r="B93" s="212"/>
      <c r="C93" s="241"/>
      <c r="D93" s="235"/>
      <c r="E93" s="235"/>
      <c r="F93" s="235"/>
      <c r="G93" s="235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133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ht="22.5" outlineLevel="1" x14ac:dyDescent="0.2">
      <c r="A94" s="225">
        <v>23</v>
      </c>
      <c r="B94" s="226" t="s">
        <v>236</v>
      </c>
      <c r="C94" s="238" t="s">
        <v>237</v>
      </c>
      <c r="D94" s="227" t="s">
        <v>191</v>
      </c>
      <c r="E94" s="228">
        <v>2</v>
      </c>
      <c r="F94" s="229"/>
      <c r="G94" s="230">
        <f>ROUND(E94*F94,2)</f>
        <v>0</v>
      </c>
      <c r="H94" s="229"/>
      <c r="I94" s="230">
        <f>ROUND(E94*H94,2)</f>
        <v>0</v>
      </c>
      <c r="J94" s="229"/>
      <c r="K94" s="230">
        <f>ROUND(E94*J94,2)</f>
        <v>0</v>
      </c>
      <c r="L94" s="230">
        <v>21</v>
      </c>
      <c r="M94" s="230">
        <f>G94*(1+L94/100)</f>
        <v>0</v>
      </c>
      <c r="N94" s="230">
        <v>1.0800000000000001E-2</v>
      </c>
      <c r="O94" s="230">
        <f>ROUND(E94*N94,2)</f>
        <v>0.02</v>
      </c>
      <c r="P94" s="230">
        <v>0</v>
      </c>
      <c r="Q94" s="230">
        <f>ROUND(E94*P94,2)</f>
        <v>0</v>
      </c>
      <c r="R94" s="230" t="s">
        <v>201</v>
      </c>
      <c r="S94" s="230" t="s">
        <v>127</v>
      </c>
      <c r="T94" s="231" t="s">
        <v>127</v>
      </c>
      <c r="U94" s="214">
        <v>0</v>
      </c>
      <c r="V94" s="214">
        <f>ROUND(E94*U94,2)</f>
        <v>0</v>
      </c>
      <c r="W94" s="21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202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11"/>
      <c r="B95" s="212"/>
      <c r="C95" s="240" t="s">
        <v>192</v>
      </c>
      <c r="D95" s="216"/>
      <c r="E95" s="217">
        <v>2</v>
      </c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132</v>
      </c>
      <c r="AH95" s="204">
        <v>0</v>
      </c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11"/>
      <c r="B96" s="212"/>
      <c r="C96" s="241"/>
      <c r="D96" s="235"/>
      <c r="E96" s="235"/>
      <c r="F96" s="235"/>
      <c r="G96" s="235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133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x14ac:dyDescent="0.2">
      <c r="A97" s="219" t="s">
        <v>122</v>
      </c>
      <c r="B97" s="220" t="s">
        <v>69</v>
      </c>
      <c r="C97" s="237" t="s">
        <v>70</v>
      </c>
      <c r="D97" s="221"/>
      <c r="E97" s="222"/>
      <c r="F97" s="223"/>
      <c r="G97" s="223">
        <f>SUMIF(AG98:AG100,"&lt;&gt;NOR",G98:G100)</f>
        <v>0</v>
      </c>
      <c r="H97" s="223"/>
      <c r="I97" s="223">
        <f>SUM(I98:I100)</f>
        <v>0</v>
      </c>
      <c r="J97" s="223"/>
      <c r="K97" s="223">
        <f>SUM(K98:K100)</f>
        <v>0</v>
      </c>
      <c r="L97" s="223"/>
      <c r="M97" s="223">
        <f>SUM(M98:M100)</f>
        <v>0</v>
      </c>
      <c r="N97" s="223"/>
      <c r="O97" s="223">
        <f>SUM(O98:O100)</f>
        <v>0</v>
      </c>
      <c r="P97" s="223"/>
      <c r="Q97" s="223">
        <f>SUM(Q98:Q100)</f>
        <v>0</v>
      </c>
      <c r="R97" s="223"/>
      <c r="S97" s="223"/>
      <c r="T97" s="224"/>
      <c r="U97" s="218"/>
      <c r="V97" s="218">
        <f>SUM(V98:V100)</f>
        <v>30.21</v>
      </c>
      <c r="W97" s="218"/>
      <c r="AG97" t="s">
        <v>123</v>
      </c>
    </row>
    <row r="98" spans="1:60" ht="56.25" outlineLevel="1" x14ac:dyDescent="0.2">
      <c r="A98" s="225">
        <v>24</v>
      </c>
      <c r="B98" s="226" t="s">
        <v>238</v>
      </c>
      <c r="C98" s="238" t="s">
        <v>239</v>
      </c>
      <c r="D98" s="227" t="s">
        <v>195</v>
      </c>
      <c r="E98" s="228">
        <v>98.1</v>
      </c>
      <c r="F98" s="229"/>
      <c r="G98" s="230">
        <f>ROUND(E98*F98,2)</f>
        <v>0</v>
      </c>
      <c r="H98" s="229"/>
      <c r="I98" s="230">
        <f>ROUND(E98*H98,2)</f>
        <v>0</v>
      </c>
      <c r="J98" s="229"/>
      <c r="K98" s="230">
        <f>ROUND(E98*J98,2)</f>
        <v>0</v>
      </c>
      <c r="L98" s="230">
        <v>21</v>
      </c>
      <c r="M98" s="230">
        <f>G98*(1+L98/100)</f>
        <v>0</v>
      </c>
      <c r="N98" s="230">
        <v>4.0000000000000003E-5</v>
      </c>
      <c r="O98" s="230">
        <f>ROUND(E98*N98,2)</f>
        <v>0</v>
      </c>
      <c r="P98" s="230">
        <v>0</v>
      </c>
      <c r="Q98" s="230">
        <f>ROUND(E98*P98,2)</f>
        <v>0</v>
      </c>
      <c r="R98" s="230" t="s">
        <v>196</v>
      </c>
      <c r="S98" s="230" t="s">
        <v>127</v>
      </c>
      <c r="T98" s="231" t="s">
        <v>127</v>
      </c>
      <c r="U98" s="214">
        <v>0.308</v>
      </c>
      <c r="V98" s="214">
        <f>ROUND(E98*U98,2)</f>
        <v>30.21</v>
      </c>
      <c r="W98" s="21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159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11"/>
      <c r="B99" s="212"/>
      <c r="C99" s="240" t="s">
        <v>240</v>
      </c>
      <c r="D99" s="216"/>
      <c r="E99" s="217">
        <v>98.1</v>
      </c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132</v>
      </c>
      <c r="AH99" s="204">
        <v>0</v>
      </c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11"/>
      <c r="B100" s="212"/>
      <c r="C100" s="241"/>
      <c r="D100" s="235"/>
      <c r="E100" s="235"/>
      <c r="F100" s="235"/>
      <c r="G100" s="235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133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x14ac:dyDescent="0.2">
      <c r="A101" s="219" t="s">
        <v>122</v>
      </c>
      <c r="B101" s="220" t="s">
        <v>71</v>
      </c>
      <c r="C101" s="237" t="s">
        <v>72</v>
      </c>
      <c r="D101" s="221"/>
      <c r="E101" s="222"/>
      <c r="F101" s="223"/>
      <c r="G101" s="223">
        <f>SUMIF(AG102:AG136,"&lt;&gt;NOR",G102:G136)</f>
        <v>0</v>
      </c>
      <c r="H101" s="223"/>
      <c r="I101" s="223">
        <f>SUM(I102:I136)</f>
        <v>0</v>
      </c>
      <c r="J101" s="223"/>
      <c r="K101" s="223">
        <f>SUM(K102:K136)</f>
        <v>0</v>
      </c>
      <c r="L101" s="223"/>
      <c r="M101" s="223">
        <f>SUM(M102:M136)</f>
        <v>0</v>
      </c>
      <c r="N101" s="223"/>
      <c r="O101" s="223">
        <f>SUM(O102:O136)</f>
        <v>0</v>
      </c>
      <c r="P101" s="223"/>
      <c r="Q101" s="223">
        <f>SUM(Q102:Q136)</f>
        <v>9.0299999999999994</v>
      </c>
      <c r="R101" s="223"/>
      <c r="S101" s="223"/>
      <c r="T101" s="224"/>
      <c r="U101" s="218"/>
      <c r="V101" s="218">
        <f>SUM(V102:V136)</f>
        <v>43.75</v>
      </c>
      <c r="W101" s="218"/>
      <c r="AG101" t="s">
        <v>123</v>
      </c>
    </row>
    <row r="102" spans="1:60" outlineLevel="1" x14ac:dyDescent="0.2">
      <c r="A102" s="225">
        <v>25</v>
      </c>
      <c r="B102" s="226" t="s">
        <v>241</v>
      </c>
      <c r="C102" s="238" t="s">
        <v>242</v>
      </c>
      <c r="D102" s="227" t="s">
        <v>195</v>
      </c>
      <c r="E102" s="228">
        <v>6.657</v>
      </c>
      <c r="F102" s="229"/>
      <c r="G102" s="230">
        <f>ROUND(E102*F102,2)</f>
        <v>0</v>
      </c>
      <c r="H102" s="229"/>
      <c r="I102" s="230">
        <f>ROUND(E102*H102,2)</f>
        <v>0</v>
      </c>
      <c r="J102" s="229"/>
      <c r="K102" s="230">
        <f>ROUND(E102*J102,2)</f>
        <v>0</v>
      </c>
      <c r="L102" s="230">
        <v>21</v>
      </c>
      <c r="M102" s="230">
        <f>G102*(1+L102/100)</f>
        <v>0</v>
      </c>
      <c r="N102" s="230">
        <v>6.7000000000000002E-4</v>
      </c>
      <c r="O102" s="230">
        <f>ROUND(E102*N102,2)</f>
        <v>0</v>
      </c>
      <c r="P102" s="230">
        <v>0.184</v>
      </c>
      <c r="Q102" s="230">
        <f>ROUND(E102*P102,2)</f>
        <v>1.22</v>
      </c>
      <c r="R102" s="230" t="s">
        <v>243</v>
      </c>
      <c r="S102" s="230" t="s">
        <v>127</v>
      </c>
      <c r="T102" s="231" t="s">
        <v>127</v>
      </c>
      <c r="U102" s="214">
        <v>0.22700000000000001</v>
      </c>
      <c r="V102" s="214">
        <f>ROUND(E102*U102,2)</f>
        <v>1.51</v>
      </c>
      <c r="W102" s="21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159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ht="22.5" outlineLevel="1" x14ac:dyDescent="0.2">
      <c r="A103" s="211"/>
      <c r="B103" s="212"/>
      <c r="C103" s="247" t="s">
        <v>244</v>
      </c>
      <c r="D103" s="245"/>
      <c r="E103" s="245"/>
      <c r="F103" s="245"/>
      <c r="G103" s="245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161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32" t="str">
        <f>C103</f>
        <v>nebo vybourání otvorů průřezové plochy přes 4 m2 v příčkách, včetně pomocného lešení o výšce podlahy do 1900 mm a pro zatížení do 1,5 kPa  (150 kg/m2),</v>
      </c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11"/>
      <c r="B104" s="212"/>
      <c r="C104" s="240" t="s">
        <v>245</v>
      </c>
      <c r="D104" s="216"/>
      <c r="E104" s="217">
        <v>6.657</v>
      </c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132</v>
      </c>
      <c r="AH104" s="204">
        <v>0</v>
      </c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11"/>
      <c r="B105" s="212"/>
      <c r="C105" s="241"/>
      <c r="D105" s="235"/>
      <c r="E105" s="235"/>
      <c r="F105" s="235"/>
      <c r="G105" s="235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133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ht="22.5" outlineLevel="1" x14ac:dyDescent="0.2">
      <c r="A106" s="225">
        <v>26</v>
      </c>
      <c r="B106" s="226" t="s">
        <v>246</v>
      </c>
      <c r="C106" s="238" t="s">
        <v>247</v>
      </c>
      <c r="D106" s="227" t="s">
        <v>157</v>
      </c>
      <c r="E106" s="228">
        <v>1.1712</v>
      </c>
      <c r="F106" s="229"/>
      <c r="G106" s="230">
        <f>ROUND(E106*F106,2)</f>
        <v>0</v>
      </c>
      <c r="H106" s="229"/>
      <c r="I106" s="230">
        <f>ROUND(E106*H106,2)</f>
        <v>0</v>
      </c>
      <c r="J106" s="229"/>
      <c r="K106" s="230">
        <f>ROUND(E106*J106,2)</f>
        <v>0</v>
      </c>
      <c r="L106" s="230">
        <v>21</v>
      </c>
      <c r="M106" s="230">
        <f>G106*(1+L106/100)</f>
        <v>0</v>
      </c>
      <c r="N106" s="230">
        <v>0</v>
      </c>
      <c r="O106" s="230">
        <f>ROUND(E106*N106,2)</f>
        <v>0</v>
      </c>
      <c r="P106" s="230">
        <v>2.2000000000000002</v>
      </c>
      <c r="Q106" s="230">
        <f>ROUND(E106*P106,2)</f>
        <v>2.58</v>
      </c>
      <c r="R106" s="230" t="s">
        <v>243</v>
      </c>
      <c r="S106" s="230" t="s">
        <v>127</v>
      </c>
      <c r="T106" s="231" t="s">
        <v>127</v>
      </c>
      <c r="U106" s="214">
        <v>10.67</v>
      </c>
      <c r="V106" s="214">
        <f>ROUND(E106*U106,2)</f>
        <v>12.5</v>
      </c>
      <c r="W106" s="21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159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11"/>
      <c r="B107" s="212"/>
      <c r="C107" s="240" t="s">
        <v>218</v>
      </c>
      <c r="D107" s="216"/>
      <c r="E107" s="217">
        <v>1.1712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132</v>
      </c>
      <c r="AH107" s="204">
        <v>0</v>
      </c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11"/>
      <c r="B108" s="212"/>
      <c r="C108" s="241"/>
      <c r="D108" s="235"/>
      <c r="E108" s="235"/>
      <c r="F108" s="235"/>
      <c r="G108" s="235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133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ht="22.5" outlineLevel="1" x14ac:dyDescent="0.2">
      <c r="A109" s="225">
        <v>27</v>
      </c>
      <c r="B109" s="226" t="s">
        <v>248</v>
      </c>
      <c r="C109" s="238" t="s">
        <v>249</v>
      </c>
      <c r="D109" s="227" t="s">
        <v>157</v>
      </c>
      <c r="E109" s="228">
        <v>1.7567999999999999</v>
      </c>
      <c r="F109" s="229"/>
      <c r="G109" s="230">
        <f>ROUND(E109*F109,2)</f>
        <v>0</v>
      </c>
      <c r="H109" s="229"/>
      <c r="I109" s="230">
        <f>ROUND(E109*H109,2)</f>
        <v>0</v>
      </c>
      <c r="J109" s="229"/>
      <c r="K109" s="230">
        <f>ROUND(E109*J109,2)</f>
        <v>0</v>
      </c>
      <c r="L109" s="230">
        <v>21</v>
      </c>
      <c r="M109" s="230">
        <f>G109*(1+L109/100)</f>
        <v>0</v>
      </c>
      <c r="N109" s="230">
        <v>0</v>
      </c>
      <c r="O109" s="230">
        <f>ROUND(E109*N109,2)</f>
        <v>0</v>
      </c>
      <c r="P109" s="230">
        <v>2.2000000000000002</v>
      </c>
      <c r="Q109" s="230">
        <f>ROUND(E109*P109,2)</f>
        <v>3.86</v>
      </c>
      <c r="R109" s="230" t="s">
        <v>243</v>
      </c>
      <c r="S109" s="230" t="s">
        <v>127</v>
      </c>
      <c r="T109" s="231" t="s">
        <v>127</v>
      </c>
      <c r="U109" s="214">
        <v>9.2100000000000009</v>
      </c>
      <c r="V109" s="214">
        <f>ROUND(E109*U109,2)</f>
        <v>16.18</v>
      </c>
      <c r="W109" s="21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159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11"/>
      <c r="B110" s="212"/>
      <c r="C110" s="240" t="s">
        <v>222</v>
      </c>
      <c r="D110" s="216"/>
      <c r="E110" s="217">
        <v>1.7567999999999999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132</v>
      </c>
      <c r="AH110" s="204">
        <v>0</v>
      </c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11"/>
      <c r="B111" s="212"/>
      <c r="C111" s="241"/>
      <c r="D111" s="235"/>
      <c r="E111" s="235"/>
      <c r="F111" s="235"/>
      <c r="G111" s="235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133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ht="22.5" outlineLevel="1" x14ac:dyDescent="0.2">
      <c r="A112" s="225">
        <v>28</v>
      </c>
      <c r="B112" s="226" t="s">
        <v>250</v>
      </c>
      <c r="C112" s="238" t="s">
        <v>251</v>
      </c>
      <c r="D112" s="227" t="s">
        <v>157</v>
      </c>
      <c r="E112" s="228">
        <v>1.1712</v>
      </c>
      <c r="F112" s="229"/>
      <c r="G112" s="230">
        <f>ROUND(E112*F112,2)</f>
        <v>0</v>
      </c>
      <c r="H112" s="229"/>
      <c r="I112" s="230">
        <f>ROUND(E112*H112,2)</f>
        <v>0</v>
      </c>
      <c r="J112" s="229"/>
      <c r="K112" s="230">
        <f>ROUND(E112*J112,2)</f>
        <v>0</v>
      </c>
      <c r="L112" s="230">
        <v>21</v>
      </c>
      <c r="M112" s="230">
        <f>G112*(1+L112/100)</f>
        <v>0</v>
      </c>
      <c r="N112" s="230">
        <v>0</v>
      </c>
      <c r="O112" s="230">
        <f>ROUND(E112*N112,2)</f>
        <v>0</v>
      </c>
      <c r="P112" s="230">
        <v>0</v>
      </c>
      <c r="Q112" s="230">
        <f>ROUND(E112*P112,2)</f>
        <v>0</v>
      </c>
      <c r="R112" s="230" t="s">
        <v>243</v>
      </c>
      <c r="S112" s="230" t="s">
        <v>127</v>
      </c>
      <c r="T112" s="231" t="s">
        <v>127</v>
      </c>
      <c r="U112" s="214">
        <v>4.8280000000000003</v>
      </c>
      <c r="V112" s="214">
        <f>ROUND(E112*U112,2)</f>
        <v>5.65</v>
      </c>
      <c r="W112" s="21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159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11"/>
      <c r="B113" s="212"/>
      <c r="C113" s="240" t="s">
        <v>218</v>
      </c>
      <c r="D113" s="216"/>
      <c r="E113" s="217">
        <v>1.1712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132</v>
      </c>
      <c r="AH113" s="204">
        <v>0</v>
      </c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11"/>
      <c r="B114" s="212"/>
      <c r="C114" s="241"/>
      <c r="D114" s="235"/>
      <c r="E114" s="235"/>
      <c r="F114" s="235"/>
      <c r="G114" s="235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133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25">
        <v>29</v>
      </c>
      <c r="B115" s="226" t="s">
        <v>252</v>
      </c>
      <c r="C115" s="238" t="s">
        <v>253</v>
      </c>
      <c r="D115" s="227" t="s">
        <v>195</v>
      </c>
      <c r="E115" s="228">
        <v>2.52</v>
      </c>
      <c r="F115" s="229"/>
      <c r="G115" s="230">
        <f>ROUND(E115*F115,2)</f>
        <v>0</v>
      </c>
      <c r="H115" s="229"/>
      <c r="I115" s="230">
        <f>ROUND(E115*H115,2)</f>
        <v>0</v>
      </c>
      <c r="J115" s="229"/>
      <c r="K115" s="230">
        <f>ROUND(E115*J115,2)</f>
        <v>0</v>
      </c>
      <c r="L115" s="230">
        <v>21</v>
      </c>
      <c r="M115" s="230">
        <f>G115*(1+L115/100)</f>
        <v>0</v>
      </c>
      <c r="N115" s="230">
        <v>0</v>
      </c>
      <c r="O115" s="230">
        <f>ROUND(E115*N115,2)</f>
        <v>0</v>
      </c>
      <c r="P115" s="230">
        <v>2.5510000000000001E-2</v>
      </c>
      <c r="Q115" s="230">
        <f>ROUND(E115*P115,2)</f>
        <v>0.06</v>
      </c>
      <c r="R115" s="230" t="s">
        <v>243</v>
      </c>
      <c r="S115" s="230" t="s">
        <v>127</v>
      </c>
      <c r="T115" s="231" t="s">
        <v>127</v>
      </c>
      <c r="U115" s="214">
        <v>0.11550000000000001</v>
      </c>
      <c r="V115" s="214">
        <f>ROUND(E115*U115,2)</f>
        <v>0.28999999999999998</v>
      </c>
      <c r="W115" s="21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159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11"/>
      <c r="B116" s="212"/>
      <c r="C116" s="240" t="s">
        <v>254</v>
      </c>
      <c r="D116" s="216"/>
      <c r="E116" s="217">
        <v>1.32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132</v>
      </c>
      <c r="AH116" s="204">
        <v>0</v>
      </c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11"/>
      <c r="B117" s="212"/>
      <c r="C117" s="240" t="s">
        <v>255</v>
      </c>
      <c r="D117" s="216"/>
      <c r="E117" s="217">
        <v>1.2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132</v>
      </c>
      <c r="AH117" s="204">
        <v>0</v>
      </c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11"/>
      <c r="B118" s="212"/>
      <c r="C118" s="241"/>
      <c r="D118" s="235"/>
      <c r="E118" s="235"/>
      <c r="F118" s="235"/>
      <c r="G118" s="235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133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25">
        <v>30</v>
      </c>
      <c r="B119" s="226" t="s">
        <v>256</v>
      </c>
      <c r="C119" s="238" t="s">
        <v>257</v>
      </c>
      <c r="D119" s="227" t="s">
        <v>195</v>
      </c>
      <c r="E119" s="228">
        <v>2.52</v>
      </c>
      <c r="F119" s="229"/>
      <c r="G119" s="230">
        <f>ROUND(E119*F119,2)</f>
        <v>0</v>
      </c>
      <c r="H119" s="229"/>
      <c r="I119" s="230">
        <f>ROUND(E119*H119,2)</f>
        <v>0</v>
      </c>
      <c r="J119" s="229"/>
      <c r="K119" s="230">
        <f>ROUND(E119*J119,2)</f>
        <v>0</v>
      </c>
      <c r="L119" s="230">
        <v>21</v>
      </c>
      <c r="M119" s="230">
        <f>G119*(1+L119/100)</f>
        <v>0</v>
      </c>
      <c r="N119" s="230">
        <v>0</v>
      </c>
      <c r="O119" s="230">
        <f>ROUND(E119*N119,2)</f>
        <v>0</v>
      </c>
      <c r="P119" s="230">
        <v>0.02</v>
      </c>
      <c r="Q119" s="230">
        <f>ROUND(E119*P119,2)</f>
        <v>0.05</v>
      </c>
      <c r="R119" s="230" t="s">
        <v>243</v>
      </c>
      <c r="S119" s="230" t="s">
        <v>127</v>
      </c>
      <c r="T119" s="231" t="s">
        <v>127</v>
      </c>
      <c r="U119" s="214">
        <v>0.23</v>
      </c>
      <c r="V119" s="214">
        <f>ROUND(E119*U119,2)</f>
        <v>0.57999999999999996</v>
      </c>
      <c r="W119" s="21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159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11"/>
      <c r="B120" s="212"/>
      <c r="C120" s="247" t="s">
        <v>258</v>
      </c>
      <c r="D120" s="245"/>
      <c r="E120" s="245"/>
      <c r="F120" s="245"/>
      <c r="G120" s="245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161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11"/>
      <c r="B121" s="212"/>
      <c r="C121" s="240" t="s">
        <v>259</v>
      </c>
      <c r="D121" s="216"/>
      <c r="E121" s="217">
        <v>1.32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132</v>
      </c>
      <c r="AH121" s="204">
        <v>0</v>
      </c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11"/>
      <c r="B122" s="212"/>
      <c r="C122" s="240" t="s">
        <v>260</v>
      </c>
      <c r="D122" s="216"/>
      <c r="E122" s="217">
        <v>1.2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132</v>
      </c>
      <c r="AH122" s="204">
        <v>0</v>
      </c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11"/>
      <c r="B123" s="212"/>
      <c r="C123" s="241"/>
      <c r="D123" s="235"/>
      <c r="E123" s="235"/>
      <c r="F123" s="235"/>
      <c r="G123" s="235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133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25">
        <v>31</v>
      </c>
      <c r="B124" s="226" t="s">
        <v>261</v>
      </c>
      <c r="C124" s="238" t="s">
        <v>262</v>
      </c>
      <c r="D124" s="227" t="s">
        <v>191</v>
      </c>
      <c r="E124" s="228">
        <v>2</v>
      </c>
      <c r="F124" s="229"/>
      <c r="G124" s="230">
        <f>ROUND(E124*F124,2)</f>
        <v>0</v>
      </c>
      <c r="H124" s="229"/>
      <c r="I124" s="230">
        <f>ROUND(E124*H124,2)</f>
        <v>0</v>
      </c>
      <c r="J124" s="229"/>
      <c r="K124" s="230">
        <f>ROUND(E124*J124,2)</f>
        <v>0</v>
      </c>
      <c r="L124" s="230">
        <v>21</v>
      </c>
      <c r="M124" s="230">
        <f>G124*(1+L124/100)</f>
        <v>0</v>
      </c>
      <c r="N124" s="230">
        <v>0</v>
      </c>
      <c r="O124" s="230">
        <f>ROUND(E124*N124,2)</f>
        <v>0</v>
      </c>
      <c r="P124" s="230">
        <v>0</v>
      </c>
      <c r="Q124" s="230">
        <f>ROUND(E124*P124,2)</f>
        <v>0</v>
      </c>
      <c r="R124" s="230" t="s">
        <v>243</v>
      </c>
      <c r="S124" s="230" t="s">
        <v>127</v>
      </c>
      <c r="T124" s="231" t="s">
        <v>127</v>
      </c>
      <c r="U124" s="214">
        <v>0.05</v>
      </c>
      <c r="V124" s="214">
        <f>ROUND(E124*U124,2)</f>
        <v>0.1</v>
      </c>
      <c r="W124" s="21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159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outlineLevel="1" x14ac:dyDescent="0.2">
      <c r="A125" s="211"/>
      <c r="B125" s="212"/>
      <c r="C125" s="247" t="s">
        <v>263</v>
      </c>
      <c r="D125" s="245"/>
      <c r="E125" s="245"/>
      <c r="F125" s="245"/>
      <c r="G125" s="245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161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11"/>
      <c r="B126" s="212"/>
      <c r="C126" s="240" t="s">
        <v>264</v>
      </c>
      <c r="D126" s="216"/>
      <c r="E126" s="217">
        <v>2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132</v>
      </c>
      <c r="AH126" s="204">
        <v>0</v>
      </c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11"/>
      <c r="B127" s="212"/>
      <c r="C127" s="241"/>
      <c r="D127" s="235"/>
      <c r="E127" s="235"/>
      <c r="F127" s="235"/>
      <c r="G127" s="235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133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ht="33.75" outlineLevel="1" x14ac:dyDescent="0.2">
      <c r="A128" s="225">
        <v>32</v>
      </c>
      <c r="B128" s="226" t="s">
        <v>265</v>
      </c>
      <c r="C128" s="238" t="s">
        <v>266</v>
      </c>
      <c r="D128" s="227" t="s">
        <v>195</v>
      </c>
      <c r="E128" s="228">
        <v>2.3443000000000001</v>
      </c>
      <c r="F128" s="229"/>
      <c r="G128" s="230">
        <f>ROUND(E128*F128,2)</f>
        <v>0</v>
      </c>
      <c r="H128" s="229"/>
      <c r="I128" s="230">
        <f>ROUND(E128*H128,2)</f>
        <v>0</v>
      </c>
      <c r="J128" s="229"/>
      <c r="K128" s="230">
        <f>ROUND(E128*J128,2)</f>
        <v>0</v>
      </c>
      <c r="L128" s="230">
        <v>21</v>
      </c>
      <c r="M128" s="230">
        <f>G128*(1+L128/100)</f>
        <v>0</v>
      </c>
      <c r="N128" s="230">
        <v>1.17E-3</v>
      </c>
      <c r="O128" s="230">
        <f>ROUND(E128*N128,2)</f>
        <v>0</v>
      </c>
      <c r="P128" s="230">
        <v>7.5999999999999998E-2</v>
      </c>
      <c r="Q128" s="230">
        <f>ROUND(E128*P128,2)</f>
        <v>0.18</v>
      </c>
      <c r="R128" s="230" t="s">
        <v>243</v>
      </c>
      <c r="S128" s="230" t="s">
        <v>127</v>
      </c>
      <c r="T128" s="231" t="s">
        <v>127</v>
      </c>
      <c r="U128" s="214">
        <v>0.93899999999999995</v>
      </c>
      <c r="V128" s="214">
        <f>ROUND(E128*U128,2)</f>
        <v>2.2000000000000002</v>
      </c>
      <c r="W128" s="21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159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11"/>
      <c r="B129" s="212"/>
      <c r="C129" s="240" t="s">
        <v>267</v>
      </c>
      <c r="D129" s="216"/>
      <c r="E129" s="217">
        <v>2.3443000000000001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132</v>
      </c>
      <c r="AH129" s="204">
        <v>0</v>
      </c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11"/>
      <c r="B130" s="212"/>
      <c r="C130" s="241"/>
      <c r="D130" s="235"/>
      <c r="E130" s="235"/>
      <c r="F130" s="235"/>
      <c r="G130" s="235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133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ht="22.5" outlineLevel="1" x14ac:dyDescent="0.2">
      <c r="A131" s="225">
        <v>33</v>
      </c>
      <c r="B131" s="226" t="s">
        <v>268</v>
      </c>
      <c r="C131" s="238" t="s">
        <v>269</v>
      </c>
      <c r="D131" s="227" t="s">
        <v>195</v>
      </c>
      <c r="E131" s="228">
        <v>15.81</v>
      </c>
      <c r="F131" s="229"/>
      <c r="G131" s="230">
        <f>ROUND(E131*F131,2)</f>
        <v>0</v>
      </c>
      <c r="H131" s="229"/>
      <c r="I131" s="230">
        <f>ROUND(E131*H131,2)</f>
        <v>0</v>
      </c>
      <c r="J131" s="229"/>
      <c r="K131" s="230">
        <f>ROUND(E131*J131,2)</f>
        <v>0</v>
      </c>
      <c r="L131" s="230">
        <v>21</v>
      </c>
      <c r="M131" s="230">
        <f>G131*(1+L131/100)</f>
        <v>0</v>
      </c>
      <c r="N131" s="230">
        <v>0</v>
      </c>
      <c r="O131" s="230">
        <f>ROUND(E131*N131,2)</f>
        <v>0</v>
      </c>
      <c r="P131" s="230">
        <v>6.8000000000000005E-2</v>
      </c>
      <c r="Q131" s="230">
        <f>ROUND(E131*P131,2)</f>
        <v>1.08</v>
      </c>
      <c r="R131" s="230" t="s">
        <v>243</v>
      </c>
      <c r="S131" s="230" t="s">
        <v>127</v>
      </c>
      <c r="T131" s="231" t="s">
        <v>127</v>
      </c>
      <c r="U131" s="214">
        <v>0.3</v>
      </c>
      <c r="V131" s="214">
        <f>ROUND(E131*U131,2)</f>
        <v>4.74</v>
      </c>
      <c r="W131" s="21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159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outlineLevel="1" x14ac:dyDescent="0.2">
      <c r="A132" s="211"/>
      <c r="B132" s="212"/>
      <c r="C132" s="247" t="s">
        <v>270</v>
      </c>
      <c r="D132" s="245"/>
      <c r="E132" s="245"/>
      <c r="F132" s="245"/>
      <c r="G132" s="245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161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11"/>
      <c r="B133" s="212"/>
      <c r="C133" s="240" t="s">
        <v>271</v>
      </c>
      <c r="D133" s="216"/>
      <c r="E133" s="217">
        <v>7.8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132</v>
      </c>
      <c r="AH133" s="204">
        <v>0</v>
      </c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11"/>
      <c r="B134" s="212"/>
      <c r="C134" s="240" t="s">
        <v>272</v>
      </c>
      <c r="D134" s="216"/>
      <c r="E134" s="217">
        <v>6.66</v>
      </c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132</v>
      </c>
      <c r="AH134" s="204">
        <v>0</v>
      </c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11"/>
      <c r="B135" s="212"/>
      <c r="C135" s="240" t="s">
        <v>273</v>
      </c>
      <c r="D135" s="216"/>
      <c r="E135" s="217">
        <v>1.35</v>
      </c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132</v>
      </c>
      <c r="AH135" s="204">
        <v>0</v>
      </c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11"/>
      <c r="B136" s="212"/>
      <c r="C136" s="241"/>
      <c r="D136" s="235"/>
      <c r="E136" s="235"/>
      <c r="F136" s="235"/>
      <c r="G136" s="235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133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x14ac:dyDescent="0.2">
      <c r="A137" s="219" t="s">
        <v>122</v>
      </c>
      <c r="B137" s="220" t="s">
        <v>73</v>
      </c>
      <c r="C137" s="237" t="s">
        <v>74</v>
      </c>
      <c r="D137" s="221"/>
      <c r="E137" s="222"/>
      <c r="F137" s="223"/>
      <c r="G137" s="223">
        <f>SUMIF(AG138:AG143,"&lt;&gt;NOR",G138:G143)</f>
        <v>0</v>
      </c>
      <c r="H137" s="223"/>
      <c r="I137" s="223">
        <f>SUM(I138:I143)</f>
        <v>0</v>
      </c>
      <c r="J137" s="223"/>
      <c r="K137" s="223">
        <f>SUM(K138:K143)</f>
        <v>0</v>
      </c>
      <c r="L137" s="223"/>
      <c r="M137" s="223">
        <f>SUM(M138:M143)</f>
        <v>0</v>
      </c>
      <c r="N137" s="223"/>
      <c r="O137" s="223">
        <f>SUM(O138:O143)</f>
        <v>0</v>
      </c>
      <c r="P137" s="223"/>
      <c r="Q137" s="223">
        <f>SUM(Q138:Q143)</f>
        <v>0</v>
      </c>
      <c r="R137" s="223"/>
      <c r="S137" s="223"/>
      <c r="T137" s="224"/>
      <c r="U137" s="218"/>
      <c r="V137" s="218">
        <f>SUM(V138:V143)</f>
        <v>16.54</v>
      </c>
      <c r="W137" s="218"/>
      <c r="AG137" t="s">
        <v>123</v>
      </c>
    </row>
    <row r="138" spans="1:60" ht="33.75" outlineLevel="1" x14ac:dyDescent="0.2">
      <c r="A138" s="225">
        <v>34</v>
      </c>
      <c r="B138" s="226" t="s">
        <v>274</v>
      </c>
      <c r="C138" s="238" t="s">
        <v>275</v>
      </c>
      <c r="D138" s="227" t="s">
        <v>225</v>
      </c>
      <c r="E138" s="228">
        <v>17.620920000000002</v>
      </c>
      <c r="F138" s="229"/>
      <c r="G138" s="230">
        <f>ROUND(E138*F138,2)</f>
        <v>0</v>
      </c>
      <c r="H138" s="229"/>
      <c r="I138" s="230">
        <f>ROUND(E138*H138,2)</f>
        <v>0</v>
      </c>
      <c r="J138" s="229"/>
      <c r="K138" s="230">
        <f>ROUND(E138*J138,2)</f>
        <v>0</v>
      </c>
      <c r="L138" s="230">
        <v>21</v>
      </c>
      <c r="M138" s="230">
        <f>G138*(1+L138/100)</f>
        <v>0</v>
      </c>
      <c r="N138" s="230">
        <v>0</v>
      </c>
      <c r="O138" s="230">
        <f>ROUND(E138*N138,2)</f>
        <v>0</v>
      </c>
      <c r="P138" s="230">
        <v>0</v>
      </c>
      <c r="Q138" s="230">
        <f>ROUND(E138*P138,2)</f>
        <v>0</v>
      </c>
      <c r="R138" s="230" t="s">
        <v>205</v>
      </c>
      <c r="S138" s="230" t="s">
        <v>127</v>
      </c>
      <c r="T138" s="231" t="s">
        <v>127</v>
      </c>
      <c r="U138" s="214">
        <v>0.9385</v>
      </c>
      <c r="V138" s="214">
        <f>ROUND(E138*U138,2)</f>
        <v>16.54</v>
      </c>
      <c r="W138" s="21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276</v>
      </c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11"/>
      <c r="B139" s="212"/>
      <c r="C139" s="247" t="s">
        <v>277</v>
      </c>
      <c r="D139" s="245"/>
      <c r="E139" s="245"/>
      <c r="F139" s="245"/>
      <c r="G139" s="245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161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11"/>
      <c r="B140" s="212"/>
      <c r="C140" s="240" t="s">
        <v>278</v>
      </c>
      <c r="D140" s="216"/>
      <c r="E140" s="217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132</v>
      </c>
      <c r="AH140" s="204">
        <v>0</v>
      </c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11"/>
      <c r="B141" s="212"/>
      <c r="C141" s="240" t="s">
        <v>279</v>
      </c>
      <c r="D141" s="216"/>
      <c r="E141" s="217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132</v>
      </c>
      <c r="AH141" s="204">
        <v>0</v>
      </c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outlineLevel="1" x14ac:dyDescent="0.2">
      <c r="A142" s="211"/>
      <c r="B142" s="212"/>
      <c r="C142" s="240" t="s">
        <v>280</v>
      </c>
      <c r="D142" s="216"/>
      <c r="E142" s="217">
        <v>17.620920000000002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132</v>
      </c>
      <c r="AH142" s="204">
        <v>0</v>
      </c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outlineLevel="1" x14ac:dyDescent="0.2">
      <c r="A143" s="211"/>
      <c r="B143" s="212"/>
      <c r="C143" s="241"/>
      <c r="D143" s="235"/>
      <c r="E143" s="235"/>
      <c r="F143" s="235"/>
      <c r="G143" s="235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133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x14ac:dyDescent="0.2">
      <c r="A144" s="219" t="s">
        <v>122</v>
      </c>
      <c r="B144" s="220" t="s">
        <v>75</v>
      </c>
      <c r="C144" s="237" t="s">
        <v>76</v>
      </c>
      <c r="D144" s="221"/>
      <c r="E144" s="222"/>
      <c r="F144" s="223"/>
      <c r="G144" s="223">
        <f>SUMIF(AG145:AG160,"&lt;&gt;NOR",G145:G160)</f>
        <v>0</v>
      </c>
      <c r="H144" s="223"/>
      <c r="I144" s="223">
        <f>SUM(I145:I160)</f>
        <v>0</v>
      </c>
      <c r="J144" s="223"/>
      <c r="K144" s="223">
        <f>SUM(K145:K160)</f>
        <v>0</v>
      </c>
      <c r="L144" s="223"/>
      <c r="M144" s="223">
        <f>SUM(M145:M160)</f>
        <v>0</v>
      </c>
      <c r="N144" s="223"/>
      <c r="O144" s="223">
        <f>SUM(O145:O160)</f>
        <v>0.14000000000000001</v>
      </c>
      <c r="P144" s="223"/>
      <c r="Q144" s="223">
        <f>SUM(Q145:Q160)</f>
        <v>0</v>
      </c>
      <c r="R144" s="223"/>
      <c r="S144" s="223"/>
      <c r="T144" s="224"/>
      <c r="U144" s="218"/>
      <c r="V144" s="218">
        <f>SUM(V145:V160)</f>
        <v>7.22</v>
      </c>
      <c r="W144" s="218"/>
      <c r="AG144" t="s">
        <v>123</v>
      </c>
    </row>
    <row r="145" spans="1:60" ht="22.5" outlineLevel="1" x14ac:dyDescent="0.2">
      <c r="A145" s="225">
        <v>35</v>
      </c>
      <c r="B145" s="226" t="s">
        <v>281</v>
      </c>
      <c r="C145" s="238" t="s">
        <v>282</v>
      </c>
      <c r="D145" s="227" t="s">
        <v>195</v>
      </c>
      <c r="E145" s="228">
        <v>14.352</v>
      </c>
      <c r="F145" s="229"/>
      <c r="G145" s="230">
        <f>ROUND(E145*F145,2)</f>
        <v>0</v>
      </c>
      <c r="H145" s="229"/>
      <c r="I145" s="230">
        <f>ROUND(E145*H145,2)</f>
        <v>0</v>
      </c>
      <c r="J145" s="229"/>
      <c r="K145" s="230">
        <f>ROUND(E145*J145,2)</f>
        <v>0</v>
      </c>
      <c r="L145" s="230">
        <v>21</v>
      </c>
      <c r="M145" s="230">
        <f>G145*(1+L145/100)</f>
        <v>0</v>
      </c>
      <c r="N145" s="230">
        <v>3.3E-4</v>
      </c>
      <c r="O145" s="230">
        <f>ROUND(E145*N145,2)</f>
        <v>0</v>
      </c>
      <c r="P145" s="230">
        <v>0</v>
      </c>
      <c r="Q145" s="230">
        <f>ROUND(E145*P145,2)</f>
        <v>0</v>
      </c>
      <c r="R145" s="230" t="s">
        <v>283</v>
      </c>
      <c r="S145" s="230" t="s">
        <v>127</v>
      </c>
      <c r="T145" s="231" t="s">
        <v>127</v>
      </c>
      <c r="U145" s="214">
        <v>2.75E-2</v>
      </c>
      <c r="V145" s="214">
        <f>ROUND(E145*U145,2)</f>
        <v>0.39</v>
      </c>
      <c r="W145" s="21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159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ht="22.5" outlineLevel="1" x14ac:dyDescent="0.2">
      <c r="A146" s="211"/>
      <c r="B146" s="212"/>
      <c r="C146" s="240" t="s">
        <v>284</v>
      </c>
      <c r="D146" s="216"/>
      <c r="E146" s="217">
        <v>11.832000000000001</v>
      </c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132</v>
      </c>
      <c r="AH146" s="204">
        <v>0</v>
      </c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11"/>
      <c r="B147" s="212"/>
      <c r="C147" s="240" t="s">
        <v>285</v>
      </c>
      <c r="D147" s="216"/>
      <c r="E147" s="217">
        <v>1.32</v>
      </c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132</v>
      </c>
      <c r="AH147" s="204">
        <v>0</v>
      </c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11"/>
      <c r="B148" s="212"/>
      <c r="C148" s="240" t="s">
        <v>286</v>
      </c>
      <c r="D148" s="216"/>
      <c r="E148" s="217">
        <v>1.2</v>
      </c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132</v>
      </c>
      <c r="AH148" s="204">
        <v>0</v>
      </c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11"/>
      <c r="B149" s="212"/>
      <c r="C149" s="241"/>
      <c r="D149" s="235"/>
      <c r="E149" s="235"/>
      <c r="F149" s="235"/>
      <c r="G149" s="235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133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ht="22.5" outlineLevel="1" x14ac:dyDescent="0.2">
      <c r="A150" s="225">
        <v>36</v>
      </c>
      <c r="B150" s="226" t="s">
        <v>287</v>
      </c>
      <c r="C150" s="238" t="s">
        <v>288</v>
      </c>
      <c r="D150" s="227" t="s">
        <v>195</v>
      </c>
      <c r="E150" s="228">
        <v>14.352</v>
      </c>
      <c r="F150" s="229"/>
      <c r="G150" s="230">
        <f>ROUND(E150*F150,2)</f>
        <v>0</v>
      </c>
      <c r="H150" s="229"/>
      <c r="I150" s="230">
        <f>ROUND(E150*H150,2)</f>
        <v>0</v>
      </c>
      <c r="J150" s="229"/>
      <c r="K150" s="230">
        <f>ROUND(E150*J150,2)</f>
        <v>0</v>
      </c>
      <c r="L150" s="230">
        <v>21</v>
      </c>
      <c r="M150" s="230">
        <f>G150*(1+L150/100)</f>
        <v>0</v>
      </c>
      <c r="N150" s="230">
        <v>9.7400000000000004E-3</v>
      </c>
      <c r="O150" s="230">
        <f>ROUND(E150*N150,2)</f>
        <v>0.14000000000000001</v>
      </c>
      <c r="P150" s="230">
        <v>0</v>
      </c>
      <c r="Q150" s="230">
        <f>ROUND(E150*P150,2)</f>
        <v>0</v>
      </c>
      <c r="R150" s="230" t="s">
        <v>283</v>
      </c>
      <c r="S150" s="230" t="s">
        <v>127</v>
      </c>
      <c r="T150" s="231" t="s">
        <v>127</v>
      </c>
      <c r="U150" s="214">
        <v>0.45982000000000001</v>
      </c>
      <c r="V150" s="214">
        <f>ROUND(E150*U150,2)</f>
        <v>6.6</v>
      </c>
      <c r="W150" s="21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159</v>
      </c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ht="22.5" outlineLevel="1" x14ac:dyDescent="0.2">
      <c r="A151" s="211"/>
      <c r="B151" s="212"/>
      <c r="C151" s="240" t="s">
        <v>284</v>
      </c>
      <c r="D151" s="216"/>
      <c r="E151" s="217">
        <v>11.832000000000001</v>
      </c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132</v>
      </c>
      <c r="AH151" s="204">
        <v>0</v>
      </c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11"/>
      <c r="B152" s="212"/>
      <c r="C152" s="240" t="s">
        <v>285</v>
      </c>
      <c r="D152" s="216"/>
      <c r="E152" s="217">
        <v>1.32</v>
      </c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132</v>
      </c>
      <c r="AH152" s="204">
        <v>0</v>
      </c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11"/>
      <c r="B153" s="212"/>
      <c r="C153" s="240" t="s">
        <v>286</v>
      </c>
      <c r="D153" s="216"/>
      <c r="E153" s="217">
        <v>1.2</v>
      </c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132</v>
      </c>
      <c r="AH153" s="204">
        <v>0</v>
      </c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11"/>
      <c r="B154" s="212"/>
      <c r="C154" s="241"/>
      <c r="D154" s="235"/>
      <c r="E154" s="235"/>
      <c r="F154" s="235"/>
      <c r="G154" s="235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133</v>
      </c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outlineLevel="1" x14ac:dyDescent="0.2">
      <c r="A155" s="225">
        <v>37</v>
      </c>
      <c r="B155" s="226" t="s">
        <v>289</v>
      </c>
      <c r="C155" s="238" t="s">
        <v>290</v>
      </c>
      <c r="D155" s="227" t="s">
        <v>225</v>
      </c>
      <c r="E155" s="228">
        <v>0.14452000000000001</v>
      </c>
      <c r="F155" s="229"/>
      <c r="G155" s="230">
        <f>ROUND(E155*F155,2)</f>
        <v>0</v>
      </c>
      <c r="H155" s="229"/>
      <c r="I155" s="230">
        <f>ROUND(E155*H155,2)</f>
        <v>0</v>
      </c>
      <c r="J155" s="229"/>
      <c r="K155" s="230">
        <f>ROUND(E155*J155,2)</f>
        <v>0</v>
      </c>
      <c r="L155" s="230">
        <v>21</v>
      </c>
      <c r="M155" s="230">
        <f>G155*(1+L155/100)</f>
        <v>0</v>
      </c>
      <c r="N155" s="230">
        <v>0</v>
      </c>
      <c r="O155" s="230">
        <f>ROUND(E155*N155,2)</f>
        <v>0</v>
      </c>
      <c r="P155" s="230">
        <v>0</v>
      </c>
      <c r="Q155" s="230">
        <f>ROUND(E155*P155,2)</f>
        <v>0</v>
      </c>
      <c r="R155" s="230" t="s">
        <v>283</v>
      </c>
      <c r="S155" s="230" t="s">
        <v>127</v>
      </c>
      <c r="T155" s="231" t="s">
        <v>127</v>
      </c>
      <c r="U155" s="214">
        <v>1.5669999999999999</v>
      </c>
      <c r="V155" s="214">
        <f>ROUND(E155*U155,2)</f>
        <v>0.23</v>
      </c>
      <c r="W155" s="21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276</v>
      </c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outlineLevel="1" x14ac:dyDescent="0.2">
      <c r="A156" s="211"/>
      <c r="B156" s="212"/>
      <c r="C156" s="247" t="s">
        <v>291</v>
      </c>
      <c r="D156" s="245"/>
      <c r="E156" s="245"/>
      <c r="F156" s="245"/>
      <c r="G156" s="245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161</v>
      </c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outlineLevel="1" x14ac:dyDescent="0.2">
      <c r="A157" s="211"/>
      <c r="B157" s="212"/>
      <c r="C157" s="240" t="s">
        <v>278</v>
      </c>
      <c r="D157" s="216"/>
      <c r="E157" s="217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132</v>
      </c>
      <c r="AH157" s="204">
        <v>0</v>
      </c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outlineLevel="1" x14ac:dyDescent="0.2">
      <c r="A158" s="211"/>
      <c r="B158" s="212"/>
      <c r="C158" s="240" t="s">
        <v>292</v>
      </c>
      <c r="D158" s="216"/>
      <c r="E158" s="217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 t="s">
        <v>132</v>
      </c>
      <c r="AH158" s="204">
        <v>0</v>
      </c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</row>
    <row r="159" spans="1:60" outlineLevel="1" x14ac:dyDescent="0.2">
      <c r="A159" s="211"/>
      <c r="B159" s="212"/>
      <c r="C159" s="240" t="s">
        <v>293</v>
      </c>
      <c r="D159" s="216"/>
      <c r="E159" s="217">
        <v>0.14452000000000001</v>
      </c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132</v>
      </c>
      <c r="AH159" s="204">
        <v>0</v>
      </c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11"/>
      <c r="B160" s="212"/>
      <c r="C160" s="241"/>
      <c r="D160" s="235"/>
      <c r="E160" s="235"/>
      <c r="F160" s="235"/>
      <c r="G160" s="235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133</v>
      </c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x14ac:dyDescent="0.2">
      <c r="A161" s="219" t="s">
        <v>122</v>
      </c>
      <c r="B161" s="220" t="s">
        <v>83</v>
      </c>
      <c r="C161" s="237" t="s">
        <v>84</v>
      </c>
      <c r="D161" s="221"/>
      <c r="E161" s="222"/>
      <c r="F161" s="223"/>
      <c r="G161" s="223">
        <f>SUMIF(AG162:AG167,"&lt;&gt;NOR",G162:G167)</f>
        <v>0</v>
      </c>
      <c r="H161" s="223"/>
      <c r="I161" s="223">
        <f>SUM(I162:I167)</f>
        <v>0</v>
      </c>
      <c r="J161" s="223"/>
      <c r="K161" s="223">
        <f>SUM(K162:K167)</f>
        <v>0</v>
      </c>
      <c r="L161" s="223"/>
      <c r="M161" s="223">
        <f>SUM(M162:M167)</f>
        <v>0</v>
      </c>
      <c r="N161" s="223"/>
      <c r="O161" s="223">
        <f>SUM(O162:O167)</f>
        <v>0.03</v>
      </c>
      <c r="P161" s="223"/>
      <c r="Q161" s="223">
        <f>SUM(Q162:Q167)</f>
        <v>0</v>
      </c>
      <c r="R161" s="223"/>
      <c r="S161" s="223"/>
      <c r="T161" s="224"/>
      <c r="U161" s="218"/>
      <c r="V161" s="218">
        <f>SUM(V162:V167)</f>
        <v>2.9</v>
      </c>
      <c r="W161" s="218"/>
      <c r="AG161" t="s">
        <v>123</v>
      </c>
    </row>
    <row r="162" spans="1:60" ht="22.5" outlineLevel="1" x14ac:dyDescent="0.2">
      <c r="A162" s="225">
        <v>38</v>
      </c>
      <c r="B162" s="226" t="s">
        <v>294</v>
      </c>
      <c r="C162" s="238" t="s">
        <v>295</v>
      </c>
      <c r="D162" s="227" t="s">
        <v>191</v>
      </c>
      <c r="E162" s="228">
        <v>2</v>
      </c>
      <c r="F162" s="229"/>
      <c r="G162" s="230">
        <f>ROUND(E162*F162,2)</f>
        <v>0</v>
      </c>
      <c r="H162" s="229"/>
      <c r="I162" s="230">
        <f>ROUND(E162*H162,2)</f>
        <v>0</v>
      </c>
      <c r="J162" s="229"/>
      <c r="K162" s="230">
        <f>ROUND(E162*J162,2)</f>
        <v>0</v>
      </c>
      <c r="L162" s="230">
        <v>21</v>
      </c>
      <c r="M162" s="230">
        <f>G162*(1+L162/100)</f>
        <v>0</v>
      </c>
      <c r="N162" s="230">
        <v>0</v>
      </c>
      <c r="O162" s="230">
        <f>ROUND(E162*N162,2)</f>
        <v>0</v>
      </c>
      <c r="P162" s="230">
        <v>0</v>
      </c>
      <c r="Q162" s="230">
        <f>ROUND(E162*P162,2)</f>
        <v>0</v>
      </c>
      <c r="R162" s="230" t="s">
        <v>296</v>
      </c>
      <c r="S162" s="230" t="s">
        <v>127</v>
      </c>
      <c r="T162" s="231" t="s">
        <v>127</v>
      </c>
      <c r="U162" s="214">
        <v>1.45</v>
      </c>
      <c r="V162" s="214">
        <f>ROUND(E162*U162,2)</f>
        <v>2.9</v>
      </c>
      <c r="W162" s="21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159</v>
      </c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outlineLevel="1" x14ac:dyDescent="0.2">
      <c r="A163" s="211"/>
      <c r="B163" s="212"/>
      <c r="C163" s="240" t="s">
        <v>192</v>
      </c>
      <c r="D163" s="216"/>
      <c r="E163" s="217">
        <v>2</v>
      </c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132</v>
      </c>
      <c r="AH163" s="204">
        <v>0</v>
      </c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outlineLevel="1" x14ac:dyDescent="0.2">
      <c r="A164" s="211"/>
      <c r="B164" s="212"/>
      <c r="C164" s="241"/>
      <c r="D164" s="235"/>
      <c r="E164" s="235"/>
      <c r="F164" s="235"/>
      <c r="G164" s="235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133</v>
      </c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ht="22.5" outlineLevel="1" x14ac:dyDescent="0.2">
      <c r="A165" s="225">
        <v>39</v>
      </c>
      <c r="B165" s="226" t="s">
        <v>297</v>
      </c>
      <c r="C165" s="238" t="s">
        <v>298</v>
      </c>
      <c r="D165" s="227" t="s">
        <v>191</v>
      </c>
      <c r="E165" s="228">
        <v>2</v>
      </c>
      <c r="F165" s="229"/>
      <c r="G165" s="230">
        <f>ROUND(E165*F165,2)</f>
        <v>0</v>
      </c>
      <c r="H165" s="229"/>
      <c r="I165" s="230">
        <f>ROUND(E165*H165,2)</f>
        <v>0</v>
      </c>
      <c r="J165" s="229"/>
      <c r="K165" s="230">
        <f>ROUND(E165*J165,2)</f>
        <v>0</v>
      </c>
      <c r="L165" s="230">
        <v>21</v>
      </c>
      <c r="M165" s="230">
        <f>G165*(1+L165/100)</f>
        <v>0</v>
      </c>
      <c r="N165" s="230">
        <v>1.55E-2</v>
      </c>
      <c r="O165" s="230">
        <f>ROUND(E165*N165,2)</f>
        <v>0.03</v>
      </c>
      <c r="P165" s="230">
        <v>0</v>
      </c>
      <c r="Q165" s="230">
        <f>ROUND(E165*P165,2)</f>
        <v>0</v>
      </c>
      <c r="R165" s="230" t="s">
        <v>201</v>
      </c>
      <c r="S165" s="230" t="s">
        <v>127</v>
      </c>
      <c r="T165" s="231" t="s">
        <v>127</v>
      </c>
      <c r="U165" s="214">
        <v>0</v>
      </c>
      <c r="V165" s="214">
        <f>ROUND(E165*U165,2)</f>
        <v>0</v>
      </c>
      <c r="W165" s="21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 t="s">
        <v>202</v>
      </c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</row>
    <row r="166" spans="1:60" outlineLevel="1" x14ac:dyDescent="0.2">
      <c r="A166" s="211"/>
      <c r="B166" s="212"/>
      <c r="C166" s="240" t="s">
        <v>192</v>
      </c>
      <c r="D166" s="216"/>
      <c r="E166" s="217">
        <v>2</v>
      </c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 t="s">
        <v>132</v>
      </c>
      <c r="AH166" s="204">
        <v>0</v>
      </c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</row>
    <row r="167" spans="1:60" outlineLevel="1" x14ac:dyDescent="0.2">
      <c r="A167" s="211"/>
      <c r="B167" s="212"/>
      <c r="C167" s="241"/>
      <c r="D167" s="235"/>
      <c r="E167" s="235"/>
      <c r="F167" s="235"/>
      <c r="G167" s="235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 t="s">
        <v>133</v>
      </c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</row>
    <row r="168" spans="1:60" x14ac:dyDescent="0.2">
      <c r="A168" s="219" t="s">
        <v>122</v>
      </c>
      <c r="B168" s="220" t="s">
        <v>85</v>
      </c>
      <c r="C168" s="237" t="s">
        <v>86</v>
      </c>
      <c r="D168" s="221"/>
      <c r="E168" s="222"/>
      <c r="F168" s="223"/>
      <c r="G168" s="223">
        <f>SUMIF(AG169:AG297,"&lt;&gt;NOR",G169:G297)</f>
        <v>0</v>
      </c>
      <c r="H168" s="223"/>
      <c r="I168" s="223">
        <f>SUM(I169:I297)</f>
        <v>0</v>
      </c>
      <c r="J168" s="223"/>
      <c r="K168" s="223">
        <f>SUM(K169:K297)</f>
        <v>0</v>
      </c>
      <c r="L168" s="223"/>
      <c r="M168" s="223">
        <f>SUM(M169:M297)</f>
        <v>0</v>
      </c>
      <c r="N168" s="223"/>
      <c r="O168" s="223">
        <f>SUM(O169:O297)</f>
        <v>2.38</v>
      </c>
      <c r="P168" s="223"/>
      <c r="Q168" s="223">
        <f>SUM(Q169:Q297)</f>
        <v>0</v>
      </c>
      <c r="R168" s="223"/>
      <c r="S168" s="223"/>
      <c r="T168" s="224"/>
      <c r="U168" s="218"/>
      <c r="V168" s="218">
        <f>SUM(V169:V297)</f>
        <v>155.21</v>
      </c>
      <c r="W168" s="218"/>
      <c r="AG168" t="s">
        <v>123</v>
      </c>
    </row>
    <row r="169" spans="1:60" ht="22.5" outlineLevel="1" x14ac:dyDescent="0.2">
      <c r="A169" s="225">
        <v>40</v>
      </c>
      <c r="B169" s="226" t="s">
        <v>299</v>
      </c>
      <c r="C169" s="238" t="s">
        <v>300</v>
      </c>
      <c r="D169" s="227" t="s">
        <v>195</v>
      </c>
      <c r="E169" s="228">
        <v>2.52</v>
      </c>
      <c r="F169" s="229"/>
      <c r="G169" s="230">
        <f>ROUND(E169*F169,2)</f>
        <v>0</v>
      </c>
      <c r="H169" s="229"/>
      <c r="I169" s="230">
        <f>ROUND(E169*H169,2)</f>
        <v>0</v>
      </c>
      <c r="J169" s="229"/>
      <c r="K169" s="230">
        <f>ROUND(E169*J169,2)</f>
        <v>0</v>
      </c>
      <c r="L169" s="230">
        <v>21</v>
      </c>
      <c r="M169" s="230">
        <f>G169*(1+L169/100)</f>
        <v>0</v>
      </c>
      <c r="N169" s="230">
        <v>0</v>
      </c>
      <c r="O169" s="230">
        <f>ROUND(E169*N169,2)</f>
        <v>0</v>
      </c>
      <c r="P169" s="230">
        <v>0</v>
      </c>
      <c r="Q169" s="230">
        <f>ROUND(E169*P169,2)</f>
        <v>0</v>
      </c>
      <c r="R169" s="230" t="s">
        <v>301</v>
      </c>
      <c r="S169" s="230" t="s">
        <v>127</v>
      </c>
      <c r="T169" s="231" t="s">
        <v>127</v>
      </c>
      <c r="U169" s="214">
        <v>0.255</v>
      </c>
      <c r="V169" s="214">
        <f>ROUND(E169*U169,2)</f>
        <v>0.64</v>
      </c>
      <c r="W169" s="21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159</v>
      </c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outlineLevel="1" x14ac:dyDescent="0.2">
      <c r="A170" s="211"/>
      <c r="B170" s="212"/>
      <c r="C170" s="240" t="s">
        <v>302</v>
      </c>
      <c r="D170" s="216"/>
      <c r="E170" s="217">
        <v>1.32</v>
      </c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132</v>
      </c>
      <c r="AH170" s="204">
        <v>0</v>
      </c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</row>
    <row r="171" spans="1:60" outlineLevel="1" x14ac:dyDescent="0.2">
      <c r="A171" s="211"/>
      <c r="B171" s="212"/>
      <c r="C171" s="240" t="s">
        <v>303</v>
      </c>
      <c r="D171" s="216"/>
      <c r="E171" s="217">
        <v>1.2</v>
      </c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132</v>
      </c>
      <c r="AH171" s="204">
        <v>0</v>
      </c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outlineLevel="1" x14ac:dyDescent="0.2">
      <c r="A172" s="211"/>
      <c r="B172" s="212"/>
      <c r="C172" s="241"/>
      <c r="D172" s="235"/>
      <c r="E172" s="235"/>
      <c r="F172" s="235"/>
      <c r="G172" s="235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133</v>
      </c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outlineLevel="1" x14ac:dyDescent="0.2">
      <c r="A173" s="225">
        <v>41</v>
      </c>
      <c r="B173" s="226" t="s">
        <v>304</v>
      </c>
      <c r="C173" s="238" t="s">
        <v>305</v>
      </c>
      <c r="D173" s="227" t="s">
        <v>195</v>
      </c>
      <c r="E173" s="228">
        <v>69.568799999999996</v>
      </c>
      <c r="F173" s="229"/>
      <c r="G173" s="230">
        <f>ROUND(E173*F173,2)</f>
        <v>0</v>
      </c>
      <c r="H173" s="229"/>
      <c r="I173" s="230">
        <f>ROUND(E173*H173,2)</f>
        <v>0</v>
      </c>
      <c r="J173" s="229"/>
      <c r="K173" s="230">
        <f>ROUND(E173*J173,2)</f>
        <v>0</v>
      </c>
      <c r="L173" s="230">
        <v>21</v>
      </c>
      <c r="M173" s="230">
        <f>G173*(1+L173/100)</f>
        <v>0</v>
      </c>
      <c r="N173" s="230">
        <v>0</v>
      </c>
      <c r="O173" s="230">
        <f>ROUND(E173*N173,2)</f>
        <v>0</v>
      </c>
      <c r="P173" s="230">
        <v>0</v>
      </c>
      <c r="Q173" s="230">
        <f>ROUND(E173*P173,2)</f>
        <v>0</v>
      </c>
      <c r="R173" s="230" t="s">
        <v>301</v>
      </c>
      <c r="S173" s="230" t="s">
        <v>127</v>
      </c>
      <c r="T173" s="231" t="s">
        <v>127</v>
      </c>
      <c r="U173" s="214">
        <v>0.47199999999999998</v>
      </c>
      <c r="V173" s="214">
        <f>ROUND(E173*U173,2)</f>
        <v>32.840000000000003</v>
      </c>
      <c r="W173" s="21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 t="s">
        <v>159</v>
      </c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</row>
    <row r="174" spans="1:60" outlineLevel="1" x14ac:dyDescent="0.2">
      <c r="A174" s="211"/>
      <c r="B174" s="212"/>
      <c r="C174" s="240" t="s">
        <v>306</v>
      </c>
      <c r="D174" s="216"/>
      <c r="E174" s="217">
        <v>8.2962000000000007</v>
      </c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 t="s">
        <v>132</v>
      </c>
      <c r="AH174" s="204">
        <v>0</v>
      </c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</row>
    <row r="175" spans="1:60" outlineLevel="1" x14ac:dyDescent="0.2">
      <c r="A175" s="211"/>
      <c r="B175" s="212"/>
      <c r="C175" s="240" t="s">
        <v>307</v>
      </c>
      <c r="D175" s="216"/>
      <c r="E175" s="217">
        <v>24.206900000000001</v>
      </c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132</v>
      </c>
      <c r="AH175" s="204">
        <v>0</v>
      </c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</row>
    <row r="176" spans="1:60" outlineLevel="1" x14ac:dyDescent="0.2">
      <c r="A176" s="211"/>
      <c r="B176" s="212"/>
      <c r="C176" s="240" t="s">
        <v>308</v>
      </c>
      <c r="D176" s="216"/>
      <c r="E176" s="217">
        <v>16.8795</v>
      </c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132</v>
      </c>
      <c r="AH176" s="204">
        <v>0</v>
      </c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</row>
    <row r="177" spans="1:60" outlineLevel="1" x14ac:dyDescent="0.2">
      <c r="A177" s="211"/>
      <c r="B177" s="212"/>
      <c r="C177" s="240" t="s">
        <v>309</v>
      </c>
      <c r="D177" s="216"/>
      <c r="E177" s="217">
        <v>11.603999999999999</v>
      </c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 t="s">
        <v>132</v>
      </c>
      <c r="AH177" s="204">
        <v>0</v>
      </c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</row>
    <row r="178" spans="1:60" outlineLevel="1" x14ac:dyDescent="0.2">
      <c r="A178" s="211"/>
      <c r="B178" s="212"/>
      <c r="C178" s="240" t="s">
        <v>206</v>
      </c>
      <c r="D178" s="216"/>
      <c r="E178" s="217">
        <v>6.0621999999999998</v>
      </c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132</v>
      </c>
      <c r="AH178" s="204">
        <v>0</v>
      </c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outlineLevel="1" x14ac:dyDescent="0.2">
      <c r="A179" s="211"/>
      <c r="B179" s="212"/>
      <c r="C179" s="240" t="s">
        <v>207</v>
      </c>
      <c r="D179" s="216"/>
      <c r="E179" s="217">
        <v>1.2</v>
      </c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 t="s">
        <v>132</v>
      </c>
      <c r="AH179" s="204">
        <v>0</v>
      </c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</row>
    <row r="180" spans="1:60" outlineLevel="1" x14ac:dyDescent="0.2">
      <c r="A180" s="211"/>
      <c r="B180" s="212"/>
      <c r="C180" s="240" t="s">
        <v>208</v>
      </c>
      <c r="D180" s="216"/>
      <c r="E180" s="217">
        <v>1.32</v>
      </c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 t="s">
        <v>132</v>
      </c>
      <c r="AH180" s="204">
        <v>0</v>
      </c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</row>
    <row r="181" spans="1:60" outlineLevel="1" x14ac:dyDescent="0.2">
      <c r="A181" s="211"/>
      <c r="B181" s="212"/>
      <c r="C181" s="241"/>
      <c r="D181" s="235"/>
      <c r="E181" s="235"/>
      <c r="F181" s="235"/>
      <c r="G181" s="235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 t="s">
        <v>133</v>
      </c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</row>
    <row r="182" spans="1:60" outlineLevel="1" x14ac:dyDescent="0.2">
      <c r="A182" s="225">
        <v>42</v>
      </c>
      <c r="B182" s="226" t="s">
        <v>310</v>
      </c>
      <c r="C182" s="238" t="s">
        <v>311</v>
      </c>
      <c r="D182" s="227" t="s">
        <v>229</v>
      </c>
      <c r="E182" s="228">
        <v>80.83</v>
      </c>
      <c r="F182" s="229"/>
      <c r="G182" s="230">
        <f>ROUND(E182*F182,2)</f>
        <v>0</v>
      </c>
      <c r="H182" s="229"/>
      <c r="I182" s="230">
        <f>ROUND(E182*H182,2)</f>
        <v>0</v>
      </c>
      <c r="J182" s="229"/>
      <c r="K182" s="230">
        <f>ROUND(E182*J182,2)</f>
        <v>0</v>
      </c>
      <c r="L182" s="230">
        <v>21</v>
      </c>
      <c r="M182" s="230">
        <f>G182*(1+L182/100)</f>
        <v>0</v>
      </c>
      <c r="N182" s="230">
        <v>0</v>
      </c>
      <c r="O182" s="230">
        <f>ROUND(E182*N182,2)</f>
        <v>0</v>
      </c>
      <c r="P182" s="230">
        <v>0</v>
      </c>
      <c r="Q182" s="230">
        <f>ROUND(E182*P182,2)</f>
        <v>0</v>
      </c>
      <c r="R182" s="230" t="s">
        <v>301</v>
      </c>
      <c r="S182" s="230" t="s">
        <v>127</v>
      </c>
      <c r="T182" s="231" t="s">
        <v>127</v>
      </c>
      <c r="U182" s="214">
        <v>9.4E-2</v>
      </c>
      <c r="V182" s="214">
        <f>ROUND(E182*U182,2)</f>
        <v>7.6</v>
      </c>
      <c r="W182" s="21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 t="s">
        <v>159</v>
      </c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</row>
    <row r="183" spans="1:60" outlineLevel="1" x14ac:dyDescent="0.2">
      <c r="A183" s="211"/>
      <c r="B183" s="212"/>
      <c r="C183" s="240" t="s">
        <v>312</v>
      </c>
      <c r="D183" s="216"/>
      <c r="E183" s="217">
        <v>15.25</v>
      </c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 t="s">
        <v>132</v>
      </c>
      <c r="AH183" s="204">
        <v>0</v>
      </c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</row>
    <row r="184" spans="1:60" outlineLevel="1" x14ac:dyDescent="0.2">
      <c r="A184" s="211"/>
      <c r="B184" s="212"/>
      <c r="C184" s="240" t="s">
        <v>313</v>
      </c>
      <c r="D184" s="216"/>
      <c r="E184" s="217">
        <v>22.53</v>
      </c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 t="s">
        <v>132</v>
      </c>
      <c r="AH184" s="204">
        <v>0</v>
      </c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</row>
    <row r="185" spans="1:60" outlineLevel="1" x14ac:dyDescent="0.2">
      <c r="A185" s="211"/>
      <c r="B185" s="212"/>
      <c r="C185" s="240" t="s">
        <v>314</v>
      </c>
      <c r="D185" s="216"/>
      <c r="E185" s="217">
        <v>15.71</v>
      </c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 t="s">
        <v>132</v>
      </c>
      <c r="AH185" s="204">
        <v>0</v>
      </c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</row>
    <row r="186" spans="1:60" outlineLevel="1" x14ac:dyDescent="0.2">
      <c r="A186" s="211"/>
      <c r="B186" s="212"/>
      <c r="C186" s="240" t="s">
        <v>315</v>
      </c>
      <c r="D186" s="216"/>
      <c r="E186" s="217">
        <v>13.39</v>
      </c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 t="s">
        <v>132</v>
      </c>
      <c r="AH186" s="204">
        <v>0</v>
      </c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</row>
    <row r="187" spans="1:60" outlineLevel="1" x14ac:dyDescent="0.2">
      <c r="A187" s="211"/>
      <c r="B187" s="212"/>
      <c r="C187" s="240" t="s">
        <v>316</v>
      </c>
      <c r="D187" s="216"/>
      <c r="E187" s="217">
        <v>6.35</v>
      </c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 t="s">
        <v>132</v>
      </c>
      <c r="AH187" s="204">
        <v>0</v>
      </c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</row>
    <row r="188" spans="1:60" outlineLevel="1" x14ac:dyDescent="0.2">
      <c r="A188" s="211"/>
      <c r="B188" s="212"/>
      <c r="C188" s="240" t="s">
        <v>317</v>
      </c>
      <c r="D188" s="216"/>
      <c r="E188" s="217">
        <v>3.7</v>
      </c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 t="s">
        <v>132</v>
      </c>
      <c r="AH188" s="204">
        <v>0</v>
      </c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</row>
    <row r="189" spans="1:60" outlineLevel="1" x14ac:dyDescent="0.2">
      <c r="A189" s="211"/>
      <c r="B189" s="212"/>
      <c r="C189" s="240" t="s">
        <v>318</v>
      </c>
      <c r="D189" s="216"/>
      <c r="E189" s="217">
        <v>3.9</v>
      </c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 t="s">
        <v>132</v>
      </c>
      <c r="AH189" s="204">
        <v>0</v>
      </c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</row>
    <row r="190" spans="1:60" outlineLevel="1" x14ac:dyDescent="0.2">
      <c r="A190" s="211"/>
      <c r="B190" s="212"/>
      <c r="C190" s="241"/>
      <c r="D190" s="235"/>
      <c r="E190" s="235"/>
      <c r="F190" s="235"/>
      <c r="G190" s="235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 t="s">
        <v>133</v>
      </c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</row>
    <row r="191" spans="1:60" ht="22.5" outlineLevel="1" x14ac:dyDescent="0.2">
      <c r="A191" s="225">
        <v>43</v>
      </c>
      <c r="B191" s="226" t="s">
        <v>319</v>
      </c>
      <c r="C191" s="238" t="s">
        <v>320</v>
      </c>
      <c r="D191" s="227" t="s">
        <v>195</v>
      </c>
      <c r="E191" s="228">
        <v>69.568799999999996</v>
      </c>
      <c r="F191" s="229"/>
      <c r="G191" s="230">
        <f>ROUND(E191*F191,2)</f>
        <v>0</v>
      </c>
      <c r="H191" s="229"/>
      <c r="I191" s="230">
        <f>ROUND(E191*H191,2)</f>
        <v>0</v>
      </c>
      <c r="J191" s="229"/>
      <c r="K191" s="230">
        <f>ROUND(E191*J191,2)</f>
        <v>0</v>
      </c>
      <c r="L191" s="230">
        <v>21</v>
      </c>
      <c r="M191" s="230">
        <f>G191*(1+L191/100)</f>
        <v>0</v>
      </c>
      <c r="N191" s="230">
        <v>0</v>
      </c>
      <c r="O191" s="230">
        <f>ROUND(E191*N191,2)</f>
        <v>0</v>
      </c>
      <c r="P191" s="230">
        <v>0</v>
      </c>
      <c r="Q191" s="230">
        <f>ROUND(E191*P191,2)</f>
        <v>0</v>
      </c>
      <c r="R191" s="230" t="s">
        <v>301</v>
      </c>
      <c r="S191" s="230" t="s">
        <v>127</v>
      </c>
      <c r="T191" s="231" t="s">
        <v>127</v>
      </c>
      <c r="U191" s="214">
        <v>1.6E-2</v>
      </c>
      <c r="V191" s="214">
        <f>ROUND(E191*U191,2)</f>
        <v>1.1100000000000001</v>
      </c>
      <c r="W191" s="21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 t="s">
        <v>159</v>
      </c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</row>
    <row r="192" spans="1:60" outlineLevel="1" x14ac:dyDescent="0.2">
      <c r="A192" s="211"/>
      <c r="B192" s="212"/>
      <c r="C192" s="240" t="s">
        <v>306</v>
      </c>
      <c r="D192" s="216"/>
      <c r="E192" s="217">
        <v>8.2962000000000007</v>
      </c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 t="s">
        <v>132</v>
      </c>
      <c r="AH192" s="204">
        <v>0</v>
      </c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</row>
    <row r="193" spans="1:60" outlineLevel="1" x14ac:dyDescent="0.2">
      <c r="A193" s="211"/>
      <c r="B193" s="212"/>
      <c r="C193" s="240" t="s">
        <v>307</v>
      </c>
      <c r="D193" s="216"/>
      <c r="E193" s="217">
        <v>24.206900000000001</v>
      </c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 t="s">
        <v>132</v>
      </c>
      <c r="AH193" s="204">
        <v>0</v>
      </c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</row>
    <row r="194" spans="1:60" outlineLevel="1" x14ac:dyDescent="0.2">
      <c r="A194" s="211"/>
      <c r="B194" s="212"/>
      <c r="C194" s="240" t="s">
        <v>308</v>
      </c>
      <c r="D194" s="216"/>
      <c r="E194" s="217">
        <v>16.8795</v>
      </c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 t="s">
        <v>132</v>
      </c>
      <c r="AH194" s="204">
        <v>0</v>
      </c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</row>
    <row r="195" spans="1:60" outlineLevel="1" x14ac:dyDescent="0.2">
      <c r="A195" s="211"/>
      <c r="B195" s="212"/>
      <c r="C195" s="240" t="s">
        <v>309</v>
      </c>
      <c r="D195" s="216"/>
      <c r="E195" s="217">
        <v>11.603999999999999</v>
      </c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 t="s">
        <v>132</v>
      </c>
      <c r="AH195" s="204">
        <v>0</v>
      </c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</row>
    <row r="196" spans="1:60" outlineLevel="1" x14ac:dyDescent="0.2">
      <c r="A196" s="211"/>
      <c r="B196" s="212"/>
      <c r="C196" s="240" t="s">
        <v>206</v>
      </c>
      <c r="D196" s="216"/>
      <c r="E196" s="217">
        <v>6.0621999999999998</v>
      </c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 t="s">
        <v>132</v>
      </c>
      <c r="AH196" s="204">
        <v>0</v>
      </c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</row>
    <row r="197" spans="1:60" outlineLevel="1" x14ac:dyDescent="0.2">
      <c r="A197" s="211"/>
      <c r="B197" s="212"/>
      <c r="C197" s="240" t="s">
        <v>207</v>
      </c>
      <c r="D197" s="216"/>
      <c r="E197" s="217">
        <v>1.2</v>
      </c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 t="s">
        <v>132</v>
      </c>
      <c r="AH197" s="204">
        <v>0</v>
      </c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</row>
    <row r="198" spans="1:60" outlineLevel="1" x14ac:dyDescent="0.2">
      <c r="A198" s="211"/>
      <c r="B198" s="212"/>
      <c r="C198" s="240" t="s">
        <v>208</v>
      </c>
      <c r="D198" s="216"/>
      <c r="E198" s="217">
        <v>1.32</v>
      </c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 t="s">
        <v>132</v>
      </c>
      <c r="AH198" s="204">
        <v>0</v>
      </c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</row>
    <row r="199" spans="1:60" outlineLevel="1" x14ac:dyDescent="0.2">
      <c r="A199" s="211"/>
      <c r="B199" s="212"/>
      <c r="C199" s="241"/>
      <c r="D199" s="235"/>
      <c r="E199" s="235"/>
      <c r="F199" s="235"/>
      <c r="G199" s="235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 t="s">
        <v>133</v>
      </c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  <c r="BH199" s="204"/>
    </row>
    <row r="200" spans="1:60" outlineLevel="1" x14ac:dyDescent="0.2">
      <c r="A200" s="225">
        <v>44</v>
      </c>
      <c r="B200" s="226" t="s">
        <v>321</v>
      </c>
      <c r="C200" s="238" t="s">
        <v>322</v>
      </c>
      <c r="D200" s="227" t="s">
        <v>195</v>
      </c>
      <c r="E200" s="228">
        <v>69.568799999999996</v>
      </c>
      <c r="F200" s="229"/>
      <c r="G200" s="230">
        <f>ROUND(E200*F200,2)</f>
        <v>0</v>
      </c>
      <c r="H200" s="229"/>
      <c r="I200" s="230">
        <f>ROUND(E200*H200,2)</f>
        <v>0</v>
      </c>
      <c r="J200" s="229"/>
      <c r="K200" s="230">
        <f>ROUND(E200*J200,2)</f>
        <v>0</v>
      </c>
      <c r="L200" s="230">
        <v>21</v>
      </c>
      <c r="M200" s="230">
        <f>G200*(1+L200/100)</f>
        <v>0</v>
      </c>
      <c r="N200" s="230">
        <v>2.1000000000000001E-4</v>
      </c>
      <c r="O200" s="230">
        <f>ROUND(E200*N200,2)</f>
        <v>0.01</v>
      </c>
      <c r="P200" s="230">
        <v>0</v>
      </c>
      <c r="Q200" s="230">
        <f>ROUND(E200*P200,2)</f>
        <v>0</v>
      </c>
      <c r="R200" s="230" t="s">
        <v>301</v>
      </c>
      <c r="S200" s="230" t="s">
        <v>127</v>
      </c>
      <c r="T200" s="231" t="s">
        <v>127</v>
      </c>
      <c r="U200" s="214">
        <v>0.05</v>
      </c>
      <c r="V200" s="214">
        <f>ROUND(E200*U200,2)</f>
        <v>3.48</v>
      </c>
      <c r="W200" s="21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 t="s">
        <v>159</v>
      </c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</row>
    <row r="201" spans="1:60" outlineLevel="1" x14ac:dyDescent="0.2">
      <c r="A201" s="211"/>
      <c r="B201" s="212"/>
      <c r="C201" s="240" t="s">
        <v>306</v>
      </c>
      <c r="D201" s="216"/>
      <c r="E201" s="217">
        <v>8.2962000000000007</v>
      </c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 t="s">
        <v>132</v>
      </c>
      <c r="AH201" s="204">
        <v>0</v>
      </c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  <c r="BH201" s="204"/>
    </row>
    <row r="202" spans="1:60" outlineLevel="1" x14ac:dyDescent="0.2">
      <c r="A202" s="211"/>
      <c r="B202" s="212"/>
      <c r="C202" s="240" t="s">
        <v>307</v>
      </c>
      <c r="D202" s="216"/>
      <c r="E202" s="217">
        <v>24.206900000000001</v>
      </c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 t="s">
        <v>132</v>
      </c>
      <c r="AH202" s="204">
        <v>0</v>
      </c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</row>
    <row r="203" spans="1:60" outlineLevel="1" x14ac:dyDescent="0.2">
      <c r="A203" s="211"/>
      <c r="B203" s="212"/>
      <c r="C203" s="240" t="s">
        <v>308</v>
      </c>
      <c r="D203" s="216"/>
      <c r="E203" s="217">
        <v>16.8795</v>
      </c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 t="s">
        <v>132</v>
      </c>
      <c r="AH203" s="204">
        <v>0</v>
      </c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</row>
    <row r="204" spans="1:60" outlineLevel="1" x14ac:dyDescent="0.2">
      <c r="A204" s="211"/>
      <c r="B204" s="212"/>
      <c r="C204" s="240" t="s">
        <v>309</v>
      </c>
      <c r="D204" s="216"/>
      <c r="E204" s="217">
        <v>11.603999999999999</v>
      </c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 t="s">
        <v>132</v>
      </c>
      <c r="AH204" s="204">
        <v>0</v>
      </c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</row>
    <row r="205" spans="1:60" outlineLevel="1" x14ac:dyDescent="0.2">
      <c r="A205" s="211"/>
      <c r="B205" s="212"/>
      <c r="C205" s="240" t="s">
        <v>206</v>
      </c>
      <c r="D205" s="216"/>
      <c r="E205" s="217">
        <v>6.0621999999999998</v>
      </c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 t="s">
        <v>132</v>
      </c>
      <c r="AH205" s="204">
        <v>0</v>
      </c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</row>
    <row r="206" spans="1:60" outlineLevel="1" x14ac:dyDescent="0.2">
      <c r="A206" s="211"/>
      <c r="B206" s="212"/>
      <c r="C206" s="240" t="s">
        <v>207</v>
      </c>
      <c r="D206" s="216"/>
      <c r="E206" s="217">
        <v>1.2</v>
      </c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 t="s">
        <v>132</v>
      </c>
      <c r="AH206" s="204">
        <v>0</v>
      </c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</row>
    <row r="207" spans="1:60" outlineLevel="1" x14ac:dyDescent="0.2">
      <c r="A207" s="211"/>
      <c r="B207" s="212"/>
      <c r="C207" s="240" t="s">
        <v>208</v>
      </c>
      <c r="D207" s="216"/>
      <c r="E207" s="217">
        <v>1.32</v>
      </c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 t="s">
        <v>132</v>
      </c>
      <c r="AH207" s="204">
        <v>0</v>
      </c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  <c r="BH207" s="204"/>
    </row>
    <row r="208" spans="1:60" outlineLevel="1" x14ac:dyDescent="0.2">
      <c r="A208" s="211"/>
      <c r="B208" s="212"/>
      <c r="C208" s="241"/>
      <c r="D208" s="235"/>
      <c r="E208" s="235"/>
      <c r="F208" s="235"/>
      <c r="G208" s="235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 t="s">
        <v>133</v>
      </c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4"/>
      <c r="BF208" s="204"/>
      <c r="BG208" s="204"/>
      <c r="BH208" s="204"/>
    </row>
    <row r="209" spans="1:60" ht="22.5" outlineLevel="1" x14ac:dyDescent="0.2">
      <c r="A209" s="225">
        <v>45</v>
      </c>
      <c r="B209" s="226" t="s">
        <v>323</v>
      </c>
      <c r="C209" s="238" t="s">
        <v>324</v>
      </c>
      <c r="D209" s="227" t="s">
        <v>229</v>
      </c>
      <c r="E209" s="228">
        <v>80.83</v>
      </c>
      <c r="F209" s="229"/>
      <c r="G209" s="230">
        <f>ROUND(E209*F209,2)</f>
        <v>0</v>
      </c>
      <c r="H209" s="229"/>
      <c r="I209" s="230">
        <f>ROUND(E209*H209,2)</f>
        <v>0</v>
      </c>
      <c r="J209" s="229"/>
      <c r="K209" s="230">
        <f>ROUND(E209*J209,2)</f>
        <v>0</v>
      </c>
      <c r="L209" s="230">
        <v>21</v>
      </c>
      <c r="M209" s="230">
        <f>G209*(1+L209/100)</f>
        <v>0</v>
      </c>
      <c r="N209" s="230">
        <v>3.2000000000000003E-4</v>
      </c>
      <c r="O209" s="230">
        <f>ROUND(E209*N209,2)</f>
        <v>0.03</v>
      </c>
      <c r="P209" s="230">
        <v>0</v>
      </c>
      <c r="Q209" s="230">
        <f>ROUND(E209*P209,2)</f>
        <v>0</v>
      </c>
      <c r="R209" s="230" t="s">
        <v>301</v>
      </c>
      <c r="S209" s="230" t="s">
        <v>127</v>
      </c>
      <c r="T209" s="231" t="s">
        <v>127</v>
      </c>
      <c r="U209" s="214">
        <v>0.23599999999999999</v>
      </c>
      <c r="V209" s="214">
        <f>ROUND(E209*U209,2)</f>
        <v>19.079999999999998</v>
      </c>
      <c r="W209" s="21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 t="s">
        <v>159</v>
      </c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4"/>
      <c r="BG209" s="204"/>
      <c r="BH209" s="204"/>
    </row>
    <row r="210" spans="1:60" outlineLevel="1" x14ac:dyDescent="0.2">
      <c r="A210" s="211"/>
      <c r="B210" s="212"/>
      <c r="C210" s="240" t="s">
        <v>312</v>
      </c>
      <c r="D210" s="216"/>
      <c r="E210" s="217">
        <v>15.25</v>
      </c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 t="s">
        <v>132</v>
      </c>
      <c r="AH210" s="204">
        <v>0</v>
      </c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  <c r="BH210" s="204"/>
    </row>
    <row r="211" spans="1:60" outlineLevel="1" x14ac:dyDescent="0.2">
      <c r="A211" s="211"/>
      <c r="B211" s="212"/>
      <c r="C211" s="240" t="s">
        <v>313</v>
      </c>
      <c r="D211" s="216"/>
      <c r="E211" s="217">
        <v>22.53</v>
      </c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 t="s">
        <v>132</v>
      </c>
      <c r="AH211" s="204">
        <v>0</v>
      </c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  <c r="BH211" s="204"/>
    </row>
    <row r="212" spans="1:60" outlineLevel="1" x14ac:dyDescent="0.2">
      <c r="A212" s="211"/>
      <c r="B212" s="212"/>
      <c r="C212" s="240" t="s">
        <v>314</v>
      </c>
      <c r="D212" s="216"/>
      <c r="E212" s="217">
        <v>15.71</v>
      </c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 t="s">
        <v>132</v>
      </c>
      <c r="AH212" s="204">
        <v>0</v>
      </c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  <c r="BH212" s="204"/>
    </row>
    <row r="213" spans="1:60" outlineLevel="1" x14ac:dyDescent="0.2">
      <c r="A213" s="211"/>
      <c r="B213" s="212"/>
      <c r="C213" s="240" t="s">
        <v>315</v>
      </c>
      <c r="D213" s="216"/>
      <c r="E213" s="217">
        <v>13.39</v>
      </c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 t="s">
        <v>132</v>
      </c>
      <c r="AH213" s="204">
        <v>0</v>
      </c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04"/>
      <c r="BF213" s="204"/>
      <c r="BG213" s="204"/>
      <c r="BH213" s="204"/>
    </row>
    <row r="214" spans="1:60" outlineLevel="1" x14ac:dyDescent="0.2">
      <c r="A214" s="211"/>
      <c r="B214" s="212"/>
      <c r="C214" s="240" t="s">
        <v>316</v>
      </c>
      <c r="D214" s="216"/>
      <c r="E214" s="217">
        <v>6.35</v>
      </c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 t="s">
        <v>132</v>
      </c>
      <c r="AH214" s="204">
        <v>0</v>
      </c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</row>
    <row r="215" spans="1:60" outlineLevel="1" x14ac:dyDescent="0.2">
      <c r="A215" s="211"/>
      <c r="B215" s="212"/>
      <c r="C215" s="240" t="s">
        <v>317</v>
      </c>
      <c r="D215" s="216"/>
      <c r="E215" s="217">
        <v>3.7</v>
      </c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 t="s">
        <v>132</v>
      </c>
      <c r="AH215" s="204">
        <v>0</v>
      </c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  <c r="BH215" s="204"/>
    </row>
    <row r="216" spans="1:60" outlineLevel="1" x14ac:dyDescent="0.2">
      <c r="A216" s="211"/>
      <c r="B216" s="212"/>
      <c r="C216" s="240" t="s">
        <v>318</v>
      </c>
      <c r="D216" s="216"/>
      <c r="E216" s="217">
        <v>3.9</v>
      </c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 t="s">
        <v>132</v>
      </c>
      <c r="AH216" s="204">
        <v>0</v>
      </c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  <c r="BH216" s="204"/>
    </row>
    <row r="217" spans="1:60" outlineLevel="1" x14ac:dyDescent="0.2">
      <c r="A217" s="211"/>
      <c r="B217" s="212"/>
      <c r="C217" s="241"/>
      <c r="D217" s="235"/>
      <c r="E217" s="235"/>
      <c r="F217" s="235"/>
      <c r="G217" s="235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 t="s">
        <v>133</v>
      </c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  <c r="BH217" s="204"/>
    </row>
    <row r="218" spans="1:60" outlineLevel="1" x14ac:dyDescent="0.2">
      <c r="A218" s="225">
        <v>46</v>
      </c>
      <c r="B218" s="226" t="s">
        <v>325</v>
      </c>
      <c r="C218" s="238" t="s">
        <v>326</v>
      </c>
      <c r="D218" s="227" t="s">
        <v>229</v>
      </c>
      <c r="E218" s="228">
        <v>80.83</v>
      </c>
      <c r="F218" s="229"/>
      <c r="G218" s="230">
        <f>ROUND(E218*F218,2)</f>
        <v>0</v>
      </c>
      <c r="H218" s="229"/>
      <c r="I218" s="230">
        <f>ROUND(E218*H218,2)</f>
        <v>0</v>
      </c>
      <c r="J218" s="229"/>
      <c r="K218" s="230">
        <f>ROUND(E218*J218,2)</f>
        <v>0</v>
      </c>
      <c r="L218" s="230">
        <v>21</v>
      </c>
      <c r="M218" s="230">
        <f>G218*(1+L218/100)</f>
        <v>0</v>
      </c>
      <c r="N218" s="230">
        <v>0</v>
      </c>
      <c r="O218" s="230">
        <f>ROUND(E218*N218,2)</f>
        <v>0</v>
      </c>
      <c r="P218" s="230">
        <v>0</v>
      </c>
      <c r="Q218" s="230">
        <f>ROUND(E218*P218,2)</f>
        <v>0</v>
      </c>
      <c r="R218" s="230" t="s">
        <v>301</v>
      </c>
      <c r="S218" s="230" t="s">
        <v>127</v>
      </c>
      <c r="T218" s="231" t="s">
        <v>127</v>
      </c>
      <c r="U218" s="214">
        <v>0.154</v>
      </c>
      <c r="V218" s="214">
        <f>ROUND(E218*U218,2)</f>
        <v>12.45</v>
      </c>
      <c r="W218" s="21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 t="s">
        <v>159</v>
      </c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</row>
    <row r="219" spans="1:60" outlineLevel="1" x14ac:dyDescent="0.2">
      <c r="A219" s="211"/>
      <c r="B219" s="212"/>
      <c r="C219" s="240" t="s">
        <v>312</v>
      </c>
      <c r="D219" s="216"/>
      <c r="E219" s="217">
        <v>15.25</v>
      </c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 t="s">
        <v>132</v>
      </c>
      <c r="AH219" s="204">
        <v>0</v>
      </c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</row>
    <row r="220" spans="1:60" outlineLevel="1" x14ac:dyDescent="0.2">
      <c r="A220" s="211"/>
      <c r="B220" s="212"/>
      <c r="C220" s="240" t="s">
        <v>313</v>
      </c>
      <c r="D220" s="216"/>
      <c r="E220" s="217">
        <v>22.53</v>
      </c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 t="s">
        <v>132</v>
      </c>
      <c r="AH220" s="204">
        <v>0</v>
      </c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</row>
    <row r="221" spans="1:60" outlineLevel="1" x14ac:dyDescent="0.2">
      <c r="A221" s="211"/>
      <c r="B221" s="212"/>
      <c r="C221" s="240" t="s">
        <v>314</v>
      </c>
      <c r="D221" s="216"/>
      <c r="E221" s="217">
        <v>15.71</v>
      </c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 t="s">
        <v>132</v>
      </c>
      <c r="AH221" s="204">
        <v>0</v>
      </c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  <c r="BH221" s="204"/>
    </row>
    <row r="222" spans="1:60" outlineLevel="1" x14ac:dyDescent="0.2">
      <c r="A222" s="211"/>
      <c r="B222" s="212"/>
      <c r="C222" s="240" t="s">
        <v>315</v>
      </c>
      <c r="D222" s="216"/>
      <c r="E222" s="217">
        <v>13.39</v>
      </c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 t="s">
        <v>132</v>
      </c>
      <c r="AH222" s="204">
        <v>0</v>
      </c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  <c r="BH222" s="204"/>
    </row>
    <row r="223" spans="1:60" outlineLevel="1" x14ac:dyDescent="0.2">
      <c r="A223" s="211"/>
      <c r="B223" s="212"/>
      <c r="C223" s="240" t="s">
        <v>316</v>
      </c>
      <c r="D223" s="216"/>
      <c r="E223" s="217">
        <v>6.35</v>
      </c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 t="s">
        <v>132</v>
      </c>
      <c r="AH223" s="204">
        <v>0</v>
      </c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</row>
    <row r="224" spans="1:60" outlineLevel="1" x14ac:dyDescent="0.2">
      <c r="A224" s="211"/>
      <c r="B224" s="212"/>
      <c r="C224" s="240" t="s">
        <v>317</v>
      </c>
      <c r="D224" s="216"/>
      <c r="E224" s="217">
        <v>3.7</v>
      </c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 t="s">
        <v>132</v>
      </c>
      <c r="AH224" s="204">
        <v>0</v>
      </c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</row>
    <row r="225" spans="1:60" outlineLevel="1" x14ac:dyDescent="0.2">
      <c r="A225" s="211"/>
      <c r="B225" s="212"/>
      <c r="C225" s="240" t="s">
        <v>318</v>
      </c>
      <c r="D225" s="216"/>
      <c r="E225" s="217">
        <v>3.9</v>
      </c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 t="s">
        <v>132</v>
      </c>
      <c r="AH225" s="204">
        <v>0</v>
      </c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</row>
    <row r="226" spans="1:60" outlineLevel="1" x14ac:dyDescent="0.2">
      <c r="A226" s="211"/>
      <c r="B226" s="212"/>
      <c r="C226" s="241"/>
      <c r="D226" s="235"/>
      <c r="E226" s="235"/>
      <c r="F226" s="235"/>
      <c r="G226" s="235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 t="s">
        <v>133</v>
      </c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</row>
    <row r="227" spans="1:60" ht="22.5" outlineLevel="1" x14ac:dyDescent="0.2">
      <c r="A227" s="225">
        <v>47</v>
      </c>
      <c r="B227" s="226" t="s">
        <v>327</v>
      </c>
      <c r="C227" s="238" t="s">
        <v>328</v>
      </c>
      <c r="D227" s="227" t="s">
        <v>195</v>
      </c>
      <c r="E227" s="228">
        <v>69.568799999999996</v>
      </c>
      <c r="F227" s="229"/>
      <c r="G227" s="230">
        <f>ROUND(E227*F227,2)</f>
        <v>0</v>
      </c>
      <c r="H227" s="229"/>
      <c r="I227" s="230">
        <f>ROUND(E227*H227,2)</f>
        <v>0</v>
      </c>
      <c r="J227" s="229"/>
      <c r="K227" s="230">
        <f>ROUND(E227*J227,2)</f>
        <v>0</v>
      </c>
      <c r="L227" s="230">
        <v>21</v>
      </c>
      <c r="M227" s="230">
        <f>G227*(1+L227/100)</f>
        <v>0</v>
      </c>
      <c r="N227" s="230">
        <v>5.1500000000000001E-3</v>
      </c>
      <c r="O227" s="230">
        <f>ROUND(E227*N227,2)</f>
        <v>0.36</v>
      </c>
      <c r="P227" s="230">
        <v>0</v>
      </c>
      <c r="Q227" s="230">
        <f>ROUND(E227*P227,2)</f>
        <v>0</v>
      </c>
      <c r="R227" s="230" t="s">
        <v>301</v>
      </c>
      <c r="S227" s="230" t="s">
        <v>127</v>
      </c>
      <c r="T227" s="231" t="s">
        <v>127</v>
      </c>
      <c r="U227" s="214">
        <v>1.04</v>
      </c>
      <c r="V227" s="214">
        <f>ROUND(E227*U227,2)</f>
        <v>72.349999999999994</v>
      </c>
      <c r="W227" s="21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 t="s">
        <v>159</v>
      </c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</row>
    <row r="228" spans="1:60" outlineLevel="1" x14ac:dyDescent="0.2">
      <c r="A228" s="211"/>
      <c r="B228" s="212"/>
      <c r="C228" s="240" t="s">
        <v>306</v>
      </c>
      <c r="D228" s="216"/>
      <c r="E228" s="217">
        <v>8.2962000000000007</v>
      </c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 t="s">
        <v>132</v>
      </c>
      <c r="AH228" s="204">
        <v>0</v>
      </c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</row>
    <row r="229" spans="1:60" outlineLevel="1" x14ac:dyDescent="0.2">
      <c r="A229" s="211"/>
      <c r="B229" s="212"/>
      <c r="C229" s="240" t="s">
        <v>307</v>
      </c>
      <c r="D229" s="216"/>
      <c r="E229" s="217">
        <v>24.206900000000001</v>
      </c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 t="s">
        <v>132</v>
      </c>
      <c r="AH229" s="204">
        <v>0</v>
      </c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</row>
    <row r="230" spans="1:60" outlineLevel="1" x14ac:dyDescent="0.2">
      <c r="A230" s="211"/>
      <c r="B230" s="212"/>
      <c r="C230" s="240" t="s">
        <v>308</v>
      </c>
      <c r="D230" s="216"/>
      <c r="E230" s="217">
        <v>16.8795</v>
      </c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 t="s">
        <v>132</v>
      </c>
      <c r="AH230" s="204">
        <v>0</v>
      </c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</row>
    <row r="231" spans="1:60" outlineLevel="1" x14ac:dyDescent="0.2">
      <c r="A231" s="211"/>
      <c r="B231" s="212"/>
      <c r="C231" s="240" t="s">
        <v>309</v>
      </c>
      <c r="D231" s="216"/>
      <c r="E231" s="217">
        <v>11.603999999999999</v>
      </c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 t="s">
        <v>132</v>
      </c>
      <c r="AH231" s="204">
        <v>0</v>
      </c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</row>
    <row r="232" spans="1:60" outlineLevel="1" x14ac:dyDescent="0.2">
      <c r="A232" s="211"/>
      <c r="B232" s="212"/>
      <c r="C232" s="240" t="s">
        <v>206</v>
      </c>
      <c r="D232" s="216"/>
      <c r="E232" s="217">
        <v>6.0621999999999998</v>
      </c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 t="s">
        <v>132</v>
      </c>
      <c r="AH232" s="204">
        <v>0</v>
      </c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</row>
    <row r="233" spans="1:60" outlineLevel="1" x14ac:dyDescent="0.2">
      <c r="A233" s="211"/>
      <c r="B233" s="212"/>
      <c r="C233" s="240" t="s">
        <v>207</v>
      </c>
      <c r="D233" s="216"/>
      <c r="E233" s="217">
        <v>1.2</v>
      </c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 t="s">
        <v>132</v>
      </c>
      <c r="AH233" s="204">
        <v>0</v>
      </c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</row>
    <row r="234" spans="1:60" outlineLevel="1" x14ac:dyDescent="0.2">
      <c r="A234" s="211"/>
      <c r="B234" s="212"/>
      <c r="C234" s="240" t="s">
        <v>208</v>
      </c>
      <c r="D234" s="216"/>
      <c r="E234" s="217">
        <v>1.32</v>
      </c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 t="s">
        <v>132</v>
      </c>
      <c r="AH234" s="204">
        <v>0</v>
      </c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</row>
    <row r="235" spans="1:60" outlineLevel="1" x14ac:dyDescent="0.2">
      <c r="A235" s="211"/>
      <c r="B235" s="212"/>
      <c r="C235" s="241"/>
      <c r="D235" s="235"/>
      <c r="E235" s="235"/>
      <c r="F235" s="235"/>
      <c r="G235" s="235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 t="s">
        <v>133</v>
      </c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</row>
    <row r="236" spans="1:60" outlineLevel="1" x14ac:dyDescent="0.2">
      <c r="A236" s="225">
        <v>48</v>
      </c>
      <c r="B236" s="226" t="s">
        <v>329</v>
      </c>
      <c r="C236" s="238" t="s">
        <v>330</v>
      </c>
      <c r="D236" s="227" t="s">
        <v>229</v>
      </c>
      <c r="E236" s="228">
        <v>80.83</v>
      </c>
      <c r="F236" s="229"/>
      <c r="G236" s="230">
        <f>ROUND(E236*F236,2)</f>
        <v>0</v>
      </c>
      <c r="H236" s="229"/>
      <c r="I236" s="230">
        <f>ROUND(E236*H236,2)</f>
        <v>0</v>
      </c>
      <c r="J236" s="229"/>
      <c r="K236" s="230">
        <f>ROUND(E236*J236,2)</f>
        <v>0</v>
      </c>
      <c r="L236" s="230">
        <v>21</v>
      </c>
      <c r="M236" s="230">
        <f>G236*(1+L236/100)</f>
        <v>0</v>
      </c>
      <c r="N236" s="230">
        <v>4.0000000000000003E-5</v>
      </c>
      <c r="O236" s="230">
        <f>ROUND(E236*N236,2)</f>
        <v>0</v>
      </c>
      <c r="P236" s="230">
        <v>0</v>
      </c>
      <c r="Q236" s="230">
        <f>ROUND(E236*P236,2)</f>
        <v>0</v>
      </c>
      <c r="R236" s="230" t="s">
        <v>301</v>
      </c>
      <c r="S236" s="230" t="s">
        <v>127</v>
      </c>
      <c r="T236" s="231" t="s">
        <v>127</v>
      </c>
      <c r="U236" s="214">
        <v>7.0000000000000007E-2</v>
      </c>
      <c r="V236" s="214">
        <f>ROUND(E236*U236,2)</f>
        <v>5.66</v>
      </c>
      <c r="W236" s="21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 t="s">
        <v>159</v>
      </c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</row>
    <row r="237" spans="1:60" outlineLevel="1" x14ac:dyDescent="0.2">
      <c r="A237" s="211"/>
      <c r="B237" s="212"/>
      <c r="C237" s="240" t="s">
        <v>312</v>
      </c>
      <c r="D237" s="216"/>
      <c r="E237" s="217">
        <v>15.25</v>
      </c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 t="s">
        <v>132</v>
      </c>
      <c r="AH237" s="204">
        <v>0</v>
      </c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4"/>
      <c r="BF237" s="204"/>
      <c r="BG237" s="204"/>
      <c r="BH237" s="204"/>
    </row>
    <row r="238" spans="1:60" outlineLevel="1" x14ac:dyDescent="0.2">
      <c r="A238" s="211"/>
      <c r="B238" s="212"/>
      <c r="C238" s="240" t="s">
        <v>313</v>
      </c>
      <c r="D238" s="216"/>
      <c r="E238" s="217">
        <v>22.53</v>
      </c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 t="s">
        <v>132</v>
      </c>
      <c r="AH238" s="204">
        <v>0</v>
      </c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  <c r="BH238" s="204"/>
    </row>
    <row r="239" spans="1:60" outlineLevel="1" x14ac:dyDescent="0.2">
      <c r="A239" s="211"/>
      <c r="B239" s="212"/>
      <c r="C239" s="240" t="s">
        <v>314</v>
      </c>
      <c r="D239" s="216"/>
      <c r="E239" s="217">
        <v>15.71</v>
      </c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14"/>
      <c r="U239" s="214"/>
      <c r="V239" s="214"/>
      <c r="W239" s="21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 t="s">
        <v>132</v>
      </c>
      <c r="AH239" s="204">
        <v>0</v>
      </c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4"/>
      <c r="BF239" s="204"/>
      <c r="BG239" s="204"/>
      <c r="BH239" s="204"/>
    </row>
    <row r="240" spans="1:60" outlineLevel="1" x14ac:dyDescent="0.2">
      <c r="A240" s="211"/>
      <c r="B240" s="212"/>
      <c r="C240" s="240" t="s">
        <v>315</v>
      </c>
      <c r="D240" s="216"/>
      <c r="E240" s="217">
        <v>13.39</v>
      </c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14"/>
      <c r="U240" s="214"/>
      <c r="V240" s="214"/>
      <c r="W240" s="21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 t="s">
        <v>132</v>
      </c>
      <c r="AH240" s="204">
        <v>0</v>
      </c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</row>
    <row r="241" spans="1:60" outlineLevel="1" x14ac:dyDescent="0.2">
      <c r="A241" s="211"/>
      <c r="B241" s="212"/>
      <c r="C241" s="240" t="s">
        <v>316</v>
      </c>
      <c r="D241" s="216"/>
      <c r="E241" s="217">
        <v>6.35</v>
      </c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14"/>
      <c r="U241" s="214"/>
      <c r="V241" s="214"/>
      <c r="W241" s="21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 t="s">
        <v>132</v>
      </c>
      <c r="AH241" s="204">
        <v>0</v>
      </c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</row>
    <row r="242" spans="1:60" outlineLevel="1" x14ac:dyDescent="0.2">
      <c r="A242" s="211"/>
      <c r="B242" s="212"/>
      <c r="C242" s="240" t="s">
        <v>317</v>
      </c>
      <c r="D242" s="216"/>
      <c r="E242" s="217">
        <v>3.7</v>
      </c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14"/>
      <c r="U242" s="214"/>
      <c r="V242" s="214"/>
      <c r="W242" s="21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 t="s">
        <v>132</v>
      </c>
      <c r="AH242" s="204">
        <v>0</v>
      </c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</row>
    <row r="243" spans="1:60" outlineLevel="1" x14ac:dyDescent="0.2">
      <c r="A243" s="211"/>
      <c r="B243" s="212"/>
      <c r="C243" s="240" t="s">
        <v>318</v>
      </c>
      <c r="D243" s="216"/>
      <c r="E243" s="217">
        <v>3.9</v>
      </c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14"/>
      <c r="U243" s="214"/>
      <c r="V243" s="214"/>
      <c r="W243" s="21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 t="s">
        <v>132</v>
      </c>
      <c r="AH243" s="204">
        <v>0</v>
      </c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</row>
    <row r="244" spans="1:60" outlineLevel="1" x14ac:dyDescent="0.2">
      <c r="A244" s="211"/>
      <c r="B244" s="212"/>
      <c r="C244" s="241"/>
      <c r="D244" s="235"/>
      <c r="E244" s="235"/>
      <c r="F244" s="235"/>
      <c r="G244" s="235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  <c r="R244" s="214"/>
      <c r="S244" s="214"/>
      <c r="T244" s="214"/>
      <c r="U244" s="214"/>
      <c r="V244" s="214"/>
      <c r="W244" s="21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 t="s">
        <v>133</v>
      </c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</row>
    <row r="245" spans="1:60" outlineLevel="1" x14ac:dyDescent="0.2">
      <c r="A245" s="225">
        <v>49</v>
      </c>
      <c r="B245" s="226" t="s">
        <v>331</v>
      </c>
      <c r="C245" s="238" t="s">
        <v>332</v>
      </c>
      <c r="D245" s="227" t="s">
        <v>195</v>
      </c>
      <c r="E245" s="228">
        <v>74.371799999999993</v>
      </c>
      <c r="F245" s="229"/>
      <c r="G245" s="230">
        <f>ROUND(E245*F245,2)</f>
        <v>0</v>
      </c>
      <c r="H245" s="229"/>
      <c r="I245" s="230">
        <f>ROUND(E245*H245,2)</f>
        <v>0</v>
      </c>
      <c r="J245" s="229"/>
      <c r="K245" s="230">
        <f>ROUND(E245*J245,2)</f>
        <v>0</v>
      </c>
      <c r="L245" s="230">
        <v>21</v>
      </c>
      <c r="M245" s="230">
        <f>G245*(1+L245/100)</f>
        <v>0</v>
      </c>
      <c r="N245" s="230">
        <v>1.1999999999999999E-3</v>
      </c>
      <c r="O245" s="230">
        <f>ROUND(E245*N245,2)</f>
        <v>0.09</v>
      </c>
      <c r="P245" s="230">
        <v>0</v>
      </c>
      <c r="Q245" s="230">
        <f>ROUND(E245*P245,2)</f>
        <v>0</v>
      </c>
      <c r="R245" s="230" t="s">
        <v>301</v>
      </c>
      <c r="S245" s="230" t="s">
        <v>127</v>
      </c>
      <c r="T245" s="231" t="s">
        <v>127</v>
      </c>
      <c r="U245" s="214">
        <v>0</v>
      </c>
      <c r="V245" s="214">
        <f>ROUND(E245*U245,2)</f>
        <v>0</v>
      </c>
      <c r="W245" s="21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 t="s">
        <v>159</v>
      </c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</row>
    <row r="246" spans="1:60" outlineLevel="1" x14ac:dyDescent="0.2">
      <c r="A246" s="211"/>
      <c r="B246" s="212"/>
      <c r="C246" s="240" t="s">
        <v>306</v>
      </c>
      <c r="D246" s="216"/>
      <c r="E246" s="217">
        <v>8.2962000000000007</v>
      </c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  <c r="R246" s="214"/>
      <c r="S246" s="214"/>
      <c r="T246" s="214"/>
      <c r="U246" s="214"/>
      <c r="V246" s="214"/>
      <c r="W246" s="21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 t="s">
        <v>132</v>
      </c>
      <c r="AH246" s="204">
        <v>0</v>
      </c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</row>
    <row r="247" spans="1:60" outlineLevel="1" x14ac:dyDescent="0.2">
      <c r="A247" s="211"/>
      <c r="B247" s="212"/>
      <c r="C247" s="240" t="s">
        <v>333</v>
      </c>
      <c r="D247" s="216"/>
      <c r="E247" s="217">
        <v>1.5249999999999999</v>
      </c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 t="s">
        <v>132</v>
      </c>
      <c r="AH247" s="204">
        <v>0</v>
      </c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</row>
    <row r="248" spans="1:60" outlineLevel="1" x14ac:dyDescent="0.2">
      <c r="A248" s="211"/>
      <c r="B248" s="212"/>
      <c r="C248" s="240" t="s">
        <v>307</v>
      </c>
      <c r="D248" s="216"/>
      <c r="E248" s="217">
        <v>24.206900000000001</v>
      </c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 t="s">
        <v>132</v>
      </c>
      <c r="AH248" s="204">
        <v>0</v>
      </c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</row>
    <row r="249" spans="1:60" outlineLevel="1" x14ac:dyDescent="0.2">
      <c r="A249" s="211"/>
      <c r="B249" s="212"/>
      <c r="C249" s="240" t="s">
        <v>334</v>
      </c>
      <c r="D249" s="216"/>
      <c r="E249" s="217">
        <v>2.2530000000000001</v>
      </c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 t="s">
        <v>132</v>
      </c>
      <c r="AH249" s="204">
        <v>0</v>
      </c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</row>
    <row r="250" spans="1:60" outlineLevel="1" x14ac:dyDescent="0.2">
      <c r="A250" s="211"/>
      <c r="B250" s="212"/>
      <c r="C250" s="240" t="s">
        <v>308</v>
      </c>
      <c r="D250" s="216"/>
      <c r="E250" s="217">
        <v>16.8795</v>
      </c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 t="s">
        <v>132</v>
      </c>
      <c r="AH250" s="204">
        <v>0</v>
      </c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</row>
    <row r="251" spans="1:60" outlineLevel="1" x14ac:dyDescent="0.2">
      <c r="A251" s="211"/>
      <c r="B251" s="212"/>
      <c r="C251" s="240" t="s">
        <v>335</v>
      </c>
      <c r="D251" s="216"/>
      <c r="E251" s="217">
        <v>1.571</v>
      </c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 t="s">
        <v>132</v>
      </c>
      <c r="AH251" s="204">
        <v>0</v>
      </c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  <c r="BH251" s="204"/>
    </row>
    <row r="252" spans="1:60" outlineLevel="1" x14ac:dyDescent="0.2">
      <c r="A252" s="211"/>
      <c r="B252" s="212"/>
      <c r="C252" s="240" t="s">
        <v>309</v>
      </c>
      <c r="D252" s="216"/>
      <c r="E252" s="217">
        <v>11.603999999999999</v>
      </c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 t="s">
        <v>132</v>
      </c>
      <c r="AH252" s="204">
        <v>0</v>
      </c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</row>
    <row r="253" spans="1:60" outlineLevel="1" x14ac:dyDescent="0.2">
      <c r="A253" s="211"/>
      <c r="B253" s="212"/>
      <c r="C253" s="240" t="s">
        <v>336</v>
      </c>
      <c r="D253" s="216"/>
      <c r="E253" s="217">
        <v>1.339</v>
      </c>
      <c r="F253" s="214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 t="s">
        <v>132</v>
      </c>
      <c r="AH253" s="204">
        <v>0</v>
      </c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  <c r="BH253" s="204"/>
    </row>
    <row r="254" spans="1:60" outlineLevel="1" x14ac:dyDescent="0.2">
      <c r="A254" s="211"/>
      <c r="B254" s="212"/>
      <c r="C254" s="240" t="s">
        <v>206</v>
      </c>
      <c r="D254" s="216"/>
      <c r="E254" s="217">
        <v>6.0621999999999998</v>
      </c>
      <c r="F254" s="214"/>
      <c r="G254" s="214"/>
      <c r="H254" s="214"/>
      <c r="I254" s="214"/>
      <c r="J254" s="214"/>
      <c r="K254" s="214"/>
      <c r="L254" s="214"/>
      <c r="M254" s="214"/>
      <c r="N254" s="214"/>
      <c r="O254" s="214"/>
      <c r="P254" s="214"/>
      <c r="Q254" s="214"/>
      <c r="R254" s="214"/>
      <c r="S254" s="214"/>
      <c r="T254" s="214"/>
      <c r="U254" s="214"/>
      <c r="V254" s="214"/>
      <c r="W254" s="21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 t="s">
        <v>132</v>
      </c>
      <c r="AH254" s="204">
        <v>0</v>
      </c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  <c r="BH254" s="204"/>
    </row>
    <row r="255" spans="1:60" outlineLevel="1" x14ac:dyDescent="0.2">
      <c r="A255" s="211"/>
      <c r="B255" s="212"/>
      <c r="C255" s="240" t="s">
        <v>337</v>
      </c>
      <c r="D255" s="216"/>
      <c r="E255" s="217">
        <v>0.63500000000000001</v>
      </c>
      <c r="F255" s="214"/>
      <c r="G255" s="214"/>
      <c r="H255" s="214"/>
      <c r="I255" s="214"/>
      <c r="J255" s="214"/>
      <c r="K255" s="214"/>
      <c r="L255" s="214"/>
      <c r="M255" s="214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 t="s">
        <v>132</v>
      </c>
      <c r="AH255" s="204">
        <v>0</v>
      </c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</row>
    <row r="256" spans="1:60" outlineLevel="1" x14ac:dyDescent="0.2">
      <c r="A256" s="211"/>
      <c r="B256" s="212"/>
      <c r="C256" s="241"/>
      <c r="D256" s="235"/>
      <c r="E256" s="235"/>
      <c r="F256" s="235"/>
      <c r="G256" s="235"/>
      <c r="H256" s="214"/>
      <c r="I256" s="214"/>
      <c r="J256" s="214"/>
      <c r="K256" s="214"/>
      <c r="L256" s="214"/>
      <c r="M256" s="214"/>
      <c r="N256" s="214"/>
      <c r="O256" s="214"/>
      <c r="P256" s="214"/>
      <c r="Q256" s="214"/>
      <c r="R256" s="214"/>
      <c r="S256" s="214"/>
      <c r="T256" s="214"/>
      <c r="U256" s="214"/>
      <c r="V256" s="214"/>
      <c r="W256" s="21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 t="s">
        <v>133</v>
      </c>
      <c r="AH256" s="204"/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  <c r="BH256" s="204"/>
    </row>
    <row r="257" spans="1:60" ht="22.5" outlineLevel="1" x14ac:dyDescent="0.2">
      <c r="A257" s="225">
        <v>50</v>
      </c>
      <c r="B257" s="226" t="s">
        <v>338</v>
      </c>
      <c r="C257" s="238" t="s">
        <v>339</v>
      </c>
      <c r="D257" s="227" t="s">
        <v>195</v>
      </c>
      <c r="E257" s="228">
        <v>3.3</v>
      </c>
      <c r="F257" s="229"/>
      <c r="G257" s="230">
        <f>ROUND(E257*F257,2)</f>
        <v>0</v>
      </c>
      <c r="H257" s="229"/>
      <c r="I257" s="230">
        <f>ROUND(E257*H257,2)</f>
        <v>0</v>
      </c>
      <c r="J257" s="229"/>
      <c r="K257" s="230">
        <f>ROUND(E257*J257,2)</f>
        <v>0</v>
      </c>
      <c r="L257" s="230">
        <v>21</v>
      </c>
      <c r="M257" s="230">
        <f>G257*(1+L257/100)</f>
        <v>0</v>
      </c>
      <c r="N257" s="230">
        <v>8.0000000000000004E-4</v>
      </c>
      <c r="O257" s="230">
        <f>ROUND(E257*N257,2)</f>
        <v>0</v>
      </c>
      <c r="P257" s="230">
        <v>0</v>
      </c>
      <c r="Q257" s="230">
        <f>ROUND(E257*P257,2)</f>
        <v>0</v>
      </c>
      <c r="R257" s="230" t="s">
        <v>301</v>
      </c>
      <c r="S257" s="230" t="s">
        <v>340</v>
      </c>
      <c r="T257" s="231" t="s">
        <v>341</v>
      </c>
      <c r="U257" s="214">
        <v>0</v>
      </c>
      <c r="V257" s="214">
        <f>ROUND(E257*U257,2)</f>
        <v>0</v>
      </c>
      <c r="W257" s="21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 t="s">
        <v>159</v>
      </c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</row>
    <row r="258" spans="1:60" outlineLevel="1" x14ac:dyDescent="0.2">
      <c r="A258" s="211"/>
      <c r="B258" s="212"/>
      <c r="C258" s="240" t="s">
        <v>342</v>
      </c>
      <c r="D258" s="216"/>
      <c r="E258" s="217">
        <v>1.72</v>
      </c>
      <c r="F258" s="214"/>
      <c r="G258" s="214"/>
      <c r="H258" s="214"/>
      <c r="I258" s="214"/>
      <c r="J258" s="214"/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 t="s">
        <v>132</v>
      </c>
      <c r="AH258" s="204">
        <v>0</v>
      </c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</row>
    <row r="259" spans="1:60" outlineLevel="1" x14ac:dyDescent="0.2">
      <c r="A259" s="211"/>
      <c r="B259" s="212"/>
      <c r="C259" s="240" t="s">
        <v>343</v>
      </c>
      <c r="D259" s="216"/>
      <c r="E259" s="217">
        <v>1.58</v>
      </c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 t="s">
        <v>132</v>
      </c>
      <c r="AH259" s="204">
        <v>0</v>
      </c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</row>
    <row r="260" spans="1:60" outlineLevel="1" x14ac:dyDescent="0.2">
      <c r="A260" s="211"/>
      <c r="B260" s="212"/>
      <c r="C260" s="241"/>
      <c r="D260" s="235"/>
      <c r="E260" s="235"/>
      <c r="F260" s="235"/>
      <c r="G260" s="235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 t="s">
        <v>133</v>
      </c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</row>
    <row r="261" spans="1:60" ht="22.5" outlineLevel="1" x14ac:dyDescent="0.2">
      <c r="A261" s="225">
        <v>51</v>
      </c>
      <c r="B261" s="226" t="s">
        <v>344</v>
      </c>
      <c r="C261" s="238" t="s">
        <v>345</v>
      </c>
      <c r="D261" s="227" t="s">
        <v>346</v>
      </c>
      <c r="E261" s="228">
        <v>208.7064</v>
      </c>
      <c r="F261" s="229"/>
      <c r="G261" s="230">
        <f>ROUND(E261*F261,2)</f>
        <v>0</v>
      </c>
      <c r="H261" s="229"/>
      <c r="I261" s="230">
        <f>ROUND(E261*H261,2)</f>
        <v>0</v>
      </c>
      <c r="J261" s="229"/>
      <c r="K261" s="230">
        <f>ROUND(E261*J261,2)</f>
        <v>0</v>
      </c>
      <c r="L261" s="230">
        <v>21</v>
      </c>
      <c r="M261" s="230">
        <f>G261*(1+L261/100)</f>
        <v>0</v>
      </c>
      <c r="N261" s="230">
        <v>1E-3</v>
      </c>
      <c r="O261" s="230">
        <f>ROUND(E261*N261,2)</f>
        <v>0.21</v>
      </c>
      <c r="P261" s="230">
        <v>0</v>
      </c>
      <c r="Q261" s="230">
        <f>ROUND(E261*P261,2)</f>
        <v>0</v>
      </c>
      <c r="R261" s="230" t="s">
        <v>201</v>
      </c>
      <c r="S261" s="230" t="s">
        <v>127</v>
      </c>
      <c r="T261" s="231" t="s">
        <v>127</v>
      </c>
      <c r="U261" s="214">
        <v>0</v>
      </c>
      <c r="V261" s="214">
        <f>ROUND(E261*U261,2)</f>
        <v>0</v>
      </c>
      <c r="W261" s="21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 t="s">
        <v>202</v>
      </c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</row>
    <row r="262" spans="1:60" outlineLevel="1" x14ac:dyDescent="0.2">
      <c r="A262" s="211"/>
      <c r="B262" s="212"/>
      <c r="C262" s="240" t="s">
        <v>347</v>
      </c>
      <c r="D262" s="216"/>
      <c r="E262" s="217">
        <v>24.8886</v>
      </c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 t="s">
        <v>132</v>
      </c>
      <c r="AH262" s="204">
        <v>0</v>
      </c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</row>
    <row r="263" spans="1:60" outlineLevel="1" x14ac:dyDescent="0.2">
      <c r="A263" s="211"/>
      <c r="B263" s="212"/>
      <c r="C263" s="240" t="s">
        <v>348</v>
      </c>
      <c r="D263" s="216"/>
      <c r="E263" s="217">
        <v>72.620699999999999</v>
      </c>
      <c r="F263" s="214"/>
      <c r="G263" s="214"/>
      <c r="H263" s="214"/>
      <c r="I263" s="214"/>
      <c r="J263" s="214"/>
      <c r="K263" s="214"/>
      <c r="L263" s="214"/>
      <c r="M263" s="214"/>
      <c r="N263" s="214"/>
      <c r="O263" s="214"/>
      <c r="P263" s="214"/>
      <c r="Q263" s="214"/>
      <c r="R263" s="214"/>
      <c r="S263" s="214"/>
      <c r="T263" s="214"/>
      <c r="U263" s="214"/>
      <c r="V263" s="214"/>
      <c r="W263" s="21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 t="s">
        <v>132</v>
      </c>
      <c r="AH263" s="204">
        <v>0</v>
      </c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</row>
    <row r="264" spans="1:60" outlineLevel="1" x14ac:dyDescent="0.2">
      <c r="A264" s="211"/>
      <c r="B264" s="212"/>
      <c r="C264" s="240" t="s">
        <v>349</v>
      </c>
      <c r="D264" s="216"/>
      <c r="E264" s="217">
        <v>50.638500000000001</v>
      </c>
      <c r="F264" s="214"/>
      <c r="G264" s="214"/>
      <c r="H264" s="214"/>
      <c r="I264" s="214"/>
      <c r="J264" s="214"/>
      <c r="K264" s="214"/>
      <c r="L264" s="214"/>
      <c r="M264" s="214"/>
      <c r="N264" s="214"/>
      <c r="O264" s="214"/>
      <c r="P264" s="214"/>
      <c r="Q264" s="214"/>
      <c r="R264" s="214"/>
      <c r="S264" s="214"/>
      <c r="T264" s="214"/>
      <c r="U264" s="214"/>
      <c r="V264" s="214"/>
      <c r="W264" s="21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 t="s">
        <v>132</v>
      </c>
      <c r="AH264" s="204">
        <v>0</v>
      </c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</row>
    <row r="265" spans="1:60" outlineLevel="1" x14ac:dyDescent="0.2">
      <c r="A265" s="211"/>
      <c r="B265" s="212"/>
      <c r="C265" s="240" t="s">
        <v>350</v>
      </c>
      <c r="D265" s="216"/>
      <c r="E265" s="217">
        <v>34.811999999999998</v>
      </c>
      <c r="F265" s="214"/>
      <c r="G265" s="214"/>
      <c r="H265" s="214"/>
      <c r="I265" s="214"/>
      <c r="J265" s="214"/>
      <c r="K265" s="214"/>
      <c r="L265" s="214"/>
      <c r="M265" s="214"/>
      <c r="N265" s="214"/>
      <c r="O265" s="214"/>
      <c r="P265" s="214"/>
      <c r="Q265" s="214"/>
      <c r="R265" s="214"/>
      <c r="S265" s="214"/>
      <c r="T265" s="214"/>
      <c r="U265" s="214"/>
      <c r="V265" s="214"/>
      <c r="W265" s="21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 t="s">
        <v>132</v>
      </c>
      <c r="AH265" s="204">
        <v>0</v>
      </c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</row>
    <row r="266" spans="1:60" outlineLevel="1" x14ac:dyDescent="0.2">
      <c r="A266" s="211"/>
      <c r="B266" s="212"/>
      <c r="C266" s="240" t="s">
        <v>351</v>
      </c>
      <c r="D266" s="216"/>
      <c r="E266" s="217">
        <v>18.186599999999999</v>
      </c>
      <c r="F266" s="214"/>
      <c r="G266" s="214"/>
      <c r="H266" s="214"/>
      <c r="I266" s="214"/>
      <c r="J266" s="214"/>
      <c r="K266" s="214"/>
      <c r="L266" s="214"/>
      <c r="M266" s="214"/>
      <c r="N266" s="214"/>
      <c r="O266" s="214"/>
      <c r="P266" s="214"/>
      <c r="Q266" s="214"/>
      <c r="R266" s="214"/>
      <c r="S266" s="214"/>
      <c r="T266" s="214"/>
      <c r="U266" s="214"/>
      <c r="V266" s="214"/>
      <c r="W266" s="21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 t="s">
        <v>132</v>
      </c>
      <c r="AH266" s="204">
        <v>0</v>
      </c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</row>
    <row r="267" spans="1:60" outlineLevel="1" x14ac:dyDescent="0.2">
      <c r="A267" s="211"/>
      <c r="B267" s="212"/>
      <c r="C267" s="240" t="s">
        <v>352</v>
      </c>
      <c r="D267" s="216"/>
      <c r="E267" s="217">
        <v>3.6</v>
      </c>
      <c r="F267" s="214"/>
      <c r="G267" s="214"/>
      <c r="H267" s="214"/>
      <c r="I267" s="214"/>
      <c r="J267" s="214"/>
      <c r="K267" s="214"/>
      <c r="L267" s="214"/>
      <c r="M267" s="214"/>
      <c r="N267" s="214"/>
      <c r="O267" s="214"/>
      <c r="P267" s="214"/>
      <c r="Q267" s="214"/>
      <c r="R267" s="214"/>
      <c r="S267" s="214"/>
      <c r="T267" s="214"/>
      <c r="U267" s="214"/>
      <c r="V267" s="214"/>
      <c r="W267" s="214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04" t="s">
        <v>132</v>
      </c>
      <c r="AH267" s="204">
        <v>0</v>
      </c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  <c r="BH267" s="204"/>
    </row>
    <row r="268" spans="1:60" outlineLevel="1" x14ac:dyDescent="0.2">
      <c r="A268" s="211"/>
      <c r="B268" s="212"/>
      <c r="C268" s="240" t="s">
        <v>353</v>
      </c>
      <c r="D268" s="216"/>
      <c r="E268" s="217">
        <v>3.96</v>
      </c>
      <c r="F268" s="214"/>
      <c r="G268" s="214"/>
      <c r="H268" s="214"/>
      <c r="I268" s="214"/>
      <c r="J268" s="214"/>
      <c r="K268" s="214"/>
      <c r="L268" s="214"/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 t="s">
        <v>132</v>
      </c>
      <c r="AH268" s="204">
        <v>0</v>
      </c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</row>
    <row r="269" spans="1:60" outlineLevel="1" x14ac:dyDescent="0.2">
      <c r="A269" s="211"/>
      <c r="B269" s="212"/>
      <c r="C269" s="241"/>
      <c r="D269" s="235"/>
      <c r="E269" s="235"/>
      <c r="F269" s="235"/>
      <c r="G269" s="235"/>
      <c r="H269" s="214"/>
      <c r="I269" s="214"/>
      <c r="J269" s="214"/>
      <c r="K269" s="214"/>
      <c r="L269" s="214"/>
      <c r="M269" s="214"/>
      <c r="N269" s="214"/>
      <c r="O269" s="214"/>
      <c r="P269" s="214"/>
      <c r="Q269" s="214"/>
      <c r="R269" s="214"/>
      <c r="S269" s="214"/>
      <c r="T269" s="214"/>
      <c r="U269" s="214"/>
      <c r="V269" s="214"/>
      <c r="W269" s="21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 t="s">
        <v>133</v>
      </c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</row>
    <row r="270" spans="1:60" ht="22.5" outlineLevel="1" x14ac:dyDescent="0.2">
      <c r="A270" s="225">
        <v>52</v>
      </c>
      <c r="B270" s="226" t="s">
        <v>354</v>
      </c>
      <c r="C270" s="238" t="s">
        <v>355</v>
      </c>
      <c r="D270" s="227" t="s">
        <v>346</v>
      </c>
      <c r="E270" s="228">
        <v>0.75600000000000001</v>
      </c>
      <c r="F270" s="229"/>
      <c r="G270" s="230">
        <f>ROUND(E270*F270,2)</f>
        <v>0</v>
      </c>
      <c r="H270" s="229"/>
      <c r="I270" s="230">
        <f>ROUND(E270*H270,2)</f>
        <v>0</v>
      </c>
      <c r="J270" s="229"/>
      <c r="K270" s="230">
        <f>ROUND(E270*J270,2)</f>
        <v>0</v>
      </c>
      <c r="L270" s="230">
        <v>21</v>
      </c>
      <c r="M270" s="230">
        <f>G270*(1+L270/100)</f>
        <v>0</v>
      </c>
      <c r="N270" s="230">
        <v>1E-3</v>
      </c>
      <c r="O270" s="230">
        <f>ROUND(E270*N270,2)</f>
        <v>0</v>
      </c>
      <c r="P270" s="230">
        <v>0</v>
      </c>
      <c r="Q270" s="230">
        <f>ROUND(E270*P270,2)</f>
        <v>0</v>
      </c>
      <c r="R270" s="230" t="s">
        <v>201</v>
      </c>
      <c r="S270" s="230" t="s">
        <v>341</v>
      </c>
      <c r="T270" s="231" t="s">
        <v>341</v>
      </c>
      <c r="U270" s="214">
        <v>0</v>
      </c>
      <c r="V270" s="214">
        <f>ROUND(E270*U270,2)</f>
        <v>0</v>
      </c>
      <c r="W270" s="214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04" t="s">
        <v>202</v>
      </c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</row>
    <row r="271" spans="1:60" outlineLevel="1" x14ac:dyDescent="0.2">
      <c r="A271" s="211"/>
      <c r="B271" s="212"/>
      <c r="C271" s="240" t="s">
        <v>356</v>
      </c>
      <c r="D271" s="216"/>
      <c r="E271" s="217">
        <v>0.39600000000000002</v>
      </c>
      <c r="F271" s="214"/>
      <c r="G271" s="214"/>
      <c r="H271" s="214"/>
      <c r="I271" s="214"/>
      <c r="J271" s="214"/>
      <c r="K271" s="214"/>
      <c r="L271" s="214"/>
      <c r="M271" s="214"/>
      <c r="N271" s="214"/>
      <c r="O271" s="214"/>
      <c r="P271" s="214"/>
      <c r="Q271" s="214"/>
      <c r="R271" s="214"/>
      <c r="S271" s="214"/>
      <c r="T271" s="214"/>
      <c r="U271" s="214"/>
      <c r="V271" s="214"/>
      <c r="W271" s="21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 t="s">
        <v>132</v>
      </c>
      <c r="AH271" s="204">
        <v>0</v>
      </c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</row>
    <row r="272" spans="1:60" outlineLevel="1" x14ac:dyDescent="0.2">
      <c r="A272" s="211"/>
      <c r="B272" s="212"/>
      <c r="C272" s="240" t="s">
        <v>357</v>
      </c>
      <c r="D272" s="216"/>
      <c r="E272" s="217">
        <v>0.36</v>
      </c>
      <c r="F272" s="214"/>
      <c r="G272" s="214"/>
      <c r="H272" s="214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 t="s">
        <v>132</v>
      </c>
      <c r="AH272" s="204">
        <v>0</v>
      </c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</row>
    <row r="273" spans="1:60" outlineLevel="1" x14ac:dyDescent="0.2">
      <c r="A273" s="211"/>
      <c r="B273" s="212"/>
      <c r="C273" s="241"/>
      <c r="D273" s="235"/>
      <c r="E273" s="235"/>
      <c r="F273" s="235"/>
      <c r="G273" s="235"/>
      <c r="H273" s="214"/>
      <c r="I273" s="214"/>
      <c r="J273" s="214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 t="s">
        <v>133</v>
      </c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</row>
    <row r="274" spans="1:60" ht="22.5" outlineLevel="1" x14ac:dyDescent="0.2">
      <c r="A274" s="225">
        <v>53</v>
      </c>
      <c r="B274" s="226" t="s">
        <v>358</v>
      </c>
      <c r="C274" s="238" t="s">
        <v>359</v>
      </c>
      <c r="D274" s="227" t="s">
        <v>346</v>
      </c>
      <c r="E274" s="228">
        <v>20.16</v>
      </c>
      <c r="F274" s="229"/>
      <c r="G274" s="230">
        <f>ROUND(E274*F274,2)</f>
        <v>0</v>
      </c>
      <c r="H274" s="229"/>
      <c r="I274" s="230">
        <f>ROUND(E274*H274,2)</f>
        <v>0</v>
      </c>
      <c r="J274" s="229"/>
      <c r="K274" s="230">
        <f>ROUND(E274*J274,2)</f>
        <v>0</v>
      </c>
      <c r="L274" s="230">
        <v>21</v>
      </c>
      <c r="M274" s="230">
        <f>G274*(1+L274/100)</f>
        <v>0</v>
      </c>
      <c r="N274" s="230">
        <v>1E-3</v>
      </c>
      <c r="O274" s="230">
        <f>ROUND(E274*N274,2)</f>
        <v>0.02</v>
      </c>
      <c r="P274" s="230">
        <v>0</v>
      </c>
      <c r="Q274" s="230">
        <f>ROUND(E274*P274,2)</f>
        <v>0</v>
      </c>
      <c r="R274" s="230" t="s">
        <v>201</v>
      </c>
      <c r="S274" s="230" t="s">
        <v>127</v>
      </c>
      <c r="T274" s="231" t="s">
        <v>127</v>
      </c>
      <c r="U274" s="214">
        <v>0</v>
      </c>
      <c r="V274" s="214">
        <f>ROUND(E274*U274,2)</f>
        <v>0</v>
      </c>
      <c r="W274" s="21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 t="s">
        <v>202</v>
      </c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</row>
    <row r="275" spans="1:60" outlineLevel="1" x14ac:dyDescent="0.2">
      <c r="A275" s="211"/>
      <c r="B275" s="212"/>
      <c r="C275" s="240" t="s">
        <v>360</v>
      </c>
      <c r="D275" s="216"/>
      <c r="E275" s="217">
        <v>10.56</v>
      </c>
      <c r="F275" s="214"/>
      <c r="G275" s="214"/>
      <c r="H275" s="214"/>
      <c r="I275" s="214"/>
      <c r="J275" s="214"/>
      <c r="K275" s="214"/>
      <c r="L275" s="214"/>
      <c r="M275" s="214"/>
      <c r="N275" s="214"/>
      <c r="O275" s="214"/>
      <c r="P275" s="214"/>
      <c r="Q275" s="214"/>
      <c r="R275" s="214"/>
      <c r="S275" s="214"/>
      <c r="T275" s="214"/>
      <c r="U275" s="214"/>
      <c r="V275" s="214"/>
      <c r="W275" s="21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 t="s">
        <v>132</v>
      </c>
      <c r="AH275" s="204">
        <v>0</v>
      </c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</row>
    <row r="276" spans="1:60" outlineLevel="1" x14ac:dyDescent="0.2">
      <c r="A276" s="211"/>
      <c r="B276" s="212"/>
      <c r="C276" s="240" t="s">
        <v>361</v>
      </c>
      <c r="D276" s="216"/>
      <c r="E276" s="217">
        <v>9.6</v>
      </c>
      <c r="F276" s="214"/>
      <c r="G276" s="214"/>
      <c r="H276" s="214"/>
      <c r="I276" s="214"/>
      <c r="J276" s="214"/>
      <c r="K276" s="214"/>
      <c r="L276" s="214"/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 t="s">
        <v>132</v>
      </c>
      <c r="AH276" s="204">
        <v>0</v>
      </c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</row>
    <row r="277" spans="1:60" outlineLevel="1" x14ac:dyDescent="0.2">
      <c r="A277" s="211"/>
      <c r="B277" s="212"/>
      <c r="C277" s="241"/>
      <c r="D277" s="235"/>
      <c r="E277" s="235"/>
      <c r="F277" s="235"/>
      <c r="G277" s="235"/>
      <c r="H277" s="214"/>
      <c r="I277" s="214"/>
      <c r="J277" s="214"/>
      <c r="K277" s="214"/>
      <c r="L277" s="214"/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 t="s">
        <v>133</v>
      </c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</row>
    <row r="278" spans="1:60" outlineLevel="1" x14ac:dyDescent="0.2">
      <c r="A278" s="225">
        <v>54</v>
      </c>
      <c r="B278" s="226" t="s">
        <v>362</v>
      </c>
      <c r="C278" s="238" t="s">
        <v>363</v>
      </c>
      <c r="D278" s="227" t="s">
        <v>195</v>
      </c>
      <c r="E278" s="228">
        <v>86.276079999999993</v>
      </c>
      <c r="F278" s="229"/>
      <c r="G278" s="230">
        <f>ROUND(E278*F278,2)</f>
        <v>0</v>
      </c>
      <c r="H278" s="229"/>
      <c r="I278" s="230">
        <f>ROUND(E278*H278,2)</f>
        <v>0</v>
      </c>
      <c r="J278" s="229"/>
      <c r="K278" s="230">
        <f>ROUND(E278*J278,2)</f>
        <v>0</v>
      </c>
      <c r="L278" s="230">
        <v>21</v>
      </c>
      <c r="M278" s="230">
        <f>G278*(1+L278/100)</f>
        <v>0</v>
      </c>
      <c r="N278" s="230">
        <v>1.9199999999999998E-2</v>
      </c>
      <c r="O278" s="230">
        <f>ROUND(E278*N278,2)</f>
        <v>1.66</v>
      </c>
      <c r="P278" s="230">
        <v>0</v>
      </c>
      <c r="Q278" s="230">
        <f>ROUND(E278*P278,2)</f>
        <v>0</v>
      </c>
      <c r="R278" s="230"/>
      <c r="S278" s="230" t="s">
        <v>233</v>
      </c>
      <c r="T278" s="231" t="s">
        <v>341</v>
      </c>
      <c r="U278" s="214">
        <v>0</v>
      </c>
      <c r="V278" s="214">
        <f>ROUND(E278*U278,2)</f>
        <v>0</v>
      </c>
      <c r="W278" s="21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 t="s">
        <v>202</v>
      </c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</row>
    <row r="279" spans="1:60" outlineLevel="1" x14ac:dyDescent="0.2">
      <c r="A279" s="211"/>
      <c r="B279" s="212"/>
      <c r="C279" s="240" t="s">
        <v>364</v>
      </c>
      <c r="D279" s="216"/>
      <c r="E279" s="217">
        <v>9.1258199999999992</v>
      </c>
      <c r="F279" s="214"/>
      <c r="G279" s="214"/>
      <c r="H279" s="214"/>
      <c r="I279" s="214"/>
      <c r="J279" s="214"/>
      <c r="K279" s="214"/>
      <c r="L279" s="214"/>
      <c r="M279" s="214"/>
      <c r="N279" s="214"/>
      <c r="O279" s="214"/>
      <c r="P279" s="214"/>
      <c r="Q279" s="214"/>
      <c r="R279" s="214"/>
      <c r="S279" s="214"/>
      <c r="T279" s="214"/>
      <c r="U279" s="214"/>
      <c r="V279" s="214"/>
      <c r="W279" s="21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 t="s">
        <v>132</v>
      </c>
      <c r="AH279" s="204">
        <v>0</v>
      </c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</row>
    <row r="280" spans="1:60" outlineLevel="1" x14ac:dyDescent="0.2">
      <c r="A280" s="211"/>
      <c r="B280" s="212"/>
      <c r="C280" s="240" t="s">
        <v>365</v>
      </c>
      <c r="D280" s="216"/>
      <c r="E280" s="217">
        <v>2.5146000000000002</v>
      </c>
      <c r="F280" s="214"/>
      <c r="G280" s="214"/>
      <c r="H280" s="214"/>
      <c r="I280" s="214"/>
      <c r="J280" s="214"/>
      <c r="K280" s="214"/>
      <c r="L280" s="214"/>
      <c r="M280" s="214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04" t="s">
        <v>132</v>
      </c>
      <c r="AH280" s="204">
        <v>0</v>
      </c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</row>
    <row r="281" spans="1:60" outlineLevel="1" x14ac:dyDescent="0.2">
      <c r="A281" s="211"/>
      <c r="B281" s="212"/>
      <c r="C281" s="240" t="s">
        <v>366</v>
      </c>
      <c r="D281" s="216"/>
      <c r="E281" s="217">
        <v>26.627590000000001</v>
      </c>
      <c r="F281" s="214"/>
      <c r="G281" s="214"/>
      <c r="H281" s="214"/>
      <c r="I281" s="214"/>
      <c r="J281" s="214"/>
      <c r="K281" s="214"/>
      <c r="L281" s="214"/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 t="s">
        <v>132</v>
      </c>
      <c r="AH281" s="204">
        <v>0</v>
      </c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</row>
    <row r="282" spans="1:60" outlineLevel="1" x14ac:dyDescent="0.2">
      <c r="A282" s="211"/>
      <c r="B282" s="212"/>
      <c r="C282" s="240" t="s">
        <v>367</v>
      </c>
      <c r="D282" s="216"/>
      <c r="E282" s="217">
        <v>2.4782999999999999</v>
      </c>
      <c r="F282" s="214"/>
      <c r="G282" s="214"/>
      <c r="H282" s="214"/>
      <c r="I282" s="214"/>
      <c r="J282" s="214"/>
      <c r="K282" s="214"/>
      <c r="L282" s="214"/>
      <c r="M282" s="214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 t="s">
        <v>132</v>
      </c>
      <c r="AH282" s="204">
        <v>0</v>
      </c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</row>
    <row r="283" spans="1:60" outlineLevel="1" x14ac:dyDescent="0.2">
      <c r="A283" s="211"/>
      <c r="B283" s="212"/>
      <c r="C283" s="240" t="s">
        <v>368</v>
      </c>
      <c r="D283" s="216"/>
      <c r="E283" s="217">
        <v>18.567450000000001</v>
      </c>
      <c r="F283" s="214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 t="s">
        <v>132</v>
      </c>
      <c r="AH283" s="204">
        <v>0</v>
      </c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</row>
    <row r="284" spans="1:60" outlineLevel="1" x14ac:dyDescent="0.2">
      <c r="A284" s="211"/>
      <c r="B284" s="212"/>
      <c r="C284" s="240" t="s">
        <v>369</v>
      </c>
      <c r="D284" s="216"/>
      <c r="E284" s="217">
        <v>1.7281</v>
      </c>
      <c r="F284" s="214"/>
      <c r="G284" s="214"/>
      <c r="H284" s="214"/>
      <c r="I284" s="214"/>
      <c r="J284" s="214"/>
      <c r="K284" s="214"/>
      <c r="L284" s="214"/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 t="s">
        <v>132</v>
      </c>
      <c r="AH284" s="204">
        <v>0</v>
      </c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</row>
    <row r="285" spans="1:60" outlineLevel="1" x14ac:dyDescent="0.2">
      <c r="A285" s="211"/>
      <c r="B285" s="212"/>
      <c r="C285" s="240" t="s">
        <v>370</v>
      </c>
      <c r="D285" s="216"/>
      <c r="E285" s="217">
        <v>12.7644</v>
      </c>
      <c r="F285" s="214"/>
      <c r="G285" s="214"/>
      <c r="H285" s="214"/>
      <c r="I285" s="214"/>
      <c r="J285" s="214"/>
      <c r="K285" s="214"/>
      <c r="L285" s="214"/>
      <c r="M285" s="214"/>
      <c r="N285" s="214"/>
      <c r="O285" s="214"/>
      <c r="P285" s="214"/>
      <c r="Q285" s="214"/>
      <c r="R285" s="214"/>
      <c r="S285" s="214"/>
      <c r="T285" s="214"/>
      <c r="U285" s="214"/>
      <c r="V285" s="214"/>
      <c r="W285" s="21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 t="s">
        <v>132</v>
      </c>
      <c r="AH285" s="204">
        <v>0</v>
      </c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</row>
    <row r="286" spans="1:60" outlineLevel="1" x14ac:dyDescent="0.2">
      <c r="A286" s="211"/>
      <c r="B286" s="212"/>
      <c r="C286" s="240" t="s">
        <v>371</v>
      </c>
      <c r="D286" s="216"/>
      <c r="E286" s="217">
        <v>1.4729000000000001</v>
      </c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 t="s">
        <v>132</v>
      </c>
      <c r="AH286" s="204">
        <v>0</v>
      </c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</row>
    <row r="287" spans="1:60" outlineLevel="1" x14ac:dyDescent="0.2">
      <c r="A287" s="211"/>
      <c r="B287" s="212"/>
      <c r="C287" s="240" t="s">
        <v>372</v>
      </c>
      <c r="D287" s="216"/>
      <c r="E287" s="217">
        <v>6.6684200000000002</v>
      </c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 t="s">
        <v>132</v>
      </c>
      <c r="AH287" s="204">
        <v>0</v>
      </c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</row>
    <row r="288" spans="1:60" outlineLevel="1" x14ac:dyDescent="0.2">
      <c r="A288" s="211"/>
      <c r="B288" s="212"/>
      <c r="C288" s="240" t="s">
        <v>373</v>
      </c>
      <c r="D288" s="216"/>
      <c r="E288" s="217">
        <v>0.69850000000000001</v>
      </c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 t="s">
        <v>132</v>
      </c>
      <c r="AH288" s="204">
        <v>0</v>
      </c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</row>
    <row r="289" spans="1:60" outlineLevel="1" x14ac:dyDescent="0.2">
      <c r="A289" s="211"/>
      <c r="B289" s="212"/>
      <c r="C289" s="240" t="s">
        <v>374</v>
      </c>
      <c r="D289" s="216"/>
      <c r="E289" s="217">
        <v>1.8919999999999999</v>
      </c>
      <c r="F289" s="214"/>
      <c r="G289" s="214"/>
      <c r="H289" s="214"/>
      <c r="I289" s="214"/>
      <c r="J289" s="214"/>
      <c r="K289" s="214"/>
      <c r="L289" s="214"/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 t="s">
        <v>132</v>
      </c>
      <c r="AH289" s="204">
        <v>0</v>
      </c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</row>
    <row r="290" spans="1:60" outlineLevel="1" x14ac:dyDescent="0.2">
      <c r="A290" s="211"/>
      <c r="B290" s="212"/>
      <c r="C290" s="240" t="s">
        <v>375</v>
      </c>
      <c r="D290" s="216"/>
      <c r="E290" s="217">
        <v>1.738</v>
      </c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 t="s">
        <v>132</v>
      </c>
      <c r="AH290" s="204">
        <v>0</v>
      </c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</row>
    <row r="291" spans="1:60" outlineLevel="1" x14ac:dyDescent="0.2">
      <c r="A291" s="211"/>
      <c r="B291" s="212"/>
      <c r="C291" s="241"/>
      <c r="D291" s="235"/>
      <c r="E291" s="235"/>
      <c r="F291" s="235"/>
      <c r="G291" s="235"/>
      <c r="H291" s="214"/>
      <c r="I291" s="214"/>
      <c r="J291" s="214"/>
      <c r="K291" s="214"/>
      <c r="L291" s="214"/>
      <c r="M291" s="214"/>
      <c r="N291" s="214"/>
      <c r="O291" s="214"/>
      <c r="P291" s="214"/>
      <c r="Q291" s="214"/>
      <c r="R291" s="214"/>
      <c r="S291" s="214"/>
      <c r="T291" s="214"/>
      <c r="U291" s="214"/>
      <c r="V291" s="214"/>
      <c r="W291" s="21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 t="s">
        <v>133</v>
      </c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</row>
    <row r="292" spans="1:60" outlineLevel="1" x14ac:dyDescent="0.2">
      <c r="A292" s="211">
        <v>55</v>
      </c>
      <c r="B292" s="212" t="s">
        <v>376</v>
      </c>
      <c r="C292" s="248" t="s">
        <v>377</v>
      </c>
      <c r="D292" s="213" t="s">
        <v>0</v>
      </c>
      <c r="E292" s="234"/>
      <c r="F292" s="215"/>
      <c r="G292" s="214">
        <f>ROUND(E292*F292,2)</f>
        <v>0</v>
      </c>
      <c r="H292" s="215"/>
      <c r="I292" s="214">
        <f>ROUND(E292*H292,2)</f>
        <v>0</v>
      </c>
      <c r="J292" s="215"/>
      <c r="K292" s="214">
        <f>ROUND(E292*J292,2)</f>
        <v>0</v>
      </c>
      <c r="L292" s="214">
        <v>21</v>
      </c>
      <c r="M292" s="214">
        <f>G292*(1+L292/100)</f>
        <v>0</v>
      </c>
      <c r="N292" s="214">
        <v>0</v>
      </c>
      <c r="O292" s="214">
        <f>ROUND(E292*N292,2)</f>
        <v>0</v>
      </c>
      <c r="P292" s="214">
        <v>0</v>
      </c>
      <c r="Q292" s="214">
        <f>ROUND(E292*P292,2)</f>
        <v>0</v>
      </c>
      <c r="R292" s="214" t="s">
        <v>301</v>
      </c>
      <c r="S292" s="214" t="s">
        <v>127</v>
      </c>
      <c r="T292" s="214" t="s">
        <v>127</v>
      </c>
      <c r="U292" s="214">
        <v>0</v>
      </c>
      <c r="V292" s="214">
        <f>ROUND(E292*U292,2)</f>
        <v>0</v>
      </c>
      <c r="W292" s="21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 t="s">
        <v>276</v>
      </c>
      <c r="AH292" s="204"/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</row>
    <row r="293" spans="1:60" outlineLevel="1" x14ac:dyDescent="0.2">
      <c r="A293" s="211"/>
      <c r="B293" s="212"/>
      <c r="C293" s="249" t="s">
        <v>378</v>
      </c>
      <c r="D293" s="246"/>
      <c r="E293" s="246"/>
      <c r="F293" s="246"/>
      <c r="G293" s="246"/>
      <c r="H293" s="214"/>
      <c r="I293" s="214"/>
      <c r="J293" s="214"/>
      <c r="K293" s="214"/>
      <c r="L293" s="214"/>
      <c r="M293" s="214"/>
      <c r="N293" s="214"/>
      <c r="O293" s="214"/>
      <c r="P293" s="214"/>
      <c r="Q293" s="214"/>
      <c r="R293" s="214"/>
      <c r="S293" s="214"/>
      <c r="T293" s="214"/>
      <c r="U293" s="214"/>
      <c r="V293" s="214"/>
      <c r="W293" s="21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 t="s">
        <v>161</v>
      </c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</row>
    <row r="294" spans="1:60" outlineLevel="1" x14ac:dyDescent="0.2">
      <c r="A294" s="211"/>
      <c r="B294" s="212"/>
      <c r="C294" s="240" t="s">
        <v>379</v>
      </c>
      <c r="D294" s="216"/>
      <c r="E294" s="217"/>
      <c r="F294" s="214"/>
      <c r="G294" s="214"/>
      <c r="H294" s="214"/>
      <c r="I294" s="214"/>
      <c r="J294" s="214"/>
      <c r="K294" s="214"/>
      <c r="L294" s="214"/>
      <c r="M294" s="214"/>
      <c r="N294" s="214"/>
      <c r="O294" s="214"/>
      <c r="P294" s="214"/>
      <c r="Q294" s="214"/>
      <c r="R294" s="214"/>
      <c r="S294" s="214"/>
      <c r="T294" s="214"/>
      <c r="U294" s="214"/>
      <c r="V294" s="214"/>
      <c r="W294" s="21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 t="s">
        <v>132</v>
      </c>
      <c r="AH294" s="204">
        <v>0</v>
      </c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</row>
    <row r="295" spans="1:60" outlineLevel="1" x14ac:dyDescent="0.2">
      <c r="A295" s="211"/>
      <c r="B295" s="212"/>
      <c r="C295" s="240" t="s">
        <v>380</v>
      </c>
      <c r="D295" s="216"/>
      <c r="E295" s="217"/>
      <c r="F295" s="214"/>
      <c r="G295" s="214"/>
      <c r="H295" s="214"/>
      <c r="I295" s="214"/>
      <c r="J295" s="214"/>
      <c r="K295" s="214"/>
      <c r="L295" s="214"/>
      <c r="M295" s="214"/>
      <c r="N295" s="214"/>
      <c r="O295" s="214"/>
      <c r="P295" s="214"/>
      <c r="Q295" s="214"/>
      <c r="R295" s="214"/>
      <c r="S295" s="214"/>
      <c r="T295" s="214"/>
      <c r="U295" s="214"/>
      <c r="V295" s="214"/>
      <c r="W295" s="21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 t="s">
        <v>132</v>
      </c>
      <c r="AH295" s="204">
        <v>0</v>
      </c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</row>
    <row r="296" spans="1:60" outlineLevel="1" x14ac:dyDescent="0.2">
      <c r="A296" s="211"/>
      <c r="B296" s="212"/>
      <c r="C296" s="240" t="s">
        <v>381</v>
      </c>
      <c r="D296" s="216"/>
      <c r="E296" s="217">
        <v>1556.6498999999999</v>
      </c>
      <c r="F296" s="214"/>
      <c r="G296" s="214"/>
      <c r="H296" s="214"/>
      <c r="I296" s="214"/>
      <c r="J296" s="214"/>
      <c r="K296" s="214"/>
      <c r="L296" s="214"/>
      <c r="M296" s="214"/>
      <c r="N296" s="214"/>
      <c r="O296" s="214"/>
      <c r="P296" s="214"/>
      <c r="Q296" s="214"/>
      <c r="R296" s="214"/>
      <c r="S296" s="214"/>
      <c r="T296" s="214"/>
      <c r="U296" s="214"/>
      <c r="V296" s="214"/>
      <c r="W296" s="21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 t="s">
        <v>132</v>
      </c>
      <c r="AH296" s="204">
        <v>0</v>
      </c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</row>
    <row r="297" spans="1:60" outlineLevel="1" x14ac:dyDescent="0.2">
      <c r="A297" s="211"/>
      <c r="B297" s="212"/>
      <c r="C297" s="241"/>
      <c r="D297" s="235"/>
      <c r="E297" s="235"/>
      <c r="F297" s="235"/>
      <c r="G297" s="235"/>
      <c r="H297" s="214"/>
      <c r="I297" s="214"/>
      <c r="J297" s="214"/>
      <c r="K297" s="214"/>
      <c r="L297" s="214"/>
      <c r="M297" s="214"/>
      <c r="N297" s="214"/>
      <c r="O297" s="214"/>
      <c r="P297" s="214"/>
      <c r="Q297" s="214"/>
      <c r="R297" s="214"/>
      <c r="S297" s="214"/>
      <c r="T297" s="214"/>
      <c r="U297" s="214"/>
      <c r="V297" s="214"/>
      <c r="W297" s="21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 t="s">
        <v>133</v>
      </c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</row>
    <row r="298" spans="1:60" x14ac:dyDescent="0.2">
      <c r="A298" s="219" t="s">
        <v>122</v>
      </c>
      <c r="B298" s="220" t="s">
        <v>87</v>
      </c>
      <c r="C298" s="237" t="s">
        <v>88</v>
      </c>
      <c r="D298" s="221"/>
      <c r="E298" s="222"/>
      <c r="F298" s="223"/>
      <c r="G298" s="223">
        <f>SUMIF(AG299:AG343,"&lt;&gt;NOR",G299:G343)</f>
        <v>0</v>
      </c>
      <c r="H298" s="223"/>
      <c r="I298" s="223">
        <f>SUM(I299:I343)</f>
        <v>0</v>
      </c>
      <c r="J298" s="223"/>
      <c r="K298" s="223">
        <f>SUM(K299:K343)</f>
        <v>0</v>
      </c>
      <c r="L298" s="223"/>
      <c r="M298" s="223">
        <f>SUM(M299:M343)</f>
        <v>0</v>
      </c>
      <c r="N298" s="223"/>
      <c r="O298" s="223">
        <f>SUM(O299:O343)</f>
        <v>0.49</v>
      </c>
      <c r="P298" s="223"/>
      <c r="Q298" s="223">
        <f>SUM(Q299:Q343)</f>
        <v>0</v>
      </c>
      <c r="R298" s="223"/>
      <c r="S298" s="223"/>
      <c r="T298" s="224"/>
      <c r="U298" s="218"/>
      <c r="V298" s="218">
        <f>SUM(V299:V343)</f>
        <v>33.93</v>
      </c>
      <c r="W298" s="218"/>
      <c r="AG298" t="s">
        <v>123</v>
      </c>
    </row>
    <row r="299" spans="1:60" outlineLevel="1" x14ac:dyDescent="0.2">
      <c r="A299" s="225">
        <v>56</v>
      </c>
      <c r="B299" s="226" t="s">
        <v>382</v>
      </c>
      <c r="C299" s="238" t="s">
        <v>383</v>
      </c>
      <c r="D299" s="227" t="s">
        <v>195</v>
      </c>
      <c r="E299" s="228">
        <v>16.55</v>
      </c>
      <c r="F299" s="229"/>
      <c r="G299" s="230">
        <f>ROUND(E299*F299,2)</f>
        <v>0</v>
      </c>
      <c r="H299" s="229"/>
      <c r="I299" s="230">
        <f>ROUND(E299*H299,2)</f>
        <v>0</v>
      </c>
      <c r="J299" s="229"/>
      <c r="K299" s="230">
        <f>ROUND(E299*J299,2)</f>
        <v>0</v>
      </c>
      <c r="L299" s="230">
        <v>21</v>
      </c>
      <c r="M299" s="230">
        <f>G299*(1+L299/100)</f>
        <v>0</v>
      </c>
      <c r="N299" s="230">
        <v>0</v>
      </c>
      <c r="O299" s="230">
        <f>ROUND(E299*N299,2)</f>
        <v>0</v>
      </c>
      <c r="P299" s="230">
        <v>0</v>
      </c>
      <c r="Q299" s="230">
        <f>ROUND(E299*P299,2)</f>
        <v>0</v>
      </c>
      <c r="R299" s="230" t="s">
        <v>301</v>
      </c>
      <c r="S299" s="230" t="s">
        <v>127</v>
      </c>
      <c r="T299" s="231" t="s">
        <v>127</v>
      </c>
      <c r="U299" s="214">
        <v>0.44</v>
      </c>
      <c r="V299" s="214">
        <f>ROUND(E299*U299,2)</f>
        <v>7.28</v>
      </c>
      <c r="W299" s="21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 t="s">
        <v>159</v>
      </c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</row>
    <row r="300" spans="1:60" outlineLevel="1" x14ac:dyDescent="0.2">
      <c r="A300" s="211"/>
      <c r="B300" s="212"/>
      <c r="C300" s="240" t="s">
        <v>271</v>
      </c>
      <c r="D300" s="216"/>
      <c r="E300" s="217">
        <v>7.8</v>
      </c>
      <c r="F300" s="214"/>
      <c r="G300" s="214"/>
      <c r="H300" s="214"/>
      <c r="I300" s="214"/>
      <c r="J300" s="214"/>
      <c r="K300" s="214"/>
      <c r="L300" s="214"/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 t="s">
        <v>132</v>
      </c>
      <c r="AH300" s="204">
        <v>0</v>
      </c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</row>
    <row r="301" spans="1:60" outlineLevel="1" x14ac:dyDescent="0.2">
      <c r="A301" s="211"/>
      <c r="B301" s="212"/>
      <c r="C301" s="240" t="s">
        <v>384</v>
      </c>
      <c r="D301" s="216"/>
      <c r="E301" s="217">
        <v>7.4</v>
      </c>
      <c r="F301" s="214"/>
      <c r="G301" s="214"/>
      <c r="H301" s="214"/>
      <c r="I301" s="214"/>
      <c r="J301" s="214"/>
      <c r="K301" s="214"/>
      <c r="L301" s="214"/>
      <c r="M301" s="214"/>
      <c r="N301" s="214"/>
      <c r="O301" s="214"/>
      <c r="P301" s="214"/>
      <c r="Q301" s="214"/>
      <c r="R301" s="214"/>
      <c r="S301" s="214"/>
      <c r="T301" s="214"/>
      <c r="U301" s="214"/>
      <c r="V301" s="214"/>
      <c r="W301" s="21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 t="s">
        <v>132</v>
      </c>
      <c r="AH301" s="204">
        <v>0</v>
      </c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</row>
    <row r="302" spans="1:60" outlineLevel="1" x14ac:dyDescent="0.2">
      <c r="A302" s="211"/>
      <c r="B302" s="212"/>
      <c r="C302" s="240" t="s">
        <v>273</v>
      </c>
      <c r="D302" s="216"/>
      <c r="E302" s="217">
        <v>1.35</v>
      </c>
      <c r="F302" s="214"/>
      <c r="G302" s="214"/>
      <c r="H302" s="214"/>
      <c r="I302" s="214"/>
      <c r="J302" s="214"/>
      <c r="K302" s="214"/>
      <c r="L302" s="214"/>
      <c r="M302" s="214"/>
      <c r="N302" s="214"/>
      <c r="O302" s="214"/>
      <c r="P302" s="214"/>
      <c r="Q302" s="214"/>
      <c r="R302" s="214"/>
      <c r="S302" s="214"/>
      <c r="T302" s="214"/>
      <c r="U302" s="214"/>
      <c r="V302" s="214"/>
      <c r="W302" s="21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 t="s">
        <v>132</v>
      </c>
      <c r="AH302" s="204">
        <v>0</v>
      </c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</row>
    <row r="303" spans="1:60" outlineLevel="1" x14ac:dyDescent="0.2">
      <c r="A303" s="211"/>
      <c r="B303" s="212"/>
      <c r="C303" s="241"/>
      <c r="D303" s="235"/>
      <c r="E303" s="235"/>
      <c r="F303" s="235"/>
      <c r="G303" s="235"/>
      <c r="H303" s="214"/>
      <c r="I303" s="214"/>
      <c r="J303" s="214"/>
      <c r="K303" s="214"/>
      <c r="L303" s="214"/>
      <c r="M303" s="214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 t="s">
        <v>133</v>
      </c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</row>
    <row r="304" spans="1:60" outlineLevel="1" x14ac:dyDescent="0.2">
      <c r="A304" s="225">
        <v>57</v>
      </c>
      <c r="B304" s="226" t="s">
        <v>385</v>
      </c>
      <c r="C304" s="238" t="s">
        <v>386</v>
      </c>
      <c r="D304" s="227" t="s">
        <v>195</v>
      </c>
      <c r="E304" s="228">
        <v>16.55</v>
      </c>
      <c r="F304" s="229"/>
      <c r="G304" s="230">
        <f>ROUND(E304*F304,2)</f>
        <v>0</v>
      </c>
      <c r="H304" s="229"/>
      <c r="I304" s="230">
        <f>ROUND(E304*H304,2)</f>
        <v>0</v>
      </c>
      <c r="J304" s="229"/>
      <c r="K304" s="230">
        <f>ROUND(E304*J304,2)</f>
        <v>0</v>
      </c>
      <c r="L304" s="230">
        <v>21</v>
      </c>
      <c r="M304" s="230">
        <f>G304*(1+L304/100)</f>
        <v>0</v>
      </c>
      <c r="N304" s="230">
        <v>2.1000000000000001E-4</v>
      </c>
      <c r="O304" s="230">
        <f>ROUND(E304*N304,2)</f>
        <v>0</v>
      </c>
      <c r="P304" s="230">
        <v>0</v>
      </c>
      <c r="Q304" s="230">
        <f>ROUND(E304*P304,2)</f>
        <v>0</v>
      </c>
      <c r="R304" s="230" t="s">
        <v>301</v>
      </c>
      <c r="S304" s="230" t="s">
        <v>127</v>
      </c>
      <c r="T304" s="231" t="s">
        <v>127</v>
      </c>
      <c r="U304" s="214">
        <v>0.05</v>
      </c>
      <c r="V304" s="214">
        <f>ROUND(E304*U304,2)</f>
        <v>0.83</v>
      </c>
      <c r="W304" s="21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 t="s">
        <v>159</v>
      </c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</row>
    <row r="305" spans="1:60" outlineLevel="1" x14ac:dyDescent="0.2">
      <c r="A305" s="211"/>
      <c r="B305" s="212"/>
      <c r="C305" s="240" t="s">
        <v>271</v>
      </c>
      <c r="D305" s="216"/>
      <c r="E305" s="217">
        <v>7.8</v>
      </c>
      <c r="F305" s="214"/>
      <c r="G305" s="214"/>
      <c r="H305" s="214"/>
      <c r="I305" s="214"/>
      <c r="J305" s="214"/>
      <c r="K305" s="214"/>
      <c r="L305" s="214"/>
      <c r="M305" s="214"/>
      <c r="N305" s="214"/>
      <c r="O305" s="214"/>
      <c r="P305" s="214"/>
      <c r="Q305" s="214"/>
      <c r="R305" s="214"/>
      <c r="S305" s="214"/>
      <c r="T305" s="214"/>
      <c r="U305" s="214"/>
      <c r="V305" s="214"/>
      <c r="W305" s="21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 t="s">
        <v>132</v>
      </c>
      <c r="AH305" s="204">
        <v>0</v>
      </c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</row>
    <row r="306" spans="1:60" outlineLevel="1" x14ac:dyDescent="0.2">
      <c r="A306" s="211"/>
      <c r="B306" s="212"/>
      <c r="C306" s="240" t="s">
        <v>384</v>
      </c>
      <c r="D306" s="216"/>
      <c r="E306" s="217">
        <v>7.4</v>
      </c>
      <c r="F306" s="214"/>
      <c r="G306" s="214"/>
      <c r="H306" s="214"/>
      <c r="I306" s="214"/>
      <c r="J306" s="214"/>
      <c r="K306" s="214"/>
      <c r="L306" s="214"/>
      <c r="M306" s="214"/>
      <c r="N306" s="214"/>
      <c r="O306" s="214"/>
      <c r="P306" s="214"/>
      <c r="Q306" s="214"/>
      <c r="R306" s="214"/>
      <c r="S306" s="214"/>
      <c r="T306" s="214"/>
      <c r="U306" s="214"/>
      <c r="V306" s="214"/>
      <c r="W306" s="21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 t="s">
        <v>132</v>
      </c>
      <c r="AH306" s="204">
        <v>0</v>
      </c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</row>
    <row r="307" spans="1:60" outlineLevel="1" x14ac:dyDescent="0.2">
      <c r="A307" s="211"/>
      <c r="B307" s="212"/>
      <c r="C307" s="240" t="s">
        <v>273</v>
      </c>
      <c r="D307" s="216"/>
      <c r="E307" s="217">
        <v>1.35</v>
      </c>
      <c r="F307" s="214"/>
      <c r="G307" s="214"/>
      <c r="H307" s="214"/>
      <c r="I307" s="214"/>
      <c r="J307" s="214"/>
      <c r="K307" s="214"/>
      <c r="L307" s="214"/>
      <c r="M307" s="214"/>
      <c r="N307" s="214"/>
      <c r="O307" s="214"/>
      <c r="P307" s="214"/>
      <c r="Q307" s="214"/>
      <c r="R307" s="214"/>
      <c r="S307" s="214"/>
      <c r="T307" s="214"/>
      <c r="U307" s="214"/>
      <c r="V307" s="214"/>
      <c r="W307" s="21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 t="s">
        <v>132</v>
      </c>
      <c r="AH307" s="204">
        <v>0</v>
      </c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</row>
    <row r="308" spans="1:60" outlineLevel="1" x14ac:dyDescent="0.2">
      <c r="A308" s="211"/>
      <c r="B308" s="212"/>
      <c r="C308" s="241"/>
      <c r="D308" s="235"/>
      <c r="E308" s="235"/>
      <c r="F308" s="235"/>
      <c r="G308" s="235"/>
      <c r="H308" s="214"/>
      <c r="I308" s="214"/>
      <c r="J308" s="214"/>
      <c r="K308" s="214"/>
      <c r="L308" s="214"/>
      <c r="M308" s="214"/>
      <c r="N308" s="214"/>
      <c r="O308" s="214"/>
      <c r="P308" s="214"/>
      <c r="Q308" s="214"/>
      <c r="R308" s="214"/>
      <c r="S308" s="214"/>
      <c r="T308" s="214"/>
      <c r="U308" s="214"/>
      <c r="V308" s="214"/>
      <c r="W308" s="21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 t="s">
        <v>133</v>
      </c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</row>
    <row r="309" spans="1:60" outlineLevel="1" x14ac:dyDescent="0.2">
      <c r="A309" s="225">
        <v>58</v>
      </c>
      <c r="B309" s="226" t="s">
        <v>387</v>
      </c>
      <c r="C309" s="238" t="s">
        <v>388</v>
      </c>
      <c r="D309" s="227" t="s">
        <v>229</v>
      </c>
      <c r="E309" s="228">
        <v>27</v>
      </c>
      <c r="F309" s="229"/>
      <c r="G309" s="230">
        <f>ROUND(E309*F309,2)</f>
        <v>0</v>
      </c>
      <c r="H309" s="229"/>
      <c r="I309" s="230">
        <f>ROUND(E309*H309,2)</f>
        <v>0</v>
      </c>
      <c r="J309" s="229"/>
      <c r="K309" s="230">
        <f>ROUND(E309*J309,2)</f>
        <v>0</v>
      </c>
      <c r="L309" s="230">
        <v>21</v>
      </c>
      <c r="M309" s="230">
        <f>G309*(1+L309/100)</f>
        <v>0</v>
      </c>
      <c r="N309" s="230">
        <v>0</v>
      </c>
      <c r="O309" s="230">
        <f>ROUND(E309*N309,2)</f>
        <v>0</v>
      </c>
      <c r="P309" s="230">
        <v>0</v>
      </c>
      <c r="Q309" s="230">
        <f>ROUND(E309*P309,2)</f>
        <v>0</v>
      </c>
      <c r="R309" s="230" t="s">
        <v>301</v>
      </c>
      <c r="S309" s="230" t="s">
        <v>127</v>
      </c>
      <c r="T309" s="231" t="s">
        <v>127</v>
      </c>
      <c r="U309" s="214">
        <v>0.13</v>
      </c>
      <c r="V309" s="214">
        <f>ROUND(E309*U309,2)</f>
        <v>3.51</v>
      </c>
      <c r="W309" s="21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 t="s">
        <v>159</v>
      </c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</row>
    <row r="310" spans="1:60" outlineLevel="1" x14ac:dyDescent="0.2">
      <c r="A310" s="211"/>
      <c r="B310" s="212"/>
      <c r="C310" s="240" t="s">
        <v>389</v>
      </c>
      <c r="D310" s="216"/>
      <c r="E310" s="217">
        <v>12</v>
      </c>
      <c r="F310" s="214"/>
      <c r="G310" s="214"/>
      <c r="H310" s="214"/>
      <c r="I310" s="214"/>
      <c r="J310" s="214"/>
      <c r="K310" s="214"/>
      <c r="L310" s="214"/>
      <c r="M310" s="214"/>
      <c r="N310" s="214"/>
      <c r="O310" s="214"/>
      <c r="P310" s="214"/>
      <c r="Q310" s="214"/>
      <c r="R310" s="214"/>
      <c r="S310" s="214"/>
      <c r="T310" s="214"/>
      <c r="U310" s="214"/>
      <c r="V310" s="214"/>
      <c r="W310" s="21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 t="s">
        <v>132</v>
      </c>
      <c r="AH310" s="204">
        <v>0</v>
      </c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</row>
    <row r="311" spans="1:60" outlineLevel="1" x14ac:dyDescent="0.2">
      <c r="A311" s="211"/>
      <c r="B311" s="212"/>
      <c r="C311" s="240" t="s">
        <v>390</v>
      </c>
      <c r="D311" s="216"/>
      <c r="E311" s="217">
        <v>12</v>
      </c>
      <c r="F311" s="214"/>
      <c r="G311" s="214"/>
      <c r="H311" s="214"/>
      <c r="I311" s="214"/>
      <c r="J311" s="214"/>
      <c r="K311" s="214"/>
      <c r="L311" s="214"/>
      <c r="M311" s="214"/>
      <c r="N311" s="214"/>
      <c r="O311" s="214"/>
      <c r="P311" s="214"/>
      <c r="Q311" s="214"/>
      <c r="R311" s="214"/>
      <c r="S311" s="214"/>
      <c r="T311" s="214"/>
      <c r="U311" s="214"/>
      <c r="V311" s="214"/>
      <c r="W311" s="21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 t="s">
        <v>132</v>
      </c>
      <c r="AH311" s="204">
        <v>0</v>
      </c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</row>
    <row r="312" spans="1:60" outlineLevel="1" x14ac:dyDescent="0.2">
      <c r="A312" s="211"/>
      <c r="B312" s="212"/>
      <c r="C312" s="240" t="s">
        <v>391</v>
      </c>
      <c r="D312" s="216"/>
      <c r="E312" s="217">
        <v>3</v>
      </c>
      <c r="F312" s="214"/>
      <c r="G312" s="214"/>
      <c r="H312" s="214"/>
      <c r="I312" s="214"/>
      <c r="J312" s="214"/>
      <c r="K312" s="214"/>
      <c r="L312" s="214"/>
      <c r="M312" s="214"/>
      <c r="N312" s="214"/>
      <c r="O312" s="214"/>
      <c r="P312" s="214"/>
      <c r="Q312" s="214"/>
      <c r="R312" s="214"/>
      <c r="S312" s="214"/>
      <c r="T312" s="214"/>
      <c r="U312" s="214"/>
      <c r="V312" s="214"/>
      <c r="W312" s="21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 t="s">
        <v>132</v>
      </c>
      <c r="AH312" s="204">
        <v>0</v>
      </c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</row>
    <row r="313" spans="1:60" outlineLevel="1" x14ac:dyDescent="0.2">
      <c r="A313" s="211"/>
      <c r="B313" s="212"/>
      <c r="C313" s="241"/>
      <c r="D313" s="235"/>
      <c r="E313" s="235"/>
      <c r="F313" s="235"/>
      <c r="G313" s="235"/>
      <c r="H313" s="214"/>
      <c r="I313" s="214"/>
      <c r="J313" s="214"/>
      <c r="K313" s="214"/>
      <c r="L313" s="214"/>
      <c r="M313" s="214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 t="s">
        <v>133</v>
      </c>
      <c r="AH313" s="204"/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</row>
    <row r="314" spans="1:60" ht="33.75" outlineLevel="1" x14ac:dyDescent="0.2">
      <c r="A314" s="225">
        <v>59</v>
      </c>
      <c r="B314" s="226" t="s">
        <v>392</v>
      </c>
      <c r="C314" s="238" t="s">
        <v>393</v>
      </c>
      <c r="D314" s="227" t="s">
        <v>195</v>
      </c>
      <c r="E314" s="228">
        <v>16.55</v>
      </c>
      <c r="F314" s="229"/>
      <c r="G314" s="230">
        <f>ROUND(E314*F314,2)</f>
        <v>0</v>
      </c>
      <c r="H314" s="229"/>
      <c r="I314" s="230">
        <f>ROUND(E314*H314,2)</f>
        <v>0</v>
      </c>
      <c r="J314" s="229"/>
      <c r="K314" s="230">
        <f>ROUND(E314*J314,2)</f>
        <v>0</v>
      </c>
      <c r="L314" s="230">
        <v>21</v>
      </c>
      <c r="M314" s="230">
        <f>G314*(1+L314/100)</f>
        <v>0</v>
      </c>
      <c r="N314" s="230">
        <v>1.1E-4</v>
      </c>
      <c r="O314" s="230">
        <f>ROUND(E314*N314,2)</f>
        <v>0</v>
      </c>
      <c r="P314" s="230">
        <v>0</v>
      </c>
      <c r="Q314" s="230">
        <f>ROUND(E314*P314,2)</f>
        <v>0</v>
      </c>
      <c r="R314" s="230" t="s">
        <v>301</v>
      </c>
      <c r="S314" s="230" t="s">
        <v>127</v>
      </c>
      <c r="T314" s="231" t="s">
        <v>127</v>
      </c>
      <c r="U314" s="214">
        <v>0</v>
      </c>
      <c r="V314" s="214">
        <f>ROUND(E314*U314,2)</f>
        <v>0</v>
      </c>
      <c r="W314" s="21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 t="s">
        <v>159</v>
      </c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</row>
    <row r="315" spans="1:60" outlineLevel="1" x14ac:dyDescent="0.2">
      <c r="A315" s="211"/>
      <c r="B315" s="212"/>
      <c r="C315" s="240" t="s">
        <v>271</v>
      </c>
      <c r="D315" s="216"/>
      <c r="E315" s="217">
        <v>7.8</v>
      </c>
      <c r="F315" s="214"/>
      <c r="G315" s="214"/>
      <c r="H315" s="214"/>
      <c r="I315" s="214"/>
      <c r="J315" s="214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 t="s">
        <v>132</v>
      </c>
      <c r="AH315" s="204">
        <v>0</v>
      </c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</row>
    <row r="316" spans="1:60" outlineLevel="1" x14ac:dyDescent="0.2">
      <c r="A316" s="211"/>
      <c r="B316" s="212"/>
      <c r="C316" s="240" t="s">
        <v>384</v>
      </c>
      <c r="D316" s="216"/>
      <c r="E316" s="217">
        <v>7.4</v>
      </c>
      <c r="F316" s="214"/>
      <c r="G316" s="214"/>
      <c r="H316" s="214"/>
      <c r="I316" s="214"/>
      <c r="J316" s="214"/>
      <c r="K316" s="214"/>
      <c r="L316" s="214"/>
      <c r="M316" s="214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 t="s">
        <v>132</v>
      </c>
      <c r="AH316" s="204">
        <v>0</v>
      </c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</row>
    <row r="317" spans="1:60" outlineLevel="1" x14ac:dyDescent="0.2">
      <c r="A317" s="211"/>
      <c r="B317" s="212"/>
      <c r="C317" s="240" t="s">
        <v>273</v>
      </c>
      <c r="D317" s="216"/>
      <c r="E317" s="217">
        <v>1.35</v>
      </c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 t="s">
        <v>132</v>
      </c>
      <c r="AH317" s="204">
        <v>0</v>
      </c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</row>
    <row r="318" spans="1:60" outlineLevel="1" x14ac:dyDescent="0.2">
      <c r="A318" s="211"/>
      <c r="B318" s="212"/>
      <c r="C318" s="241"/>
      <c r="D318" s="235"/>
      <c r="E318" s="235"/>
      <c r="F318" s="235"/>
      <c r="G318" s="235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 t="s">
        <v>133</v>
      </c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</row>
    <row r="319" spans="1:60" ht="22.5" outlineLevel="1" x14ac:dyDescent="0.2">
      <c r="A319" s="225">
        <v>60</v>
      </c>
      <c r="B319" s="226" t="s">
        <v>394</v>
      </c>
      <c r="C319" s="238" t="s">
        <v>395</v>
      </c>
      <c r="D319" s="227" t="s">
        <v>195</v>
      </c>
      <c r="E319" s="228">
        <v>16.55</v>
      </c>
      <c r="F319" s="229"/>
      <c r="G319" s="230">
        <f>ROUND(E319*F319,2)</f>
        <v>0</v>
      </c>
      <c r="H319" s="229"/>
      <c r="I319" s="230">
        <f>ROUND(E319*H319,2)</f>
        <v>0</v>
      </c>
      <c r="J319" s="229"/>
      <c r="K319" s="230">
        <f>ROUND(E319*J319,2)</f>
        <v>0</v>
      </c>
      <c r="L319" s="230">
        <v>21</v>
      </c>
      <c r="M319" s="230">
        <f>G319*(1+L319/100)</f>
        <v>0</v>
      </c>
      <c r="N319" s="230">
        <v>4.96E-3</v>
      </c>
      <c r="O319" s="230">
        <f>ROUND(E319*N319,2)</f>
        <v>0.08</v>
      </c>
      <c r="P319" s="230">
        <v>0</v>
      </c>
      <c r="Q319" s="230">
        <f>ROUND(E319*P319,2)</f>
        <v>0</v>
      </c>
      <c r="R319" s="230" t="s">
        <v>301</v>
      </c>
      <c r="S319" s="230" t="s">
        <v>127</v>
      </c>
      <c r="T319" s="231" t="s">
        <v>127</v>
      </c>
      <c r="U319" s="214">
        <v>1.1040000000000001</v>
      </c>
      <c r="V319" s="214">
        <f>ROUND(E319*U319,2)</f>
        <v>18.27</v>
      </c>
      <c r="W319" s="21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 t="s">
        <v>159</v>
      </c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</row>
    <row r="320" spans="1:60" outlineLevel="1" x14ac:dyDescent="0.2">
      <c r="A320" s="211"/>
      <c r="B320" s="212"/>
      <c r="C320" s="240" t="s">
        <v>271</v>
      </c>
      <c r="D320" s="216"/>
      <c r="E320" s="217">
        <v>7.8</v>
      </c>
      <c r="F320" s="214"/>
      <c r="G320" s="214"/>
      <c r="H320" s="214"/>
      <c r="I320" s="214"/>
      <c r="J320" s="214"/>
      <c r="K320" s="214"/>
      <c r="L320" s="214"/>
      <c r="M320" s="214"/>
      <c r="N320" s="214"/>
      <c r="O320" s="214"/>
      <c r="P320" s="214"/>
      <c r="Q320" s="214"/>
      <c r="R320" s="214"/>
      <c r="S320" s="214"/>
      <c r="T320" s="214"/>
      <c r="U320" s="214"/>
      <c r="V320" s="214"/>
      <c r="W320" s="21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 t="s">
        <v>132</v>
      </c>
      <c r="AH320" s="204">
        <v>0</v>
      </c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</row>
    <row r="321" spans="1:60" outlineLevel="1" x14ac:dyDescent="0.2">
      <c r="A321" s="211"/>
      <c r="B321" s="212"/>
      <c r="C321" s="240" t="s">
        <v>384</v>
      </c>
      <c r="D321" s="216"/>
      <c r="E321" s="217">
        <v>7.4</v>
      </c>
      <c r="F321" s="214"/>
      <c r="G321" s="214"/>
      <c r="H321" s="214"/>
      <c r="I321" s="214"/>
      <c r="J321" s="214"/>
      <c r="K321" s="214"/>
      <c r="L321" s="214"/>
      <c r="M321" s="214"/>
      <c r="N321" s="214"/>
      <c r="O321" s="214"/>
      <c r="P321" s="214"/>
      <c r="Q321" s="214"/>
      <c r="R321" s="214"/>
      <c r="S321" s="214"/>
      <c r="T321" s="214"/>
      <c r="U321" s="214"/>
      <c r="V321" s="214"/>
      <c r="W321" s="21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 t="s">
        <v>132</v>
      </c>
      <c r="AH321" s="204">
        <v>0</v>
      </c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</row>
    <row r="322" spans="1:60" outlineLevel="1" x14ac:dyDescent="0.2">
      <c r="A322" s="211"/>
      <c r="B322" s="212"/>
      <c r="C322" s="240" t="s">
        <v>273</v>
      </c>
      <c r="D322" s="216"/>
      <c r="E322" s="217">
        <v>1.35</v>
      </c>
      <c r="F322" s="214"/>
      <c r="G322" s="214"/>
      <c r="H322" s="214"/>
      <c r="I322" s="214"/>
      <c r="J322" s="214"/>
      <c r="K322" s="214"/>
      <c r="L322" s="214"/>
      <c r="M322" s="214"/>
      <c r="N322" s="214"/>
      <c r="O322" s="214"/>
      <c r="P322" s="214"/>
      <c r="Q322" s="214"/>
      <c r="R322" s="214"/>
      <c r="S322" s="214"/>
      <c r="T322" s="214"/>
      <c r="U322" s="214"/>
      <c r="V322" s="214"/>
      <c r="W322" s="21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 t="s">
        <v>132</v>
      </c>
      <c r="AH322" s="204">
        <v>0</v>
      </c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</row>
    <row r="323" spans="1:60" outlineLevel="1" x14ac:dyDescent="0.2">
      <c r="A323" s="211"/>
      <c r="B323" s="212"/>
      <c r="C323" s="241"/>
      <c r="D323" s="235"/>
      <c r="E323" s="235"/>
      <c r="F323" s="235"/>
      <c r="G323" s="235"/>
      <c r="H323" s="214"/>
      <c r="I323" s="214"/>
      <c r="J323" s="214"/>
      <c r="K323" s="214"/>
      <c r="L323" s="214"/>
      <c r="M323" s="214"/>
      <c r="N323" s="214"/>
      <c r="O323" s="214"/>
      <c r="P323" s="214"/>
      <c r="Q323" s="214"/>
      <c r="R323" s="214"/>
      <c r="S323" s="214"/>
      <c r="T323" s="214"/>
      <c r="U323" s="214"/>
      <c r="V323" s="214"/>
      <c r="W323" s="21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 t="s">
        <v>133</v>
      </c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</row>
    <row r="324" spans="1:60" ht="33.75" outlineLevel="1" x14ac:dyDescent="0.2">
      <c r="A324" s="225">
        <v>61</v>
      </c>
      <c r="B324" s="226" t="s">
        <v>396</v>
      </c>
      <c r="C324" s="238" t="s">
        <v>397</v>
      </c>
      <c r="D324" s="227" t="s">
        <v>229</v>
      </c>
      <c r="E324" s="228">
        <v>27</v>
      </c>
      <c r="F324" s="229"/>
      <c r="G324" s="230">
        <f>ROUND(E324*F324,2)</f>
        <v>0</v>
      </c>
      <c r="H324" s="229"/>
      <c r="I324" s="230">
        <f>ROUND(E324*H324,2)</f>
        <v>0</v>
      </c>
      <c r="J324" s="229"/>
      <c r="K324" s="230">
        <f>ROUND(E324*J324,2)</f>
        <v>0</v>
      </c>
      <c r="L324" s="230">
        <v>21</v>
      </c>
      <c r="M324" s="230">
        <f>G324*(1+L324/100)</f>
        <v>0</v>
      </c>
      <c r="N324" s="230">
        <v>2.3000000000000001E-4</v>
      </c>
      <c r="O324" s="230">
        <f>ROUND(E324*N324,2)</f>
        <v>0.01</v>
      </c>
      <c r="P324" s="230">
        <v>0</v>
      </c>
      <c r="Q324" s="230">
        <f>ROUND(E324*P324,2)</f>
        <v>0</v>
      </c>
      <c r="R324" s="230" t="s">
        <v>301</v>
      </c>
      <c r="S324" s="230" t="s">
        <v>127</v>
      </c>
      <c r="T324" s="231" t="s">
        <v>127</v>
      </c>
      <c r="U324" s="214">
        <v>0.12</v>
      </c>
      <c r="V324" s="214">
        <f>ROUND(E324*U324,2)</f>
        <v>3.24</v>
      </c>
      <c r="W324" s="21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 t="s">
        <v>159</v>
      </c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</row>
    <row r="325" spans="1:60" outlineLevel="1" x14ac:dyDescent="0.2">
      <c r="A325" s="211"/>
      <c r="B325" s="212"/>
      <c r="C325" s="240" t="s">
        <v>389</v>
      </c>
      <c r="D325" s="216"/>
      <c r="E325" s="217">
        <v>12</v>
      </c>
      <c r="F325" s="214"/>
      <c r="G325" s="214"/>
      <c r="H325" s="214"/>
      <c r="I325" s="214"/>
      <c r="J325" s="214"/>
      <c r="K325" s="214"/>
      <c r="L325" s="214"/>
      <c r="M325" s="214"/>
      <c r="N325" s="214"/>
      <c r="O325" s="214"/>
      <c r="P325" s="214"/>
      <c r="Q325" s="214"/>
      <c r="R325" s="214"/>
      <c r="S325" s="214"/>
      <c r="T325" s="214"/>
      <c r="U325" s="214"/>
      <c r="V325" s="214"/>
      <c r="W325" s="21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04" t="s">
        <v>132</v>
      </c>
      <c r="AH325" s="204">
        <v>0</v>
      </c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</row>
    <row r="326" spans="1:60" outlineLevel="1" x14ac:dyDescent="0.2">
      <c r="A326" s="211"/>
      <c r="B326" s="212"/>
      <c r="C326" s="240" t="s">
        <v>390</v>
      </c>
      <c r="D326" s="216"/>
      <c r="E326" s="217">
        <v>12</v>
      </c>
      <c r="F326" s="214"/>
      <c r="G326" s="214"/>
      <c r="H326" s="214"/>
      <c r="I326" s="214"/>
      <c r="J326" s="214"/>
      <c r="K326" s="214"/>
      <c r="L326" s="214"/>
      <c r="M326" s="214"/>
      <c r="N326" s="214"/>
      <c r="O326" s="214"/>
      <c r="P326" s="214"/>
      <c r="Q326" s="214"/>
      <c r="R326" s="214"/>
      <c r="S326" s="214"/>
      <c r="T326" s="214"/>
      <c r="U326" s="214"/>
      <c r="V326" s="214"/>
      <c r="W326" s="21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04" t="s">
        <v>132</v>
      </c>
      <c r="AH326" s="204">
        <v>0</v>
      </c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</row>
    <row r="327" spans="1:60" outlineLevel="1" x14ac:dyDescent="0.2">
      <c r="A327" s="211"/>
      <c r="B327" s="212"/>
      <c r="C327" s="240" t="s">
        <v>391</v>
      </c>
      <c r="D327" s="216"/>
      <c r="E327" s="217">
        <v>3</v>
      </c>
      <c r="F327" s="214"/>
      <c r="G327" s="214"/>
      <c r="H327" s="214"/>
      <c r="I327" s="214"/>
      <c r="J327" s="214"/>
      <c r="K327" s="214"/>
      <c r="L327" s="214"/>
      <c r="M327" s="214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04" t="s">
        <v>132</v>
      </c>
      <c r="AH327" s="204">
        <v>0</v>
      </c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</row>
    <row r="328" spans="1:60" outlineLevel="1" x14ac:dyDescent="0.2">
      <c r="A328" s="211"/>
      <c r="B328" s="212"/>
      <c r="C328" s="241"/>
      <c r="D328" s="235"/>
      <c r="E328" s="235"/>
      <c r="F328" s="235"/>
      <c r="G328" s="235"/>
      <c r="H328" s="214"/>
      <c r="I328" s="214"/>
      <c r="J328" s="214"/>
      <c r="K328" s="214"/>
      <c r="L328" s="214"/>
      <c r="M328" s="214"/>
      <c r="N328" s="214"/>
      <c r="O328" s="214"/>
      <c r="P328" s="214"/>
      <c r="Q328" s="214"/>
      <c r="R328" s="214"/>
      <c r="S328" s="214"/>
      <c r="T328" s="214"/>
      <c r="U328" s="214"/>
      <c r="V328" s="214"/>
      <c r="W328" s="21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 t="s">
        <v>133</v>
      </c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</row>
    <row r="329" spans="1:60" ht="22.5" outlineLevel="1" x14ac:dyDescent="0.2">
      <c r="A329" s="225">
        <v>62</v>
      </c>
      <c r="B329" s="226" t="s">
        <v>398</v>
      </c>
      <c r="C329" s="238" t="s">
        <v>399</v>
      </c>
      <c r="D329" s="227" t="s">
        <v>346</v>
      </c>
      <c r="E329" s="228">
        <v>52.96</v>
      </c>
      <c r="F329" s="229"/>
      <c r="G329" s="230">
        <f>ROUND(E329*F329,2)</f>
        <v>0</v>
      </c>
      <c r="H329" s="229"/>
      <c r="I329" s="230">
        <f>ROUND(E329*H329,2)</f>
        <v>0</v>
      </c>
      <c r="J329" s="229"/>
      <c r="K329" s="230">
        <f>ROUND(E329*J329,2)</f>
        <v>0</v>
      </c>
      <c r="L329" s="230">
        <v>21</v>
      </c>
      <c r="M329" s="230">
        <f>G329*(1+L329/100)</f>
        <v>0</v>
      </c>
      <c r="N329" s="230">
        <v>1E-3</v>
      </c>
      <c r="O329" s="230">
        <f>ROUND(E329*N329,2)</f>
        <v>0.05</v>
      </c>
      <c r="P329" s="230">
        <v>0</v>
      </c>
      <c r="Q329" s="230">
        <f>ROUND(E329*P329,2)</f>
        <v>0</v>
      </c>
      <c r="R329" s="230" t="s">
        <v>201</v>
      </c>
      <c r="S329" s="230" t="s">
        <v>127</v>
      </c>
      <c r="T329" s="231" t="s">
        <v>127</v>
      </c>
      <c r="U329" s="214">
        <v>0</v>
      </c>
      <c r="V329" s="214">
        <f>ROUND(E329*U329,2)</f>
        <v>0</v>
      </c>
      <c r="W329" s="21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04" t="s">
        <v>202</v>
      </c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</row>
    <row r="330" spans="1:60" outlineLevel="1" x14ac:dyDescent="0.2">
      <c r="A330" s="211"/>
      <c r="B330" s="212"/>
      <c r="C330" s="240" t="s">
        <v>400</v>
      </c>
      <c r="D330" s="216"/>
      <c r="E330" s="217">
        <v>24.96</v>
      </c>
      <c r="F330" s="214"/>
      <c r="G330" s="214"/>
      <c r="H330" s="214"/>
      <c r="I330" s="214"/>
      <c r="J330" s="214"/>
      <c r="K330" s="214"/>
      <c r="L330" s="214"/>
      <c r="M330" s="214"/>
      <c r="N330" s="214"/>
      <c r="O330" s="214"/>
      <c r="P330" s="214"/>
      <c r="Q330" s="214"/>
      <c r="R330" s="214"/>
      <c r="S330" s="214"/>
      <c r="T330" s="214"/>
      <c r="U330" s="214"/>
      <c r="V330" s="214"/>
      <c r="W330" s="21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 t="s">
        <v>132</v>
      </c>
      <c r="AH330" s="204">
        <v>0</v>
      </c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</row>
    <row r="331" spans="1:60" outlineLevel="1" x14ac:dyDescent="0.2">
      <c r="A331" s="211"/>
      <c r="B331" s="212"/>
      <c r="C331" s="240" t="s">
        <v>401</v>
      </c>
      <c r="D331" s="216"/>
      <c r="E331" s="217">
        <v>23.68</v>
      </c>
      <c r="F331" s="214"/>
      <c r="G331" s="214"/>
      <c r="H331" s="214"/>
      <c r="I331" s="214"/>
      <c r="J331" s="214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 t="s">
        <v>132</v>
      </c>
      <c r="AH331" s="204">
        <v>0</v>
      </c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</row>
    <row r="332" spans="1:60" outlineLevel="1" x14ac:dyDescent="0.2">
      <c r="A332" s="211"/>
      <c r="B332" s="212"/>
      <c r="C332" s="240" t="s">
        <v>402</v>
      </c>
      <c r="D332" s="216"/>
      <c r="E332" s="217">
        <v>4.32</v>
      </c>
      <c r="F332" s="21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 t="s">
        <v>132</v>
      </c>
      <c r="AH332" s="204">
        <v>0</v>
      </c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</row>
    <row r="333" spans="1:60" outlineLevel="1" x14ac:dyDescent="0.2">
      <c r="A333" s="211"/>
      <c r="B333" s="212"/>
      <c r="C333" s="241"/>
      <c r="D333" s="235"/>
      <c r="E333" s="235"/>
      <c r="F333" s="235"/>
      <c r="G333" s="235"/>
      <c r="H333" s="214"/>
      <c r="I333" s="214"/>
      <c r="J333" s="214"/>
      <c r="K333" s="214"/>
      <c r="L333" s="214"/>
      <c r="M333" s="214"/>
      <c r="N333" s="214"/>
      <c r="O333" s="214"/>
      <c r="P333" s="214"/>
      <c r="Q333" s="214"/>
      <c r="R333" s="214"/>
      <c r="S333" s="214"/>
      <c r="T333" s="214"/>
      <c r="U333" s="214"/>
      <c r="V333" s="214"/>
      <c r="W333" s="21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 t="s">
        <v>133</v>
      </c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</row>
    <row r="334" spans="1:60" outlineLevel="1" x14ac:dyDescent="0.2">
      <c r="A334" s="225">
        <v>63</v>
      </c>
      <c r="B334" s="226" t="s">
        <v>403</v>
      </c>
      <c r="C334" s="238" t="s">
        <v>404</v>
      </c>
      <c r="D334" s="227" t="s">
        <v>195</v>
      </c>
      <c r="E334" s="228">
        <v>18.204999999999998</v>
      </c>
      <c r="F334" s="229"/>
      <c r="G334" s="230">
        <f>ROUND(E334*F334,2)</f>
        <v>0</v>
      </c>
      <c r="H334" s="229"/>
      <c r="I334" s="230">
        <f>ROUND(E334*H334,2)</f>
        <v>0</v>
      </c>
      <c r="J334" s="229"/>
      <c r="K334" s="230">
        <f>ROUND(E334*J334,2)</f>
        <v>0</v>
      </c>
      <c r="L334" s="230">
        <v>21</v>
      </c>
      <c r="M334" s="230">
        <f>G334*(1+L334/100)</f>
        <v>0</v>
      </c>
      <c r="N334" s="230">
        <v>1.9429999999999999E-2</v>
      </c>
      <c r="O334" s="230">
        <f>ROUND(E334*N334,2)</f>
        <v>0.35</v>
      </c>
      <c r="P334" s="230">
        <v>0</v>
      </c>
      <c r="Q334" s="230">
        <f>ROUND(E334*P334,2)</f>
        <v>0</v>
      </c>
      <c r="R334" s="230"/>
      <c r="S334" s="230" t="s">
        <v>233</v>
      </c>
      <c r="T334" s="231" t="s">
        <v>341</v>
      </c>
      <c r="U334" s="214">
        <v>0</v>
      </c>
      <c r="V334" s="214">
        <f>ROUND(E334*U334,2)</f>
        <v>0</v>
      </c>
      <c r="W334" s="21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 t="s">
        <v>202</v>
      </c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</row>
    <row r="335" spans="1:60" outlineLevel="1" x14ac:dyDescent="0.2">
      <c r="A335" s="211"/>
      <c r="B335" s="212"/>
      <c r="C335" s="240" t="s">
        <v>405</v>
      </c>
      <c r="D335" s="216"/>
      <c r="E335" s="217">
        <v>8.58</v>
      </c>
      <c r="F335" s="214"/>
      <c r="G335" s="214"/>
      <c r="H335" s="214"/>
      <c r="I335" s="214"/>
      <c r="J335" s="214"/>
      <c r="K335" s="214"/>
      <c r="L335" s="214"/>
      <c r="M335" s="214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 t="s">
        <v>132</v>
      </c>
      <c r="AH335" s="204">
        <v>0</v>
      </c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</row>
    <row r="336" spans="1:60" outlineLevel="1" x14ac:dyDescent="0.2">
      <c r="A336" s="211"/>
      <c r="B336" s="212"/>
      <c r="C336" s="240" t="s">
        <v>406</v>
      </c>
      <c r="D336" s="216"/>
      <c r="E336" s="217">
        <v>8.14</v>
      </c>
      <c r="F336" s="214"/>
      <c r="G336" s="214"/>
      <c r="H336" s="214"/>
      <c r="I336" s="214"/>
      <c r="J336" s="214"/>
      <c r="K336" s="214"/>
      <c r="L336" s="214"/>
      <c r="M336" s="214"/>
      <c r="N336" s="214"/>
      <c r="O336" s="214"/>
      <c r="P336" s="214"/>
      <c r="Q336" s="214"/>
      <c r="R336" s="214"/>
      <c r="S336" s="214"/>
      <c r="T336" s="214"/>
      <c r="U336" s="214"/>
      <c r="V336" s="214"/>
      <c r="W336" s="21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 t="s">
        <v>132</v>
      </c>
      <c r="AH336" s="204">
        <v>0</v>
      </c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</row>
    <row r="337" spans="1:60" outlineLevel="1" x14ac:dyDescent="0.2">
      <c r="A337" s="211"/>
      <c r="B337" s="212"/>
      <c r="C337" s="240" t="s">
        <v>407</v>
      </c>
      <c r="D337" s="216"/>
      <c r="E337" s="217">
        <v>1.4850000000000001</v>
      </c>
      <c r="F337" s="214"/>
      <c r="G337" s="214"/>
      <c r="H337" s="214"/>
      <c r="I337" s="214"/>
      <c r="J337" s="214"/>
      <c r="K337" s="214"/>
      <c r="L337" s="214"/>
      <c r="M337" s="214"/>
      <c r="N337" s="214"/>
      <c r="O337" s="214"/>
      <c r="P337" s="214"/>
      <c r="Q337" s="214"/>
      <c r="R337" s="214"/>
      <c r="S337" s="214"/>
      <c r="T337" s="214"/>
      <c r="U337" s="214"/>
      <c r="V337" s="214"/>
      <c r="W337" s="21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 t="s">
        <v>132</v>
      </c>
      <c r="AH337" s="204">
        <v>0</v>
      </c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</row>
    <row r="338" spans="1:60" outlineLevel="1" x14ac:dyDescent="0.2">
      <c r="A338" s="211"/>
      <c r="B338" s="212"/>
      <c r="C338" s="241"/>
      <c r="D338" s="235"/>
      <c r="E338" s="235"/>
      <c r="F338" s="235"/>
      <c r="G338" s="235"/>
      <c r="H338" s="214"/>
      <c r="I338" s="214"/>
      <c r="J338" s="214"/>
      <c r="K338" s="214"/>
      <c r="L338" s="214"/>
      <c r="M338" s="214"/>
      <c r="N338" s="214"/>
      <c r="O338" s="214"/>
      <c r="P338" s="214"/>
      <c r="Q338" s="214"/>
      <c r="R338" s="214"/>
      <c r="S338" s="214"/>
      <c r="T338" s="214"/>
      <c r="U338" s="214"/>
      <c r="V338" s="214"/>
      <c r="W338" s="21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 t="s">
        <v>133</v>
      </c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</row>
    <row r="339" spans="1:60" outlineLevel="1" x14ac:dyDescent="0.2">
      <c r="A339" s="225">
        <v>64</v>
      </c>
      <c r="B339" s="226" t="s">
        <v>408</v>
      </c>
      <c r="C339" s="238" t="s">
        <v>409</v>
      </c>
      <c r="D339" s="227" t="s">
        <v>225</v>
      </c>
      <c r="E339" s="228">
        <v>0.50027999999999995</v>
      </c>
      <c r="F339" s="229"/>
      <c r="G339" s="230">
        <f>ROUND(E339*F339,2)</f>
        <v>0</v>
      </c>
      <c r="H339" s="229"/>
      <c r="I339" s="230">
        <f>ROUND(E339*H339,2)</f>
        <v>0</v>
      </c>
      <c r="J339" s="229"/>
      <c r="K339" s="230">
        <f>ROUND(E339*J339,2)</f>
        <v>0</v>
      </c>
      <c r="L339" s="230">
        <v>21</v>
      </c>
      <c r="M339" s="230">
        <f>G339*(1+L339/100)</f>
        <v>0</v>
      </c>
      <c r="N339" s="230">
        <v>0</v>
      </c>
      <c r="O339" s="230">
        <f>ROUND(E339*N339,2)</f>
        <v>0</v>
      </c>
      <c r="P339" s="230">
        <v>0</v>
      </c>
      <c r="Q339" s="230">
        <f>ROUND(E339*P339,2)</f>
        <v>0</v>
      </c>
      <c r="R339" s="230" t="s">
        <v>301</v>
      </c>
      <c r="S339" s="230" t="s">
        <v>127</v>
      </c>
      <c r="T339" s="231" t="s">
        <v>127</v>
      </c>
      <c r="U339" s="214">
        <v>1.5980000000000001</v>
      </c>
      <c r="V339" s="214">
        <f>ROUND(E339*U339,2)</f>
        <v>0.8</v>
      </c>
      <c r="W339" s="21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 t="s">
        <v>276</v>
      </c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</row>
    <row r="340" spans="1:60" outlineLevel="1" x14ac:dyDescent="0.2">
      <c r="A340" s="211"/>
      <c r="B340" s="212"/>
      <c r="C340" s="240" t="s">
        <v>278</v>
      </c>
      <c r="D340" s="216"/>
      <c r="E340" s="217"/>
      <c r="F340" s="214"/>
      <c r="G340" s="214"/>
      <c r="H340" s="214"/>
      <c r="I340" s="214"/>
      <c r="J340" s="214"/>
      <c r="K340" s="214"/>
      <c r="L340" s="214"/>
      <c r="M340" s="214"/>
      <c r="N340" s="214"/>
      <c r="O340" s="214"/>
      <c r="P340" s="214"/>
      <c r="Q340" s="214"/>
      <c r="R340" s="214"/>
      <c r="S340" s="214"/>
      <c r="T340" s="214"/>
      <c r="U340" s="214"/>
      <c r="V340" s="214"/>
      <c r="W340" s="21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 t="s">
        <v>132</v>
      </c>
      <c r="AH340" s="204">
        <v>0</v>
      </c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</row>
    <row r="341" spans="1:60" outlineLevel="1" x14ac:dyDescent="0.2">
      <c r="A341" s="211"/>
      <c r="B341" s="212"/>
      <c r="C341" s="240" t="s">
        <v>410</v>
      </c>
      <c r="D341" s="216"/>
      <c r="E341" s="217"/>
      <c r="F341" s="214"/>
      <c r="G341" s="214"/>
      <c r="H341" s="214"/>
      <c r="I341" s="214"/>
      <c r="J341" s="214"/>
      <c r="K341" s="214"/>
      <c r="L341" s="214"/>
      <c r="M341" s="214"/>
      <c r="N341" s="214"/>
      <c r="O341" s="214"/>
      <c r="P341" s="214"/>
      <c r="Q341" s="214"/>
      <c r="R341" s="214"/>
      <c r="S341" s="214"/>
      <c r="T341" s="214"/>
      <c r="U341" s="214"/>
      <c r="V341" s="214"/>
      <c r="W341" s="21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 t="s">
        <v>132</v>
      </c>
      <c r="AH341" s="204">
        <v>0</v>
      </c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</row>
    <row r="342" spans="1:60" outlineLevel="1" x14ac:dyDescent="0.2">
      <c r="A342" s="211"/>
      <c r="B342" s="212"/>
      <c r="C342" s="240" t="s">
        <v>411</v>
      </c>
      <c r="D342" s="216"/>
      <c r="E342" s="217">
        <v>0.50027999999999995</v>
      </c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 t="s">
        <v>132</v>
      </c>
      <c r="AH342" s="204">
        <v>0</v>
      </c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</row>
    <row r="343" spans="1:60" outlineLevel="1" x14ac:dyDescent="0.2">
      <c r="A343" s="211"/>
      <c r="B343" s="212"/>
      <c r="C343" s="241"/>
      <c r="D343" s="235"/>
      <c r="E343" s="235"/>
      <c r="F343" s="235"/>
      <c r="G343" s="235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 t="s">
        <v>133</v>
      </c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</row>
    <row r="344" spans="1:60" x14ac:dyDescent="0.2">
      <c r="A344" s="219" t="s">
        <v>122</v>
      </c>
      <c r="B344" s="220" t="s">
        <v>89</v>
      </c>
      <c r="C344" s="237" t="s">
        <v>90</v>
      </c>
      <c r="D344" s="221"/>
      <c r="E344" s="222"/>
      <c r="F344" s="223"/>
      <c r="G344" s="223">
        <f>SUMIF(AG345:AG367,"&lt;&gt;NOR",G345:G367)</f>
        <v>0</v>
      </c>
      <c r="H344" s="223"/>
      <c r="I344" s="223">
        <f>SUM(I345:I367)</f>
        <v>0</v>
      </c>
      <c r="J344" s="223"/>
      <c r="K344" s="223">
        <f>SUM(K345:K367)</f>
        <v>0</v>
      </c>
      <c r="L344" s="223"/>
      <c r="M344" s="223">
        <f>SUM(M345:M367)</f>
        <v>0</v>
      </c>
      <c r="N344" s="223"/>
      <c r="O344" s="223">
        <f>SUM(O345:O367)</f>
        <v>0.01</v>
      </c>
      <c r="P344" s="223"/>
      <c r="Q344" s="223">
        <f>SUM(Q345:Q367)</f>
        <v>0</v>
      </c>
      <c r="R344" s="223"/>
      <c r="S344" s="223"/>
      <c r="T344" s="224"/>
      <c r="U344" s="218"/>
      <c r="V344" s="218">
        <f>SUM(V345:V367)</f>
        <v>6</v>
      </c>
      <c r="W344" s="218"/>
      <c r="AG344" t="s">
        <v>123</v>
      </c>
    </row>
    <row r="345" spans="1:60" outlineLevel="1" x14ac:dyDescent="0.2">
      <c r="A345" s="225">
        <v>65</v>
      </c>
      <c r="B345" s="226" t="s">
        <v>412</v>
      </c>
      <c r="C345" s="238" t="s">
        <v>413</v>
      </c>
      <c r="D345" s="227" t="s">
        <v>195</v>
      </c>
      <c r="E345" s="228">
        <v>8.5822000000000003</v>
      </c>
      <c r="F345" s="229"/>
      <c r="G345" s="230">
        <f>ROUND(E345*F345,2)</f>
        <v>0</v>
      </c>
      <c r="H345" s="229"/>
      <c r="I345" s="230">
        <f>ROUND(E345*H345,2)</f>
        <v>0</v>
      </c>
      <c r="J345" s="229"/>
      <c r="K345" s="230">
        <f>ROUND(E345*J345,2)</f>
        <v>0</v>
      </c>
      <c r="L345" s="230">
        <v>21</v>
      </c>
      <c r="M345" s="230">
        <f>G345*(1+L345/100)</f>
        <v>0</v>
      </c>
      <c r="N345" s="230">
        <v>0</v>
      </c>
      <c r="O345" s="230">
        <f>ROUND(E345*N345,2)</f>
        <v>0</v>
      </c>
      <c r="P345" s="230">
        <v>0</v>
      </c>
      <c r="Q345" s="230">
        <f>ROUND(E345*P345,2)</f>
        <v>0</v>
      </c>
      <c r="R345" s="230" t="s">
        <v>414</v>
      </c>
      <c r="S345" s="230" t="s">
        <v>127</v>
      </c>
      <c r="T345" s="231" t="s">
        <v>127</v>
      </c>
      <c r="U345" s="214">
        <v>6.9709999999999994E-2</v>
      </c>
      <c r="V345" s="214">
        <f>ROUND(E345*U345,2)</f>
        <v>0.6</v>
      </c>
      <c r="W345" s="21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04" t="s">
        <v>159</v>
      </c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</row>
    <row r="346" spans="1:60" outlineLevel="1" x14ac:dyDescent="0.2">
      <c r="A346" s="211"/>
      <c r="B346" s="212"/>
      <c r="C346" s="240" t="s">
        <v>206</v>
      </c>
      <c r="D346" s="216"/>
      <c r="E346" s="217">
        <v>6.0621999999999998</v>
      </c>
      <c r="F346" s="21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 t="s">
        <v>132</v>
      </c>
      <c r="AH346" s="204">
        <v>0</v>
      </c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</row>
    <row r="347" spans="1:60" outlineLevel="1" x14ac:dyDescent="0.2">
      <c r="A347" s="211"/>
      <c r="B347" s="212"/>
      <c r="C347" s="240" t="s">
        <v>207</v>
      </c>
      <c r="D347" s="216"/>
      <c r="E347" s="217">
        <v>1.2</v>
      </c>
      <c r="F347" s="214"/>
      <c r="G347" s="214"/>
      <c r="H347" s="214"/>
      <c r="I347" s="214"/>
      <c r="J347" s="214"/>
      <c r="K347" s="214"/>
      <c r="L347" s="214"/>
      <c r="M347" s="214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 t="s">
        <v>132</v>
      </c>
      <c r="AH347" s="204">
        <v>0</v>
      </c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</row>
    <row r="348" spans="1:60" outlineLevel="1" x14ac:dyDescent="0.2">
      <c r="A348" s="211"/>
      <c r="B348" s="212"/>
      <c r="C348" s="240" t="s">
        <v>208</v>
      </c>
      <c r="D348" s="216"/>
      <c r="E348" s="217">
        <v>1.32</v>
      </c>
      <c r="F348" s="214"/>
      <c r="G348" s="214"/>
      <c r="H348" s="214"/>
      <c r="I348" s="214"/>
      <c r="J348" s="214"/>
      <c r="K348" s="214"/>
      <c r="L348" s="214"/>
      <c r="M348" s="214"/>
      <c r="N348" s="214"/>
      <c r="O348" s="214"/>
      <c r="P348" s="214"/>
      <c r="Q348" s="214"/>
      <c r="R348" s="214"/>
      <c r="S348" s="214"/>
      <c r="T348" s="214"/>
      <c r="U348" s="214"/>
      <c r="V348" s="214"/>
      <c r="W348" s="21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 t="s">
        <v>132</v>
      </c>
      <c r="AH348" s="204">
        <v>0</v>
      </c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</row>
    <row r="349" spans="1:60" outlineLevel="1" x14ac:dyDescent="0.2">
      <c r="A349" s="211"/>
      <c r="B349" s="212"/>
      <c r="C349" s="241"/>
      <c r="D349" s="235"/>
      <c r="E349" s="235"/>
      <c r="F349" s="235"/>
      <c r="G349" s="235"/>
      <c r="H349" s="214"/>
      <c r="I349" s="214"/>
      <c r="J349" s="214"/>
      <c r="K349" s="214"/>
      <c r="L349" s="214"/>
      <c r="M349" s="214"/>
      <c r="N349" s="214"/>
      <c r="O349" s="214"/>
      <c r="P349" s="214"/>
      <c r="Q349" s="214"/>
      <c r="R349" s="214"/>
      <c r="S349" s="214"/>
      <c r="T349" s="214"/>
      <c r="U349" s="214"/>
      <c r="V349" s="214"/>
      <c r="W349" s="21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04" t="s">
        <v>133</v>
      </c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</row>
    <row r="350" spans="1:60" outlineLevel="1" x14ac:dyDescent="0.2">
      <c r="A350" s="225">
        <v>66</v>
      </c>
      <c r="B350" s="226" t="s">
        <v>415</v>
      </c>
      <c r="C350" s="238" t="s">
        <v>416</v>
      </c>
      <c r="D350" s="227" t="s">
        <v>195</v>
      </c>
      <c r="E350" s="228">
        <v>36.422699999999999</v>
      </c>
      <c r="F350" s="229"/>
      <c r="G350" s="230">
        <f>ROUND(E350*F350,2)</f>
        <v>0</v>
      </c>
      <c r="H350" s="229"/>
      <c r="I350" s="230">
        <f>ROUND(E350*H350,2)</f>
        <v>0</v>
      </c>
      <c r="J350" s="229"/>
      <c r="K350" s="230">
        <f>ROUND(E350*J350,2)</f>
        <v>0</v>
      </c>
      <c r="L350" s="230">
        <v>21</v>
      </c>
      <c r="M350" s="230">
        <f>G350*(1+L350/100)</f>
        <v>0</v>
      </c>
      <c r="N350" s="230">
        <v>6.9999999999999994E-5</v>
      </c>
      <c r="O350" s="230">
        <f>ROUND(E350*N350,2)</f>
        <v>0</v>
      </c>
      <c r="P350" s="230">
        <v>0</v>
      </c>
      <c r="Q350" s="230">
        <f>ROUND(E350*P350,2)</f>
        <v>0</v>
      </c>
      <c r="R350" s="230" t="s">
        <v>414</v>
      </c>
      <c r="S350" s="230" t="s">
        <v>127</v>
      </c>
      <c r="T350" s="231" t="s">
        <v>127</v>
      </c>
      <c r="U350" s="214">
        <v>3.2480000000000002E-2</v>
      </c>
      <c r="V350" s="214">
        <f>ROUND(E350*U350,2)</f>
        <v>1.18</v>
      </c>
      <c r="W350" s="21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 t="s">
        <v>159</v>
      </c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</row>
    <row r="351" spans="1:60" outlineLevel="1" x14ac:dyDescent="0.2">
      <c r="A351" s="211"/>
      <c r="B351" s="212"/>
      <c r="C351" s="240" t="s">
        <v>417</v>
      </c>
      <c r="D351" s="216"/>
      <c r="E351" s="217">
        <v>36.734200000000001</v>
      </c>
      <c r="F351" s="214"/>
      <c r="G351" s="214"/>
      <c r="H351" s="214"/>
      <c r="I351" s="214"/>
      <c r="J351" s="214"/>
      <c r="K351" s="214"/>
      <c r="L351" s="214"/>
      <c r="M351" s="214"/>
      <c r="N351" s="214"/>
      <c r="O351" s="214"/>
      <c r="P351" s="214"/>
      <c r="Q351" s="214"/>
      <c r="R351" s="214"/>
      <c r="S351" s="214"/>
      <c r="T351" s="214"/>
      <c r="U351" s="214"/>
      <c r="V351" s="214"/>
      <c r="W351" s="21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 t="s">
        <v>132</v>
      </c>
      <c r="AH351" s="204">
        <v>0</v>
      </c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</row>
    <row r="352" spans="1:60" outlineLevel="1" x14ac:dyDescent="0.2">
      <c r="A352" s="211"/>
      <c r="B352" s="212"/>
      <c r="C352" s="240" t="s">
        <v>418</v>
      </c>
      <c r="D352" s="216"/>
      <c r="E352" s="217">
        <v>-9.1315000000000008</v>
      </c>
      <c r="F352" s="214"/>
      <c r="G352" s="214"/>
      <c r="H352" s="214"/>
      <c r="I352" s="214"/>
      <c r="J352" s="214"/>
      <c r="K352" s="214"/>
      <c r="L352" s="214"/>
      <c r="M352" s="214"/>
      <c r="N352" s="214"/>
      <c r="O352" s="214"/>
      <c r="P352" s="214"/>
      <c r="Q352" s="214"/>
      <c r="R352" s="214"/>
      <c r="S352" s="214"/>
      <c r="T352" s="214"/>
      <c r="U352" s="214"/>
      <c r="V352" s="214"/>
      <c r="W352" s="21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04" t="s">
        <v>132</v>
      </c>
      <c r="AH352" s="204">
        <v>0</v>
      </c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</row>
    <row r="353" spans="1:60" outlineLevel="1" x14ac:dyDescent="0.2">
      <c r="A353" s="211"/>
      <c r="B353" s="212"/>
      <c r="C353" s="240" t="s">
        <v>419</v>
      </c>
      <c r="D353" s="216"/>
      <c r="E353" s="217">
        <v>4.28</v>
      </c>
      <c r="F353" s="214"/>
      <c r="G353" s="214"/>
      <c r="H353" s="214"/>
      <c r="I353" s="214"/>
      <c r="J353" s="214"/>
      <c r="K353" s="214"/>
      <c r="L353" s="214"/>
      <c r="M353" s="214"/>
      <c r="N353" s="214"/>
      <c r="O353" s="214"/>
      <c r="P353" s="214"/>
      <c r="Q353" s="214"/>
      <c r="R353" s="214"/>
      <c r="S353" s="214"/>
      <c r="T353" s="214"/>
      <c r="U353" s="214"/>
      <c r="V353" s="214"/>
      <c r="W353" s="21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04" t="s">
        <v>132</v>
      </c>
      <c r="AH353" s="204">
        <v>0</v>
      </c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</row>
    <row r="354" spans="1:60" outlineLevel="1" x14ac:dyDescent="0.2">
      <c r="A354" s="211"/>
      <c r="B354" s="212"/>
      <c r="C354" s="240" t="s">
        <v>420</v>
      </c>
      <c r="D354" s="216"/>
      <c r="E354" s="217">
        <v>4.54</v>
      </c>
      <c r="F354" s="214"/>
      <c r="G354" s="214"/>
      <c r="H354" s="214"/>
      <c r="I354" s="214"/>
      <c r="J354" s="214"/>
      <c r="K354" s="214"/>
      <c r="L354" s="214"/>
      <c r="M354" s="214"/>
      <c r="N354" s="214"/>
      <c r="O354" s="214"/>
      <c r="P354" s="214"/>
      <c r="Q354" s="214"/>
      <c r="R354" s="214"/>
      <c r="S354" s="214"/>
      <c r="T354" s="214"/>
      <c r="U354" s="214"/>
      <c r="V354" s="214"/>
      <c r="W354" s="21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04" t="s">
        <v>132</v>
      </c>
      <c r="AH354" s="204">
        <v>0</v>
      </c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</row>
    <row r="355" spans="1:60" outlineLevel="1" x14ac:dyDescent="0.2">
      <c r="A355" s="211"/>
      <c r="B355" s="212"/>
      <c r="C355" s="241"/>
      <c r="D355" s="235"/>
      <c r="E355" s="235"/>
      <c r="F355" s="235"/>
      <c r="G355" s="235"/>
      <c r="H355" s="214"/>
      <c r="I355" s="214"/>
      <c r="J355" s="214"/>
      <c r="K355" s="214"/>
      <c r="L355" s="214"/>
      <c r="M355" s="214"/>
      <c r="N355" s="214"/>
      <c r="O355" s="214"/>
      <c r="P355" s="214"/>
      <c r="Q355" s="214"/>
      <c r="R355" s="214"/>
      <c r="S355" s="214"/>
      <c r="T355" s="214"/>
      <c r="U355" s="214"/>
      <c r="V355" s="214"/>
      <c r="W355" s="21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04" t="s">
        <v>133</v>
      </c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</row>
    <row r="356" spans="1:60" outlineLevel="1" x14ac:dyDescent="0.2">
      <c r="A356" s="225">
        <v>67</v>
      </c>
      <c r="B356" s="226" t="s">
        <v>421</v>
      </c>
      <c r="C356" s="238" t="s">
        <v>422</v>
      </c>
      <c r="D356" s="227" t="s">
        <v>195</v>
      </c>
      <c r="E356" s="228">
        <v>36.422699999999999</v>
      </c>
      <c r="F356" s="229"/>
      <c r="G356" s="230">
        <f>ROUND(E356*F356,2)</f>
        <v>0</v>
      </c>
      <c r="H356" s="229"/>
      <c r="I356" s="230">
        <f>ROUND(E356*H356,2)</f>
        <v>0</v>
      </c>
      <c r="J356" s="229"/>
      <c r="K356" s="230">
        <f>ROUND(E356*J356,2)</f>
        <v>0</v>
      </c>
      <c r="L356" s="230">
        <v>21</v>
      </c>
      <c r="M356" s="230">
        <f>G356*(1+L356/100)</f>
        <v>0</v>
      </c>
      <c r="N356" s="230">
        <v>3.1E-4</v>
      </c>
      <c r="O356" s="230">
        <f>ROUND(E356*N356,2)</f>
        <v>0.01</v>
      </c>
      <c r="P356" s="230">
        <v>0</v>
      </c>
      <c r="Q356" s="230">
        <f>ROUND(E356*P356,2)</f>
        <v>0</v>
      </c>
      <c r="R356" s="230" t="s">
        <v>414</v>
      </c>
      <c r="S356" s="230" t="s">
        <v>127</v>
      </c>
      <c r="T356" s="231" t="s">
        <v>127</v>
      </c>
      <c r="U356" s="214">
        <v>0.10902000000000001</v>
      </c>
      <c r="V356" s="214">
        <f>ROUND(E356*U356,2)</f>
        <v>3.97</v>
      </c>
      <c r="W356" s="21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04" t="s">
        <v>159</v>
      </c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</row>
    <row r="357" spans="1:60" outlineLevel="1" x14ac:dyDescent="0.2">
      <c r="A357" s="211"/>
      <c r="B357" s="212"/>
      <c r="C357" s="240" t="s">
        <v>417</v>
      </c>
      <c r="D357" s="216"/>
      <c r="E357" s="217">
        <v>36.734200000000001</v>
      </c>
      <c r="F357" s="214"/>
      <c r="G357" s="214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 t="s">
        <v>132</v>
      </c>
      <c r="AH357" s="204">
        <v>0</v>
      </c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</row>
    <row r="358" spans="1:60" outlineLevel="1" x14ac:dyDescent="0.2">
      <c r="A358" s="211"/>
      <c r="B358" s="212"/>
      <c r="C358" s="240" t="s">
        <v>418</v>
      </c>
      <c r="D358" s="216"/>
      <c r="E358" s="217">
        <v>-9.1315000000000008</v>
      </c>
      <c r="F358" s="214"/>
      <c r="G358" s="214"/>
      <c r="H358" s="214"/>
      <c r="I358" s="214"/>
      <c r="J358" s="214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04" t="s">
        <v>132</v>
      </c>
      <c r="AH358" s="204">
        <v>0</v>
      </c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</row>
    <row r="359" spans="1:60" outlineLevel="1" x14ac:dyDescent="0.2">
      <c r="A359" s="211"/>
      <c r="B359" s="212"/>
      <c r="C359" s="240" t="s">
        <v>419</v>
      </c>
      <c r="D359" s="216"/>
      <c r="E359" s="217">
        <v>4.28</v>
      </c>
      <c r="F359" s="214"/>
      <c r="G359" s="214"/>
      <c r="H359" s="214"/>
      <c r="I359" s="214"/>
      <c r="J359" s="214"/>
      <c r="K359" s="214"/>
      <c r="L359" s="214"/>
      <c r="M359" s="214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 t="s">
        <v>132</v>
      </c>
      <c r="AH359" s="204">
        <v>0</v>
      </c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</row>
    <row r="360" spans="1:60" outlineLevel="1" x14ac:dyDescent="0.2">
      <c r="A360" s="211"/>
      <c r="B360" s="212"/>
      <c r="C360" s="240" t="s">
        <v>420</v>
      </c>
      <c r="D360" s="216"/>
      <c r="E360" s="217">
        <v>4.54</v>
      </c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 t="s">
        <v>132</v>
      </c>
      <c r="AH360" s="204">
        <v>0</v>
      </c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</row>
    <row r="361" spans="1:60" outlineLevel="1" x14ac:dyDescent="0.2">
      <c r="A361" s="211"/>
      <c r="B361" s="212"/>
      <c r="C361" s="241"/>
      <c r="D361" s="235"/>
      <c r="E361" s="235"/>
      <c r="F361" s="235"/>
      <c r="G361" s="235"/>
      <c r="H361" s="214"/>
      <c r="I361" s="214"/>
      <c r="J361" s="214"/>
      <c r="K361" s="214"/>
      <c r="L361" s="214"/>
      <c r="M361" s="214"/>
      <c r="N361" s="214"/>
      <c r="O361" s="214"/>
      <c r="P361" s="214"/>
      <c r="Q361" s="214"/>
      <c r="R361" s="214"/>
      <c r="S361" s="214"/>
      <c r="T361" s="214"/>
      <c r="U361" s="214"/>
      <c r="V361" s="214"/>
      <c r="W361" s="21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04" t="s">
        <v>133</v>
      </c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</row>
    <row r="362" spans="1:60" outlineLevel="1" x14ac:dyDescent="0.2">
      <c r="A362" s="225">
        <v>68</v>
      </c>
      <c r="B362" s="226" t="s">
        <v>423</v>
      </c>
      <c r="C362" s="238" t="s">
        <v>424</v>
      </c>
      <c r="D362" s="227" t="s">
        <v>195</v>
      </c>
      <c r="E362" s="228">
        <v>36.422699999999999</v>
      </c>
      <c r="F362" s="229"/>
      <c r="G362" s="230">
        <f>ROUND(E362*F362,2)</f>
        <v>0</v>
      </c>
      <c r="H362" s="229"/>
      <c r="I362" s="230">
        <f>ROUND(E362*H362,2)</f>
        <v>0</v>
      </c>
      <c r="J362" s="229"/>
      <c r="K362" s="230">
        <f>ROUND(E362*J362,2)</f>
        <v>0</v>
      </c>
      <c r="L362" s="230">
        <v>21</v>
      </c>
      <c r="M362" s="230">
        <f>G362*(1+L362/100)</f>
        <v>0</v>
      </c>
      <c r="N362" s="230">
        <v>0</v>
      </c>
      <c r="O362" s="230">
        <f>ROUND(E362*N362,2)</f>
        <v>0</v>
      </c>
      <c r="P362" s="230">
        <v>0</v>
      </c>
      <c r="Q362" s="230">
        <f>ROUND(E362*P362,2)</f>
        <v>0</v>
      </c>
      <c r="R362" s="230" t="s">
        <v>414</v>
      </c>
      <c r="S362" s="230" t="s">
        <v>127</v>
      </c>
      <c r="T362" s="231" t="s">
        <v>127</v>
      </c>
      <c r="U362" s="214">
        <v>7.0000000000000001E-3</v>
      </c>
      <c r="V362" s="214">
        <f>ROUND(E362*U362,2)</f>
        <v>0.25</v>
      </c>
      <c r="W362" s="21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 t="s">
        <v>159</v>
      </c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</row>
    <row r="363" spans="1:60" outlineLevel="1" x14ac:dyDescent="0.2">
      <c r="A363" s="211"/>
      <c r="B363" s="212"/>
      <c r="C363" s="240" t="s">
        <v>417</v>
      </c>
      <c r="D363" s="216"/>
      <c r="E363" s="217">
        <v>36.734200000000001</v>
      </c>
      <c r="F363" s="214"/>
      <c r="G363" s="214"/>
      <c r="H363" s="214"/>
      <c r="I363" s="214"/>
      <c r="J363" s="214"/>
      <c r="K363" s="214"/>
      <c r="L363" s="214"/>
      <c r="M363" s="214"/>
      <c r="N363" s="214"/>
      <c r="O363" s="214"/>
      <c r="P363" s="214"/>
      <c r="Q363" s="214"/>
      <c r="R363" s="214"/>
      <c r="S363" s="214"/>
      <c r="T363" s="214"/>
      <c r="U363" s="214"/>
      <c r="V363" s="214"/>
      <c r="W363" s="21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 t="s">
        <v>132</v>
      </c>
      <c r="AH363" s="204">
        <v>0</v>
      </c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</row>
    <row r="364" spans="1:60" outlineLevel="1" x14ac:dyDescent="0.2">
      <c r="A364" s="211"/>
      <c r="B364" s="212"/>
      <c r="C364" s="240" t="s">
        <v>418</v>
      </c>
      <c r="D364" s="216"/>
      <c r="E364" s="217">
        <v>-9.1315000000000008</v>
      </c>
      <c r="F364" s="214"/>
      <c r="G364" s="214"/>
      <c r="H364" s="214"/>
      <c r="I364" s="214"/>
      <c r="J364" s="214"/>
      <c r="K364" s="214"/>
      <c r="L364" s="214"/>
      <c r="M364" s="214"/>
      <c r="N364" s="214"/>
      <c r="O364" s="214"/>
      <c r="P364" s="214"/>
      <c r="Q364" s="214"/>
      <c r="R364" s="214"/>
      <c r="S364" s="214"/>
      <c r="T364" s="214"/>
      <c r="U364" s="214"/>
      <c r="V364" s="214"/>
      <c r="W364" s="21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 t="s">
        <v>132</v>
      </c>
      <c r="AH364" s="204">
        <v>0</v>
      </c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</row>
    <row r="365" spans="1:60" outlineLevel="1" x14ac:dyDescent="0.2">
      <c r="A365" s="211"/>
      <c r="B365" s="212"/>
      <c r="C365" s="240" t="s">
        <v>419</v>
      </c>
      <c r="D365" s="216"/>
      <c r="E365" s="217">
        <v>4.28</v>
      </c>
      <c r="F365" s="214"/>
      <c r="G365" s="214"/>
      <c r="H365" s="214"/>
      <c r="I365" s="214"/>
      <c r="J365" s="214"/>
      <c r="K365" s="214"/>
      <c r="L365" s="214"/>
      <c r="M365" s="214"/>
      <c r="N365" s="214"/>
      <c r="O365" s="214"/>
      <c r="P365" s="214"/>
      <c r="Q365" s="214"/>
      <c r="R365" s="214"/>
      <c r="S365" s="214"/>
      <c r="T365" s="214"/>
      <c r="U365" s="214"/>
      <c r="V365" s="214"/>
      <c r="W365" s="21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 t="s">
        <v>132</v>
      </c>
      <c r="AH365" s="204">
        <v>0</v>
      </c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</row>
    <row r="366" spans="1:60" outlineLevel="1" x14ac:dyDescent="0.2">
      <c r="A366" s="211"/>
      <c r="B366" s="212"/>
      <c r="C366" s="240" t="s">
        <v>420</v>
      </c>
      <c r="D366" s="216"/>
      <c r="E366" s="217">
        <v>4.54</v>
      </c>
      <c r="F366" s="214"/>
      <c r="G366" s="214"/>
      <c r="H366" s="214"/>
      <c r="I366" s="214"/>
      <c r="J366" s="214"/>
      <c r="K366" s="214"/>
      <c r="L366" s="214"/>
      <c r="M366" s="214"/>
      <c r="N366" s="214"/>
      <c r="O366" s="214"/>
      <c r="P366" s="214"/>
      <c r="Q366" s="214"/>
      <c r="R366" s="214"/>
      <c r="S366" s="214"/>
      <c r="T366" s="214"/>
      <c r="U366" s="214"/>
      <c r="V366" s="214"/>
      <c r="W366" s="21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 t="s">
        <v>132</v>
      </c>
      <c r="AH366" s="204">
        <v>0</v>
      </c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</row>
    <row r="367" spans="1:60" outlineLevel="1" x14ac:dyDescent="0.2">
      <c r="A367" s="211"/>
      <c r="B367" s="212"/>
      <c r="C367" s="241"/>
      <c r="D367" s="235"/>
      <c r="E367" s="235"/>
      <c r="F367" s="235"/>
      <c r="G367" s="235"/>
      <c r="H367" s="214"/>
      <c r="I367" s="214"/>
      <c r="J367" s="214"/>
      <c r="K367" s="214"/>
      <c r="L367" s="214"/>
      <c r="M367" s="214"/>
      <c r="N367" s="214"/>
      <c r="O367" s="214"/>
      <c r="P367" s="214"/>
      <c r="Q367" s="214"/>
      <c r="R367" s="214"/>
      <c r="S367" s="214"/>
      <c r="T367" s="214"/>
      <c r="U367" s="214"/>
      <c r="V367" s="214"/>
      <c r="W367" s="21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 t="s">
        <v>133</v>
      </c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</row>
    <row r="368" spans="1:60" x14ac:dyDescent="0.2">
      <c r="A368" s="219" t="s">
        <v>122</v>
      </c>
      <c r="B368" s="220" t="s">
        <v>91</v>
      </c>
      <c r="C368" s="237" t="s">
        <v>92</v>
      </c>
      <c r="D368" s="221"/>
      <c r="E368" s="222"/>
      <c r="F368" s="223"/>
      <c r="G368" s="223">
        <f>SUMIF(AG369:AG410,"&lt;&gt;NOR",G369:G410)</f>
        <v>0</v>
      </c>
      <c r="H368" s="223"/>
      <c r="I368" s="223">
        <f>SUM(I369:I410)</f>
        <v>0</v>
      </c>
      <c r="J368" s="223"/>
      <c r="K368" s="223">
        <f>SUM(K369:K410)</f>
        <v>0</v>
      </c>
      <c r="L368" s="223"/>
      <c r="M368" s="223">
        <f>SUM(M369:M410)</f>
        <v>0</v>
      </c>
      <c r="N368" s="223"/>
      <c r="O368" s="223">
        <f>SUM(O369:O410)</f>
        <v>0</v>
      </c>
      <c r="P368" s="223"/>
      <c r="Q368" s="223">
        <f>SUM(Q369:Q410)</f>
        <v>0</v>
      </c>
      <c r="R368" s="223"/>
      <c r="S368" s="223"/>
      <c r="T368" s="224"/>
      <c r="U368" s="218"/>
      <c r="V368" s="218">
        <f>SUM(V369:V410)</f>
        <v>23.259999999999998</v>
      </c>
      <c r="W368" s="218"/>
      <c r="AG368" t="s">
        <v>123</v>
      </c>
    </row>
    <row r="369" spans="1:60" outlineLevel="1" x14ac:dyDescent="0.2">
      <c r="A369" s="225">
        <v>69</v>
      </c>
      <c r="B369" s="226" t="s">
        <v>425</v>
      </c>
      <c r="C369" s="238" t="s">
        <v>426</v>
      </c>
      <c r="D369" s="227" t="s">
        <v>225</v>
      </c>
      <c r="E369" s="228">
        <v>9.0344200000000008</v>
      </c>
      <c r="F369" s="229"/>
      <c r="G369" s="230">
        <f>ROUND(E369*F369,2)</f>
        <v>0</v>
      </c>
      <c r="H369" s="229"/>
      <c r="I369" s="230">
        <f>ROUND(E369*H369,2)</f>
        <v>0</v>
      </c>
      <c r="J369" s="229"/>
      <c r="K369" s="230">
        <f>ROUND(E369*J369,2)</f>
        <v>0</v>
      </c>
      <c r="L369" s="230">
        <v>21</v>
      </c>
      <c r="M369" s="230">
        <f>G369*(1+L369/100)</f>
        <v>0</v>
      </c>
      <c r="N369" s="230">
        <v>0</v>
      </c>
      <c r="O369" s="230">
        <f>ROUND(E369*N369,2)</f>
        <v>0</v>
      </c>
      <c r="P369" s="230">
        <v>0</v>
      </c>
      <c r="Q369" s="230">
        <f>ROUND(E369*P369,2)</f>
        <v>0</v>
      </c>
      <c r="R369" s="230" t="s">
        <v>427</v>
      </c>
      <c r="S369" s="230" t="s">
        <v>127</v>
      </c>
      <c r="T369" s="231" t="s">
        <v>127</v>
      </c>
      <c r="U369" s="214">
        <v>9.9000000000000005E-2</v>
      </c>
      <c r="V369" s="214">
        <f>ROUND(E369*U369,2)</f>
        <v>0.89</v>
      </c>
      <c r="W369" s="21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 t="s">
        <v>428</v>
      </c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</row>
    <row r="370" spans="1:60" outlineLevel="1" x14ac:dyDescent="0.2">
      <c r="A370" s="211"/>
      <c r="B370" s="212"/>
      <c r="C370" s="247" t="s">
        <v>429</v>
      </c>
      <c r="D370" s="245"/>
      <c r="E370" s="245"/>
      <c r="F370" s="245"/>
      <c r="G370" s="245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 t="s">
        <v>161</v>
      </c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</row>
    <row r="371" spans="1:60" outlineLevel="1" x14ac:dyDescent="0.2">
      <c r="A371" s="211"/>
      <c r="B371" s="212"/>
      <c r="C371" s="240" t="s">
        <v>430</v>
      </c>
      <c r="D371" s="216"/>
      <c r="E371" s="217"/>
      <c r="F371" s="214"/>
      <c r="G371" s="214"/>
      <c r="H371" s="214"/>
      <c r="I371" s="214"/>
      <c r="J371" s="214"/>
      <c r="K371" s="214"/>
      <c r="L371" s="214"/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 t="s">
        <v>132</v>
      </c>
      <c r="AH371" s="204">
        <v>0</v>
      </c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</row>
    <row r="372" spans="1:60" outlineLevel="1" x14ac:dyDescent="0.2">
      <c r="A372" s="211"/>
      <c r="B372" s="212"/>
      <c r="C372" s="240" t="s">
        <v>431</v>
      </c>
      <c r="D372" s="216"/>
      <c r="E372" s="217"/>
      <c r="F372" s="214"/>
      <c r="G372" s="214"/>
      <c r="H372" s="214"/>
      <c r="I372" s="214"/>
      <c r="J372" s="214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 t="s">
        <v>132</v>
      </c>
      <c r="AH372" s="204">
        <v>0</v>
      </c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</row>
    <row r="373" spans="1:60" outlineLevel="1" x14ac:dyDescent="0.2">
      <c r="A373" s="211"/>
      <c r="B373" s="212"/>
      <c r="C373" s="240" t="s">
        <v>432</v>
      </c>
      <c r="D373" s="216"/>
      <c r="E373" s="217">
        <v>9.0344200000000008</v>
      </c>
      <c r="F373" s="214"/>
      <c r="G373" s="214"/>
      <c r="H373" s="214"/>
      <c r="I373" s="214"/>
      <c r="J373" s="214"/>
      <c r="K373" s="214"/>
      <c r="L373" s="214"/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 t="s">
        <v>132</v>
      </c>
      <c r="AH373" s="204">
        <v>0</v>
      </c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</row>
    <row r="374" spans="1:60" outlineLevel="1" x14ac:dyDescent="0.2">
      <c r="A374" s="211"/>
      <c r="B374" s="212"/>
      <c r="C374" s="241"/>
      <c r="D374" s="235"/>
      <c r="E374" s="235"/>
      <c r="F374" s="235"/>
      <c r="G374" s="235"/>
      <c r="H374" s="214"/>
      <c r="I374" s="214"/>
      <c r="J374" s="214"/>
      <c r="K374" s="214"/>
      <c r="L374" s="214"/>
      <c r="M374" s="214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 t="s">
        <v>133</v>
      </c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</row>
    <row r="375" spans="1:60" ht="22.5" outlineLevel="1" x14ac:dyDescent="0.2">
      <c r="A375" s="225">
        <v>70</v>
      </c>
      <c r="B375" s="226" t="s">
        <v>433</v>
      </c>
      <c r="C375" s="238" t="s">
        <v>434</v>
      </c>
      <c r="D375" s="227" t="s">
        <v>225</v>
      </c>
      <c r="E375" s="228">
        <v>9.0344200000000008</v>
      </c>
      <c r="F375" s="229"/>
      <c r="G375" s="230">
        <f>ROUND(E375*F375,2)</f>
        <v>0</v>
      </c>
      <c r="H375" s="229"/>
      <c r="I375" s="230">
        <f>ROUND(E375*H375,2)</f>
        <v>0</v>
      </c>
      <c r="J375" s="229"/>
      <c r="K375" s="230">
        <f>ROUND(E375*J375,2)</f>
        <v>0</v>
      </c>
      <c r="L375" s="230">
        <v>21</v>
      </c>
      <c r="M375" s="230">
        <f>G375*(1+L375/100)</f>
        <v>0</v>
      </c>
      <c r="N375" s="230">
        <v>0</v>
      </c>
      <c r="O375" s="230">
        <f>ROUND(E375*N375,2)</f>
        <v>0</v>
      </c>
      <c r="P375" s="230">
        <v>0</v>
      </c>
      <c r="Q375" s="230">
        <f>ROUND(E375*P375,2)</f>
        <v>0</v>
      </c>
      <c r="R375" s="230" t="s">
        <v>243</v>
      </c>
      <c r="S375" s="230" t="s">
        <v>127</v>
      </c>
      <c r="T375" s="231" t="s">
        <v>127</v>
      </c>
      <c r="U375" s="214">
        <v>0.93300000000000005</v>
      </c>
      <c r="V375" s="214">
        <f>ROUND(E375*U375,2)</f>
        <v>8.43</v>
      </c>
      <c r="W375" s="21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 t="s">
        <v>428</v>
      </c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</row>
    <row r="376" spans="1:60" outlineLevel="1" x14ac:dyDescent="0.2">
      <c r="A376" s="211"/>
      <c r="B376" s="212"/>
      <c r="C376" s="240" t="s">
        <v>430</v>
      </c>
      <c r="D376" s="216"/>
      <c r="E376" s="217"/>
      <c r="F376" s="214"/>
      <c r="G376" s="214"/>
      <c r="H376" s="214"/>
      <c r="I376" s="214"/>
      <c r="J376" s="214"/>
      <c r="K376" s="214"/>
      <c r="L376" s="214"/>
      <c r="M376" s="214"/>
      <c r="N376" s="214"/>
      <c r="O376" s="214"/>
      <c r="P376" s="214"/>
      <c r="Q376" s="214"/>
      <c r="R376" s="214"/>
      <c r="S376" s="214"/>
      <c r="T376" s="214"/>
      <c r="U376" s="214"/>
      <c r="V376" s="214"/>
      <c r="W376" s="21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 t="s">
        <v>132</v>
      </c>
      <c r="AH376" s="204">
        <v>0</v>
      </c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</row>
    <row r="377" spans="1:60" outlineLevel="1" x14ac:dyDescent="0.2">
      <c r="A377" s="211"/>
      <c r="B377" s="212"/>
      <c r="C377" s="240" t="s">
        <v>431</v>
      </c>
      <c r="D377" s="216"/>
      <c r="E377" s="217"/>
      <c r="F377" s="214"/>
      <c r="G377" s="214"/>
      <c r="H377" s="214"/>
      <c r="I377" s="214"/>
      <c r="J377" s="214"/>
      <c r="K377" s="214"/>
      <c r="L377" s="214"/>
      <c r="M377" s="214"/>
      <c r="N377" s="214"/>
      <c r="O377" s="214"/>
      <c r="P377" s="214"/>
      <c r="Q377" s="214"/>
      <c r="R377" s="214"/>
      <c r="S377" s="214"/>
      <c r="T377" s="214"/>
      <c r="U377" s="214"/>
      <c r="V377" s="214"/>
      <c r="W377" s="21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 t="s">
        <v>132</v>
      </c>
      <c r="AH377" s="204">
        <v>0</v>
      </c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</row>
    <row r="378" spans="1:60" outlineLevel="1" x14ac:dyDescent="0.2">
      <c r="A378" s="211"/>
      <c r="B378" s="212"/>
      <c r="C378" s="240" t="s">
        <v>432</v>
      </c>
      <c r="D378" s="216"/>
      <c r="E378" s="217">
        <v>9.0344200000000008</v>
      </c>
      <c r="F378" s="214"/>
      <c r="G378" s="214"/>
      <c r="H378" s="214"/>
      <c r="I378" s="214"/>
      <c r="J378" s="214"/>
      <c r="K378" s="214"/>
      <c r="L378" s="214"/>
      <c r="M378" s="214"/>
      <c r="N378" s="214"/>
      <c r="O378" s="214"/>
      <c r="P378" s="214"/>
      <c r="Q378" s="214"/>
      <c r="R378" s="214"/>
      <c r="S378" s="214"/>
      <c r="T378" s="214"/>
      <c r="U378" s="214"/>
      <c r="V378" s="214"/>
      <c r="W378" s="21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 t="s">
        <v>132</v>
      </c>
      <c r="AH378" s="204">
        <v>0</v>
      </c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</row>
    <row r="379" spans="1:60" outlineLevel="1" x14ac:dyDescent="0.2">
      <c r="A379" s="211"/>
      <c r="B379" s="212"/>
      <c r="C379" s="241"/>
      <c r="D379" s="235"/>
      <c r="E379" s="235"/>
      <c r="F379" s="235"/>
      <c r="G379" s="235"/>
      <c r="H379" s="214"/>
      <c r="I379" s="214"/>
      <c r="J379" s="214"/>
      <c r="K379" s="214"/>
      <c r="L379" s="214"/>
      <c r="M379" s="214"/>
      <c r="N379" s="214"/>
      <c r="O379" s="214"/>
      <c r="P379" s="214"/>
      <c r="Q379" s="214"/>
      <c r="R379" s="214"/>
      <c r="S379" s="214"/>
      <c r="T379" s="214"/>
      <c r="U379" s="214"/>
      <c r="V379" s="214"/>
      <c r="W379" s="21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04" t="s">
        <v>133</v>
      </c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</row>
    <row r="380" spans="1:60" outlineLevel="1" x14ac:dyDescent="0.2">
      <c r="A380" s="225">
        <v>71</v>
      </c>
      <c r="B380" s="226" t="s">
        <v>435</v>
      </c>
      <c r="C380" s="238" t="s">
        <v>436</v>
      </c>
      <c r="D380" s="227" t="s">
        <v>225</v>
      </c>
      <c r="E380" s="228">
        <v>9.0344200000000008</v>
      </c>
      <c r="F380" s="229"/>
      <c r="G380" s="230">
        <f>ROUND(E380*F380,2)</f>
        <v>0</v>
      </c>
      <c r="H380" s="229"/>
      <c r="I380" s="230">
        <f>ROUND(E380*H380,2)</f>
        <v>0</v>
      </c>
      <c r="J380" s="229"/>
      <c r="K380" s="230">
        <f>ROUND(E380*J380,2)</f>
        <v>0</v>
      </c>
      <c r="L380" s="230">
        <v>21</v>
      </c>
      <c r="M380" s="230">
        <f>G380*(1+L380/100)</f>
        <v>0</v>
      </c>
      <c r="N380" s="230">
        <v>0</v>
      </c>
      <c r="O380" s="230">
        <f>ROUND(E380*N380,2)</f>
        <v>0</v>
      </c>
      <c r="P380" s="230">
        <v>0</v>
      </c>
      <c r="Q380" s="230">
        <f>ROUND(E380*P380,2)</f>
        <v>0</v>
      </c>
      <c r="R380" s="230" t="s">
        <v>243</v>
      </c>
      <c r="S380" s="230" t="s">
        <v>127</v>
      </c>
      <c r="T380" s="231" t="s">
        <v>127</v>
      </c>
      <c r="U380" s="214">
        <v>0.49</v>
      </c>
      <c r="V380" s="214">
        <f>ROUND(E380*U380,2)</f>
        <v>4.43</v>
      </c>
      <c r="W380" s="21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 t="s">
        <v>428</v>
      </c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</row>
    <row r="381" spans="1:60" outlineLevel="1" x14ac:dyDescent="0.2">
      <c r="A381" s="211"/>
      <c r="B381" s="212"/>
      <c r="C381" s="239" t="s">
        <v>437</v>
      </c>
      <c r="D381" s="233"/>
      <c r="E381" s="233"/>
      <c r="F381" s="233"/>
      <c r="G381" s="233"/>
      <c r="H381" s="214"/>
      <c r="I381" s="214"/>
      <c r="J381" s="214"/>
      <c r="K381" s="214"/>
      <c r="L381" s="214"/>
      <c r="M381" s="214"/>
      <c r="N381" s="214"/>
      <c r="O381" s="214"/>
      <c r="P381" s="214"/>
      <c r="Q381" s="214"/>
      <c r="R381" s="214"/>
      <c r="S381" s="214"/>
      <c r="T381" s="214"/>
      <c r="U381" s="214"/>
      <c r="V381" s="214"/>
      <c r="W381" s="21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 t="s">
        <v>131</v>
      </c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</row>
    <row r="382" spans="1:60" outlineLevel="1" x14ac:dyDescent="0.2">
      <c r="A382" s="211"/>
      <c r="B382" s="212"/>
      <c r="C382" s="240" t="s">
        <v>430</v>
      </c>
      <c r="D382" s="216"/>
      <c r="E382" s="217"/>
      <c r="F382" s="214"/>
      <c r="G382" s="214"/>
      <c r="H382" s="214"/>
      <c r="I382" s="214"/>
      <c r="J382" s="214"/>
      <c r="K382" s="214"/>
      <c r="L382" s="214"/>
      <c r="M382" s="214"/>
      <c r="N382" s="214"/>
      <c r="O382" s="214"/>
      <c r="P382" s="214"/>
      <c r="Q382" s="214"/>
      <c r="R382" s="214"/>
      <c r="S382" s="214"/>
      <c r="T382" s="214"/>
      <c r="U382" s="214"/>
      <c r="V382" s="214"/>
      <c r="W382" s="21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 t="s">
        <v>132</v>
      </c>
      <c r="AH382" s="204">
        <v>0</v>
      </c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</row>
    <row r="383" spans="1:60" outlineLevel="1" x14ac:dyDescent="0.2">
      <c r="A383" s="211"/>
      <c r="B383" s="212"/>
      <c r="C383" s="240" t="s">
        <v>431</v>
      </c>
      <c r="D383" s="216"/>
      <c r="E383" s="217"/>
      <c r="F383" s="214"/>
      <c r="G383" s="214"/>
      <c r="H383" s="214"/>
      <c r="I383" s="214"/>
      <c r="J383" s="214"/>
      <c r="K383" s="214"/>
      <c r="L383" s="214"/>
      <c r="M383" s="214"/>
      <c r="N383" s="214"/>
      <c r="O383" s="214"/>
      <c r="P383" s="214"/>
      <c r="Q383" s="214"/>
      <c r="R383" s="214"/>
      <c r="S383" s="214"/>
      <c r="T383" s="214"/>
      <c r="U383" s="214"/>
      <c r="V383" s="214"/>
      <c r="W383" s="21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 t="s">
        <v>132</v>
      </c>
      <c r="AH383" s="204">
        <v>0</v>
      </c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</row>
    <row r="384" spans="1:60" outlineLevel="1" x14ac:dyDescent="0.2">
      <c r="A384" s="211"/>
      <c r="B384" s="212"/>
      <c r="C384" s="240" t="s">
        <v>432</v>
      </c>
      <c r="D384" s="216"/>
      <c r="E384" s="217">
        <v>9.0344200000000008</v>
      </c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  <c r="R384" s="214"/>
      <c r="S384" s="214"/>
      <c r="T384" s="214"/>
      <c r="U384" s="214"/>
      <c r="V384" s="214"/>
      <c r="W384" s="21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 t="s">
        <v>132</v>
      </c>
      <c r="AH384" s="204">
        <v>0</v>
      </c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</row>
    <row r="385" spans="1:60" outlineLevel="1" x14ac:dyDescent="0.2">
      <c r="A385" s="211"/>
      <c r="B385" s="212"/>
      <c r="C385" s="241"/>
      <c r="D385" s="235"/>
      <c r="E385" s="235"/>
      <c r="F385" s="235"/>
      <c r="G385" s="235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 t="s">
        <v>133</v>
      </c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</row>
    <row r="386" spans="1:60" outlineLevel="1" x14ac:dyDescent="0.2">
      <c r="A386" s="225">
        <v>72</v>
      </c>
      <c r="B386" s="226" t="s">
        <v>438</v>
      </c>
      <c r="C386" s="238" t="s">
        <v>439</v>
      </c>
      <c r="D386" s="227" t="s">
        <v>225</v>
      </c>
      <c r="E386" s="228">
        <v>9.0344200000000008</v>
      </c>
      <c r="F386" s="229"/>
      <c r="G386" s="230">
        <f>ROUND(E386*F386,2)</f>
        <v>0</v>
      </c>
      <c r="H386" s="229"/>
      <c r="I386" s="230">
        <f>ROUND(E386*H386,2)</f>
        <v>0</v>
      </c>
      <c r="J386" s="229"/>
      <c r="K386" s="230">
        <f>ROUND(E386*J386,2)</f>
        <v>0</v>
      </c>
      <c r="L386" s="230">
        <v>21</v>
      </c>
      <c r="M386" s="230">
        <f>G386*(1+L386/100)</f>
        <v>0</v>
      </c>
      <c r="N386" s="230">
        <v>0</v>
      </c>
      <c r="O386" s="230">
        <f>ROUND(E386*N386,2)</f>
        <v>0</v>
      </c>
      <c r="P386" s="230">
        <v>0</v>
      </c>
      <c r="Q386" s="230">
        <f>ROUND(E386*P386,2)</f>
        <v>0</v>
      </c>
      <c r="R386" s="230" t="s">
        <v>243</v>
      </c>
      <c r="S386" s="230" t="s">
        <v>127</v>
      </c>
      <c r="T386" s="231" t="s">
        <v>127</v>
      </c>
      <c r="U386" s="214">
        <v>0</v>
      </c>
      <c r="V386" s="214">
        <f>ROUND(E386*U386,2)</f>
        <v>0</v>
      </c>
      <c r="W386" s="21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 t="s">
        <v>428</v>
      </c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</row>
    <row r="387" spans="1:60" outlineLevel="1" x14ac:dyDescent="0.2">
      <c r="A387" s="211"/>
      <c r="B387" s="212"/>
      <c r="C387" s="240" t="s">
        <v>430</v>
      </c>
      <c r="D387" s="216"/>
      <c r="E387" s="217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 t="s">
        <v>132</v>
      </c>
      <c r="AH387" s="204">
        <v>0</v>
      </c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</row>
    <row r="388" spans="1:60" outlineLevel="1" x14ac:dyDescent="0.2">
      <c r="A388" s="211"/>
      <c r="B388" s="212"/>
      <c r="C388" s="240" t="s">
        <v>431</v>
      </c>
      <c r="D388" s="216"/>
      <c r="E388" s="217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 t="s">
        <v>132</v>
      </c>
      <c r="AH388" s="204">
        <v>0</v>
      </c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</row>
    <row r="389" spans="1:60" outlineLevel="1" x14ac:dyDescent="0.2">
      <c r="A389" s="211"/>
      <c r="B389" s="212"/>
      <c r="C389" s="240" t="s">
        <v>432</v>
      </c>
      <c r="D389" s="216"/>
      <c r="E389" s="217">
        <v>9.0344200000000008</v>
      </c>
      <c r="F389" s="214"/>
      <c r="G389" s="214"/>
      <c r="H389" s="214"/>
      <c r="I389" s="214"/>
      <c r="J389" s="214"/>
      <c r="K389" s="214"/>
      <c r="L389" s="214"/>
      <c r="M389" s="214"/>
      <c r="N389" s="214"/>
      <c r="O389" s="214"/>
      <c r="P389" s="214"/>
      <c r="Q389" s="214"/>
      <c r="R389" s="214"/>
      <c r="S389" s="214"/>
      <c r="T389" s="214"/>
      <c r="U389" s="214"/>
      <c r="V389" s="214"/>
      <c r="W389" s="21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 t="s">
        <v>132</v>
      </c>
      <c r="AH389" s="204">
        <v>0</v>
      </c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</row>
    <row r="390" spans="1:60" outlineLevel="1" x14ac:dyDescent="0.2">
      <c r="A390" s="211"/>
      <c r="B390" s="212"/>
      <c r="C390" s="241"/>
      <c r="D390" s="235"/>
      <c r="E390" s="235"/>
      <c r="F390" s="235"/>
      <c r="G390" s="235"/>
      <c r="H390" s="214"/>
      <c r="I390" s="214"/>
      <c r="J390" s="214"/>
      <c r="K390" s="214"/>
      <c r="L390" s="214"/>
      <c r="M390" s="214"/>
      <c r="N390" s="214"/>
      <c r="O390" s="214"/>
      <c r="P390" s="214"/>
      <c r="Q390" s="214"/>
      <c r="R390" s="214"/>
      <c r="S390" s="214"/>
      <c r="T390" s="214"/>
      <c r="U390" s="214"/>
      <c r="V390" s="214"/>
      <c r="W390" s="21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 t="s">
        <v>133</v>
      </c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</row>
    <row r="391" spans="1:60" outlineLevel="1" x14ac:dyDescent="0.2">
      <c r="A391" s="225">
        <v>73</v>
      </c>
      <c r="B391" s="226" t="s">
        <v>440</v>
      </c>
      <c r="C391" s="238" t="s">
        <v>441</v>
      </c>
      <c r="D391" s="227" t="s">
        <v>225</v>
      </c>
      <c r="E391" s="228">
        <v>9.0344200000000008</v>
      </c>
      <c r="F391" s="229"/>
      <c r="G391" s="230">
        <f>ROUND(E391*F391,2)</f>
        <v>0</v>
      </c>
      <c r="H391" s="229"/>
      <c r="I391" s="230">
        <f>ROUND(E391*H391,2)</f>
        <v>0</v>
      </c>
      <c r="J391" s="229"/>
      <c r="K391" s="230">
        <f>ROUND(E391*J391,2)</f>
        <v>0</v>
      </c>
      <c r="L391" s="230">
        <v>21</v>
      </c>
      <c r="M391" s="230">
        <f>G391*(1+L391/100)</f>
        <v>0</v>
      </c>
      <c r="N391" s="230">
        <v>0</v>
      </c>
      <c r="O391" s="230">
        <f>ROUND(E391*N391,2)</f>
        <v>0</v>
      </c>
      <c r="P391" s="230">
        <v>0</v>
      </c>
      <c r="Q391" s="230">
        <f>ROUND(E391*P391,2)</f>
        <v>0</v>
      </c>
      <c r="R391" s="230" t="s">
        <v>243</v>
      </c>
      <c r="S391" s="230" t="s">
        <v>127</v>
      </c>
      <c r="T391" s="231" t="s">
        <v>127</v>
      </c>
      <c r="U391" s="214">
        <v>0.94199999999999995</v>
      </c>
      <c r="V391" s="214">
        <f>ROUND(E391*U391,2)</f>
        <v>8.51</v>
      </c>
      <c r="W391" s="21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 t="s">
        <v>428</v>
      </c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</row>
    <row r="392" spans="1:60" outlineLevel="1" x14ac:dyDescent="0.2">
      <c r="A392" s="211"/>
      <c r="B392" s="212"/>
      <c r="C392" s="240" t="s">
        <v>430</v>
      </c>
      <c r="D392" s="216"/>
      <c r="E392" s="217"/>
      <c r="F392" s="214"/>
      <c r="G392" s="214"/>
      <c r="H392" s="214"/>
      <c r="I392" s="214"/>
      <c r="J392" s="214"/>
      <c r="K392" s="214"/>
      <c r="L392" s="214"/>
      <c r="M392" s="214"/>
      <c r="N392" s="214"/>
      <c r="O392" s="214"/>
      <c r="P392" s="214"/>
      <c r="Q392" s="214"/>
      <c r="R392" s="214"/>
      <c r="S392" s="214"/>
      <c r="T392" s="214"/>
      <c r="U392" s="214"/>
      <c r="V392" s="214"/>
      <c r="W392" s="21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 t="s">
        <v>132</v>
      </c>
      <c r="AH392" s="204">
        <v>0</v>
      </c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</row>
    <row r="393" spans="1:60" outlineLevel="1" x14ac:dyDescent="0.2">
      <c r="A393" s="211"/>
      <c r="B393" s="212"/>
      <c r="C393" s="240" t="s">
        <v>431</v>
      </c>
      <c r="D393" s="216"/>
      <c r="E393" s="217"/>
      <c r="F393" s="214"/>
      <c r="G393" s="214"/>
      <c r="H393" s="214"/>
      <c r="I393" s="214"/>
      <c r="J393" s="214"/>
      <c r="K393" s="214"/>
      <c r="L393" s="214"/>
      <c r="M393" s="214"/>
      <c r="N393" s="214"/>
      <c r="O393" s="214"/>
      <c r="P393" s="214"/>
      <c r="Q393" s="214"/>
      <c r="R393" s="214"/>
      <c r="S393" s="214"/>
      <c r="T393" s="214"/>
      <c r="U393" s="214"/>
      <c r="V393" s="214"/>
      <c r="W393" s="21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04" t="s">
        <v>132</v>
      </c>
      <c r="AH393" s="204">
        <v>0</v>
      </c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</row>
    <row r="394" spans="1:60" outlineLevel="1" x14ac:dyDescent="0.2">
      <c r="A394" s="211"/>
      <c r="B394" s="212"/>
      <c r="C394" s="240" t="s">
        <v>432</v>
      </c>
      <c r="D394" s="216"/>
      <c r="E394" s="217">
        <v>9.0344200000000008</v>
      </c>
      <c r="F394" s="214"/>
      <c r="G394" s="214"/>
      <c r="H394" s="214"/>
      <c r="I394" s="214"/>
      <c r="J394" s="214"/>
      <c r="K394" s="214"/>
      <c r="L394" s="214"/>
      <c r="M394" s="214"/>
      <c r="N394" s="214"/>
      <c r="O394" s="214"/>
      <c r="P394" s="214"/>
      <c r="Q394" s="214"/>
      <c r="R394" s="214"/>
      <c r="S394" s="214"/>
      <c r="T394" s="214"/>
      <c r="U394" s="214"/>
      <c r="V394" s="214"/>
      <c r="W394" s="21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 t="s">
        <v>132</v>
      </c>
      <c r="AH394" s="204">
        <v>0</v>
      </c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</row>
    <row r="395" spans="1:60" outlineLevel="1" x14ac:dyDescent="0.2">
      <c r="A395" s="211"/>
      <c r="B395" s="212"/>
      <c r="C395" s="241"/>
      <c r="D395" s="235"/>
      <c r="E395" s="235"/>
      <c r="F395" s="235"/>
      <c r="G395" s="235"/>
      <c r="H395" s="214"/>
      <c r="I395" s="214"/>
      <c r="J395" s="214"/>
      <c r="K395" s="214"/>
      <c r="L395" s="214"/>
      <c r="M395" s="214"/>
      <c r="N395" s="214"/>
      <c r="O395" s="214"/>
      <c r="P395" s="214"/>
      <c r="Q395" s="214"/>
      <c r="R395" s="214"/>
      <c r="S395" s="214"/>
      <c r="T395" s="214"/>
      <c r="U395" s="214"/>
      <c r="V395" s="214"/>
      <c r="W395" s="21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04" t="s">
        <v>133</v>
      </c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</row>
    <row r="396" spans="1:60" ht="22.5" outlineLevel="1" x14ac:dyDescent="0.2">
      <c r="A396" s="225">
        <v>74</v>
      </c>
      <c r="B396" s="226" t="s">
        <v>442</v>
      </c>
      <c r="C396" s="238" t="s">
        <v>443</v>
      </c>
      <c r="D396" s="227" t="s">
        <v>225</v>
      </c>
      <c r="E396" s="228">
        <v>9.0344200000000008</v>
      </c>
      <c r="F396" s="229"/>
      <c r="G396" s="230">
        <f>ROUND(E396*F396,2)</f>
        <v>0</v>
      </c>
      <c r="H396" s="229"/>
      <c r="I396" s="230">
        <f>ROUND(E396*H396,2)</f>
        <v>0</v>
      </c>
      <c r="J396" s="229"/>
      <c r="K396" s="230">
        <f>ROUND(E396*J396,2)</f>
        <v>0</v>
      </c>
      <c r="L396" s="230">
        <v>21</v>
      </c>
      <c r="M396" s="230">
        <f>G396*(1+L396/100)</f>
        <v>0</v>
      </c>
      <c r="N396" s="230">
        <v>0</v>
      </c>
      <c r="O396" s="230">
        <f>ROUND(E396*N396,2)</f>
        <v>0</v>
      </c>
      <c r="P396" s="230">
        <v>0</v>
      </c>
      <c r="Q396" s="230">
        <f>ROUND(E396*P396,2)</f>
        <v>0</v>
      </c>
      <c r="R396" s="230" t="s">
        <v>243</v>
      </c>
      <c r="S396" s="230" t="s">
        <v>127</v>
      </c>
      <c r="T396" s="231" t="s">
        <v>127</v>
      </c>
      <c r="U396" s="214">
        <v>0.105</v>
      </c>
      <c r="V396" s="214">
        <f>ROUND(E396*U396,2)</f>
        <v>0.95</v>
      </c>
      <c r="W396" s="21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 t="s">
        <v>428</v>
      </c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</row>
    <row r="397" spans="1:60" outlineLevel="1" x14ac:dyDescent="0.2">
      <c r="A397" s="211"/>
      <c r="B397" s="212"/>
      <c r="C397" s="240" t="s">
        <v>430</v>
      </c>
      <c r="D397" s="216"/>
      <c r="E397" s="217"/>
      <c r="F397" s="214"/>
      <c r="G397" s="214"/>
      <c r="H397" s="214"/>
      <c r="I397" s="214"/>
      <c r="J397" s="214"/>
      <c r="K397" s="214"/>
      <c r="L397" s="214"/>
      <c r="M397" s="214"/>
      <c r="N397" s="214"/>
      <c r="O397" s="214"/>
      <c r="P397" s="214"/>
      <c r="Q397" s="214"/>
      <c r="R397" s="214"/>
      <c r="S397" s="214"/>
      <c r="T397" s="214"/>
      <c r="U397" s="214"/>
      <c r="V397" s="214"/>
      <c r="W397" s="21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 t="s">
        <v>132</v>
      </c>
      <c r="AH397" s="204">
        <v>0</v>
      </c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</row>
    <row r="398" spans="1:60" outlineLevel="1" x14ac:dyDescent="0.2">
      <c r="A398" s="211"/>
      <c r="B398" s="212"/>
      <c r="C398" s="240" t="s">
        <v>431</v>
      </c>
      <c r="D398" s="216"/>
      <c r="E398" s="217"/>
      <c r="F398" s="214"/>
      <c r="G398" s="214"/>
      <c r="H398" s="214"/>
      <c r="I398" s="214"/>
      <c r="J398" s="214"/>
      <c r="K398" s="214"/>
      <c r="L398" s="214"/>
      <c r="M398" s="214"/>
      <c r="N398" s="214"/>
      <c r="O398" s="214"/>
      <c r="P398" s="214"/>
      <c r="Q398" s="214"/>
      <c r="R398" s="214"/>
      <c r="S398" s="214"/>
      <c r="T398" s="214"/>
      <c r="U398" s="214"/>
      <c r="V398" s="214"/>
      <c r="W398" s="21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 t="s">
        <v>132</v>
      </c>
      <c r="AH398" s="204">
        <v>0</v>
      </c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</row>
    <row r="399" spans="1:60" outlineLevel="1" x14ac:dyDescent="0.2">
      <c r="A399" s="211"/>
      <c r="B399" s="212"/>
      <c r="C399" s="240" t="s">
        <v>432</v>
      </c>
      <c r="D399" s="216"/>
      <c r="E399" s="217">
        <v>9.0344200000000008</v>
      </c>
      <c r="F399" s="214"/>
      <c r="G399" s="214"/>
      <c r="H399" s="214"/>
      <c r="I399" s="214"/>
      <c r="J399" s="214"/>
      <c r="K399" s="214"/>
      <c r="L399" s="214"/>
      <c r="M399" s="214"/>
      <c r="N399" s="214"/>
      <c r="O399" s="214"/>
      <c r="P399" s="214"/>
      <c r="Q399" s="214"/>
      <c r="R399" s="214"/>
      <c r="S399" s="214"/>
      <c r="T399" s="214"/>
      <c r="U399" s="214"/>
      <c r="V399" s="214"/>
      <c r="W399" s="21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 t="s">
        <v>132</v>
      </c>
      <c r="AH399" s="204">
        <v>0</v>
      </c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</row>
    <row r="400" spans="1:60" outlineLevel="1" x14ac:dyDescent="0.2">
      <c r="A400" s="211"/>
      <c r="B400" s="212"/>
      <c r="C400" s="241"/>
      <c r="D400" s="235"/>
      <c r="E400" s="235"/>
      <c r="F400" s="235"/>
      <c r="G400" s="235"/>
      <c r="H400" s="214"/>
      <c r="I400" s="214"/>
      <c r="J400" s="214"/>
      <c r="K400" s="214"/>
      <c r="L400" s="214"/>
      <c r="M400" s="214"/>
      <c r="N400" s="214"/>
      <c r="O400" s="214"/>
      <c r="P400" s="214"/>
      <c r="Q400" s="214"/>
      <c r="R400" s="214"/>
      <c r="S400" s="214"/>
      <c r="T400" s="214"/>
      <c r="U400" s="214"/>
      <c r="V400" s="214"/>
      <c r="W400" s="21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 t="s">
        <v>133</v>
      </c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</row>
    <row r="401" spans="1:60" outlineLevel="1" x14ac:dyDescent="0.2">
      <c r="A401" s="225">
        <v>75</v>
      </c>
      <c r="B401" s="226" t="s">
        <v>444</v>
      </c>
      <c r="C401" s="238" t="s">
        <v>445</v>
      </c>
      <c r="D401" s="227" t="s">
        <v>225</v>
      </c>
      <c r="E401" s="228">
        <v>9.0344200000000008</v>
      </c>
      <c r="F401" s="229"/>
      <c r="G401" s="230">
        <f>ROUND(E401*F401,2)</f>
        <v>0</v>
      </c>
      <c r="H401" s="229"/>
      <c r="I401" s="230">
        <f>ROUND(E401*H401,2)</f>
        <v>0</v>
      </c>
      <c r="J401" s="229"/>
      <c r="K401" s="230">
        <f>ROUND(E401*J401,2)</f>
        <v>0</v>
      </c>
      <c r="L401" s="230">
        <v>21</v>
      </c>
      <c r="M401" s="230">
        <f>G401*(1+L401/100)</f>
        <v>0</v>
      </c>
      <c r="N401" s="230">
        <v>0</v>
      </c>
      <c r="O401" s="230">
        <f>ROUND(E401*N401,2)</f>
        <v>0</v>
      </c>
      <c r="P401" s="230">
        <v>0</v>
      </c>
      <c r="Q401" s="230">
        <f>ROUND(E401*P401,2)</f>
        <v>0</v>
      </c>
      <c r="R401" s="230" t="s">
        <v>243</v>
      </c>
      <c r="S401" s="230" t="s">
        <v>127</v>
      </c>
      <c r="T401" s="231" t="s">
        <v>127</v>
      </c>
      <c r="U401" s="214">
        <v>0</v>
      </c>
      <c r="V401" s="214">
        <f>ROUND(E401*U401,2)</f>
        <v>0</v>
      </c>
      <c r="W401" s="21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 t="s">
        <v>428</v>
      </c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</row>
    <row r="402" spans="1:60" outlineLevel="1" x14ac:dyDescent="0.2">
      <c r="A402" s="211"/>
      <c r="B402" s="212"/>
      <c r="C402" s="240" t="s">
        <v>430</v>
      </c>
      <c r="D402" s="216"/>
      <c r="E402" s="217"/>
      <c r="F402" s="214"/>
      <c r="G402" s="214"/>
      <c r="H402" s="214"/>
      <c r="I402" s="214"/>
      <c r="J402" s="214"/>
      <c r="K402" s="214"/>
      <c r="L402" s="214"/>
      <c r="M402" s="214"/>
      <c r="N402" s="214"/>
      <c r="O402" s="214"/>
      <c r="P402" s="214"/>
      <c r="Q402" s="214"/>
      <c r="R402" s="214"/>
      <c r="S402" s="214"/>
      <c r="T402" s="214"/>
      <c r="U402" s="214"/>
      <c r="V402" s="214"/>
      <c r="W402" s="21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 t="s">
        <v>132</v>
      </c>
      <c r="AH402" s="204">
        <v>0</v>
      </c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</row>
    <row r="403" spans="1:60" outlineLevel="1" x14ac:dyDescent="0.2">
      <c r="A403" s="211"/>
      <c r="B403" s="212"/>
      <c r="C403" s="240" t="s">
        <v>431</v>
      </c>
      <c r="D403" s="216"/>
      <c r="E403" s="217"/>
      <c r="F403" s="214"/>
      <c r="G403" s="214"/>
      <c r="H403" s="214"/>
      <c r="I403" s="214"/>
      <c r="J403" s="214"/>
      <c r="K403" s="214"/>
      <c r="L403" s="214"/>
      <c r="M403" s="214"/>
      <c r="N403" s="214"/>
      <c r="O403" s="214"/>
      <c r="P403" s="214"/>
      <c r="Q403" s="214"/>
      <c r="R403" s="214"/>
      <c r="S403" s="214"/>
      <c r="T403" s="214"/>
      <c r="U403" s="214"/>
      <c r="V403" s="214"/>
      <c r="W403" s="21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 t="s">
        <v>132</v>
      </c>
      <c r="AH403" s="204">
        <v>0</v>
      </c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</row>
    <row r="404" spans="1:60" outlineLevel="1" x14ac:dyDescent="0.2">
      <c r="A404" s="211"/>
      <c r="B404" s="212"/>
      <c r="C404" s="240" t="s">
        <v>432</v>
      </c>
      <c r="D404" s="216"/>
      <c r="E404" s="217">
        <v>9.0344200000000008</v>
      </c>
      <c r="F404" s="214"/>
      <c r="G404" s="214"/>
      <c r="H404" s="214"/>
      <c r="I404" s="214"/>
      <c r="J404" s="214"/>
      <c r="K404" s="214"/>
      <c r="L404" s="214"/>
      <c r="M404" s="214"/>
      <c r="N404" s="214"/>
      <c r="O404" s="214"/>
      <c r="P404" s="214"/>
      <c r="Q404" s="214"/>
      <c r="R404" s="214"/>
      <c r="S404" s="214"/>
      <c r="T404" s="214"/>
      <c r="U404" s="214"/>
      <c r="V404" s="214"/>
      <c r="W404" s="21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 t="s">
        <v>132</v>
      </c>
      <c r="AH404" s="204">
        <v>0</v>
      </c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</row>
    <row r="405" spans="1:60" outlineLevel="1" x14ac:dyDescent="0.2">
      <c r="A405" s="211"/>
      <c r="B405" s="212"/>
      <c r="C405" s="241"/>
      <c r="D405" s="235"/>
      <c r="E405" s="235"/>
      <c r="F405" s="235"/>
      <c r="G405" s="235"/>
      <c r="H405" s="214"/>
      <c r="I405" s="214"/>
      <c r="J405" s="214"/>
      <c r="K405" s="214"/>
      <c r="L405" s="214"/>
      <c r="M405" s="214"/>
      <c r="N405" s="214"/>
      <c r="O405" s="214"/>
      <c r="P405" s="214"/>
      <c r="Q405" s="214"/>
      <c r="R405" s="214"/>
      <c r="S405" s="214"/>
      <c r="T405" s="214"/>
      <c r="U405" s="214"/>
      <c r="V405" s="214"/>
      <c r="W405" s="21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 t="s">
        <v>133</v>
      </c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</row>
    <row r="406" spans="1:60" outlineLevel="1" x14ac:dyDescent="0.2">
      <c r="A406" s="225">
        <v>76</v>
      </c>
      <c r="B406" s="226" t="s">
        <v>446</v>
      </c>
      <c r="C406" s="238" t="s">
        <v>447</v>
      </c>
      <c r="D406" s="227" t="s">
        <v>225</v>
      </c>
      <c r="E406" s="228">
        <v>9.0344200000000008</v>
      </c>
      <c r="F406" s="229"/>
      <c r="G406" s="230">
        <f>ROUND(E406*F406,2)</f>
        <v>0</v>
      </c>
      <c r="H406" s="229"/>
      <c r="I406" s="230">
        <f>ROUND(E406*H406,2)</f>
        <v>0</v>
      </c>
      <c r="J406" s="229"/>
      <c r="K406" s="230">
        <f>ROUND(E406*J406,2)</f>
        <v>0</v>
      </c>
      <c r="L406" s="230">
        <v>21</v>
      </c>
      <c r="M406" s="230">
        <f>G406*(1+L406/100)</f>
        <v>0</v>
      </c>
      <c r="N406" s="230">
        <v>0</v>
      </c>
      <c r="O406" s="230">
        <f>ROUND(E406*N406,2)</f>
        <v>0</v>
      </c>
      <c r="P406" s="230">
        <v>0</v>
      </c>
      <c r="Q406" s="230">
        <f>ROUND(E406*P406,2)</f>
        <v>0</v>
      </c>
      <c r="R406" s="230"/>
      <c r="S406" s="230" t="s">
        <v>127</v>
      </c>
      <c r="T406" s="231" t="s">
        <v>127</v>
      </c>
      <c r="U406" s="214">
        <v>6.0000000000000001E-3</v>
      </c>
      <c r="V406" s="214">
        <f>ROUND(E406*U406,2)</f>
        <v>0.05</v>
      </c>
      <c r="W406" s="21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 t="s">
        <v>428</v>
      </c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</row>
    <row r="407" spans="1:60" outlineLevel="1" x14ac:dyDescent="0.2">
      <c r="A407" s="211"/>
      <c r="B407" s="212"/>
      <c r="C407" s="240" t="s">
        <v>430</v>
      </c>
      <c r="D407" s="216"/>
      <c r="E407" s="217"/>
      <c r="F407" s="214"/>
      <c r="G407" s="214"/>
      <c r="H407" s="214"/>
      <c r="I407" s="214"/>
      <c r="J407" s="214"/>
      <c r="K407" s="214"/>
      <c r="L407" s="214"/>
      <c r="M407" s="214"/>
      <c r="N407" s="214"/>
      <c r="O407" s="214"/>
      <c r="P407" s="214"/>
      <c r="Q407" s="214"/>
      <c r="R407" s="214"/>
      <c r="S407" s="214"/>
      <c r="T407" s="214"/>
      <c r="U407" s="214"/>
      <c r="V407" s="214"/>
      <c r="W407" s="21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 t="s">
        <v>132</v>
      </c>
      <c r="AH407" s="204">
        <v>0</v>
      </c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</row>
    <row r="408" spans="1:60" outlineLevel="1" x14ac:dyDescent="0.2">
      <c r="A408" s="211"/>
      <c r="B408" s="212"/>
      <c r="C408" s="240" t="s">
        <v>431</v>
      </c>
      <c r="D408" s="216"/>
      <c r="E408" s="217"/>
      <c r="F408" s="214"/>
      <c r="G408" s="214"/>
      <c r="H408" s="214"/>
      <c r="I408" s="214"/>
      <c r="J408" s="214"/>
      <c r="K408" s="214"/>
      <c r="L408" s="214"/>
      <c r="M408" s="214"/>
      <c r="N408" s="214"/>
      <c r="O408" s="214"/>
      <c r="P408" s="214"/>
      <c r="Q408" s="214"/>
      <c r="R408" s="214"/>
      <c r="S408" s="214"/>
      <c r="T408" s="214"/>
      <c r="U408" s="214"/>
      <c r="V408" s="214"/>
      <c r="W408" s="21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 t="s">
        <v>132</v>
      </c>
      <c r="AH408" s="204">
        <v>0</v>
      </c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</row>
    <row r="409" spans="1:60" outlineLevel="1" x14ac:dyDescent="0.2">
      <c r="A409" s="211"/>
      <c r="B409" s="212"/>
      <c r="C409" s="240" t="s">
        <v>432</v>
      </c>
      <c r="D409" s="216"/>
      <c r="E409" s="217">
        <v>9.0344200000000008</v>
      </c>
      <c r="F409" s="214"/>
      <c r="G409" s="214"/>
      <c r="H409" s="214"/>
      <c r="I409" s="214"/>
      <c r="J409" s="214"/>
      <c r="K409" s="214"/>
      <c r="L409" s="214"/>
      <c r="M409" s="214"/>
      <c r="N409" s="214"/>
      <c r="O409" s="214"/>
      <c r="P409" s="214"/>
      <c r="Q409" s="214"/>
      <c r="R409" s="214"/>
      <c r="S409" s="214"/>
      <c r="T409" s="214"/>
      <c r="U409" s="214"/>
      <c r="V409" s="214"/>
      <c r="W409" s="21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 t="s">
        <v>132</v>
      </c>
      <c r="AH409" s="204">
        <v>0</v>
      </c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</row>
    <row r="410" spans="1:60" outlineLevel="1" x14ac:dyDescent="0.2">
      <c r="A410" s="211"/>
      <c r="B410" s="212"/>
      <c r="C410" s="241"/>
      <c r="D410" s="235"/>
      <c r="E410" s="235"/>
      <c r="F410" s="235"/>
      <c r="G410" s="235"/>
      <c r="H410" s="214"/>
      <c r="I410" s="214"/>
      <c r="J410" s="214"/>
      <c r="K410" s="214"/>
      <c r="L410" s="214"/>
      <c r="M410" s="214"/>
      <c r="N410" s="214"/>
      <c r="O410" s="214"/>
      <c r="P410" s="214"/>
      <c r="Q410" s="214"/>
      <c r="R410" s="214"/>
      <c r="S410" s="214"/>
      <c r="T410" s="214"/>
      <c r="U410" s="214"/>
      <c r="V410" s="214"/>
      <c r="W410" s="21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 t="s">
        <v>133</v>
      </c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</row>
    <row r="411" spans="1:60" x14ac:dyDescent="0.2">
      <c r="A411" s="5"/>
      <c r="B411" s="6"/>
      <c r="C411" s="242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AE411">
        <v>15</v>
      </c>
      <c r="AF411">
        <v>21</v>
      </c>
    </row>
    <row r="412" spans="1:60" x14ac:dyDescent="0.2">
      <c r="A412" s="207"/>
      <c r="B412" s="208" t="s">
        <v>29</v>
      </c>
      <c r="C412" s="243"/>
      <c r="D412" s="209"/>
      <c r="E412" s="210"/>
      <c r="F412" s="210"/>
      <c r="G412" s="236">
        <f>G8+G48+G59+G72+G90+G97+G101+G137+G144+G161+G168+G298+G344+G368</f>
        <v>0</v>
      </c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AE412">
        <f>SUMIF(L7:L410,AE411,G7:G410)</f>
        <v>0</v>
      </c>
      <c r="AF412">
        <f>SUMIF(L7:L410,AF411,G7:G410)</f>
        <v>0</v>
      </c>
      <c r="AG412" t="s">
        <v>152</v>
      </c>
    </row>
    <row r="413" spans="1:60" x14ac:dyDescent="0.2">
      <c r="C413" s="244"/>
      <c r="D413" s="188"/>
      <c r="AG413" t="s">
        <v>153</v>
      </c>
    </row>
    <row r="414" spans="1:60" x14ac:dyDescent="0.2">
      <c r="D414" s="188"/>
    </row>
    <row r="415" spans="1:60" x14ac:dyDescent="0.2">
      <c r="D415" s="188"/>
    </row>
    <row r="416" spans="1:60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algorithmName="SHA-512" hashValue="2tFyOKu0iBI74icASZRFgInoafS4lxSF7Jw9dyTs+xihH8oujFCu75PhNxpCjwJaDmHa2tpSd3OI9NditW1g1Q==" saltValue="J6pOv/pOpK35DQ5/o0h+Wg==" spinCount="100000" sheet="1"/>
  <mergeCells count="102">
    <mergeCell ref="C385:G385"/>
    <mergeCell ref="C390:G390"/>
    <mergeCell ref="C395:G395"/>
    <mergeCell ref="C400:G400"/>
    <mergeCell ref="C405:G405"/>
    <mergeCell ref="C410:G410"/>
    <mergeCell ref="C361:G361"/>
    <mergeCell ref="C367:G367"/>
    <mergeCell ref="C370:G370"/>
    <mergeCell ref="C374:G374"/>
    <mergeCell ref="C379:G379"/>
    <mergeCell ref="C381:G381"/>
    <mergeCell ref="C328:G328"/>
    <mergeCell ref="C333:G333"/>
    <mergeCell ref="C338:G338"/>
    <mergeCell ref="C343:G343"/>
    <mergeCell ref="C349:G349"/>
    <mergeCell ref="C355:G355"/>
    <mergeCell ref="C297:G297"/>
    <mergeCell ref="C303:G303"/>
    <mergeCell ref="C308:G308"/>
    <mergeCell ref="C313:G313"/>
    <mergeCell ref="C318:G318"/>
    <mergeCell ref="C323:G323"/>
    <mergeCell ref="C260:G260"/>
    <mergeCell ref="C269:G269"/>
    <mergeCell ref="C273:G273"/>
    <mergeCell ref="C277:G277"/>
    <mergeCell ref="C291:G291"/>
    <mergeCell ref="C293:G293"/>
    <mergeCell ref="C208:G208"/>
    <mergeCell ref="C217:G217"/>
    <mergeCell ref="C226:G226"/>
    <mergeCell ref="C235:G235"/>
    <mergeCell ref="C244:G244"/>
    <mergeCell ref="C256:G256"/>
    <mergeCell ref="C164:G164"/>
    <mergeCell ref="C167:G167"/>
    <mergeCell ref="C172:G172"/>
    <mergeCell ref="C181:G181"/>
    <mergeCell ref="C190:G190"/>
    <mergeCell ref="C199:G199"/>
    <mergeCell ref="C139:G139"/>
    <mergeCell ref="C143:G143"/>
    <mergeCell ref="C149:G149"/>
    <mergeCell ref="C154:G154"/>
    <mergeCell ref="C156:G156"/>
    <mergeCell ref="C160:G160"/>
    <mergeCell ref="C123:G123"/>
    <mergeCell ref="C125:G125"/>
    <mergeCell ref="C127:G127"/>
    <mergeCell ref="C130:G130"/>
    <mergeCell ref="C132:G132"/>
    <mergeCell ref="C136:G136"/>
    <mergeCell ref="C105:G105"/>
    <mergeCell ref="C108:G108"/>
    <mergeCell ref="C111:G111"/>
    <mergeCell ref="C114:G114"/>
    <mergeCell ref="C118:G118"/>
    <mergeCell ref="C120:G120"/>
    <mergeCell ref="C86:G86"/>
    <mergeCell ref="C89:G89"/>
    <mergeCell ref="C93:G93"/>
    <mergeCell ref="C96:G96"/>
    <mergeCell ref="C100:G100"/>
    <mergeCell ref="C103:G103"/>
    <mergeCell ref="C71:G71"/>
    <mergeCell ref="C74:G74"/>
    <mergeCell ref="C76:G76"/>
    <mergeCell ref="C78:G78"/>
    <mergeCell ref="C80:G80"/>
    <mergeCell ref="C83:G83"/>
    <mergeCell ref="C53:G53"/>
    <mergeCell ref="C55:G55"/>
    <mergeCell ref="C58:G58"/>
    <mergeCell ref="C64:G64"/>
    <mergeCell ref="C67:G67"/>
    <mergeCell ref="C69:G69"/>
    <mergeCell ref="C38:G38"/>
    <mergeCell ref="C40:G40"/>
    <mergeCell ref="C42:G42"/>
    <mergeCell ref="C44:G44"/>
    <mergeCell ref="C47:G47"/>
    <mergeCell ref="C51:G51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91EC-72F4-4F52-89CE-B701329D5B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154</v>
      </c>
      <c r="B1" s="189"/>
      <c r="C1" s="189"/>
      <c r="D1" s="189"/>
      <c r="E1" s="189"/>
      <c r="F1" s="189"/>
      <c r="G1" s="189"/>
      <c r="AG1" t="s">
        <v>97</v>
      </c>
    </row>
    <row r="2" spans="1:60" ht="24.95" customHeight="1" x14ac:dyDescent="0.2">
      <c r="A2" s="190" t="s">
        <v>7</v>
      </c>
      <c r="B2" s="77" t="s">
        <v>43</v>
      </c>
      <c r="C2" s="193" t="s">
        <v>44</v>
      </c>
      <c r="D2" s="191"/>
      <c r="E2" s="191"/>
      <c r="F2" s="191"/>
      <c r="G2" s="192"/>
      <c r="AG2" t="s">
        <v>98</v>
      </c>
    </row>
    <row r="3" spans="1:60" ht="24.95" customHeight="1" x14ac:dyDescent="0.2">
      <c r="A3" s="190" t="s">
        <v>8</v>
      </c>
      <c r="B3" s="77" t="s">
        <v>51</v>
      </c>
      <c r="C3" s="193" t="s">
        <v>52</v>
      </c>
      <c r="D3" s="191"/>
      <c r="E3" s="191"/>
      <c r="F3" s="191"/>
      <c r="G3" s="192"/>
      <c r="AC3" s="125" t="s">
        <v>98</v>
      </c>
      <c r="AG3" t="s">
        <v>100</v>
      </c>
    </row>
    <row r="4" spans="1:60" ht="24.95" customHeight="1" x14ac:dyDescent="0.2">
      <c r="A4" s="194" t="s">
        <v>9</v>
      </c>
      <c r="B4" s="195" t="s">
        <v>53</v>
      </c>
      <c r="C4" s="196" t="s">
        <v>54</v>
      </c>
      <c r="D4" s="197"/>
      <c r="E4" s="197"/>
      <c r="F4" s="197"/>
      <c r="G4" s="198"/>
      <c r="AG4" t="s">
        <v>101</v>
      </c>
    </row>
    <row r="5" spans="1:60" x14ac:dyDescent="0.2">
      <c r="D5" s="188"/>
    </row>
    <row r="6" spans="1:60" ht="38.25" x14ac:dyDescent="0.2">
      <c r="A6" s="200" t="s">
        <v>102</v>
      </c>
      <c r="B6" s="202" t="s">
        <v>103</v>
      </c>
      <c r="C6" s="202" t="s">
        <v>104</v>
      </c>
      <c r="D6" s="201" t="s">
        <v>105</v>
      </c>
      <c r="E6" s="200" t="s">
        <v>106</v>
      </c>
      <c r="F6" s="199" t="s">
        <v>107</v>
      </c>
      <c r="G6" s="200" t="s">
        <v>29</v>
      </c>
      <c r="H6" s="203" t="s">
        <v>30</v>
      </c>
      <c r="I6" s="203" t="s">
        <v>108</v>
      </c>
      <c r="J6" s="203" t="s">
        <v>31</v>
      </c>
      <c r="K6" s="203" t="s">
        <v>109</v>
      </c>
      <c r="L6" s="203" t="s">
        <v>110</v>
      </c>
      <c r="M6" s="203" t="s">
        <v>111</v>
      </c>
      <c r="N6" s="203" t="s">
        <v>112</v>
      </c>
      <c r="O6" s="203" t="s">
        <v>113</v>
      </c>
      <c r="P6" s="203" t="s">
        <v>114</v>
      </c>
      <c r="Q6" s="203" t="s">
        <v>115</v>
      </c>
      <c r="R6" s="203" t="s">
        <v>116</v>
      </c>
      <c r="S6" s="203" t="s">
        <v>117</v>
      </c>
      <c r="T6" s="203" t="s">
        <v>118</v>
      </c>
      <c r="U6" s="203" t="s">
        <v>119</v>
      </c>
      <c r="V6" s="203" t="s">
        <v>120</v>
      </c>
      <c r="W6" s="203" t="s">
        <v>121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19" t="s">
        <v>122</v>
      </c>
      <c r="B8" s="220" t="s">
        <v>77</v>
      </c>
      <c r="C8" s="237" t="s">
        <v>78</v>
      </c>
      <c r="D8" s="221"/>
      <c r="E8" s="222"/>
      <c r="F8" s="223"/>
      <c r="G8" s="223">
        <f>SUMIF(AG9:AG136,"&lt;&gt;NOR",G9:G136)</f>
        <v>0</v>
      </c>
      <c r="H8" s="223"/>
      <c r="I8" s="223">
        <f>SUM(I9:I136)</f>
        <v>0</v>
      </c>
      <c r="J8" s="223"/>
      <c r="K8" s="223">
        <f>SUM(K9:K136)</f>
        <v>0</v>
      </c>
      <c r="L8" s="223"/>
      <c r="M8" s="223">
        <f>SUM(M9:M136)</f>
        <v>0</v>
      </c>
      <c r="N8" s="223"/>
      <c r="O8" s="223">
        <f>SUM(O9:O136)</f>
        <v>0.09</v>
      </c>
      <c r="P8" s="223"/>
      <c r="Q8" s="223">
        <f>SUM(Q9:Q136)</f>
        <v>0.14000000000000001</v>
      </c>
      <c r="R8" s="223"/>
      <c r="S8" s="223"/>
      <c r="T8" s="224"/>
      <c r="U8" s="218"/>
      <c r="V8" s="218">
        <f>SUM(V9:V136)</f>
        <v>79.38</v>
      </c>
      <c r="W8" s="218"/>
      <c r="AG8" t="s">
        <v>123</v>
      </c>
    </row>
    <row r="9" spans="1:60" outlineLevel="1" x14ac:dyDescent="0.2">
      <c r="A9" s="225">
        <v>1</v>
      </c>
      <c r="B9" s="226" t="s">
        <v>448</v>
      </c>
      <c r="C9" s="238" t="s">
        <v>449</v>
      </c>
      <c r="D9" s="227" t="s">
        <v>229</v>
      </c>
      <c r="E9" s="228">
        <v>9.4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1.4919999999999999E-2</v>
      </c>
      <c r="Q9" s="230">
        <f>ROUND(E9*P9,2)</f>
        <v>0.14000000000000001</v>
      </c>
      <c r="R9" s="230" t="s">
        <v>450</v>
      </c>
      <c r="S9" s="230" t="s">
        <v>127</v>
      </c>
      <c r="T9" s="231" t="s">
        <v>127</v>
      </c>
      <c r="U9" s="214">
        <v>0.41299999999999998</v>
      </c>
      <c r="V9" s="214">
        <f>ROUND(E9*U9,2)</f>
        <v>3.88</v>
      </c>
      <c r="W9" s="21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159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11"/>
      <c r="B10" s="212"/>
      <c r="C10" s="247" t="s">
        <v>451</v>
      </c>
      <c r="D10" s="245"/>
      <c r="E10" s="245"/>
      <c r="F10" s="245"/>
      <c r="G10" s="245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161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11"/>
      <c r="B11" s="212"/>
      <c r="C11" s="240" t="s">
        <v>452</v>
      </c>
      <c r="D11" s="216"/>
      <c r="E11" s="217">
        <v>9.4</v>
      </c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132</v>
      </c>
      <c r="AH11" s="204">
        <v>0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11"/>
      <c r="B12" s="212"/>
      <c r="C12" s="241"/>
      <c r="D12" s="235"/>
      <c r="E12" s="235"/>
      <c r="F12" s="235"/>
      <c r="G12" s="235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133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5">
        <v>2</v>
      </c>
      <c r="B13" s="226" t="s">
        <v>453</v>
      </c>
      <c r="C13" s="238" t="s">
        <v>454</v>
      </c>
      <c r="D13" s="227" t="s">
        <v>191</v>
      </c>
      <c r="E13" s="228">
        <v>3</v>
      </c>
      <c r="F13" s="229"/>
      <c r="G13" s="230">
        <f>ROUND(E13*F13,2)</f>
        <v>0</v>
      </c>
      <c r="H13" s="229"/>
      <c r="I13" s="230">
        <f>ROUND(E13*H13,2)</f>
        <v>0</v>
      </c>
      <c r="J13" s="229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 t="s">
        <v>450</v>
      </c>
      <c r="S13" s="230" t="s">
        <v>127</v>
      </c>
      <c r="T13" s="231" t="s">
        <v>127</v>
      </c>
      <c r="U13" s="214">
        <v>0.99199999999999999</v>
      </c>
      <c r="V13" s="214">
        <f>ROUND(E13*U13,2)</f>
        <v>2.98</v>
      </c>
      <c r="W13" s="21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159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11"/>
      <c r="B14" s="212"/>
      <c r="C14" s="240" t="s">
        <v>455</v>
      </c>
      <c r="D14" s="216"/>
      <c r="E14" s="217">
        <v>3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132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11"/>
      <c r="B15" s="212"/>
      <c r="C15" s="241"/>
      <c r="D15" s="235"/>
      <c r="E15" s="235"/>
      <c r="F15" s="235"/>
      <c r="G15" s="235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133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5">
        <v>3</v>
      </c>
      <c r="B16" s="226" t="s">
        <v>456</v>
      </c>
      <c r="C16" s="238" t="s">
        <v>457</v>
      </c>
      <c r="D16" s="227" t="s">
        <v>191</v>
      </c>
      <c r="E16" s="228">
        <v>1</v>
      </c>
      <c r="F16" s="229"/>
      <c r="G16" s="230">
        <f>ROUND(E16*F16,2)</f>
        <v>0</v>
      </c>
      <c r="H16" s="229"/>
      <c r="I16" s="230">
        <f>ROUND(E16*H16,2)</f>
        <v>0</v>
      </c>
      <c r="J16" s="229"/>
      <c r="K16" s="230">
        <f>ROUND(E16*J16,2)</f>
        <v>0</v>
      </c>
      <c r="L16" s="230">
        <v>21</v>
      </c>
      <c r="M16" s="230">
        <f>G16*(1+L16/100)</f>
        <v>0</v>
      </c>
      <c r="N16" s="230">
        <v>7.7999999999999996E-3</v>
      </c>
      <c r="O16" s="230">
        <f>ROUND(E16*N16,2)</f>
        <v>0.01</v>
      </c>
      <c r="P16" s="230">
        <v>0</v>
      </c>
      <c r="Q16" s="230">
        <f>ROUND(E16*P16,2)</f>
        <v>0</v>
      </c>
      <c r="R16" s="230" t="s">
        <v>450</v>
      </c>
      <c r="S16" s="230" t="s">
        <v>127</v>
      </c>
      <c r="T16" s="231" t="s">
        <v>127</v>
      </c>
      <c r="U16" s="214">
        <v>0.755</v>
      </c>
      <c r="V16" s="214">
        <f>ROUND(E16*U16,2)</f>
        <v>0.76</v>
      </c>
      <c r="W16" s="21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159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11"/>
      <c r="B17" s="212"/>
      <c r="C17" s="240" t="s">
        <v>458</v>
      </c>
      <c r="D17" s="216"/>
      <c r="E17" s="217">
        <v>1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132</v>
      </c>
      <c r="AH17" s="204">
        <v>0</v>
      </c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11"/>
      <c r="B18" s="212"/>
      <c r="C18" s="241"/>
      <c r="D18" s="235"/>
      <c r="E18" s="235"/>
      <c r="F18" s="235"/>
      <c r="G18" s="235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133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22.5" outlineLevel="1" x14ac:dyDescent="0.2">
      <c r="A19" s="225">
        <v>4</v>
      </c>
      <c r="B19" s="226" t="s">
        <v>459</v>
      </c>
      <c r="C19" s="238" t="s">
        <v>460</v>
      </c>
      <c r="D19" s="227" t="s">
        <v>229</v>
      </c>
      <c r="E19" s="228">
        <v>6.2</v>
      </c>
      <c r="F19" s="229"/>
      <c r="G19" s="230">
        <f>ROUND(E19*F19,2)</f>
        <v>0</v>
      </c>
      <c r="H19" s="229"/>
      <c r="I19" s="230">
        <f>ROUND(E19*H19,2)</f>
        <v>0</v>
      </c>
      <c r="J19" s="229"/>
      <c r="K19" s="230">
        <f>ROUND(E19*J19,2)</f>
        <v>0</v>
      </c>
      <c r="L19" s="230">
        <v>21</v>
      </c>
      <c r="M19" s="230">
        <f>G19*(1+L19/100)</f>
        <v>0</v>
      </c>
      <c r="N19" s="230">
        <v>2.0999999999999999E-3</v>
      </c>
      <c r="O19" s="230">
        <f>ROUND(E19*N19,2)</f>
        <v>0.01</v>
      </c>
      <c r="P19" s="230">
        <v>0</v>
      </c>
      <c r="Q19" s="230">
        <f>ROUND(E19*P19,2)</f>
        <v>0</v>
      </c>
      <c r="R19" s="230" t="s">
        <v>450</v>
      </c>
      <c r="S19" s="230" t="s">
        <v>127</v>
      </c>
      <c r="T19" s="231" t="s">
        <v>127</v>
      </c>
      <c r="U19" s="214">
        <v>0.8</v>
      </c>
      <c r="V19" s="214">
        <f>ROUND(E19*U19,2)</f>
        <v>4.96</v>
      </c>
      <c r="W19" s="21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159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11"/>
      <c r="B20" s="212"/>
      <c r="C20" s="240" t="s">
        <v>461</v>
      </c>
      <c r="D20" s="216"/>
      <c r="E20" s="217">
        <v>6.2</v>
      </c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132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11"/>
      <c r="B21" s="212"/>
      <c r="C21" s="241"/>
      <c r="D21" s="235"/>
      <c r="E21" s="235"/>
      <c r="F21" s="235"/>
      <c r="G21" s="235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133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22.5" outlineLevel="1" x14ac:dyDescent="0.2">
      <c r="A22" s="225">
        <v>5</v>
      </c>
      <c r="B22" s="226" t="s">
        <v>462</v>
      </c>
      <c r="C22" s="238" t="s">
        <v>463</v>
      </c>
      <c r="D22" s="227" t="s">
        <v>229</v>
      </c>
      <c r="E22" s="228">
        <v>8.5</v>
      </c>
      <c r="F22" s="229"/>
      <c r="G22" s="230">
        <f>ROUND(E22*F22,2)</f>
        <v>0</v>
      </c>
      <c r="H22" s="229"/>
      <c r="I22" s="230">
        <f>ROUND(E22*H22,2)</f>
        <v>0</v>
      </c>
      <c r="J22" s="229"/>
      <c r="K22" s="230">
        <f>ROUND(E22*J22,2)</f>
        <v>0</v>
      </c>
      <c r="L22" s="230">
        <v>21</v>
      </c>
      <c r="M22" s="230">
        <f>G22*(1+L22/100)</f>
        <v>0</v>
      </c>
      <c r="N22" s="230">
        <v>2.5200000000000001E-3</v>
      </c>
      <c r="O22" s="230">
        <f>ROUND(E22*N22,2)</f>
        <v>0.02</v>
      </c>
      <c r="P22" s="230">
        <v>0</v>
      </c>
      <c r="Q22" s="230">
        <f>ROUND(E22*P22,2)</f>
        <v>0</v>
      </c>
      <c r="R22" s="230" t="s">
        <v>450</v>
      </c>
      <c r="S22" s="230" t="s">
        <v>127</v>
      </c>
      <c r="T22" s="231" t="s">
        <v>127</v>
      </c>
      <c r="U22" s="214">
        <v>0.8</v>
      </c>
      <c r="V22" s="214">
        <f>ROUND(E22*U22,2)</f>
        <v>6.8</v>
      </c>
      <c r="W22" s="21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159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11"/>
      <c r="B23" s="212"/>
      <c r="C23" s="240" t="s">
        <v>464</v>
      </c>
      <c r="D23" s="216"/>
      <c r="E23" s="217">
        <v>8.5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132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11"/>
      <c r="B24" s="212"/>
      <c r="C24" s="241"/>
      <c r="D24" s="235"/>
      <c r="E24" s="235"/>
      <c r="F24" s="235"/>
      <c r="G24" s="235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133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ht="22.5" outlineLevel="1" x14ac:dyDescent="0.2">
      <c r="A25" s="225">
        <v>6</v>
      </c>
      <c r="B25" s="226" t="s">
        <v>465</v>
      </c>
      <c r="C25" s="238" t="s">
        <v>466</v>
      </c>
      <c r="D25" s="227" t="s">
        <v>229</v>
      </c>
      <c r="E25" s="228">
        <v>4.9000000000000004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21</v>
      </c>
      <c r="M25" s="230">
        <f>G25*(1+L25/100)</f>
        <v>0</v>
      </c>
      <c r="N25" s="230">
        <v>3.5699999999999998E-3</v>
      </c>
      <c r="O25" s="230">
        <f>ROUND(E25*N25,2)</f>
        <v>0.02</v>
      </c>
      <c r="P25" s="230">
        <v>0</v>
      </c>
      <c r="Q25" s="230">
        <f>ROUND(E25*P25,2)</f>
        <v>0</v>
      </c>
      <c r="R25" s="230" t="s">
        <v>450</v>
      </c>
      <c r="S25" s="230" t="s">
        <v>127</v>
      </c>
      <c r="T25" s="231" t="s">
        <v>127</v>
      </c>
      <c r="U25" s="214">
        <v>0.55000000000000004</v>
      </c>
      <c r="V25" s="214">
        <f>ROUND(E25*U25,2)</f>
        <v>2.7</v>
      </c>
      <c r="W25" s="21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159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11"/>
      <c r="B26" s="212"/>
      <c r="C26" s="240" t="s">
        <v>467</v>
      </c>
      <c r="D26" s="216"/>
      <c r="E26" s="217">
        <v>4.9000000000000004</v>
      </c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132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11"/>
      <c r="B27" s="212"/>
      <c r="C27" s="241"/>
      <c r="D27" s="235"/>
      <c r="E27" s="235"/>
      <c r="F27" s="235"/>
      <c r="G27" s="235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133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ht="33.75" outlineLevel="1" x14ac:dyDescent="0.2">
      <c r="A28" s="225">
        <v>7</v>
      </c>
      <c r="B28" s="226" t="s">
        <v>468</v>
      </c>
      <c r="C28" s="238" t="s">
        <v>469</v>
      </c>
      <c r="D28" s="227" t="s">
        <v>229</v>
      </c>
      <c r="E28" s="228">
        <v>8.4</v>
      </c>
      <c r="F28" s="229"/>
      <c r="G28" s="230">
        <f>ROUND(E28*F28,2)</f>
        <v>0</v>
      </c>
      <c r="H28" s="229"/>
      <c r="I28" s="230">
        <f>ROUND(E28*H28,2)</f>
        <v>0</v>
      </c>
      <c r="J28" s="229"/>
      <c r="K28" s="230">
        <f>ROUND(E28*J28,2)</f>
        <v>0</v>
      </c>
      <c r="L28" s="230">
        <v>21</v>
      </c>
      <c r="M28" s="230">
        <f>G28*(1+L28/100)</f>
        <v>0</v>
      </c>
      <c r="N28" s="230">
        <v>2.66E-3</v>
      </c>
      <c r="O28" s="230">
        <f>ROUND(E28*N28,2)</f>
        <v>0.02</v>
      </c>
      <c r="P28" s="230">
        <v>0</v>
      </c>
      <c r="Q28" s="230">
        <f>ROUND(E28*P28,2)</f>
        <v>0</v>
      </c>
      <c r="R28" s="230" t="s">
        <v>450</v>
      </c>
      <c r="S28" s="230" t="s">
        <v>127</v>
      </c>
      <c r="T28" s="231" t="s">
        <v>127</v>
      </c>
      <c r="U28" s="214">
        <v>0.79700000000000004</v>
      </c>
      <c r="V28" s="214">
        <f>ROUND(E28*U28,2)</f>
        <v>6.69</v>
      </c>
      <c r="W28" s="21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159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11"/>
      <c r="B29" s="212"/>
      <c r="C29" s="247" t="s">
        <v>470</v>
      </c>
      <c r="D29" s="245"/>
      <c r="E29" s="245"/>
      <c r="F29" s="245"/>
      <c r="G29" s="245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161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11"/>
      <c r="B30" s="212"/>
      <c r="C30" s="240" t="s">
        <v>471</v>
      </c>
      <c r="D30" s="216"/>
      <c r="E30" s="217">
        <v>8.4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132</v>
      </c>
      <c r="AH30" s="204">
        <v>0</v>
      </c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11"/>
      <c r="B31" s="212"/>
      <c r="C31" s="241"/>
      <c r="D31" s="235"/>
      <c r="E31" s="235"/>
      <c r="F31" s="235"/>
      <c r="G31" s="235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133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5">
        <v>8</v>
      </c>
      <c r="B32" s="226" t="s">
        <v>472</v>
      </c>
      <c r="C32" s="238" t="s">
        <v>473</v>
      </c>
      <c r="D32" s="227" t="s">
        <v>229</v>
      </c>
      <c r="E32" s="228">
        <v>1</v>
      </c>
      <c r="F32" s="229"/>
      <c r="G32" s="230">
        <f>ROUND(E32*F32,2)</f>
        <v>0</v>
      </c>
      <c r="H32" s="229"/>
      <c r="I32" s="230">
        <f>ROUND(E32*H32,2)</f>
        <v>0</v>
      </c>
      <c r="J32" s="229"/>
      <c r="K32" s="230">
        <f>ROUND(E32*J32,2)</f>
        <v>0</v>
      </c>
      <c r="L32" s="230">
        <v>21</v>
      </c>
      <c r="M32" s="230">
        <f>G32*(1+L32/100)</f>
        <v>0</v>
      </c>
      <c r="N32" s="230">
        <v>3.8000000000000002E-4</v>
      </c>
      <c r="O32" s="230">
        <f>ROUND(E32*N32,2)</f>
        <v>0</v>
      </c>
      <c r="P32" s="230">
        <v>0</v>
      </c>
      <c r="Q32" s="230">
        <f>ROUND(E32*P32,2)</f>
        <v>0</v>
      </c>
      <c r="R32" s="230" t="s">
        <v>450</v>
      </c>
      <c r="S32" s="230" t="s">
        <v>127</v>
      </c>
      <c r="T32" s="231" t="s">
        <v>127</v>
      </c>
      <c r="U32" s="214">
        <v>0.32</v>
      </c>
      <c r="V32" s="214">
        <f>ROUND(E32*U32,2)</f>
        <v>0.32</v>
      </c>
      <c r="W32" s="21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159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11"/>
      <c r="B33" s="212"/>
      <c r="C33" s="247" t="s">
        <v>474</v>
      </c>
      <c r="D33" s="245"/>
      <c r="E33" s="245"/>
      <c r="F33" s="245"/>
      <c r="G33" s="245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161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11"/>
      <c r="B34" s="212"/>
      <c r="C34" s="240" t="s">
        <v>59</v>
      </c>
      <c r="D34" s="216"/>
      <c r="E34" s="217">
        <v>1</v>
      </c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132</v>
      </c>
      <c r="AH34" s="204">
        <v>0</v>
      </c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11"/>
      <c r="B35" s="212"/>
      <c r="C35" s="241"/>
      <c r="D35" s="235"/>
      <c r="E35" s="235"/>
      <c r="F35" s="235"/>
      <c r="G35" s="235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133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5">
        <v>9</v>
      </c>
      <c r="B36" s="226" t="s">
        <v>475</v>
      </c>
      <c r="C36" s="238" t="s">
        <v>476</v>
      </c>
      <c r="D36" s="227" t="s">
        <v>229</v>
      </c>
      <c r="E36" s="228">
        <v>2</v>
      </c>
      <c r="F36" s="229"/>
      <c r="G36" s="230">
        <f>ROUND(E36*F36,2)</f>
        <v>0</v>
      </c>
      <c r="H36" s="229"/>
      <c r="I36" s="230">
        <f>ROUND(E36*H36,2)</f>
        <v>0</v>
      </c>
      <c r="J36" s="229"/>
      <c r="K36" s="230">
        <f>ROUND(E36*J36,2)</f>
        <v>0</v>
      </c>
      <c r="L36" s="230">
        <v>21</v>
      </c>
      <c r="M36" s="230">
        <f>G36*(1+L36/100)</f>
        <v>0</v>
      </c>
      <c r="N36" s="230">
        <v>4.6999999999999999E-4</v>
      </c>
      <c r="O36" s="230">
        <f>ROUND(E36*N36,2)</f>
        <v>0</v>
      </c>
      <c r="P36" s="230">
        <v>0</v>
      </c>
      <c r="Q36" s="230">
        <f>ROUND(E36*P36,2)</f>
        <v>0</v>
      </c>
      <c r="R36" s="230" t="s">
        <v>450</v>
      </c>
      <c r="S36" s="230" t="s">
        <v>127</v>
      </c>
      <c r="T36" s="231" t="s">
        <v>127</v>
      </c>
      <c r="U36" s="214">
        <v>0.35899999999999999</v>
      </c>
      <c r="V36" s="214">
        <f>ROUND(E36*U36,2)</f>
        <v>0.72</v>
      </c>
      <c r="W36" s="21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159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11"/>
      <c r="B37" s="212"/>
      <c r="C37" s="247" t="s">
        <v>474</v>
      </c>
      <c r="D37" s="245"/>
      <c r="E37" s="245"/>
      <c r="F37" s="245"/>
      <c r="G37" s="245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161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11"/>
      <c r="B38" s="212"/>
      <c r="C38" s="240" t="s">
        <v>477</v>
      </c>
      <c r="D38" s="216"/>
      <c r="E38" s="217">
        <v>2</v>
      </c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132</v>
      </c>
      <c r="AH38" s="204">
        <v>0</v>
      </c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11"/>
      <c r="B39" s="212"/>
      <c r="C39" s="241"/>
      <c r="D39" s="235"/>
      <c r="E39" s="235"/>
      <c r="F39" s="235"/>
      <c r="G39" s="235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133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ht="33.75" outlineLevel="1" x14ac:dyDescent="0.2">
      <c r="A40" s="225">
        <v>10</v>
      </c>
      <c r="B40" s="226" t="s">
        <v>478</v>
      </c>
      <c r="C40" s="238" t="s">
        <v>479</v>
      </c>
      <c r="D40" s="227" t="s">
        <v>229</v>
      </c>
      <c r="E40" s="228">
        <v>4</v>
      </c>
      <c r="F40" s="229"/>
      <c r="G40" s="230">
        <f>ROUND(E40*F40,2)</f>
        <v>0</v>
      </c>
      <c r="H40" s="229"/>
      <c r="I40" s="230">
        <f>ROUND(E40*H40,2)</f>
        <v>0</v>
      </c>
      <c r="J40" s="229"/>
      <c r="K40" s="230">
        <f>ROUND(E40*J40,2)</f>
        <v>0</v>
      </c>
      <c r="L40" s="230">
        <v>21</v>
      </c>
      <c r="M40" s="230">
        <f>G40*(1+L40/100)</f>
        <v>0</v>
      </c>
      <c r="N40" s="230">
        <v>2.7699999999999999E-3</v>
      </c>
      <c r="O40" s="230">
        <f>ROUND(E40*N40,2)</f>
        <v>0.01</v>
      </c>
      <c r="P40" s="230">
        <v>0</v>
      </c>
      <c r="Q40" s="230">
        <f>ROUND(E40*P40,2)</f>
        <v>0</v>
      </c>
      <c r="R40" s="230" t="s">
        <v>450</v>
      </c>
      <c r="S40" s="230" t="s">
        <v>127</v>
      </c>
      <c r="T40" s="231" t="s">
        <v>127</v>
      </c>
      <c r="U40" s="214">
        <v>0.79669999999999996</v>
      </c>
      <c r="V40" s="214">
        <f>ROUND(E40*U40,2)</f>
        <v>3.19</v>
      </c>
      <c r="W40" s="21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159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11"/>
      <c r="B41" s="212"/>
      <c r="C41" s="247" t="s">
        <v>480</v>
      </c>
      <c r="D41" s="245"/>
      <c r="E41" s="245"/>
      <c r="F41" s="245"/>
      <c r="G41" s="245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161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11"/>
      <c r="B42" s="212"/>
      <c r="C42" s="240" t="s">
        <v>148</v>
      </c>
      <c r="D42" s="216"/>
      <c r="E42" s="217">
        <v>4</v>
      </c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132</v>
      </c>
      <c r="AH42" s="204">
        <v>0</v>
      </c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11"/>
      <c r="B43" s="212"/>
      <c r="C43" s="241"/>
      <c r="D43" s="235"/>
      <c r="E43" s="235"/>
      <c r="F43" s="235"/>
      <c r="G43" s="235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133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5">
        <v>11</v>
      </c>
      <c r="B44" s="226" t="s">
        <v>481</v>
      </c>
      <c r="C44" s="238" t="s">
        <v>482</v>
      </c>
      <c r="D44" s="227" t="s">
        <v>191</v>
      </c>
      <c r="E44" s="228">
        <v>1</v>
      </c>
      <c r="F44" s="229"/>
      <c r="G44" s="230">
        <f>ROUND(E44*F44,2)</f>
        <v>0</v>
      </c>
      <c r="H44" s="229"/>
      <c r="I44" s="230">
        <f>ROUND(E44*H44,2)</f>
        <v>0</v>
      </c>
      <c r="J44" s="229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 t="s">
        <v>450</v>
      </c>
      <c r="S44" s="230" t="s">
        <v>127</v>
      </c>
      <c r="T44" s="231" t="s">
        <v>127</v>
      </c>
      <c r="U44" s="214">
        <v>0.157</v>
      </c>
      <c r="V44" s="214">
        <f>ROUND(E44*U44,2)</f>
        <v>0.16</v>
      </c>
      <c r="W44" s="21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159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11"/>
      <c r="B45" s="212"/>
      <c r="C45" s="247" t="s">
        <v>483</v>
      </c>
      <c r="D45" s="245"/>
      <c r="E45" s="245"/>
      <c r="F45" s="245"/>
      <c r="G45" s="245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161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11"/>
      <c r="B46" s="212"/>
      <c r="C46" s="240" t="s">
        <v>59</v>
      </c>
      <c r="D46" s="216"/>
      <c r="E46" s="217">
        <v>1</v>
      </c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132</v>
      </c>
      <c r="AH46" s="204">
        <v>0</v>
      </c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11"/>
      <c r="B47" s="212"/>
      <c r="C47" s="241"/>
      <c r="D47" s="235"/>
      <c r="E47" s="235"/>
      <c r="F47" s="235"/>
      <c r="G47" s="235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133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5">
        <v>12</v>
      </c>
      <c r="B48" s="226" t="s">
        <v>484</v>
      </c>
      <c r="C48" s="238" t="s">
        <v>485</v>
      </c>
      <c r="D48" s="227" t="s">
        <v>191</v>
      </c>
      <c r="E48" s="228">
        <v>1</v>
      </c>
      <c r="F48" s="229"/>
      <c r="G48" s="230">
        <f>ROUND(E48*F48,2)</f>
        <v>0</v>
      </c>
      <c r="H48" s="229"/>
      <c r="I48" s="230">
        <f>ROUND(E48*H48,2)</f>
        <v>0</v>
      </c>
      <c r="J48" s="229"/>
      <c r="K48" s="230">
        <f>ROUND(E48*J48,2)</f>
        <v>0</v>
      </c>
      <c r="L48" s="230">
        <v>21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 t="s">
        <v>450</v>
      </c>
      <c r="S48" s="230" t="s">
        <v>127</v>
      </c>
      <c r="T48" s="231" t="s">
        <v>127</v>
      </c>
      <c r="U48" s="214">
        <v>0.17399999999999999</v>
      </c>
      <c r="V48" s="214">
        <f>ROUND(E48*U48,2)</f>
        <v>0.17</v>
      </c>
      <c r="W48" s="21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159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11"/>
      <c r="B49" s="212"/>
      <c r="C49" s="247" t="s">
        <v>483</v>
      </c>
      <c r="D49" s="245"/>
      <c r="E49" s="245"/>
      <c r="F49" s="245"/>
      <c r="G49" s="245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161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11"/>
      <c r="B50" s="212"/>
      <c r="C50" s="240" t="s">
        <v>59</v>
      </c>
      <c r="D50" s="216"/>
      <c r="E50" s="217">
        <v>1</v>
      </c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132</v>
      </c>
      <c r="AH50" s="204">
        <v>0</v>
      </c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11"/>
      <c r="B51" s="212"/>
      <c r="C51" s="241"/>
      <c r="D51" s="235"/>
      <c r="E51" s="235"/>
      <c r="F51" s="235"/>
      <c r="G51" s="235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133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5">
        <v>13</v>
      </c>
      <c r="B52" s="226" t="s">
        <v>486</v>
      </c>
      <c r="C52" s="238" t="s">
        <v>487</v>
      </c>
      <c r="D52" s="227" t="s">
        <v>191</v>
      </c>
      <c r="E52" s="228">
        <v>1</v>
      </c>
      <c r="F52" s="229"/>
      <c r="G52" s="230">
        <f>ROUND(E52*F52,2)</f>
        <v>0</v>
      </c>
      <c r="H52" s="229"/>
      <c r="I52" s="230">
        <f>ROUND(E52*H52,2)</f>
        <v>0</v>
      </c>
      <c r="J52" s="229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 t="s">
        <v>450</v>
      </c>
      <c r="S52" s="230" t="s">
        <v>127</v>
      </c>
      <c r="T52" s="231" t="s">
        <v>127</v>
      </c>
      <c r="U52" s="214">
        <v>0.25900000000000001</v>
      </c>
      <c r="V52" s="214">
        <f>ROUND(E52*U52,2)</f>
        <v>0.26</v>
      </c>
      <c r="W52" s="21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159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11"/>
      <c r="B53" s="212"/>
      <c r="C53" s="247" t="s">
        <v>483</v>
      </c>
      <c r="D53" s="245"/>
      <c r="E53" s="245"/>
      <c r="F53" s="245"/>
      <c r="G53" s="245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161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11"/>
      <c r="B54" s="212"/>
      <c r="C54" s="240" t="s">
        <v>59</v>
      </c>
      <c r="D54" s="216"/>
      <c r="E54" s="217">
        <v>1</v>
      </c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132</v>
      </c>
      <c r="AH54" s="204">
        <v>0</v>
      </c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11"/>
      <c r="B55" s="212"/>
      <c r="C55" s="241"/>
      <c r="D55" s="235"/>
      <c r="E55" s="235"/>
      <c r="F55" s="235"/>
      <c r="G55" s="235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133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25">
        <v>14</v>
      </c>
      <c r="B56" s="226" t="s">
        <v>488</v>
      </c>
      <c r="C56" s="238" t="s">
        <v>489</v>
      </c>
      <c r="D56" s="227" t="s">
        <v>229</v>
      </c>
      <c r="E56" s="228">
        <v>31</v>
      </c>
      <c r="F56" s="229"/>
      <c r="G56" s="230">
        <f>ROUND(E56*F56,2)</f>
        <v>0</v>
      </c>
      <c r="H56" s="229"/>
      <c r="I56" s="230">
        <f>ROUND(E56*H56,2)</f>
        <v>0</v>
      </c>
      <c r="J56" s="229"/>
      <c r="K56" s="230">
        <f>ROUND(E56*J56,2)</f>
        <v>0</v>
      </c>
      <c r="L56" s="230">
        <v>21</v>
      </c>
      <c r="M56" s="230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0" t="s">
        <v>450</v>
      </c>
      <c r="S56" s="230" t="s">
        <v>127</v>
      </c>
      <c r="T56" s="231" t="s">
        <v>127</v>
      </c>
      <c r="U56" s="214">
        <v>4.8000000000000001E-2</v>
      </c>
      <c r="V56" s="214">
        <f>ROUND(E56*U56,2)</f>
        <v>1.49</v>
      </c>
      <c r="W56" s="21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159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11"/>
      <c r="B57" s="212"/>
      <c r="C57" s="240" t="s">
        <v>467</v>
      </c>
      <c r="D57" s="216"/>
      <c r="E57" s="217">
        <v>4.9000000000000004</v>
      </c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132</v>
      </c>
      <c r="AH57" s="204">
        <v>0</v>
      </c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11"/>
      <c r="B58" s="212"/>
      <c r="C58" s="240" t="s">
        <v>464</v>
      </c>
      <c r="D58" s="216"/>
      <c r="E58" s="217">
        <v>8.5</v>
      </c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132</v>
      </c>
      <c r="AH58" s="204">
        <v>0</v>
      </c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11"/>
      <c r="B59" s="212"/>
      <c r="C59" s="240" t="s">
        <v>461</v>
      </c>
      <c r="D59" s="216"/>
      <c r="E59" s="217">
        <v>6.2</v>
      </c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132</v>
      </c>
      <c r="AH59" s="204">
        <v>0</v>
      </c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11"/>
      <c r="B60" s="212"/>
      <c r="C60" s="240" t="s">
        <v>490</v>
      </c>
      <c r="D60" s="216"/>
      <c r="E60" s="217">
        <v>11.4</v>
      </c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132</v>
      </c>
      <c r="AH60" s="204">
        <v>0</v>
      </c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11"/>
      <c r="B61" s="212"/>
      <c r="C61" s="241"/>
      <c r="D61" s="235"/>
      <c r="E61" s="235"/>
      <c r="F61" s="235"/>
      <c r="G61" s="235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133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ht="22.5" outlineLevel="1" x14ac:dyDescent="0.2">
      <c r="A62" s="225">
        <v>15</v>
      </c>
      <c r="B62" s="226" t="s">
        <v>491</v>
      </c>
      <c r="C62" s="238" t="s">
        <v>492</v>
      </c>
      <c r="D62" s="227" t="s">
        <v>229</v>
      </c>
      <c r="E62" s="228">
        <v>31</v>
      </c>
      <c r="F62" s="229"/>
      <c r="G62" s="230">
        <f>ROUND(E62*F62,2)</f>
        <v>0</v>
      </c>
      <c r="H62" s="229"/>
      <c r="I62" s="230">
        <f>ROUND(E62*H62,2)</f>
        <v>0</v>
      </c>
      <c r="J62" s="229"/>
      <c r="K62" s="230">
        <f>ROUND(E62*J62,2)</f>
        <v>0</v>
      </c>
      <c r="L62" s="230">
        <v>21</v>
      </c>
      <c r="M62" s="230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0" t="s">
        <v>450</v>
      </c>
      <c r="S62" s="230" t="s">
        <v>127</v>
      </c>
      <c r="T62" s="231" t="s">
        <v>127</v>
      </c>
      <c r="U62" s="214">
        <v>5.8999999999999997E-2</v>
      </c>
      <c r="V62" s="214">
        <f>ROUND(E62*U62,2)</f>
        <v>1.83</v>
      </c>
      <c r="W62" s="21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159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11"/>
      <c r="B63" s="212"/>
      <c r="C63" s="240" t="s">
        <v>467</v>
      </c>
      <c r="D63" s="216"/>
      <c r="E63" s="217">
        <v>4.9000000000000004</v>
      </c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132</v>
      </c>
      <c r="AH63" s="204">
        <v>0</v>
      </c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11"/>
      <c r="B64" s="212"/>
      <c r="C64" s="240" t="s">
        <v>464</v>
      </c>
      <c r="D64" s="216"/>
      <c r="E64" s="217">
        <v>8.5</v>
      </c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132</v>
      </c>
      <c r="AH64" s="204">
        <v>0</v>
      </c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11"/>
      <c r="B65" s="212"/>
      <c r="C65" s="240" t="s">
        <v>461</v>
      </c>
      <c r="D65" s="216"/>
      <c r="E65" s="217">
        <v>6.2</v>
      </c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132</v>
      </c>
      <c r="AH65" s="204">
        <v>0</v>
      </c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11"/>
      <c r="B66" s="212"/>
      <c r="C66" s="240" t="s">
        <v>490</v>
      </c>
      <c r="D66" s="216"/>
      <c r="E66" s="217">
        <v>11.4</v>
      </c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132</v>
      </c>
      <c r="AH66" s="204">
        <v>0</v>
      </c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11"/>
      <c r="B67" s="212"/>
      <c r="C67" s="241"/>
      <c r="D67" s="235"/>
      <c r="E67" s="235"/>
      <c r="F67" s="235"/>
      <c r="G67" s="235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133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25">
        <v>16</v>
      </c>
      <c r="B68" s="226" t="s">
        <v>493</v>
      </c>
      <c r="C68" s="238" t="s">
        <v>494</v>
      </c>
      <c r="D68" s="227" t="s">
        <v>229</v>
      </c>
      <c r="E68" s="228">
        <v>14.5</v>
      </c>
      <c r="F68" s="229"/>
      <c r="G68" s="230">
        <f>ROUND(E68*F68,2)</f>
        <v>0</v>
      </c>
      <c r="H68" s="229"/>
      <c r="I68" s="230">
        <f>ROUND(E68*H68,2)</f>
        <v>0</v>
      </c>
      <c r="J68" s="229"/>
      <c r="K68" s="230">
        <f>ROUND(E68*J68,2)</f>
        <v>0</v>
      </c>
      <c r="L68" s="230">
        <v>21</v>
      </c>
      <c r="M68" s="230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233</v>
      </c>
      <c r="T68" s="231" t="s">
        <v>128</v>
      </c>
      <c r="U68" s="214">
        <v>0</v>
      </c>
      <c r="V68" s="214">
        <f>ROUND(E68*U68,2)</f>
        <v>0</v>
      </c>
      <c r="W68" s="21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159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11"/>
      <c r="B69" s="212"/>
      <c r="C69" s="240" t="s">
        <v>495</v>
      </c>
      <c r="D69" s="216"/>
      <c r="E69" s="217">
        <v>14.5</v>
      </c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132</v>
      </c>
      <c r="AH69" s="204">
        <v>0</v>
      </c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11"/>
      <c r="B70" s="212"/>
      <c r="C70" s="241"/>
      <c r="D70" s="235"/>
      <c r="E70" s="235"/>
      <c r="F70" s="235"/>
      <c r="G70" s="235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133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25">
        <v>17</v>
      </c>
      <c r="B71" s="226" t="s">
        <v>496</v>
      </c>
      <c r="C71" s="238" t="s">
        <v>497</v>
      </c>
      <c r="D71" s="227" t="s">
        <v>229</v>
      </c>
      <c r="E71" s="228">
        <v>14.5</v>
      </c>
      <c r="F71" s="229"/>
      <c r="G71" s="230">
        <f>ROUND(E71*F71,2)</f>
        <v>0</v>
      </c>
      <c r="H71" s="229"/>
      <c r="I71" s="230">
        <f>ROUND(E71*H71,2)</f>
        <v>0</v>
      </c>
      <c r="J71" s="229"/>
      <c r="K71" s="230">
        <f>ROUND(E71*J71,2)</f>
        <v>0</v>
      </c>
      <c r="L71" s="230">
        <v>21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/>
      <c r="S71" s="230" t="s">
        <v>233</v>
      </c>
      <c r="T71" s="231" t="s">
        <v>128</v>
      </c>
      <c r="U71" s="214">
        <v>0</v>
      </c>
      <c r="V71" s="214">
        <f>ROUND(E71*U71,2)</f>
        <v>0</v>
      </c>
      <c r="W71" s="21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159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11"/>
      <c r="B72" s="212"/>
      <c r="C72" s="240" t="s">
        <v>495</v>
      </c>
      <c r="D72" s="216"/>
      <c r="E72" s="217">
        <v>14.5</v>
      </c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132</v>
      </c>
      <c r="AH72" s="204">
        <v>0</v>
      </c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11"/>
      <c r="B73" s="212"/>
      <c r="C73" s="241"/>
      <c r="D73" s="235"/>
      <c r="E73" s="235"/>
      <c r="F73" s="235"/>
      <c r="G73" s="235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133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25">
        <v>18</v>
      </c>
      <c r="B74" s="226" t="s">
        <v>498</v>
      </c>
      <c r="C74" s="238" t="s">
        <v>499</v>
      </c>
      <c r="D74" s="227" t="s">
        <v>229</v>
      </c>
      <c r="E74" s="228">
        <v>14.5</v>
      </c>
      <c r="F74" s="229"/>
      <c r="G74" s="230">
        <f>ROUND(E74*F74,2)</f>
        <v>0</v>
      </c>
      <c r="H74" s="229"/>
      <c r="I74" s="230">
        <f>ROUND(E74*H74,2)</f>
        <v>0</v>
      </c>
      <c r="J74" s="229"/>
      <c r="K74" s="230">
        <f>ROUND(E74*J74,2)</f>
        <v>0</v>
      </c>
      <c r="L74" s="230">
        <v>21</v>
      </c>
      <c r="M74" s="230">
        <f>G74*(1+L74/100)</f>
        <v>0</v>
      </c>
      <c r="N74" s="230">
        <v>0</v>
      </c>
      <c r="O74" s="230">
        <f>ROUND(E74*N74,2)</f>
        <v>0</v>
      </c>
      <c r="P74" s="230">
        <v>0</v>
      </c>
      <c r="Q74" s="230">
        <f>ROUND(E74*P74,2)</f>
        <v>0</v>
      </c>
      <c r="R74" s="230"/>
      <c r="S74" s="230" t="s">
        <v>233</v>
      </c>
      <c r="T74" s="231" t="s">
        <v>128</v>
      </c>
      <c r="U74" s="214">
        <v>0</v>
      </c>
      <c r="V74" s="214">
        <f>ROUND(E74*U74,2)</f>
        <v>0</v>
      </c>
      <c r="W74" s="21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159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11"/>
      <c r="B75" s="212"/>
      <c r="C75" s="240" t="s">
        <v>495</v>
      </c>
      <c r="D75" s="216"/>
      <c r="E75" s="217">
        <v>14.5</v>
      </c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132</v>
      </c>
      <c r="AH75" s="204">
        <v>0</v>
      </c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11"/>
      <c r="B76" s="212"/>
      <c r="C76" s="241"/>
      <c r="D76" s="235"/>
      <c r="E76" s="235"/>
      <c r="F76" s="235"/>
      <c r="G76" s="235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133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25">
        <v>19</v>
      </c>
      <c r="B77" s="226" t="s">
        <v>500</v>
      </c>
      <c r="C77" s="238" t="s">
        <v>501</v>
      </c>
      <c r="D77" s="227" t="s">
        <v>229</v>
      </c>
      <c r="E77" s="228">
        <v>14.5</v>
      </c>
      <c r="F77" s="229"/>
      <c r="G77" s="230">
        <f>ROUND(E77*F77,2)</f>
        <v>0</v>
      </c>
      <c r="H77" s="229"/>
      <c r="I77" s="230">
        <f>ROUND(E77*H77,2)</f>
        <v>0</v>
      </c>
      <c r="J77" s="229"/>
      <c r="K77" s="230">
        <f>ROUND(E77*J77,2)</f>
        <v>0</v>
      </c>
      <c r="L77" s="230">
        <v>21</v>
      </c>
      <c r="M77" s="230">
        <f>G77*(1+L77/100)</f>
        <v>0</v>
      </c>
      <c r="N77" s="230">
        <v>0</v>
      </c>
      <c r="O77" s="230">
        <f>ROUND(E77*N77,2)</f>
        <v>0</v>
      </c>
      <c r="P77" s="230">
        <v>0</v>
      </c>
      <c r="Q77" s="230">
        <f>ROUND(E77*P77,2)</f>
        <v>0</v>
      </c>
      <c r="R77" s="230"/>
      <c r="S77" s="230" t="s">
        <v>233</v>
      </c>
      <c r="T77" s="231" t="s">
        <v>128</v>
      </c>
      <c r="U77" s="214">
        <v>0</v>
      </c>
      <c r="V77" s="214">
        <f>ROUND(E77*U77,2)</f>
        <v>0</v>
      </c>
      <c r="W77" s="21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159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11"/>
      <c r="B78" s="212"/>
      <c r="C78" s="240" t="s">
        <v>495</v>
      </c>
      <c r="D78" s="216"/>
      <c r="E78" s="217">
        <v>14.5</v>
      </c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132</v>
      </c>
      <c r="AH78" s="204">
        <v>0</v>
      </c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11"/>
      <c r="B79" s="212"/>
      <c r="C79" s="241"/>
      <c r="D79" s="235"/>
      <c r="E79" s="235"/>
      <c r="F79" s="235"/>
      <c r="G79" s="235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133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25">
        <v>20</v>
      </c>
      <c r="B80" s="226" t="s">
        <v>502</v>
      </c>
      <c r="C80" s="238" t="s">
        <v>503</v>
      </c>
      <c r="D80" s="227" t="s">
        <v>504</v>
      </c>
      <c r="E80" s="228">
        <v>2</v>
      </c>
      <c r="F80" s="229"/>
      <c r="G80" s="230">
        <f>ROUND(E80*F80,2)</f>
        <v>0</v>
      </c>
      <c r="H80" s="229"/>
      <c r="I80" s="230">
        <f>ROUND(E80*H80,2)</f>
        <v>0</v>
      </c>
      <c r="J80" s="229"/>
      <c r="K80" s="230">
        <f>ROUND(E80*J80,2)</f>
        <v>0</v>
      </c>
      <c r="L80" s="230">
        <v>21</v>
      </c>
      <c r="M80" s="230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0"/>
      <c r="S80" s="230" t="s">
        <v>233</v>
      </c>
      <c r="T80" s="231" t="s">
        <v>128</v>
      </c>
      <c r="U80" s="214">
        <v>0</v>
      </c>
      <c r="V80" s="214">
        <f>ROUND(E80*U80,2)</f>
        <v>0</v>
      </c>
      <c r="W80" s="21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159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11"/>
      <c r="B81" s="212"/>
      <c r="C81" s="240" t="s">
        <v>505</v>
      </c>
      <c r="D81" s="216"/>
      <c r="E81" s="217">
        <v>2</v>
      </c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132</v>
      </c>
      <c r="AH81" s="204">
        <v>0</v>
      </c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11"/>
      <c r="B82" s="212"/>
      <c r="C82" s="241"/>
      <c r="D82" s="235"/>
      <c r="E82" s="235"/>
      <c r="F82" s="235"/>
      <c r="G82" s="235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133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25">
        <v>21</v>
      </c>
      <c r="B83" s="226" t="s">
        <v>506</v>
      </c>
      <c r="C83" s="238" t="s">
        <v>507</v>
      </c>
      <c r="D83" s="227" t="s">
        <v>504</v>
      </c>
      <c r="E83" s="228">
        <v>1</v>
      </c>
      <c r="F83" s="229"/>
      <c r="G83" s="230">
        <f>ROUND(E83*F83,2)</f>
        <v>0</v>
      </c>
      <c r="H83" s="229"/>
      <c r="I83" s="230">
        <f>ROUND(E83*H83,2)</f>
        <v>0</v>
      </c>
      <c r="J83" s="229"/>
      <c r="K83" s="230">
        <f>ROUND(E83*J83,2)</f>
        <v>0</v>
      </c>
      <c r="L83" s="230">
        <v>21</v>
      </c>
      <c r="M83" s="230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0"/>
      <c r="S83" s="230" t="s">
        <v>233</v>
      </c>
      <c r="T83" s="231" t="s">
        <v>128</v>
      </c>
      <c r="U83" s="214">
        <v>0</v>
      </c>
      <c r="V83" s="214">
        <f>ROUND(E83*U83,2)</f>
        <v>0</v>
      </c>
      <c r="W83" s="21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159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11"/>
      <c r="B84" s="212"/>
      <c r="C84" s="240" t="s">
        <v>508</v>
      </c>
      <c r="D84" s="216"/>
      <c r="E84" s="217">
        <v>1</v>
      </c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132</v>
      </c>
      <c r="AH84" s="204">
        <v>0</v>
      </c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11"/>
      <c r="B85" s="212"/>
      <c r="C85" s="241"/>
      <c r="D85" s="235"/>
      <c r="E85" s="235"/>
      <c r="F85" s="235"/>
      <c r="G85" s="235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133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25">
        <v>22</v>
      </c>
      <c r="B86" s="226" t="s">
        <v>509</v>
      </c>
      <c r="C86" s="238" t="s">
        <v>510</v>
      </c>
      <c r="D86" s="227" t="s">
        <v>511</v>
      </c>
      <c r="E86" s="228">
        <v>1</v>
      </c>
      <c r="F86" s="229"/>
      <c r="G86" s="230">
        <f>ROUND(E86*F86,2)</f>
        <v>0</v>
      </c>
      <c r="H86" s="229"/>
      <c r="I86" s="230">
        <f>ROUND(E86*H86,2)</f>
        <v>0</v>
      </c>
      <c r="J86" s="229"/>
      <c r="K86" s="230">
        <f>ROUND(E86*J86,2)</f>
        <v>0</v>
      </c>
      <c r="L86" s="230">
        <v>21</v>
      </c>
      <c r="M86" s="230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0"/>
      <c r="S86" s="230" t="s">
        <v>233</v>
      </c>
      <c r="T86" s="231" t="s">
        <v>128</v>
      </c>
      <c r="U86" s="214">
        <v>0</v>
      </c>
      <c r="V86" s="214">
        <f>ROUND(E86*U86,2)</f>
        <v>0</v>
      </c>
      <c r="W86" s="21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159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11"/>
      <c r="B87" s="212"/>
      <c r="C87" s="240" t="s">
        <v>512</v>
      </c>
      <c r="D87" s="216"/>
      <c r="E87" s="217">
        <v>1</v>
      </c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132</v>
      </c>
      <c r="AH87" s="204">
        <v>0</v>
      </c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11"/>
      <c r="B88" s="212"/>
      <c r="C88" s="241"/>
      <c r="D88" s="235"/>
      <c r="E88" s="235"/>
      <c r="F88" s="235"/>
      <c r="G88" s="235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133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25">
        <v>23</v>
      </c>
      <c r="B89" s="226" t="s">
        <v>513</v>
      </c>
      <c r="C89" s="238" t="s">
        <v>514</v>
      </c>
      <c r="D89" s="227" t="s">
        <v>511</v>
      </c>
      <c r="E89" s="228">
        <v>1</v>
      </c>
      <c r="F89" s="229"/>
      <c r="G89" s="230">
        <f>ROUND(E89*F89,2)</f>
        <v>0</v>
      </c>
      <c r="H89" s="229"/>
      <c r="I89" s="230">
        <f>ROUND(E89*H89,2)</f>
        <v>0</v>
      </c>
      <c r="J89" s="229"/>
      <c r="K89" s="230">
        <f>ROUND(E89*J89,2)</f>
        <v>0</v>
      </c>
      <c r="L89" s="230">
        <v>21</v>
      </c>
      <c r="M89" s="230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0"/>
      <c r="S89" s="230" t="s">
        <v>233</v>
      </c>
      <c r="T89" s="231" t="s">
        <v>128</v>
      </c>
      <c r="U89" s="214">
        <v>0</v>
      </c>
      <c r="V89" s="214">
        <f>ROUND(E89*U89,2)</f>
        <v>0</v>
      </c>
      <c r="W89" s="21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159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11"/>
      <c r="B90" s="212"/>
      <c r="C90" s="240" t="s">
        <v>512</v>
      </c>
      <c r="D90" s="216"/>
      <c r="E90" s="217">
        <v>1</v>
      </c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132</v>
      </c>
      <c r="AH90" s="204">
        <v>0</v>
      </c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11"/>
      <c r="B91" s="212"/>
      <c r="C91" s="241"/>
      <c r="D91" s="235"/>
      <c r="E91" s="235"/>
      <c r="F91" s="235"/>
      <c r="G91" s="235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133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25">
        <v>24</v>
      </c>
      <c r="B92" s="226" t="s">
        <v>515</v>
      </c>
      <c r="C92" s="238" t="s">
        <v>516</v>
      </c>
      <c r="D92" s="227" t="s">
        <v>511</v>
      </c>
      <c r="E92" s="228">
        <v>1</v>
      </c>
      <c r="F92" s="229"/>
      <c r="G92" s="230">
        <f>ROUND(E92*F92,2)</f>
        <v>0</v>
      </c>
      <c r="H92" s="229"/>
      <c r="I92" s="230">
        <f>ROUND(E92*H92,2)</f>
        <v>0</v>
      </c>
      <c r="J92" s="229"/>
      <c r="K92" s="230">
        <f>ROUND(E92*J92,2)</f>
        <v>0</v>
      </c>
      <c r="L92" s="230">
        <v>21</v>
      </c>
      <c r="M92" s="230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0"/>
      <c r="S92" s="230" t="s">
        <v>233</v>
      </c>
      <c r="T92" s="231" t="s">
        <v>128</v>
      </c>
      <c r="U92" s="214">
        <v>0</v>
      </c>
      <c r="V92" s="214">
        <f>ROUND(E92*U92,2)</f>
        <v>0</v>
      </c>
      <c r="W92" s="21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159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11"/>
      <c r="B93" s="212"/>
      <c r="C93" s="240" t="s">
        <v>512</v>
      </c>
      <c r="D93" s="216"/>
      <c r="E93" s="217">
        <v>1</v>
      </c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132</v>
      </c>
      <c r="AH93" s="204">
        <v>0</v>
      </c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11"/>
      <c r="B94" s="212"/>
      <c r="C94" s="241"/>
      <c r="D94" s="235"/>
      <c r="E94" s="235"/>
      <c r="F94" s="235"/>
      <c r="G94" s="235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133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25">
        <v>25</v>
      </c>
      <c r="B95" s="226" t="s">
        <v>517</v>
      </c>
      <c r="C95" s="238" t="s">
        <v>518</v>
      </c>
      <c r="D95" s="227" t="s">
        <v>511</v>
      </c>
      <c r="E95" s="228">
        <v>1</v>
      </c>
      <c r="F95" s="229"/>
      <c r="G95" s="230">
        <f>ROUND(E95*F95,2)</f>
        <v>0</v>
      </c>
      <c r="H95" s="229"/>
      <c r="I95" s="230">
        <f>ROUND(E95*H95,2)</f>
        <v>0</v>
      </c>
      <c r="J95" s="229"/>
      <c r="K95" s="230">
        <f>ROUND(E95*J95,2)</f>
        <v>0</v>
      </c>
      <c r="L95" s="230">
        <v>21</v>
      </c>
      <c r="M95" s="230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0"/>
      <c r="S95" s="230" t="s">
        <v>233</v>
      </c>
      <c r="T95" s="231" t="s">
        <v>128</v>
      </c>
      <c r="U95" s="214">
        <v>0</v>
      </c>
      <c r="V95" s="214">
        <f>ROUND(E95*U95,2)</f>
        <v>0</v>
      </c>
      <c r="W95" s="21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159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11"/>
      <c r="B96" s="212"/>
      <c r="C96" s="240" t="s">
        <v>512</v>
      </c>
      <c r="D96" s="216"/>
      <c r="E96" s="217">
        <v>1</v>
      </c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132</v>
      </c>
      <c r="AH96" s="204">
        <v>0</v>
      </c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11"/>
      <c r="B97" s="212"/>
      <c r="C97" s="241"/>
      <c r="D97" s="235"/>
      <c r="E97" s="235"/>
      <c r="F97" s="235"/>
      <c r="G97" s="235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133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25">
        <v>26</v>
      </c>
      <c r="B98" s="226" t="s">
        <v>519</v>
      </c>
      <c r="C98" s="238" t="s">
        <v>520</v>
      </c>
      <c r="D98" s="227" t="s">
        <v>511</v>
      </c>
      <c r="E98" s="228">
        <v>1</v>
      </c>
      <c r="F98" s="229"/>
      <c r="G98" s="230">
        <f>ROUND(E98*F98,2)</f>
        <v>0</v>
      </c>
      <c r="H98" s="229"/>
      <c r="I98" s="230">
        <f>ROUND(E98*H98,2)</f>
        <v>0</v>
      </c>
      <c r="J98" s="229"/>
      <c r="K98" s="230">
        <f>ROUND(E98*J98,2)</f>
        <v>0</v>
      </c>
      <c r="L98" s="230">
        <v>21</v>
      </c>
      <c r="M98" s="230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0"/>
      <c r="S98" s="230" t="s">
        <v>233</v>
      </c>
      <c r="T98" s="231" t="s">
        <v>128</v>
      </c>
      <c r="U98" s="214">
        <v>0</v>
      </c>
      <c r="V98" s="214">
        <f>ROUND(E98*U98,2)</f>
        <v>0</v>
      </c>
      <c r="W98" s="21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159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11"/>
      <c r="B99" s="212"/>
      <c r="C99" s="240" t="s">
        <v>512</v>
      </c>
      <c r="D99" s="216"/>
      <c r="E99" s="217">
        <v>1</v>
      </c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132</v>
      </c>
      <c r="AH99" s="204">
        <v>0</v>
      </c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11"/>
      <c r="B100" s="212"/>
      <c r="C100" s="241"/>
      <c r="D100" s="235"/>
      <c r="E100" s="235"/>
      <c r="F100" s="235"/>
      <c r="G100" s="235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133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25">
        <v>27</v>
      </c>
      <c r="B101" s="226" t="s">
        <v>521</v>
      </c>
      <c r="C101" s="238" t="s">
        <v>522</v>
      </c>
      <c r="D101" s="227" t="s">
        <v>511</v>
      </c>
      <c r="E101" s="228">
        <v>1</v>
      </c>
      <c r="F101" s="229"/>
      <c r="G101" s="230">
        <f>ROUND(E101*F101,2)</f>
        <v>0</v>
      </c>
      <c r="H101" s="229"/>
      <c r="I101" s="230">
        <f>ROUND(E101*H101,2)</f>
        <v>0</v>
      </c>
      <c r="J101" s="229"/>
      <c r="K101" s="230">
        <f>ROUND(E101*J101,2)</f>
        <v>0</v>
      </c>
      <c r="L101" s="230">
        <v>21</v>
      </c>
      <c r="M101" s="230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0"/>
      <c r="S101" s="230" t="s">
        <v>233</v>
      </c>
      <c r="T101" s="231" t="s">
        <v>128</v>
      </c>
      <c r="U101" s="214">
        <v>0</v>
      </c>
      <c r="V101" s="214">
        <f>ROUND(E101*U101,2)</f>
        <v>0</v>
      </c>
      <c r="W101" s="21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159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11"/>
      <c r="B102" s="212"/>
      <c r="C102" s="240" t="s">
        <v>512</v>
      </c>
      <c r="D102" s="216"/>
      <c r="E102" s="217">
        <v>1</v>
      </c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132</v>
      </c>
      <c r="AH102" s="204">
        <v>0</v>
      </c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11"/>
      <c r="B103" s="212"/>
      <c r="C103" s="241"/>
      <c r="D103" s="235"/>
      <c r="E103" s="235"/>
      <c r="F103" s="235"/>
      <c r="G103" s="235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133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25">
        <v>28</v>
      </c>
      <c r="B104" s="226" t="s">
        <v>523</v>
      </c>
      <c r="C104" s="238" t="s">
        <v>524</v>
      </c>
      <c r="D104" s="227" t="s">
        <v>511</v>
      </c>
      <c r="E104" s="228">
        <v>1</v>
      </c>
      <c r="F104" s="229"/>
      <c r="G104" s="230">
        <f>ROUND(E104*F104,2)</f>
        <v>0</v>
      </c>
      <c r="H104" s="229"/>
      <c r="I104" s="230">
        <f>ROUND(E104*H104,2)</f>
        <v>0</v>
      </c>
      <c r="J104" s="229"/>
      <c r="K104" s="230">
        <f>ROUND(E104*J104,2)</f>
        <v>0</v>
      </c>
      <c r="L104" s="230">
        <v>21</v>
      </c>
      <c r="M104" s="230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0"/>
      <c r="S104" s="230" t="s">
        <v>233</v>
      </c>
      <c r="T104" s="231" t="s">
        <v>128</v>
      </c>
      <c r="U104" s="214">
        <v>0</v>
      </c>
      <c r="V104" s="214">
        <f>ROUND(E104*U104,2)</f>
        <v>0</v>
      </c>
      <c r="W104" s="21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159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11"/>
      <c r="B105" s="212"/>
      <c r="C105" s="240" t="s">
        <v>512</v>
      </c>
      <c r="D105" s="216"/>
      <c r="E105" s="217">
        <v>1</v>
      </c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132</v>
      </c>
      <c r="AH105" s="204">
        <v>0</v>
      </c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11"/>
      <c r="B106" s="212"/>
      <c r="C106" s="241"/>
      <c r="D106" s="235"/>
      <c r="E106" s="235"/>
      <c r="F106" s="235"/>
      <c r="G106" s="235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133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25">
        <v>29</v>
      </c>
      <c r="B107" s="226" t="s">
        <v>525</v>
      </c>
      <c r="C107" s="238" t="s">
        <v>526</v>
      </c>
      <c r="D107" s="227" t="s">
        <v>511</v>
      </c>
      <c r="E107" s="228">
        <v>1</v>
      </c>
      <c r="F107" s="229"/>
      <c r="G107" s="230">
        <f>ROUND(E107*F107,2)</f>
        <v>0</v>
      </c>
      <c r="H107" s="229"/>
      <c r="I107" s="230">
        <f>ROUND(E107*H107,2)</f>
        <v>0</v>
      </c>
      <c r="J107" s="229"/>
      <c r="K107" s="230">
        <f>ROUND(E107*J107,2)</f>
        <v>0</v>
      </c>
      <c r="L107" s="230">
        <v>21</v>
      </c>
      <c r="M107" s="230">
        <f>G107*(1+L107/100)</f>
        <v>0</v>
      </c>
      <c r="N107" s="230">
        <v>0</v>
      </c>
      <c r="O107" s="230">
        <f>ROUND(E107*N107,2)</f>
        <v>0</v>
      </c>
      <c r="P107" s="230">
        <v>0</v>
      </c>
      <c r="Q107" s="230">
        <f>ROUND(E107*P107,2)</f>
        <v>0</v>
      </c>
      <c r="R107" s="230"/>
      <c r="S107" s="230" t="s">
        <v>233</v>
      </c>
      <c r="T107" s="231" t="s">
        <v>128</v>
      </c>
      <c r="U107" s="214">
        <v>0</v>
      </c>
      <c r="V107" s="214">
        <f>ROUND(E107*U107,2)</f>
        <v>0</v>
      </c>
      <c r="W107" s="21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159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11"/>
      <c r="B108" s="212"/>
      <c r="C108" s="240" t="s">
        <v>59</v>
      </c>
      <c r="D108" s="216"/>
      <c r="E108" s="217">
        <v>1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132</v>
      </c>
      <c r="AH108" s="204">
        <v>0</v>
      </c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11"/>
      <c r="B109" s="212"/>
      <c r="C109" s="241"/>
      <c r="D109" s="235"/>
      <c r="E109" s="235"/>
      <c r="F109" s="235"/>
      <c r="G109" s="235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133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25">
        <v>30</v>
      </c>
      <c r="B110" s="226" t="s">
        <v>527</v>
      </c>
      <c r="C110" s="238" t="s">
        <v>528</v>
      </c>
      <c r="D110" s="227" t="s">
        <v>529</v>
      </c>
      <c r="E110" s="228">
        <v>4</v>
      </c>
      <c r="F110" s="229"/>
      <c r="G110" s="230">
        <f>ROUND(E110*F110,2)</f>
        <v>0</v>
      </c>
      <c r="H110" s="229"/>
      <c r="I110" s="230">
        <f>ROUND(E110*H110,2)</f>
        <v>0</v>
      </c>
      <c r="J110" s="229"/>
      <c r="K110" s="230">
        <f>ROUND(E110*J110,2)</f>
        <v>0</v>
      </c>
      <c r="L110" s="230">
        <v>21</v>
      </c>
      <c r="M110" s="230">
        <f>G110*(1+L110/100)</f>
        <v>0</v>
      </c>
      <c r="N110" s="230">
        <v>0</v>
      </c>
      <c r="O110" s="230">
        <f>ROUND(E110*N110,2)</f>
        <v>0</v>
      </c>
      <c r="P110" s="230">
        <v>0</v>
      </c>
      <c r="Q110" s="230">
        <f>ROUND(E110*P110,2)</f>
        <v>0</v>
      </c>
      <c r="R110" s="230" t="s">
        <v>530</v>
      </c>
      <c r="S110" s="230" t="s">
        <v>127</v>
      </c>
      <c r="T110" s="231" t="s">
        <v>127</v>
      </c>
      <c r="U110" s="214">
        <v>1</v>
      </c>
      <c r="V110" s="214">
        <f>ROUND(E110*U110,2)</f>
        <v>4</v>
      </c>
      <c r="W110" s="21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531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11"/>
      <c r="B111" s="212"/>
      <c r="C111" s="240" t="s">
        <v>148</v>
      </c>
      <c r="D111" s="216"/>
      <c r="E111" s="217">
        <v>4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132</v>
      </c>
      <c r="AH111" s="204">
        <v>0</v>
      </c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11"/>
      <c r="B112" s="212"/>
      <c r="C112" s="241"/>
      <c r="D112" s="235"/>
      <c r="E112" s="235"/>
      <c r="F112" s="235"/>
      <c r="G112" s="235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133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25">
        <v>31</v>
      </c>
      <c r="B113" s="226" t="s">
        <v>532</v>
      </c>
      <c r="C113" s="238" t="s">
        <v>533</v>
      </c>
      <c r="D113" s="227" t="s">
        <v>529</v>
      </c>
      <c r="E113" s="228">
        <v>38</v>
      </c>
      <c r="F113" s="229"/>
      <c r="G113" s="230">
        <f>ROUND(E113*F113,2)</f>
        <v>0</v>
      </c>
      <c r="H113" s="229"/>
      <c r="I113" s="230">
        <f>ROUND(E113*H113,2)</f>
        <v>0</v>
      </c>
      <c r="J113" s="229"/>
      <c r="K113" s="230">
        <f>ROUND(E113*J113,2)</f>
        <v>0</v>
      </c>
      <c r="L113" s="230">
        <v>21</v>
      </c>
      <c r="M113" s="230">
        <f>G113*(1+L113/100)</f>
        <v>0</v>
      </c>
      <c r="N113" s="230">
        <v>0</v>
      </c>
      <c r="O113" s="230">
        <f>ROUND(E113*N113,2)</f>
        <v>0</v>
      </c>
      <c r="P113" s="230">
        <v>0</v>
      </c>
      <c r="Q113" s="230">
        <f>ROUND(E113*P113,2)</f>
        <v>0</v>
      </c>
      <c r="R113" s="230"/>
      <c r="S113" s="230" t="s">
        <v>233</v>
      </c>
      <c r="T113" s="231" t="s">
        <v>341</v>
      </c>
      <c r="U113" s="214">
        <v>1</v>
      </c>
      <c r="V113" s="214">
        <f>ROUND(E113*U113,2)</f>
        <v>38</v>
      </c>
      <c r="W113" s="21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531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11"/>
      <c r="B114" s="212"/>
      <c r="C114" s="240" t="s">
        <v>534</v>
      </c>
      <c r="D114" s="216"/>
      <c r="E114" s="217">
        <v>38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132</v>
      </c>
      <c r="AH114" s="204">
        <v>0</v>
      </c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11"/>
      <c r="B115" s="212"/>
      <c r="C115" s="241"/>
      <c r="D115" s="235"/>
      <c r="E115" s="235"/>
      <c r="F115" s="235"/>
      <c r="G115" s="235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133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25">
        <v>32</v>
      </c>
      <c r="B116" s="226" t="s">
        <v>535</v>
      </c>
      <c r="C116" s="238" t="s">
        <v>536</v>
      </c>
      <c r="D116" s="227" t="s">
        <v>191</v>
      </c>
      <c r="E116" s="228">
        <v>3</v>
      </c>
      <c r="F116" s="229"/>
      <c r="G116" s="230">
        <f>ROUND(E116*F116,2)</f>
        <v>0</v>
      </c>
      <c r="H116" s="229"/>
      <c r="I116" s="230">
        <f>ROUND(E116*H116,2)</f>
        <v>0</v>
      </c>
      <c r="J116" s="229"/>
      <c r="K116" s="230">
        <f>ROUND(E116*J116,2)</f>
        <v>0</v>
      </c>
      <c r="L116" s="230">
        <v>21</v>
      </c>
      <c r="M116" s="230">
        <f>G116*(1+L116/100)</f>
        <v>0</v>
      </c>
      <c r="N116" s="230">
        <v>6.9999999999999999E-4</v>
      </c>
      <c r="O116" s="230">
        <f>ROUND(E116*N116,2)</f>
        <v>0</v>
      </c>
      <c r="P116" s="230">
        <v>0</v>
      </c>
      <c r="Q116" s="230">
        <f>ROUND(E116*P116,2)</f>
        <v>0</v>
      </c>
      <c r="R116" s="230" t="s">
        <v>201</v>
      </c>
      <c r="S116" s="230" t="s">
        <v>127</v>
      </c>
      <c r="T116" s="231" t="s">
        <v>127</v>
      </c>
      <c r="U116" s="214">
        <v>0</v>
      </c>
      <c r="V116" s="214">
        <f>ROUND(E116*U116,2)</f>
        <v>0</v>
      </c>
      <c r="W116" s="21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202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11"/>
      <c r="B117" s="212"/>
      <c r="C117" s="240" t="s">
        <v>61</v>
      </c>
      <c r="D117" s="216"/>
      <c r="E117" s="217">
        <v>3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132</v>
      </c>
      <c r="AH117" s="204">
        <v>0</v>
      </c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11"/>
      <c r="B118" s="212"/>
      <c r="C118" s="241"/>
      <c r="D118" s="235"/>
      <c r="E118" s="235"/>
      <c r="F118" s="235"/>
      <c r="G118" s="235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133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25">
        <v>33</v>
      </c>
      <c r="B119" s="226" t="s">
        <v>537</v>
      </c>
      <c r="C119" s="238" t="s">
        <v>538</v>
      </c>
      <c r="D119" s="227" t="s">
        <v>191</v>
      </c>
      <c r="E119" s="228">
        <v>3</v>
      </c>
      <c r="F119" s="229"/>
      <c r="G119" s="230">
        <f>ROUND(E119*F119,2)</f>
        <v>0</v>
      </c>
      <c r="H119" s="229"/>
      <c r="I119" s="230">
        <f>ROUND(E119*H119,2)</f>
        <v>0</v>
      </c>
      <c r="J119" s="229"/>
      <c r="K119" s="230">
        <f>ROUND(E119*J119,2)</f>
        <v>0</v>
      </c>
      <c r="L119" s="230">
        <v>21</v>
      </c>
      <c r="M119" s="230">
        <f>G119*(1+L119/100)</f>
        <v>0</v>
      </c>
      <c r="N119" s="230">
        <v>1.1299999999999999E-3</v>
      </c>
      <c r="O119" s="230">
        <f>ROUND(E119*N119,2)</f>
        <v>0</v>
      </c>
      <c r="P119" s="230">
        <v>0</v>
      </c>
      <c r="Q119" s="230">
        <f>ROUND(E119*P119,2)</f>
        <v>0</v>
      </c>
      <c r="R119" s="230" t="s">
        <v>201</v>
      </c>
      <c r="S119" s="230" t="s">
        <v>127</v>
      </c>
      <c r="T119" s="231" t="s">
        <v>127</v>
      </c>
      <c r="U119" s="214">
        <v>0</v>
      </c>
      <c r="V119" s="214">
        <f>ROUND(E119*U119,2)</f>
        <v>0</v>
      </c>
      <c r="W119" s="21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202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11"/>
      <c r="B120" s="212"/>
      <c r="C120" s="240" t="s">
        <v>61</v>
      </c>
      <c r="D120" s="216"/>
      <c r="E120" s="217">
        <v>3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132</v>
      </c>
      <c r="AH120" s="204">
        <v>0</v>
      </c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11"/>
      <c r="B121" s="212"/>
      <c r="C121" s="241"/>
      <c r="D121" s="235"/>
      <c r="E121" s="235"/>
      <c r="F121" s="235"/>
      <c r="G121" s="235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133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ht="22.5" outlineLevel="1" x14ac:dyDescent="0.2">
      <c r="A122" s="225">
        <v>34</v>
      </c>
      <c r="B122" s="226" t="s">
        <v>539</v>
      </c>
      <c r="C122" s="238" t="s">
        <v>540</v>
      </c>
      <c r="D122" s="227" t="s">
        <v>191</v>
      </c>
      <c r="E122" s="228">
        <v>1</v>
      </c>
      <c r="F122" s="229"/>
      <c r="G122" s="230">
        <f>ROUND(E122*F122,2)</f>
        <v>0</v>
      </c>
      <c r="H122" s="229"/>
      <c r="I122" s="230">
        <f>ROUND(E122*H122,2)</f>
        <v>0</v>
      </c>
      <c r="J122" s="229"/>
      <c r="K122" s="230">
        <f>ROUND(E122*J122,2)</f>
        <v>0</v>
      </c>
      <c r="L122" s="230">
        <v>21</v>
      </c>
      <c r="M122" s="230">
        <f>G122*(1+L122/100)</f>
        <v>0</v>
      </c>
      <c r="N122" s="230">
        <v>7.5000000000000002E-4</v>
      </c>
      <c r="O122" s="230">
        <f>ROUND(E122*N122,2)</f>
        <v>0</v>
      </c>
      <c r="P122" s="230">
        <v>0</v>
      </c>
      <c r="Q122" s="230">
        <f>ROUND(E122*P122,2)</f>
        <v>0</v>
      </c>
      <c r="R122" s="230" t="s">
        <v>201</v>
      </c>
      <c r="S122" s="230" t="s">
        <v>127</v>
      </c>
      <c r="T122" s="231" t="s">
        <v>127</v>
      </c>
      <c r="U122" s="214">
        <v>0</v>
      </c>
      <c r="V122" s="214">
        <f>ROUND(E122*U122,2)</f>
        <v>0</v>
      </c>
      <c r="W122" s="21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202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11"/>
      <c r="B123" s="212"/>
      <c r="C123" s="240" t="s">
        <v>541</v>
      </c>
      <c r="D123" s="216"/>
      <c r="E123" s="217">
        <v>1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132</v>
      </c>
      <c r="AH123" s="204">
        <v>0</v>
      </c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11"/>
      <c r="B124" s="212"/>
      <c r="C124" s="241"/>
      <c r="D124" s="235"/>
      <c r="E124" s="235"/>
      <c r="F124" s="235"/>
      <c r="G124" s="235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133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outlineLevel="1" x14ac:dyDescent="0.2">
      <c r="A125" s="211">
        <v>35</v>
      </c>
      <c r="B125" s="212" t="s">
        <v>542</v>
      </c>
      <c r="C125" s="248" t="s">
        <v>543</v>
      </c>
      <c r="D125" s="213" t="s">
        <v>0</v>
      </c>
      <c r="E125" s="234"/>
      <c r="F125" s="215"/>
      <c r="G125" s="214">
        <f>ROUND(E125*F125,2)</f>
        <v>0</v>
      </c>
      <c r="H125" s="215"/>
      <c r="I125" s="214">
        <f>ROUND(E125*H125,2)</f>
        <v>0</v>
      </c>
      <c r="J125" s="215"/>
      <c r="K125" s="214">
        <f>ROUND(E125*J125,2)</f>
        <v>0</v>
      </c>
      <c r="L125" s="214">
        <v>21</v>
      </c>
      <c r="M125" s="214">
        <f>G125*(1+L125/100)</f>
        <v>0</v>
      </c>
      <c r="N125" s="214">
        <v>0</v>
      </c>
      <c r="O125" s="214">
        <f>ROUND(E125*N125,2)</f>
        <v>0</v>
      </c>
      <c r="P125" s="214">
        <v>0</v>
      </c>
      <c r="Q125" s="214">
        <f>ROUND(E125*P125,2)</f>
        <v>0</v>
      </c>
      <c r="R125" s="214" t="s">
        <v>450</v>
      </c>
      <c r="S125" s="214" t="s">
        <v>127</v>
      </c>
      <c r="T125" s="214" t="s">
        <v>127</v>
      </c>
      <c r="U125" s="214">
        <v>0</v>
      </c>
      <c r="V125" s="214">
        <f>ROUND(E125*U125,2)</f>
        <v>0</v>
      </c>
      <c r="W125" s="21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276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11"/>
      <c r="B126" s="212"/>
      <c r="C126" s="249" t="s">
        <v>544</v>
      </c>
      <c r="D126" s="246"/>
      <c r="E126" s="246"/>
      <c r="F126" s="246"/>
      <c r="G126" s="246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161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11"/>
      <c r="B127" s="212"/>
      <c r="C127" s="240" t="s">
        <v>379</v>
      </c>
      <c r="D127" s="216"/>
      <c r="E127" s="217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132</v>
      </c>
      <c r="AH127" s="204">
        <v>0</v>
      </c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ht="22.5" outlineLevel="1" x14ac:dyDescent="0.2">
      <c r="A128" s="211"/>
      <c r="B128" s="212"/>
      <c r="C128" s="240" t="s">
        <v>545</v>
      </c>
      <c r="D128" s="216"/>
      <c r="E128" s="217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132</v>
      </c>
      <c r="AH128" s="204">
        <v>0</v>
      </c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11"/>
      <c r="B129" s="212"/>
      <c r="C129" s="240" t="s">
        <v>546</v>
      </c>
      <c r="D129" s="216"/>
      <c r="E129" s="217">
        <v>2409.2557999999999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132</v>
      </c>
      <c r="AH129" s="204">
        <v>0</v>
      </c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11"/>
      <c r="B130" s="212"/>
      <c r="C130" s="241"/>
      <c r="D130" s="235"/>
      <c r="E130" s="235"/>
      <c r="F130" s="235"/>
      <c r="G130" s="235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133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ht="22.5" outlineLevel="1" x14ac:dyDescent="0.2">
      <c r="A131" s="225">
        <v>36</v>
      </c>
      <c r="B131" s="226" t="s">
        <v>547</v>
      </c>
      <c r="C131" s="238" t="s">
        <v>548</v>
      </c>
      <c r="D131" s="227" t="s">
        <v>225</v>
      </c>
      <c r="E131" s="228">
        <v>0.14025000000000001</v>
      </c>
      <c r="F131" s="229"/>
      <c r="G131" s="230">
        <f>ROUND(E131*F131,2)</f>
        <v>0</v>
      </c>
      <c r="H131" s="229"/>
      <c r="I131" s="230">
        <f>ROUND(E131*H131,2)</f>
        <v>0</v>
      </c>
      <c r="J131" s="229"/>
      <c r="K131" s="230">
        <f>ROUND(E131*J131,2)</f>
        <v>0</v>
      </c>
      <c r="L131" s="230">
        <v>21</v>
      </c>
      <c r="M131" s="230">
        <f>G131*(1+L131/100)</f>
        <v>0</v>
      </c>
      <c r="N131" s="230">
        <v>0</v>
      </c>
      <c r="O131" s="230">
        <f>ROUND(E131*N131,2)</f>
        <v>0</v>
      </c>
      <c r="P131" s="230">
        <v>0</v>
      </c>
      <c r="Q131" s="230">
        <f>ROUND(E131*P131,2)</f>
        <v>0</v>
      </c>
      <c r="R131" s="230" t="s">
        <v>450</v>
      </c>
      <c r="S131" s="230" t="s">
        <v>127</v>
      </c>
      <c r="T131" s="231" t="s">
        <v>127</v>
      </c>
      <c r="U131" s="214">
        <v>3.379</v>
      </c>
      <c r="V131" s="214">
        <f>ROUND(E131*U131,2)</f>
        <v>0.47</v>
      </c>
      <c r="W131" s="21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428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outlineLevel="1" x14ac:dyDescent="0.2">
      <c r="A132" s="211"/>
      <c r="B132" s="212"/>
      <c r="C132" s="247" t="s">
        <v>549</v>
      </c>
      <c r="D132" s="245"/>
      <c r="E132" s="245"/>
      <c r="F132" s="245"/>
      <c r="G132" s="245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161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11"/>
      <c r="B133" s="212"/>
      <c r="C133" s="240" t="s">
        <v>430</v>
      </c>
      <c r="D133" s="216"/>
      <c r="E133" s="217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132</v>
      </c>
      <c r="AH133" s="204">
        <v>0</v>
      </c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11"/>
      <c r="B134" s="212"/>
      <c r="C134" s="240" t="s">
        <v>550</v>
      </c>
      <c r="D134" s="216"/>
      <c r="E134" s="217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132</v>
      </c>
      <c r="AH134" s="204">
        <v>0</v>
      </c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11"/>
      <c r="B135" s="212"/>
      <c r="C135" s="240" t="s">
        <v>551</v>
      </c>
      <c r="D135" s="216"/>
      <c r="E135" s="217">
        <v>0.14025000000000001</v>
      </c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132</v>
      </c>
      <c r="AH135" s="204">
        <v>0</v>
      </c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11"/>
      <c r="B136" s="212"/>
      <c r="C136" s="241"/>
      <c r="D136" s="235"/>
      <c r="E136" s="235"/>
      <c r="F136" s="235"/>
      <c r="G136" s="235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133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x14ac:dyDescent="0.2">
      <c r="A137" s="219" t="s">
        <v>122</v>
      </c>
      <c r="B137" s="220" t="s">
        <v>79</v>
      </c>
      <c r="C137" s="237" t="s">
        <v>80</v>
      </c>
      <c r="D137" s="221"/>
      <c r="E137" s="222"/>
      <c r="F137" s="223"/>
      <c r="G137" s="223">
        <f>SUMIF(AG138:AG185,"&lt;&gt;NOR",G138:G185)</f>
        <v>0</v>
      </c>
      <c r="H137" s="223"/>
      <c r="I137" s="223">
        <f>SUM(I138:I185)</f>
        <v>0</v>
      </c>
      <c r="J137" s="223"/>
      <c r="K137" s="223">
        <f>SUM(K138:K185)</f>
        <v>0</v>
      </c>
      <c r="L137" s="223"/>
      <c r="M137" s="223">
        <f>SUM(M138:M185)</f>
        <v>0</v>
      </c>
      <c r="N137" s="223"/>
      <c r="O137" s="223">
        <f>SUM(O138:O185)</f>
        <v>0.03</v>
      </c>
      <c r="P137" s="223"/>
      <c r="Q137" s="223">
        <f>SUM(Q138:Q185)</f>
        <v>0.05</v>
      </c>
      <c r="R137" s="223"/>
      <c r="S137" s="223"/>
      <c r="T137" s="224"/>
      <c r="U137" s="218"/>
      <c r="V137" s="218">
        <f>SUM(V138:V185)</f>
        <v>9.7800000000000011</v>
      </c>
      <c r="W137" s="218"/>
      <c r="AG137" t="s">
        <v>123</v>
      </c>
    </row>
    <row r="138" spans="1:60" outlineLevel="1" x14ac:dyDescent="0.2">
      <c r="A138" s="225">
        <v>37</v>
      </c>
      <c r="B138" s="226" t="s">
        <v>552</v>
      </c>
      <c r="C138" s="238" t="s">
        <v>553</v>
      </c>
      <c r="D138" s="227" t="s">
        <v>504</v>
      </c>
      <c r="E138" s="228">
        <v>1</v>
      </c>
      <c r="F138" s="229"/>
      <c r="G138" s="230">
        <f>ROUND(E138*F138,2)</f>
        <v>0</v>
      </c>
      <c r="H138" s="229"/>
      <c r="I138" s="230">
        <f>ROUND(E138*H138,2)</f>
        <v>0</v>
      </c>
      <c r="J138" s="229"/>
      <c r="K138" s="230">
        <f>ROUND(E138*J138,2)</f>
        <v>0</v>
      </c>
      <c r="L138" s="230">
        <v>21</v>
      </c>
      <c r="M138" s="230">
        <f>G138*(1+L138/100)</f>
        <v>0</v>
      </c>
      <c r="N138" s="230">
        <v>0</v>
      </c>
      <c r="O138" s="230">
        <f>ROUND(E138*N138,2)</f>
        <v>0</v>
      </c>
      <c r="P138" s="230">
        <v>3.4200000000000001E-2</v>
      </c>
      <c r="Q138" s="230">
        <f>ROUND(E138*P138,2)</f>
        <v>0.03</v>
      </c>
      <c r="R138" s="230" t="s">
        <v>450</v>
      </c>
      <c r="S138" s="230" t="s">
        <v>127</v>
      </c>
      <c r="T138" s="231" t="s">
        <v>127</v>
      </c>
      <c r="U138" s="214">
        <v>0.46500000000000002</v>
      </c>
      <c r="V138" s="214">
        <f>ROUND(E138*U138,2)</f>
        <v>0.47</v>
      </c>
      <c r="W138" s="21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159</v>
      </c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11"/>
      <c r="B139" s="212"/>
      <c r="C139" s="240" t="s">
        <v>59</v>
      </c>
      <c r="D139" s="216"/>
      <c r="E139" s="217">
        <v>1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132</v>
      </c>
      <c r="AH139" s="204">
        <v>0</v>
      </c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11"/>
      <c r="B140" s="212"/>
      <c r="C140" s="241"/>
      <c r="D140" s="235"/>
      <c r="E140" s="235"/>
      <c r="F140" s="235"/>
      <c r="G140" s="235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133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25">
        <v>38</v>
      </c>
      <c r="B141" s="226" t="s">
        <v>554</v>
      </c>
      <c r="C141" s="238" t="s">
        <v>555</v>
      </c>
      <c r="D141" s="227" t="s">
        <v>504</v>
      </c>
      <c r="E141" s="228">
        <v>1</v>
      </c>
      <c r="F141" s="229"/>
      <c r="G141" s="230">
        <f>ROUND(E141*F141,2)</f>
        <v>0</v>
      </c>
      <c r="H141" s="229"/>
      <c r="I141" s="230">
        <f>ROUND(E141*H141,2)</f>
        <v>0</v>
      </c>
      <c r="J141" s="229"/>
      <c r="K141" s="230">
        <f>ROUND(E141*J141,2)</f>
        <v>0</v>
      </c>
      <c r="L141" s="230">
        <v>21</v>
      </c>
      <c r="M141" s="230">
        <f>G141*(1+L141/100)</f>
        <v>0</v>
      </c>
      <c r="N141" s="230">
        <v>8.8999999999999995E-4</v>
      </c>
      <c r="O141" s="230">
        <f>ROUND(E141*N141,2)</f>
        <v>0</v>
      </c>
      <c r="P141" s="230">
        <v>0</v>
      </c>
      <c r="Q141" s="230">
        <f>ROUND(E141*P141,2)</f>
        <v>0</v>
      </c>
      <c r="R141" s="230" t="s">
        <v>450</v>
      </c>
      <c r="S141" s="230" t="s">
        <v>127</v>
      </c>
      <c r="T141" s="231" t="s">
        <v>127</v>
      </c>
      <c r="U141" s="214">
        <v>1.1200000000000001</v>
      </c>
      <c r="V141" s="214">
        <f>ROUND(E141*U141,2)</f>
        <v>1.1200000000000001</v>
      </c>
      <c r="W141" s="21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159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outlineLevel="1" x14ac:dyDescent="0.2">
      <c r="A142" s="211"/>
      <c r="B142" s="212"/>
      <c r="C142" s="240" t="s">
        <v>59</v>
      </c>
      <c r="D142" s="216"/>
      <c r="E142" s="217">
        <v>1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132</v>
      </c>
      <c r="AH142" s="204">
        <v>0</v>
      </c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outlineLevel="1" x14ac:dyDescent="0.2">
      <c r="A143" s="211"/>
      <c r="B143" s="212"/>
      <c r="C143" s="241"/>
      <c r="D143" s="235"/>
      <c r="E143" s="235"/>
      <c r="F143" s="235"/>
      <c r="G143" s="235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133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outlineLevel="1" x14ac:dyDescent="0.2">
      <c r="A144" s="225">
        <v>39</v>
      </c>
      <c r="B144" s="226" t="s">
        <v>556</v>
      </c>
      <c r="C144" s="238" t="s">
        <v>557</v>
      </c>
      <c r="D144" s="227" t="s">
        <v>504</v>
      </c>
      <c r="E144" s="228">
        <v>1</v>
      </c>
      <c r="F144" s="229"/>
      <c r="G144" s="230">
        <f>ROUND(E144*F144,2)</f>
        <v>0</v>
      </c>
      <c r="H144" s="229"/>
      <c r="I144" s="230">
        <f>ROUND(E144*H144,2)</f>
        <v>0</v>
      </c>
      <c r="J144" s="229"/>
      <c r="K144" s="230">
        <f>ROUND(E144*J144,2)</f>
        <v>0</v>
      </c>
      <c r="L144" s="230">
        <v>21</v>
      </c>
      <c r="M144" s="230">
        <f>G144*(1+L144/100)</f>
        <v>0</v>
      </c>
      <c r="N144" s="230">
        <v>0</v>
      </c>
      <c r="O144" s="230">
        <f>ROUND(E144*N144,2)</f>
        <v>0</v>
      </c>
      <c r="P144" s="230">
        <v>0</v>
      </c>
      <c r="Q144" s="230">
        <f>ROUND(E144*P144,2)</f>
        <v>0</v>
      </c>
      <c r="R144" s="230" t="s">
        <v>450</v>
      </c>
      <c r="S144" s="230" t="s">
        <v>127</v>
      </c>
      <c r="T144" s="231" t="s">
        <v>127</v>
      </c>
      <c r="U144" s="214">
        <v>1.77</v>
      </c>
      <c r="V144" s="214">
        <f>ROUND(E144*U144,2)</f>
        <v>1.77</v>
      </c>
      <c r="W144" s="21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159</v>
      </c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outlineLevel="1" x14ac:dyDescent="0.2">
      <c r="A145" s="211"/>
      <c r="B145" s="212"/>
      <c r="C145" s="240" t="s">
        <v>59</v>
      </c>
      <c r="D145" s="216"/>
      <c r="E145" s="217">
        <v>1</v>
      </c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132</v>
      </c>
      <c r="AH145" s="204">
        <v>0</v>
      </c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11"/>
      <c r="B146" s="212"/>
      <c r="C146" s="241"/>
      <c r="D146" s="235"/>
      <c r="E146" s="235"/>
      <c r="F146" s="235"/>
      <c r="G146" s="235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133</v>
      </c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25">
        <v>40</v>
      </c>
      <c r="B147" s="226" t="s">
        <v>558</v>
      </c>
      <c r="C147" s="238" t="s">
        <v>559</v>
      </c>
      <c r="D147" s="227" t="s">
        <v>504</v>
      </c>
      <c r="E147" s="228">
        <v>1</v>
      </c>
      <c r="F147" s="229"/>
      <c r="G147" s="230">
        <f>ROUND(E147*F147,2)</f>
        <v>0</v>
      </c>
      <c r="H147" s="229"/>
      <c r="I147" s="230">
        <f>ROUND(E147*H147,2)</f>
        <v>0</v>
      </c>
      <c r="J147" s="229"/>
      <c r="K147" s="230">
        <f>ROUND(E147*J147,2)</f>
        <v>0</v>
      </c>
      <c r="L147" s="230">
        <v>21</v>
      </c>
      <c r="M147" s="230">
        <f>G147*(1+L147/100)</f>
        <v>0</v>
      </c>
      <c r="N147" s="230">
        <v>0</v>
      </c>
      <c r="O147" s="230">
        <f>ROUND(E147*N147,2)</f>
        <v>0</v>
      </c>
      <c r="P147" s="230">
        <v>1.9460000000000002E-2</v>
      </c>
      <c r="Q147" s="230">
        <f>ROUND(E147*P147,2)</f>
        <v>0.02</v>
      </c>
      <c r="R147" s="230" t="s">
        <v>450</v>
      </c>
      <c r="S147" s="230" t="s">
        <v>127</v>
      </c>
      <c r="T147" s="231" t="s">
        <v>127</v>
      </c>
      <c r="U147" s="214">
        <v>0.38200000000000001</v>
      </c>
      <c r="V147" s="214">
        <f>ROUND(E147*U147,2)</f>
        <v>0.38</v>
      </c>
      <c r="W147" s="21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159</v>
      </c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11"/>
      <c r="B148" s="212"/>
      <c r="C148" s="240" t="s">
        <v>59</v>
      </c>
      <c r="D148" s="216"/>
      <c r="E148" s="217">
        <v>1</v>
      </c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132</v>
      </c>
      <c r="AH148" s="204">
        <v>0</v>
      </c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11"/>
      <c r="B149" s="212"/>
      <c r="C149" s="241"/>
      <c r="D149" s="235"/>
      <c r="E149" s="235"/>
      <c r="F149" s="235"/>
      <c r="G149" s="235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133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outlineLevel="1" x14ac:dyDescent="0.2">
      <c r="A150" s="225">
        <v>41</v>
      </c>
      <c r="B150" s="226" t="s">
        <v>560</v>
      </c>
      <c r="C150" s="238" t="s">
        <v>561</v>
      </c>
      <c r="D150" s="227" t="s">
        <v>504</v>
      </c>
      <c r="E150" s="228">
        <v>1</v>
      </c>
      <c r="F150" s="229"/>
      <c r="G150" s="230">
        <f>ROUND(E150*F150,2)</f>
        <v>0</v>
      </c>
      <c r="H150" s="229"/>
      <c r="I150" s="230">
        <f>ROUND(E150*H150,2)</f>
        <v>0</v>
      </c>
      <c r="J150" s="229"/>
      <c r="K150" s="230">
        <f>ROUND(E150*J150,2)</f>
        <v>0</v>
      </c>
      <c r="L150" s="230">
        <v>21</v>
      </c>
      <c r="M150" s="230">
        <f>G150*(1+L150/100)</f>
        <v>0</v>
      </c>
      <c r="N150" s="230">
        <v>1.401E-2</v>
      </c>
      <c r="O150" s="230">
        <f>ROUND(E150*N150,2)</f>
        <v>0.01</v>
      </c>
      <c r="P150" s="230">
        <v>0</v>
      </c>
      <c r="Q150" s="230">
        <f>ROUND(E150*P150,2)</f>
        <v>0</v>
      </c>
      <c r="R150" s="230" t="s">
        <v>450</v>
      </c>
      <c r="S150" s="230" t="s">
        <v>127</v>
      </c>
      <c r="T150" s="231" t="s">
        <v>127</v>
      </c>
      <c r="U150" s="214">
        <v>1.1890000000000001</v>
      </c>
      <c r="V150" s="214">
        <f>ROUND(E150*U150,2)</f>
        <v>1.19</v>
      </c>
      <c r="W150" s="21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159</v>
      </c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outlineLevel="1" x14ac:dyDescent="0.2">
      <c r="A151" s="211"/>
      <c r="B151" s="212"/>
      <c r="C151" s="240" t="s">
        <v>59</v>
      </c>
      <c r="D151" s="216"/>
      <c r="E151" s="217">
        <v>1</v>
      </c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132</v>
      </c>
      <c r="AH151" s="204">
        <v>0</v>
      </c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11"/>
      <c r="B152" s="212"/>
      <c r="C152" s="241"/>
      <c r="D152" s="235"/>
      <c r="E152" s="235"/>
      <c r="F152" s="235"/>
      <c r="G152" s="235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133</v>
      </c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25">
        <v>42</v>
      </c>
      <c r="B153" s="226" t="s">
        <v>562</v>
      </c>
      <c r="C153" s="238" t="s">
        <v>563</v>
      </c>
      <c r="D153" s="227" t="s">
        <v>504</v>
      </c>
      <c r="E153" s="228">
        <v>1</v>
      </c>
      <c r="F153" s="229"/>
      <c r="G153" s="230">
        <f>ROUND(E153*F153,2)</f>
        <v>0</v>
      </c>
      <c r="H153" s="229"/>
      <c r="I153" s="230">
        <f>ROUND(E153*H153,2)</f>
        <v>0</v>
      </c>
      <c r="J153" s="229"/>
      <c r="K153" s="230">
        <f>ROUND(E153*J153,2)</f>
        <v>0</v>
      </c>
      <c r="L153" s="230">
        <v>21</v>
      </c>
      <c r="M153" s="230">
        <f>G153*(1+L153/100)</f>
        <v>0</v>
      </c>
      <c r="N153" s="230">
        <v>1.41E-3</v>
      </c>
      <c r="O153" s="230">
        <f>ROUND(E153*N153,2)</f>
        <v>0</v>
      </c>
      <c r="P153" s="230">
        <v>0</v>
      </c>
      <c r="Q153" s="230">
        <f>ROUND(E153*P153,2)</f>
        <v>0</v>
      </c>
      <c r="R153" s="230" t="s">
        <v>450</v>
      </c>
      <c r="S153" s="230" t="s">
        <v>127</v>
      </c>
      <c r="T153" s="231" t="s">
        <v>127</v>
      </c>
      <c r="U153" s="214">
        <v>1.575</v>
      </c>
      <c r="V153" s="214">
        <f>ROUND(E153*U153,2)</f>
        <v>1.58</v>
      </c>
      <c r="W153" s="21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159</v>
      </c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11"/>
      <c r="B154" s="212"/>
      <c r="C154" s="240" t="s">
        <v>59</v>
      </c>
      <c r="D154" s="216"/>
      <c r="E154" s="217">
        <v>1</v>
      </c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132</v>
      </c>
      <c r="AH154" s="204">
        <v>0</v>
      </c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outlineLevel="1" x14ac:dyDescent="0.2">
      <c r="A155" s="211"/>
      <c r="B155" s="212"/>
      <c r="C155" s="241"/>
      <c r="D155" s="235"/>
      <c r="E155" s="235"/>
      <c r="F155" s="235"/>
      <c r="G155" s="235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133</v>
      </c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outlineLevel="1" x14ac:dyDescent="0.2">
      <c r="A156" s="225">
        <v>43</v>
      </c>
      <c r="B156" s="226" t="s">
        <v>564</v>
      </c>
      <c r="C156" s="238" t="s">
        <v>565</v>
      </c>
      <c r="D156" s="227" t="s">
        <v>504</v>
      </c>
      <c r="E156" s="228">
        <v>3</v>
      </c>
      <c r="F156" s="229"/>
      <c r="G156" s="230">
        <f>ROUND(E156*F156,2)</f>
        <v>0</v>
      </c>
      <c r="H156" s="229"/>
      <c r="I156" s="230">
        <f>ROUND(E156*H156,2)</f>
        <v>0</v>
      </c>
      <c r="J156" s="229"/>
      <c r="K156" s="230">
        <f>ROUND(E156*J156,2)</f>
        <v>0</v>
      </c>
      <c r="L156" s="230">
        <v>21</v>
      </c>
      <c r="M156" s="230">
        <f>G156*(1+L156/100)</f>
        <v>0</v>
      </c>
      <c r="N156" s="230">
        <v>3.0000000000000001E-5</v>
      </c>
      <c r="O156" s="230">
        <f>ROUND(E156*N156,2)</f>
        <v>0</v>
      </c>
      <c r="P156" s="230">
        <v>0</v>
      </c>
      <c r="Q156" s="230">
        <f>ROUND(E156*P156,2)</f>
        <v>0</v>
      </c>
      <c r="R156" s="230" t="s">
        <v>450</v>
      </c>
      <c r="S156" s="230" t="s">
        <v>127</v>
      </c>
      <c r="T156" s="231" t="s">
        <v>127</v>
      </c>
      <c r="U156" s="214">
        <v>0.33</v>
      </c>
      <c r="V156" s="214">
        <f>ROUND(E156*U156,2)</f>
        <v>0.99</v>
      </c>
      <c r="W156" s="21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159</v>
      </c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outlineLevel="1" x14ac:dyDescent="0.2">
      <c r="A157" s="211"/>
      <c r="B157" s="212"/>
      <c r="C157" s="240" t="s">
        <v>61</v>
      </c>
      <c r="D157" s="216"/>
      <c r="E157" s="217">
        <v>3</v>
      </c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132</v>
      </c>
      <c r="AH157" s="204">
        <v>0</v>
      </c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outlineLevel="1" x14ac:dyDescent="0.2">
      <c r="A158" s="211"/>
      <c r="B158" s="212"/>
      <c r="C158" s="241"/>
      <c r="D158" s="235"/>
      <c r="E158" s="235"/>
      <c r="F158" s="235"/>
      <c r="G158" s="235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 t="s">
        <v>133</v>
      </c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</row>
    <row r="159" spans="1:60" ht="33.75" outlineLevel="1" x14ac:dyDescent="0.2">
      <c r="A159" s="225">
        <v>44</v>
      </c>
      <c r="B159" s="226" t="s">
        <v>566</v>
      </c>
      <c r="C159" s="238" t="s">
        <v>567</v>
      </c>
      <c r="D159" s="227" t="s">
        <v>191</v>
      </c>
      <c r="E159" s="228">
        <v>1</v>
      </c>
      <c r="F159" s="229"/>
      <c r="G159" s="230">
        <f>ROUND(E159*F159,2)</f>
        <v>0</v>
      </c>
      <c r="H159" s="229"/>
      <c r="I159" s="230">
        <f>ROUND(E159*H159,2)</f>
        <v>0</v>
      </c>
      <c r="J159" s="229"/>
      <c r="K159" s="230">
        <f>ROUND(E159*J159,2)</f>
        <v>0</v>
      </c>
      <c r="L159" s="230">
        <v>21</v>
      </c>
      <c r="M159" s="230">
        <f>G159*(1+L159/100)</f>
        <v>0</v>
      </c>
      <c r="N159" s="230">
        <v>1.72E-3</v>
      </c>
      <c r="O159" s="230">
        <f>ROUND(E159*N159,2)</f>
        <v>0</v>
      </c>
      <c r="P159" s="230">
        <v>0</v>
      </c>
      <c r="Q159" s="230">
        <f>ROUND(E159*P159,2)</f>
        <v>0</v>
      </c>
      <c r="R159" s="230" t="s">
        <v>450</v>
      </c>
      <c r="S159" s="230" t="s">
        <v>127</v>
      </c>
      <c r="T159" s="231" t="s">
        <v>127</v>
      </c>
      <c r="U159" s="214">
        <v>0.47599999999999998</v>
      </c>
      <c r="V159" s="214">
        <f>ROUND(E159*U159,2)</f>
        <v>0.48</v>
      </c>
      <c r="W159" s="21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159</v>
      </c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11"/>
      <c r="B160" s="212"/>
      <c r="C160" s="240" t="s">
        <v>59</v>
      </c>
      <c r="D160" s="216"/>
      <c r="E160" s="217">
        <v>1</v>
      </c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132</v>
      </c>
      <c r="AH160" s="204">
        <v>0</v>
      </c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outlineLevel="1" x14ac:dyDescent="0.2">
      <c r="A161" s="211"/>
      <c r="B161" s="212"/>
      <c r="C161" s="241"/>
      <c r="D161" s="235"/>
      <c r="E161" s="235"/>
      <c r="F161" s="235"/>
      <c r="G161" s="235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 t="s">
        <v>133</v>
      </c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</row>
    <row r="162" spans="1:60" outlineLevel="1" x14ac:dyDescent="0.2">
      <c r="A162" s="225">
        <v>45</v>
      </c>
      <c r="B162" s="226" t="s">
        <v>568</v>
      </c>
      <c r="C162" s="238" t="s">
        <v>569</v>
      </c>
      <c r="D162" s="227" t="s">
        <v>191</v>
      </c>
      <c r="E162" s="228">
        <v>1</v>
      </c>
      <c r="F162" s="229"/>
      <c r="G162" s="230">
        <f>ROUND(E162*F162,2)</f>
        <v>0</v>
      </c>
      <c r="H162" s="229"/>
      <c r="I162" s="230">
        <f>ROUND(E162*H162,2)</f>
        <v>0</v>
      </c>
      <c r="J162" s="229"/>
      <c r="K162" s="230">
        <f>ROUND(E162*J162,2)</f>
        <v>0</v>
      </c>
      <c r="L162" s="230">
        <v>21</v>
      </c>
      <c r="M162" s="230">
        <f>G162*(1+L162/100)</f>
        <v>0</v>
      </c>
      <c r="N162" s="230">
        <v>1.2999999999999999E-4</v>
      </c>
      <c r="O162" s="230">
        <f>ROUND(E162*N162,2)</f>
        <v>0</v>
      </c>
      <c r="P162" s="230">
        <v>0</v>
      </c>
      <c r="Q162" s="230">
        <f>ROUND(E162*P162,2)</f>
        <v>0</v>
      </c>
      <c r="R162" s="230" t="s">
        <v>450</v>
      </c>
      <c r="S162" s="230" t="s">
        <v>127</v>
      </c>
      <c r="T162" s="231" t="s">
        <v>127</v>
      </c>
      <c r="U162" s="214">
        <v>0.65500000000000003</v>
      </c>
      <c r="V162" s="214">
        <f>ROUND(E162*U162,2)</f>
        <v>0.66</v>
      </c>
      <c r="W162" s="21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159</v>
      </c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outlineLevel="1" x14ac:dyDescent="0.2">
      <c r="A163" s="211"/>
      <c r="B163" s="212"/>
      <c r="C163" s="240" t="s">
        <v>59</v>
      </c>
      <c r="D163" s="216"/>
      <c r="E163" s="217">
        <v>1</v>
      </c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132</v>
      </c>
      <c r="AH163" s="204">
        <v>0</v>
      </c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outlineLevel="1" x14ac:dyDescent="0.2">
      <c r="A164" s="211"/>
      <c r="B164" s="212"/>
      <c r="C164" s="241"/>
      <c r="D164" s="235"/>
      <c r="E164" s="235"/>
      <c r="F164" s="235"/>
      <c r="G164" s="235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133</v>
      </c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outlineLevel="1" x14ac:dyDescent="0.2">
      <c r="A165" s="225">
        <v>46</v>
      </c>
      <c r="B165" s="226" t="s">
        <v>570</v>
      </c>
      <c r="C165" s="238" t="s">
        <v>571</v>
      </c>
      <c r="D165" s="227" t="s">
        <v>504</v>
      </c>
      <c r="E165" s="228">
        <v>1</v>
      </c>
      <c r="F165" s="229"/>
      <c r="G165" s="230">
        <f>ROUND(E165*F165,2)</f>
        <v>0</v>
      </c>
      <c r="H165" s="229"/>
      <c r="I165" s="230">
        <f>ROUND(E165*H165,2)</f>
        <v>0</v>
      </c>
      <c r="J165" s="229"/>
      <c r="K165" s="230">
        <f>ROUND(E165*J165,2)</f>
        <v>0</v>
      </c>
      <c r="L165" s="230">
        <v>21</v>
      </c>
      <c r="M165" s="230">
        <f>G165*(1+L165/100)</f>
        <v>0</v>
      </c>
      <c r="N165" s="230">
        <v>0</v>
      </c>
      <c r="O165" s="230">
        <f>ROUND(E165*N165,2)</f>
        <v>0</v>
      </c>
      <c r="P165" s="230">
        <v>0</v>
      </c>
      <c r="Q165" s="230">
        <f>ROUND(E165*P165,2)</f>
        <v>0</v>
      </c>
      <c r="R165" s="230"/>
      <c r="S165" s="230" t="s">
        <v>233</v>
      </c>
      <c r="T165" s="231" t="s">
        <v>128</v>
      </c>
      <c r="U165" s="214">
        <v>0</v>
      </c>
      <c r="V165" s="214">
        <f>ROUND(E165*U165,2)</f>
        <v>0</v>
      </c>
      <c r="W165" s="21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 t="s">
        <v>159</v>
      </c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</row>
    <row r="166" spans="1:60" outlineLevel="1" x14ac:dyDescent="0.2">
      <c r="A166" s="211"/>
      <c r="B166" s="212"/>
      <c r="C166" s="240" t="s">
        <v>572</v>
      </c>
      <c r="D166" s="216"/>
      <c r="E166" s="217">
        <v>1</v>
      </c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 t="s">
        <v>132</v>
      </c>
      <c r="AH166" s="204">
        <v>0</v>
      </c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</row>
    <row r="167" spans="1:60" outlineLevel="1" x14ac:dyDescent="0.2">
      <c r="A167" s="211"/>
      <c r="B167" s="212"/>
      <c r="C167" s="241"/>
      <c r="D167" s="235"/>
      <c r="E167" s="235"/>
      <c r="F167" s="235"/>
      <c r="G167" s="235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 t="s">
        <v>133</v>
      </c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</row>
    <row r="168" spans="1:60" outlineLevel="1" x14ac:dyDescent="0.2">
      <c r="A168" s="225">
        <v>47</v>
      </c>
      <c r="B168" s="226" t="s">
        <v>573</v>
      </c>
      <c r="C168" s="238" t="s">
        <v>574</v>
      </c>
      <c r="D168" s="227" t="s">
        <v>504</v>
      </c>
      <c r="E168" s="228">
        <v>1</v>
      </c>
      <c r="F168" s="229"/>
      <c r="G168" s="230">
        <f>ROUND(E168*F168,2)</f>
        <v>0</v>
      </c>
      <c r="H168" s="229"/>
      <c r="I168" s="230">
        <f>ROUND(E168*H168,2)</f>
        <v>0</v>
      </c>
      <c r="J168" s="229"/>
      <c r="K168" s="230">
        <f>ROUND(E168*J168,2)</f>
        <v>0</v>
      </c>
      <c r="L168" s="230">
        <v>21</v>
      </c>
      <c r="M168" s="230">
        <f>G168*(1+L168/100)</f>
        <v>0</v>
      </c>
      <c r="N168" s="230">
        <v>1.9890000000000001E-2</v>
      </c>
      <c r="O168" s="230">
        <f>ROUND(E168*N168,2)</f>
        <v>0.02</v>
      </c>
      <c r="P168" s="230">
        <v>0</v>
      </c>
      <c r="Q168" s="230">
        <f>ROUND(E168*P168,2)</f>
        <v>0</v>
      </c>
      <c r="R168" s="230"/>
      <c r="S168" s="230" t="s">
        <v>233</v>
      </c>
      <c r="T168" s="231" t="s">
        <v>341</v>
      </c>
      <c r="U168" s="214">
        <v>0.97299999999999998</v>
      </c>
      <c r="V168" s="214">
        <f>ROUND(E168*U168,2)</f>
        <v>0.97</v>
      </c>
      <c r="W168" s="21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 t="s">
        <v>159</v>
      </c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</row>
    <row r="169" spans="1:60" outlineLevel="1" x14ac:dyDescent="0.2">
      <c r="A169" s="211"/>
      <c r="B169" s="212"/>
      <c r="C169" s="240" t="s">
        <v>59</v>
      </c>
      <c r="D169" s="216"/>
      <c r="E169" s="217">
        <v>1</v>
      </c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132</v>
      </c>
      <c r="AH169" s="204">
        <v>0</v>
      </c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outlineLevel="1" x14ac:dyDescent="0.2">
      <c r="A170" s="211"/>
      <c r="B170" s="212"/>
      <c r="C170" s="241"/>
      <c r="D170" s="235"/>
      <c r="E170" s="235"/>
      <c r="F170" s="235"/>
      <c r="G170" s="235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133</v>
      </c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</row>
    <row r="171" spans="1:60" ht="22.5" outlineLevel="1" x14ac:dyDescent="0.2">
      <c r="A171" s="225">
        <v>48</v>
      </c>
      <c r="B171" s="226" t="s">
        <v>575</v>
      </c>
      <c r="C171" s="238" t="s">
        <v>576</v>
      </c>
      <c r="D171" s="227" t="s">
        <v>191</v>
      </c>
      <c r="E171" s="228">
        <v>1</v>
      </c>
      <c r="F171" s="229"/>
      <c r="G171" s="230">
        <f>ROUND(E171*F171,2)</f>
        <v>0</v>
      </c>
      <c r="H171" s="229"/>
      <c r="I171" s="230">
        <f>ROUND(E171*H171,2)</f>
        <v>0</v>
      </c>
      <c r="J171" s="229"/>
      <c r="K171" s="230">
        <f>ROUND(E171*J171,2)</f>
        <v>0</v>
      </c>
      <c r="L171" s="230">
        <v>21</v>
      </c>
      <c r="M171" s="230">
        <f>G171*(1+L171/100)</f>
        <v>0</v>
      </c>
      <c r="N171" s="230">
        <v>1.48E-3</v>
      </c>
      <c r="O171" s="230">
        <f>ROUND(E171*N171,2)</f>
        <v>0</v>
      </c>
      <c r="P171" s="230">
        <v>0</v>
      </c>
      <c r="Q171" s="230">
        <f>ROUND(E171*P171,2)</f>
        <v>0</v>
      </c>
      <c r="R171" s="230" t="s">
        <v>201</v>
      </c>
      <c r="S171" s="230" t="s">
        <v>127</v>
      </c>
      <c r="T171" s="231" t="s">
        <v>127</v>
      </c>
      <c r="U171" s="214">
        <v>0</v>
      </c>
      <c r="V171" s="214">
        <f>ROUND(E171*U171,2)</f>
        <v>0</v>
      </c>
      <c r="W171" s="21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202</v>
      </c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outlineLevel="1" x14ac:dyDescent="0.2">
      <c r="A172" s="211"/>
      <c r="B172" s="212"/>
      <c r="C172" s="240" t="s">
        <v>59</v>
      </c>
      <c r="D172" s="216"/>
      <c r="E172" s="217">
        <v>1</v>
      </c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132</v>
      </c>
      <c r="AH172" s="204">
        <v>0</v>
      </c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outlineLevel="1" x14ac:dyDescent="0.2">
      <c r="A173" s="211"/>
      <c r="B173" s="212"/>
      <c r="C173" s="241"/>
      <c r="D173" s="235"/>
      <c r="E173" s="235"/>
      <c r="F173" s="235"/>
      <c r="G173" s="235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 t="s">
        <v>133</v>
      </c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</row>
    <row r="174" spans="1:60" outlineLevel="1" x14ac:dyDescent="0.2">
      <c r="A174" s="211">
        <v>49</v>
      </c>
      <c r="B174" s="212" t="s">
        <v>577</v>
      </c>
      <c r="C174" s="248" t="s">
        <v>578</v>
      </c>
      <c r="D174" s="213" t="s">
        <v>0</v>
      </c>
      <c r="E174" s="234"/>
      <c r="F174" s="215"/>
      <c r="G174" s="214">
        <f>ROUND(E174*F174,2)</f>
        <v>0</v>
      </c>
      <c r="H174" s="215"/>
      <c r="I174" s="214">
        <f>ROUND(E174*H174,2)</f>
        <v>0</v>
      </c>
      <c r="J174" s="215"/>
      <c r="K174" s="214">
        <f>ROUND(E174*J174,2)</f>
        <v>0</v>
      </c>
      <c r="L174" s="214">
        <v>21</v>
      </c>
      <c r="M174" s="214">
        <f>G174*(1+L174/100)</f>
        <v>0</v>
      </c>
      <c r="N174" s="214">
        <v>0</v>
      </c>
      <c r="O174" s="214">
        <f>ROUND(E174*N174,2)</f>
        <v>0</v>
      </c>
      <c r="P174" s="214">
        <v>0</v>
      </c>
      <c r="Q174" s="214">
        <f>ROUND(E174*P174,2)</f>
        <v>0</v>
      </c>
      <c r="R174" s="214" t="s">
        <v>450</v>
      </c>
      <c r="S174" s="214" t="s">
        <v>127</v>
      </c>
      <c r="T174" s="214" t="s">
        <v>127</v>
      </c>
      <c r="U174" s="214">
        <v>0</v>
      </c>
      <c r="V174" s="214">
        <f>ROUND(E174*U174,2)</f>
        <v>0</v>
      </c>
      <c r="W174" s="21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 t="s">
        <v>276</v>
      </c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</row>
    <row r="175" spans="1:60" outlineLevel="1" x14ac:dyDescent="0.2">
      <c r="A175" s="211"/>
      <c r="B175" s="212"/>
      <c r="C175" s="249" t="s">
        <v>579</v>
      </c>
      <c r="D175" s="246"/>
      <c r="E175" s="246"/>
      <c r="F175" s="246"/>
      <c r="G175" s="246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161</v>
      </c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</row>
    <row r="176" spans="1:60" outlineLevel="1" x14ac:dyDescent="0.2">
      <c r="A176" s="211"/>
      <c r="B176" s="212"/>
      <c r="C176" s="240" t="s">
        <v>379</v>
      </c>
      <c r="D176" s="216"/>
      <c r="E176" s="217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132</v>
      </c>
      <c r="AH176" s="204">
        <v>0</v>
      </c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</row>
    <row r="177" spans="1:60" outlineLevel="1" x14ac:dyDescent="0.2">
      <c r="A177" s="211"/>
      <c r="B177" s="212"/>
      <c r="C177" s="240" t="s">
        <v>580</v>
      </c>
      <c r="D177" s="216"/>
      <c r="E177" s="217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 t="s">
        <v>132</v>
      </c>
      <c r="AH177" s="204">
        <v>0</v>
      </c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</row>
    <row r="178" spans="1:60" outlineLevel="1" x14ac:dyDescent="0.2">
      <c r="A178" s="211"/>
      <c r="B178" s="212"/>
      <c r="C178" s="240" t="s">
        <v>581</v>
      </c>
      <c r="D178" s="216"/>
      <c r="E178" s="217">
        <v>145.685</v>
      </c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132</v>
      </c>
      <c r="AH178" s="204">
        <v>0</v>
      </c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outlineLevel="1" x14ac:dyDescent="0.2">
      <c r="A179" s="211"/>
      <c r="B179" s="212"/>
      <c r="C179" s="241"/>
      <c r="D179" s="235"/>
      <c r="E179" s="235"/>
      <c r="F179" s="235"/>
      <c r="G179" s="235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 t="s">
        <v>133</v>
      </c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</row>
    <row r="180" spans="1:60" ht="22.5" outlineLevel="1" x14ac:dyDescent="0.2">
      <c r="A180" s="225">
        <v>50</v>
      </c>
      <c r="B180" s="226" t="s">
        <v>582</v>
      </c>
      <c r="C180" s="238" t="s">
        <v>583</v>
      </c>
      <c r="D180" s="227" t="s">
        <v>225</v>
      </c>
      <c r="E180" s="228">
        <v>5.3659999999999999E-2</v>
      </c>
      <c r="F180" s="229"/>
      <c r="G180" s="230">
        <f>ROUND(E180*F180,2)</f>
        <v>0</v>
      </c>
      <c r="H180" s="229"/>
      <c r="I180" s="230">
        <f>ROUND(E180*H180,2)</f>
        <v>0</v>
      </c>
      <c r="J180" s="229"/>
      <c r="K180" s="230">
        <f>ROUND(E180*J180,2)</f>
        <v>0</v>
      </c>
      <c r="L180" s="230">
        <v>21</v>
      </c>
      <c r="M180" s="230">
        <f>G180*(1+L180/100)</f>
        <v>0</v>
      </c>
      <c r="N180" s="230">
        <v>0</v>
      </c>
      <c r="O180" s="230">
        <f>ROUND(E180*N180,2)</f>
        <v>0</v>
      </c>
      <c r="P180" s="230">
        <v>0</v>
      </c>
      <c r="Q180" s="230">
        <f>ROUND(E180*P180,2)</f>
        <v>0</v>
      </c>
      <c r="R180" s="230" t="s">
        <v>450</v>
      </c>
      <c r="S180" s="230" t="s">
        <v>127</v>
      </c>
      <c r="T180" s="231" t="s">
        <v>127</v>
      </c>
      <c r="U180" s="214">
        <v>3.169</v>
      </c>
      <c r="V180" s="214">
        <f>ROUND(E180*U180,2)</f>
        <v>0.17</v>
      </c>
      <c r="W180" s="21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 t="s">
        <v>428</v>
      </c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</row>
    <row r="181" spans="1:60" outlineLevel="1" x14ac:dyDescent="0.2">
      <c r="A181" s="211"/>
      <c r="B181" s="212"/>
      <c r="C181" s="247" t="s">
        <v>584</v>
      </c>
      <c r="D181" s="245"/>
      <c r="E181" s="245"/>
      <c r="F181" s="245"/>
      <c r="G181" s="245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 t="s">
        <v>161</v>
      </c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</row>
    <row r="182" spans="1:60" outlineLevel="1" x14ac:dyDescent="0.2">
      <c r="A182" s="211"/>
      <c r="B182" s="212"/>
      <c r="C182" s="240" t="s">
        <v>430</v>
      </c>
      <c r="D182" s="216"/>
      <c r="E182" s="217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 t="s">
        <v>132</v>
      </c>
      <c r="AH182" s="204">
        <v>0</v>
      </c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</row>
    <row r="183" spans="1:60" outlineLevel="1" x14ac:dyDescent="0.2">
      <c r="A183" s="211"/>
      <c r="B183" s="212"/>
      <c r="C183" s="240" t="s">
        <v>585</v>
      </c>
      <c r="D183" s="216"/>
      <c r="E183" s="217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 t="s">
        <v>132</v>
      </c>
      <c r="AH183" s="204">
        <v>0</v>
      </c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</row>
    <row r="184" spans="1:60" outlineLevel="1" x14ac:dyDescent="0.2">
      <c r="A184" s="211"/>
      <c r="B184" s="212"/>
      <c r="C184" s="240" t="s">
        <v>586</v>
      </c>
      <c r="D184" s="216"/>
      <c r="E184" s="217">
        <v>5.3659999999999999E-2</v>
      </c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 t="s">
        <v>132</v>
      </c>
      <c r="AH184" s="204">
        <v>0</v>
      </c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</row>
    <row r="185" spans="1:60" outlineLevel="1" x14ac:dyDescent="0.2">
      <c r="A185" s="211"/>
      <c r="B185" s="212"/>
      <c r="C185" s="241"/>
      <c r="D185" s="235"/>
      <c r="E185" s="235"/>
      <c r="F185" s="235"/>
      <c r="G185" s="235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 t="s">
        <v>133</v>
      </c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</row>
    <row r="186" spans="1:60" x14ac:dyDescent="0.2">
      <c r="A186" s="219" t="s">
        <v>122</v>
      </c>
      <c r="B186" s="220" t="s">
        <v>81</v>
      </c>
      <c r="C186" s="237" t="s">
        <v>82</v>
      </c>
      <c r="D186" s="221"/>
      <c r="E186" s="222"/>
      <c r="F186" s="223"/>
      <c r="G186" s="223">
        <f>SUMIF(AG187:AG195,"&lt;&gt;NOR",G187:G195)</f>
        <v>0</v>
      </c>
      <c r="H186" s="223"/>
      <c r="I186" s="223">
        <f>SUM(I187:I195)</f>
        <v>0</v>
      </c>
      <c r="J186" s="223"/>
      <c r="K186" s="223">
        <f>SUM(K187:K195)</f>
        <v>0</v>
      </c>
      <c r="L186" s="223"/>
      <c r="M186" s="223">
        <f>SUM(M187:M195)</f>
        <v>0</v>
      </c>
      <c r="N186" s="223"/>
      <c r="O186" s="223">
        <f>SUM(O187:O195)</f>
        <v>0.01</v>
      </c>
      <c r="P186" s="223"/>
      <c r="Q186" s="223">
        <f>SUM(Q187:Q195)</f>
        <v>0</v>
      </c>
      <c r="R186" s="223"/>
      <c r="S186" s="223"/>
      <c r="T186" s="224"/>
      <c r="U186" s="218"/>
      <c r="V186" s="218">
        <f>SUM(V187:V195)</f>
        <v>1.77</v>
      </c>
      <c r="W186" s="218"/>
      <c r="AG186" t="s">
        <v>123</v>
      </c>
    </row>
    <row r="187" spans="1:60" outlineLevel="1" x14ac:dyDescent="0.2">
      <c r="A187" s="225">
        <v>51</v>
      </c>
      <c r="B187" s="226" t="s">
        <v>587</v>
      </c>
      <c r="C187" s="238" t="s">
        <v>588</v>
      </c>
      <c r="D187" s="227" t="s">
        <v>504</v>
      </c>
      <c r="E187" s="228">
        <v>1</v>
      </c>
      <c r="F187" s="229"/>
      <c r="G187" s="230">
        <f>ROUND(E187*F187,2)</f>
        <v>0</v>
      </c>
      <c r="H187" s="229"/>
      <c r="I187" s="230">
        <f>ROUND(E187*H187,2)</f>
        <v>0</v>
      </c>
      <c r="J187" s="229"/>
      <c r="K187" s="230">
        <f>ROUND(E187*J187,2)</f>
        <v>0</v>
      </c>
      <c r="L187" s="230">
        <v>21</v>
      </c>
      <c r="M187" s="230">
        <f>G187*(1+L187/100)</f>
        <v>0</v>
      </c>
      <c r="N187" s="230">
        <v>8.9999999999999993E-3</v>
      </c>
      <c r="O187" s="230">
        <f>ROUND(E187*N187,2)</f>
        <v>0.01</v>
      </c>
      <c r="P187" s="230">
        <v>0</v>
      </c>
      <c r="Q187" s="230">
        <f>ROUND(E187*P187,2)</f>
        <v>0</v>
      </c>
      <c r="R187" s="230"/>
      <c r="S187" s="230" t="s">
        <v>233</v>
      </c>
      <c r="T187" s="231" t="s">
        <v>341</v>
      </c>
      <c r="U187" s="214">
        <v>1.77</v>
      </c>
      <c r="V187" s="214">
        <f>ROUND(E187*U187,2)</f>
        <v>1.77</v>
      </c>
      <c r="W187" s="21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 t="s">
        <v>159</v>
      </c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</row>
    <row r="188" spans="1:60" outlineLevel="1" x14ac:dyDescent="0.2">
      <c r="A188" s="211"/>
      <c r="B188" s="212"/>
      <c r="C188" s="240" t="s">
        <v>59</v>
      </c>
      <c r="D188" s="216"/>
      <c r="E188" s="217">
        <v>1</v>
      </c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 t="s">
        <v>132</v>
      </c>
      <c r="AH188" s="204">
        <v>0</v>
      </c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</row>
    <row r="189" spans="1:60" outlineLevel="1" x14ac:dyDescent="0.2">
      <c r="A189" s="211"/>
      <c r="B189" s="212"/>
      <c r="C189" s="241"/>
      <c r="D189" s="235"/>
      <c r="E189" s="235"/>
      <c r="F189" s="235"/>
      <c r="G189" s="235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 t="s">
        <v>133</v>
      </c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</row>
    <row r="190" spans="1:60" outlineLevel="1" x14ac:dyDescent="0.2">
      <c r="A190" s="211">
        <v>52</v>
      </c>
      <c r="B190" s="212" t="s">
        <v>589</v>
      </c>
      <c r="C190" s="248" t="s">
        <v>590</v>
      </c>
      <c r="D190" s="213" t="s">
        <v>0</v>
      </c>
      <c r="E190" s="234"/>
      <c r="F190" s="215"/>
      <c r="G190" s="214">
        <f>ROUND(E190*F190,2)</f>
        <v>0</v>
      </c>
      <c r="H190" s="215"/>
      <c r="I190" s="214">
        <f>ROUND(E190*H190,2)</f>
        <v>0</v>
      </c>
      <c r="J190" s="215"/>
      <c r="K190" s="214">
        <f>ROUND(E190*J190,2)</f>
        <v>0</v>
      </c>
      <c r="L190" s="214">
        <v>21</v>
      </c>
      <c r="M190" s="214">
        <f>G190*(1+L190/100)</f>
        <v>0</v>
      </c>
      <c r="N190" s="214">
        <v>0</v>
      </c>
      <c r="O190" s="214">
        <f>ROUND(E190*N190,2)</f>
        <v>0</v>
      </c>
      <c r="P190" s="214">
        <v>0</v>
      </c>
      <c r="Q190" s="214">
        <f>ROUND(E190*P190,2)</f>
        <v>0</v>
      </c>
      <c r="R190" s="214" t="s">
        <v>450</v>
      </c>
      <c r="S190" s="214" t="s">
        <v>127</v>
      </c>
      <c r="T190" s="214" t="s">
        <v>127</v>
      </c>
      <c r="U190" s="214">
        <v>0</v>
      </c>
      <c r="V190" s="214">
        <f>ROUND(E190*U190,2)</f>
        <v>0</v>
      </c>
      <c r="W190" s="21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 t="s">
        <v>276</v>
      </c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</row>
    <row r="191" spans="1:60" outlineLevel="1" x14ac:dyDescent="0.2">
      <c r="A191" s="211"/>
      <c r="B191" s="212"/>
      <c r="C191" s="249" t="s">
        <v>579</v>
      </c>
      <c r="D191" s="246"/>
      <c r="E191" s="246"/>
      <c r="F191" s="246"/>
      <c r="G191" s="246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 t="s">
        <v>161</v>
      </c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</row>
    <row r="192" spans="1:60" outlineLevel="1" x14ac:dyDescent="0.2">
      <c r="A192" s="211"/>
      <c r="B192" s="212"/>
      <c r="C192" s="240" t="s">
        <v>379</v>
      </c>
      <c r="D192" s="216"/>
      <c r="E192" s="217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 t="s">
        <v>132</v>
      </c>
      <c r="AH192" s="204">
        <v>0</v>
      </c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</row>
    <row r="193" spans="1:60" outlineLevel="1" x14ac:dyDescent="0.2">
      <c r="A193" s="211"/>
      <c r="B193" s="212"/>
      <c r="C193" s="240" t="s">
        <v>591</v>
      </c>
      <c r="D193" s="216"/>
      <c r="E193" s="217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 t="s">
        <v>132</v>
      </c>
      <c r="AH193" s="204">
        <v>0</v>
      </c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</row>
    <row r="194" spans="1:60" outlineLevel="1" x14ac:dyDescent="0.2">
      <c r="A194" s="211"/>
      <c r="B194" s="212"/>
      <c r="C194" s="240" t="s">
        <v>592</v>
      </c>
      <c r="D194" s="216"/>
      <c r="E194" s="217">
        <v>71.2</v>
      </c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 t="s">
        <v>132</v>
      </c>
      <c r="AH194" s="204">
        <v>0</v>
      </c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</row>
    <row r="195" spans="1:60" outlineLevel="1" x14ac:dyDescent="0.2">
      <c r="A195" s="211"/>
      <c r="B195" s="212"/>
      <c r="C195" s="241"/>
      <c r="D195" s="235"/>
      <c r="E195" s="235"/>
      <c r="F195" s="235"/>
      <c r="G195" s="235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 t="s">
        <v>133</v>
      </c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</row>
    <row r="196" spans="1:60" x14ac:dyDescent="0.2">
      <c r="A196" s="5"/>
      <c r="B196" s="6"/>
      <c r="C196" s="242"/>
      <c r="D196" s="8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AE196">
        <v>15</v>
      </c>
      <c r="AF196">
        <v>21</v>
      </c>
    </row>
    <row r="197" spans="1:60" x14ac:dyDescent="0.2">
      <c r="A197" s="207"/>
      <c r="B197" s="208" t="s">
        <v>29</v>
      </c>
      <c r="C197" s="243"/>
      <c r="D197" s="209"/>
      <c r="E197" s="210"/>
      <c r="F197" s="210"/>
      <c r="G197" s="236">
        <f>G8+G137+G186</f>
        <v>0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AE197">
        <f>SUMIF(L7:L195,AE196,G7:G195)</f>
        <v>0</v>
      </c>
      <c r="AF197">
        <f>SUMIF(L7:L195,AF196,G7:G195)</f>
        <v>0</v>
      </c>
      <c r="AG197" t="s">
        <v>152</v>
      </c>
    </row>
    <row r="198" spans="1:60" x14ac:dyDescent="0.2">
      <c r="C198" s="244"/>
      <c r="D198" s="188"/>
      <c r="AG198" t="s">
        <v>153</v>
      </c>
    </row>
    <row r="199" spans="1:60" x14ac:dyDescent="0.2">
      <c r="D199" s="188"/>
    </row>
    <row r="200" spans="1:60" x14ac:dyDescent="0.2">
      <c r="D200" s="188"/>
    </row>
    <row r="201" spans="1:60" x14ac:dyDescent="0.2">
      <c r="D201" s="188"/>
    </row>
    <row r="202" spans="1:60" x14ac:dyDescent="0.2">
      <c r="D202" s="188"/>
    </row>
    <row r="203" spans="1:60" x14ac:dyDescent="0.2">
      <c r="D203" s="188"/>
    </row>
    <row r="204" spans="1:60" x14ac:dyDescent="0.2">
      <c r="D204" s="188"/>
    </row>
    <row r="205" spans="1:60" x14ac:dyDescent="0.2">
      <c r="D205" s="188"/>
    </row>
    <row r="206" spans="1:60" x14ac:dyDescent="0.2">
      <c r="D206" s="188"/>
    </row>
    <row r="207" spans="1:60" x14ac:dyDescent="0.2">
      <c r="D207" s="188"/>
    </row>
    <row r="208" spans="1:60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algorithmName="SHA-512" hashValue="ChD0AvlRLPfKepMNfsVmVJT3uIy9D+7IhB/iepQI9sQj87WHhi6vW6JpwEbIC+CNfIeDwwSSm6fe8fPCzMMBzQ==" saltValue="LBQUyFlfmTtFZP1XC9Ky3Q==" spinCount="100000" sheet="1"/>
  <mergeCells count="69">
    <mergeCell ref="C189:G189"/>
    <mergeCell ref="C191:G191"/>
    <mergeCell ref="C195:G195"/>
    <mergeCell ref="C170:G170"/>
    <mergeCell ref="C173:G173"/>
    <mergeCell ref="C175:G175"/>
    <mergeCell ref="C179:G179"/>
    <mergeCell ref="C181:G181"/>
    <mergeCell ref="C185:G185"/>
    <mergeCell ref="C152:G152"/>
    <mergeCell ref="C155:G155"/>
    <mergeCell ref="C158:G158"/>
    <mergeCell ref="C161:G161"/>
    <mergeCell ref="C164:G164"/>
    <mergeCell ref="C167:G167"/>
    <mergeCell ref="C132:G132"/>
    <mergeCell ref="C136:G136"/>
    <mergeCell ref="C140:G140"/>
    <mergeCell ref="C143:G143"/>
    <mergeCell ref="C146:G146"/>
    <mergeCell ref="C149:G149"/>
    <mergeCell ref="C115:G115"/>
    <mergeCell ref="C118:G118"/>
    <mergeCell ref="C121:G121"/>
    <mergeCell ref="C124:G124"/>
    <mergeCell ref="C126:G126"/>
    <mergeCell ref="C130:G130"/>
    <mergeCell ref="C97:G97"/>
    <mergeCell ref="C100:G100"/>
    <mergeCell ref="C103:G103"/>
    <mergeCell ref="C106:G106"/>
    <mergeCell ref="C109:G109"/>
    <mergeCell ref="C112:G112"/>
    <mergeCell ref="C79:G79"/>
    <mergeCell ref="C82:G82"/>
    <mergeCell ref="C85:G85"/>
    <mergeCell ref="C88:G88"/>
    <mergeCell ref="C91:G91"/>
    <mergeCell ref="C94:G94"/>
    <mergeCell ref="C55:G55"/>
    <mergeCell ref="C61:G61"/>
    <mergeCell ref="C67:G67"/>
    <mergeCell ref="C70:G70"/>
    <mergeCell ref="C73:G73"/>
    <mergeCell ref="C76:G76"/>
    <mergeCell ref="C43:G43"/>
    <mergeCell ref="C45:G45"/>
    <mergeCell ref="C47:G47"/>
    <mergeCell ref="C49:G49"/>
    <mergeCell ref="C51:G51"/>
    <mergeCell ref="C53:G53"/>
    <mergeCell ref="C31:G31"/>
    <mergeCell ref="C33:G33"/>
    <mergeCell ref="C35:G35"/>
    <mergeCell ref="C37:G37"/>
    <mergeCell ref="C39:G39"/>
    <mergeCell ref="C41:G41"/>
    <mergeCell ref="C15:G15"/>
    <mergeCell ref="C18:G18"/>
    <mergeCell ref="C21:G21"/>
    <mergeCell ref="C24:G24"/>
    <mergeCell ref="C27:G27"/>
    <mergeCell ref="C29:G2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50</vt:i4>
      </vt:variant>
    </vt:vector>
  </HeadingPairs>
  <TitlesOfParts>
    <vt:vector size="56" baseType="lpstr">
      <vt:lpstr>Pokyny pro vyplnění</vt:lpstr>
      <vt:lpstr>Stavba</vt:lpstr>
      <vt:lpstr>VzorPolozky</vt:lpstr>
      <vt:lpstr>001 001 Naklady</vt:lpstr>
      <vt:lpstr>D1.1 D1.1-01 Pol</vt:lpstr>
      <vt:lpstr>D1.4 D1.4-01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'001 001 Naklady'!Názvy_tisku</vt:lpstr>
      <vt:lpstr>'D1.1 D1.1-01 Pol'!Názvy_tisku</vt:lpstr>
      <vt:lpstr>'D1.4 D1.4-01 Pol'!Názvy_tisku</vt:lpstr>
      <vt:lpstr>oadresa</vt:lpstr>
      <vt:lpstr>Stavba!Objednatel</vt:lpstr>
      <vt:lpstr>Stavba!Objekt</vt:lpstr>
      <vt:lpstr>'001 001 Naklady'!Oblast_tisku</vt:lpstr>
      <vt:lpstr>'D1.1 D1.1-01 Pol'!Oblast_tisku</vt:lpstr>
      <vt:lpstr>'D1.4 D1.4-01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kkkkk</dc:creator>
  <cp:lastModifiedBy>kkkkk</cp:lastModifiedBy>
  <cp:lastPrinted>2014-02-28T09:52:57Z</cp:lastPrinted>
  <dcterms:created xsi:type="dcterms:W3CDTF">2009-04-08T07:15:50Z</dcterms:created>
  <dcterms:modified xsi:type="dcterms:W3CDTF">2020-01-20T11:01:51Z</dcterms:modified>
</cp:coreProperties>
</file>