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Zakázky - zadávací řízení\Kroměříž - ZŠ Oskol - VZT_klima\__ CD pro uchazeče\Přílohy Výzvy a ZD\"/>
    </mc:Choice>
  </mc:AlternateContent>
  <xr:revisionPtr revIDLastSave="0" documentId="13_ncr:1_{97C863C7-3555-4390-96D4-DFF16DF67724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Krycí list" sheetId="10" r:id="rId1"/>
    <sheet name="PS01 - Vzduchotechnika" sheetId="9" r:id="rId2"/>
  </sheets>
  <definedNames>
    <definedName name="ahoj">#REF!</definedName>
    <definedName name="CelkemObjekty">'Krycí list'!$D$14</definedName>
    <definedName name="_xlnm.Database">#REF!</definedName>
    <definedName name="DATUM">#REF!</definedName>
    <definedName name="SazbaDPH1">'Krycí list'!$D$39</definedName>
    <definedName name="SazbaDPH2">'Krycí list'!$D$41</definedName>
    <definedName name="wrn.1." hidden="1">{#N/A,#N/A,FALSE,"List1";#N/A,#N/A,FALSE,"List2";#N/A,#N/A,FALSE,"List3";#N/A,#N/A,FALSE,"List4";#N/A,#N/A,FALSE,"List5"}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9" l="1"/>
  <c r="H147" i="9"/>
  <c r="B144" i="9"/>
  <c r="B145" i="9"/>
  <c r="B146" i="9" s="1"/>
  <c r="B147" i="9" s="1"/>
  <c r="B148" i="9" s="1"/>
  <c r="H102" i="9"/>
  <c r="H92" i="9"/>
  <c r="E14" i="10"/>
  <c r="G38" i="10" l="1"/>
  <c r="G39" i="10" s="1"/>
  <c r="F26" i="10"/>
  <c r="H176" i="9" l="1"/>
  <c r="H48" i="9" l="1"/>
  <c r="H120" i="9"/>
  <c r="H118" i="9"/>
  <c r="H212" i="9"/>
  <c r="H213" i="9"/>
  <c r="H214" i="9"/>
  <c r="H215" i="9"/>
  <c r="H216" i="9"/>
  <c r="H217" i="9"/>
  <c r="H218" i="9"/>
  <c r="H219" i="9"/>
  <c r="H100" i="9"/>
  <c r="H99" i="9"/>
  <c r="H93" i="9"/>
  <c r="H198" i="9" l="1"/>
  <c r="H199" i="9"/>
  <c r="H200" i="9"/>
  <c r="H201" i="9"/>
  <c r="H202" i="9"/>
  <c r="H203" i="9"/>
  <c r="H204" i="9"/>
  <c r="H141" i="9" l="1"/>
  <c r="H230" i="9" l="1"/>
  <c r="H231" i="9"/>
  <c r="H229" i="9"/>
  <c r="H228" i="9"/>
  <c r="H205" i="9" l="1"/>
  <c r="H206" i="9"/>
  <c r="H207" i="9"/>
  <c r="H208" i="9"/>
  <c r="H209" i="9"/>
  <c r="H211" i="9"/>
  <c r="H191" i="9" l="1"/>
  <c r="H192" i="9"/>
  <c r="H193" i="9"/>
  <c r="H194" i="9"/>
  <c r="H31" i="9" l="1"/>
  <c r="H29" i="9"/>
  <c r="H175" i="9" l="1"/>
  <c r="H177" i="9"/>
  <c r="H178" i="9"/>
  <c r="H179" i="9"/>
  <c r="H180" i="9"/>
  <c r="H181" i="9"/>
  <c r="H182" i="9" s="1"/>
  <c r="H157" i="9"/>
  <c r="H153" i="9"/>
  <c r="H152" i="9" l="1"/>
  <c r="H154" i="9"/>
  <c r="H155" i="9"/>
  <c r="H156" i="9"/>
  <c r="H158" i="9"/>
  <c r="E151" i="9"/>
  <c r="H151" i="9" s="1"/>
  <c r="H162" i="9"/>
  <c r="H129" i="9" l="1"/>
  <c r="H128" i="9"/>
  <c r="H110" i="9"/>
  <c r="H109" i="9"/>
  <c r="H88" i="9"/>
  <c r="H84" i="9"/>
  <c r="H62" i="9"/>
  <c r="H47" i="9"/>
  <c r="H33" i="9"/>
  <c r="H18" i="9"/>
  <c r="H107" i="9"/>
  <c r="H240" i="9"/>
  <c r="H195" i="9"/>
  <c r="H164" i="9"/>
  <c r="H165" i="9"/>
  <c r="H166" i="9"/>
  <c r="H167" i="9"/>
  <c r="H168" i="9"/>
  <c r="H169" i="9"/>
  <c r="H44" i="9"/>
  <c r="H188" i="9"/>
  <c r="H185" i="9"/>
  <c r="H186" i="9"/>
  <c r="H196" i="9"/>
  <c r="H189" i="9" l="1"/>
  <c r="H187" i="9"/>
  <c r="H242" i="9" l="1"/>
  <c r="H241" i="9" l="1"/>
  <c r="H235" i="9" l="1"/>
  <c r="H159" i="9"/>
  <c r="H124" i="9"/>
  <c r="H160" i="9"/>
  <c r="H161" i="9"/>
  <c r="H163" i="9"/>
  <c r="B16" i="9"/>
  <c r="B17" i="9" s="1"/>
  <c r="B18" i="9" s="1"/>
  <c r="B19" i="9" s="1"/>
  <c r="H19" i="9"/>
  <c r="B21" i="9" l="1"/>
  <c r="H238" i="9" l="1"/>
  <c r="H108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69" i="9"/>
  <c r="H68" i="9"/>
  <c r="H67" i="9"/>
  <c r="H22" i="9"/>
  <c r="H21" i="9"/>
  <c r="H24" i="9"/>
  <c r="H25" i="9"/>
  <c r="H26" i="9"/>
  <c r="H223" i="9"/>
  <c r="H222" i="9"/>
  <c r="H183" i="9"/>
  <c r="H174" i="9"/>
  <c r="H173" i="9"/>
  <c r="H172" i="9"/>
  <c r="H171" i="9"/>
  <c r="H86" i="9"/>
  <c r="H32" i="9" l="1"/>
  <c r="H30" i="9"/>
  <c r="H61" i="9"/>
  <c r="H58" i="9"/>
  <c r="H57" i="9"/>
  <c r="H53" i="9"/>
  <c r="H54" i="9"/>
  <c r="H55" i="9"/>
  <c r="H56" i="9"/>
  <c r="H59" i="9"/>
  <c r="H60" i="9"/>
  <c r="H43" i="9"/>
  <c r="H42" i="9"/>
  <c r="H39" i="9"/>
  <c r="H36" i="9"/>
  <c r="H37" i="9"/>
  <c r="H38" i="9"/>
  <c r="B22" i="9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5" i="9" s="1"/>
  <c r="H17" i="9"/>
  <c r="H16" i="9"/>
  <c r="H27" i="9"/>
  <c r="H90" i="9" l="1"/>
  <c r="H91" i="9"/>
  <c r="H94" i="9"/>
  <c r="H95" i="9"/>
  <c r="H96" i="9"/>
  <c r="H97" i="9"/>
  <c r="H98" i="9"/>
  <c r="H28" i="9"/>
  <c r="H103" i="9"/>
  <c r="H104" i="9"/>
  <c r="H105" i="9"/>
  <c r="H106" i="9"/>
  <c r="H140" i="9"/>
  <c r="H142" i="9"/>
  <c r="H143" i="9"/>
  <c r="H144" i="9"/>
  <c r="H145" i="9"/>
  <c r="H146" i="9"/>
  <c r="H148" i="9"/>
  <c r="H150" i="9"/>
  <c r="E210" i="9"/>
  <c r="H210" i="9" s="1"/>
  <c r="H226" i="9"/>
  <c r="H227" i="9"/>
  <c r="H232" i="9"/>
  <c r="H225" i="9"/>
  <c r="H220" i="9"/>
  <c r="H126" i="9" l="1"/>
  <c r="H123" i="9"/>
  <c r="H119" i="9"/>
  <c r="H114" i="9"/>
  <c r="H115" i="9"/>
  <c r="H116" i="9"/>
  <c r="H117" i="9"/>
  <c r="H121" i="9"/>
  <c r="H113" i="9"/>
  <c r="H112" i="9"/>
  <c r="H101" i="9"/>
  <c r="H66" i="9" l="1"/>
  <c r="H46" i="9"/>
  <c r="H49" i="9"/>
  <c r="H65" i="9"/>
  <c r="H63" i="9"/>
  <c r="H41" i="9" l="1"/>
  <c r="H40" i="9"/>
  <c r="H45" i="9"/>
  <c r="H23" i="9" l="1"/>
  <c r="H133" i="9" l="1"/>
  <c r="H134" i="9"/>
  <c r="H135" i="9"/>
  <c r="H136" i="9"/>
  <c r="H137" i="9"/>
  <c r="H138" i="9"/>
  <c r="H139" i="9"/>
  <c r="H122" i="9" l="1"/>
  <c r="H125" i="9"/>
  <c r="H127" i="9"/>
  <c r="B36" i="9" l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H87" i="9"/>
  <c r="H52" i="9"/>
  <c r="H51" i="9"/>
  <c r="H35" i="9" l="1"/>
  <c r="B51" i="9" l="1"/>
  <c r="B52" i="9" s="1"/>
  <c r="B53" i="9" s="1"/>
  <c r="B54" i="9" s="1"/>
  <c r="B55" i="9" s="1"/>
  <c r="H132" i="9"/>
  <c r="H131" i="9"/>
  <c r="B56" i="9" l="1"/>
  <c r="B57" i="9" s="1"/>
  <c r="B58" i="9" s="1"/>
  <c r="B59" i="9" s="1"/>
  <c r="B60" i="9" s="1"/>
  <c r="B61" i="9" s="1"/>
  <c r="B62" i="9" s="1"/>
  <c r="B63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H234" i="9"/>
  <c r="B78" i="9" l="1"/>
  <c r="B79" i="9" s="1"/>
  <c r="B80" i="9" s="1"/>
  <c r="B81" i="9" s="1"/>
  <c r="B82" i="9" s="1"/>
  <c r="B83" i="9" s="1"/>
  <c r="B84" i="9" s="1"/>
  <c r="B86" i="9" s="1"/>
  <c r="H237" i="9"/>
  <c r="B87" i="9" l="1"/>
  <c r="B88" i="9" s="1"/>
  <c r="B90" i="9" s="1"/>
  <c r="H239" i="9"/>
  <c r="H236" i="9" l="1"/>
  <c r="B91" i="9" l="1"/>
  <c r="B92" i="9" s="1"/>
  <c r="B93" i="9" s="1"/>
  <c r="B94" i="9" s="1"/>
  <c r="B95" i="9" s="1"/>
  <c r="B96" i="9" l="1"/>
  <c r="B97" i="9" s="1"/>
  <c r="B98" i="9" s="1"/>
  <c r="B99" i="9" s="1"/>
  <c r="B100" i="9" s="1"/>
  <c r="B101" i="9" s="1"/>
  <c r="B102" i="9" s="1"/>
  <c r="B103" i="9" s="1"/>
  <c r="B104" i="9" s="1"/>
  <c r="H244" i="9"/>
  <c r="F13" i="10" s="1"/>
  <c r="F14" i="10" l="1"/>
  <c r="G13" i="10"/>
  <c r="G14" i="10" s="1"/>
  <c r="F19" i="10"/>
  <c r="B105" i="9"/>
  <c r="B106" i="9" s="1"/>
  <c r="B107" i="9" s="1"/>
  <c r="B108" i="9" s="1"/>
  <c r="B109" i="9" s="1"/>
  <c r="B110" i="9" s="1"/>
  <c r="F28" i="10" l="1"/>
  <c r="F33" i="10" s="1"/>
  <c r="F21" i="10"/>
  <c r="D13" i="10"/>
  <c r="D14" i="10" s="1"/>
  <c r="B112" i="9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H13" i="10" l="1"/>
  <c r="H14" i="10"/>
  <c r="F34" i="10"/>
  <c r="G40" i="10" s="1"/>
  <c r="G41" i="10" s="1"/>
  <c r="G42" i="10" s="1"/>
  <c r="B123" i="9"/>
  <c r="B124" i="9" s="1"/>
  <c r="B125" i="9" l="1"/>
  <c r="B126" i="9" s="1"/>
  <c r="B127" i="9" s="1"/>
  <c r="B128" i="9" s="1"/>
  <c r="B129" i="9" s="1"/>
  <c r="B131" i="9" s="1"/>
  <c r="B132" i="9" s="1"/>
  <c r="B133" i="9" s="1"/>
  <c r="B134" i="9" s="1"/>
  <c r="B135" i="9" l="1"/>
  <c r="B136" i="9" s="1"/>
  <c r="B137" i="9" s="1"/>
  <c r="B138" i="9" s="1"/>
  <c r="B139" i="9" s="1"/>
  <c r="B140" i="9" s="1"/>
  <c r="B141" i="9" s="1"/>
  <c r="B142" i="9" s="1"/>
  <c r="B143" i="9" s="1"/>
  <c r="B150" i="9" s="1"/>
  <c r="B151" i="9" s="1"/>
  <c r="B152" i="9" l="1"/>
  <c r="B153" i="9" s="1"/>
  <c r="B154" i="9" s="1"/>
  <c r="B155" i="9" s="1"/>
  <c r="B156" i="9" s="1"/>
  <c r="B157" i="9" s="1"/>
  <c r="B158" i="9" l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l="1"/>
  <c r="B171" i="9" s="1"/>
  <c r="B172" i="9" s="1"/>
  <c r="B173" i="9" s="1"/>
  <c r="B174" i="9" s="1"/>
  <c r="B175" i="9" l="1"/>
  <c r="B176" i="9" s="1"/>
  <c r="B177" i="9" s="1"/>
  <c r="B178" i="9" s="1"/>
  <c r="B179" i="9" s="1"/>
  <c r="B180" i="9" s="1"/>
  <c r="B181" i="9" s="1"/>
  <c r="B182" i="9" l="1"/>
  <c r="B183" i="9" s="1"/>
  <c r="B185" i="9" s="1"/>
  <c r="B186" i="9" s="1"/>
  <c r="B187" i="9" s="1"/>
  <c r="B188" i="9" s="1"/>
  <c r="B189" i="9" s="1"/>
  <c r="B191" i="9" s="1"/>
  <c r="B192" i="9" s="1"/>
  <c r="B193" i="9" s="1"/>
  <c r="B194" i="9" s="1"/>
  <c r="B195" i="9" s="1"/>
  <c r="B196" i="9" s="1"/>
  <c r="B198" i="9" s="1"/>
  <c r="B199" i="9" s="1"/>
  <c r="B200" i="9" s="1"/>
  <c r="B201" i="9" l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2" i="9" l="1"/>
  <c r="B223" i="9" s="1"/>
  <c r="B225" i="9" l="1"/>
  <c r="B226" i="9" s="1"/>
  <c r="B227" i="9" s="1"/>
  <c r="B228" i="9" s="1"/>
  <c r="B229" i="9" s="1"/>
  <c r="B230" i="9" s="1"/>
  <c r="B231" i="9" s="1"/>
  <c r="B232" i="9" s="1"/>
  <c r="B234" i="9" l="1"/>
  <c r="B235" i="9" s="1"/>
  <c r="B236" i="9" s="1"/>
  <c r="B237" i="9" s="1"/>
  <c r="B238" i="9" s="1"/>
  <c r="B239" i="9" s="1"/>
  <c r="B240" i="9" s="1"/>
  <c r="B241" i="9" s="1"/>
  <c r="B242" i="9" s="1"/>
</calcChain>
</file>

<file path=xl/sharedStrings.xml><?xml version="1.0" encoding="utf-8"?>
<sst xmlns="http://schemas.openxmlformats.org/spreadsheetml/2006/main" count="557" uniqueCount="320">
  <si>
    <t>m</t>
  </si>
  <si>
    <t>Množství</t>
  </si>
  <si>
    <t>Cena celkem</t>
  </si>
  <si>
    <t>Veškeré položky ve výkazu jsou uvedeny včetně montážních prací a ostatních výkonů spojených s instalací systému</t>
  </si>
  <si>
    <t>Ostatní</t>
  </si>
  <si>
    <t>m2</t>
  </si>
  <si>
    <t>Zaškolení obsluhy</t>
  </si>
  <si>
    <t>Název stavby:</t>
  </si>
  <si>
    <t>Objednatel:</t>
  </si>
  <si>
    <t>Druh stavby:</t>
  </si>
  <si>
    <t>Projektant:</t>
  </si>
  <si>
    <t>Lokalita:</t>
  </si>
  <si>
    <t>Zhotovitel:</t>
  </si>
  <si>
    <t>Zpracoval:</t>
  </si>
  <si>
    <t>Zpracováno dne:</t>
  </si>
  <si>
    <t>Cena jedn.</t>
  </si>
  <si>
    <t>Celkem</t>
  </si>
  <si>
    <t>Vzduchotechnika</t>
  </si>
  <si>
    <t>Energy Benefit Centre a.s.</t>
  </si>
  <si>
    <t>Servopohon pro přestavování VZT klapek, objímka pro montáž na hřídel, 24 V</t>
  </si>
  <si>
    <t>Stavební úpravy</t>
  </si>
  <si>
    <t>SDK obklad, kovová kce CD, 1 x SDK RB 12,5, včetně finální povrchové úpravy (stěrka)</t>
  </si>
  <si>
    <t>Montážní práce VZT zařízení</t>
  </si>
  <si>
    <t>h</t>
  </si>
  <si>
    <t>soubor</t>
  </si>
  <si>
    <t>Kabel stíněný JYTY-O 2x1</t>
  </si>
  <si>
    <t>Elektroinstalace</t>
  </si>
  <si>
    <t>Montážní práce elektro</t>
  </si>
  <si>
    <t>Revize elektro</t>
  </si>
  <si>
    <t>Položkový rozpočet</t>
  </si>
  <si>
    <t>Výmalba, barva, penetrace 2x</t>
  </si>
  <si>
    <t>Čidlo koncentrace CO2, IR senzor, do potrubí, výstup 0-10 V</t>
  </si>
  <si>
    <t>Montážní práce MaR</t>
  </si>
  <si>
    <t>Topná a tlaková zkouška</t>
  </si>
  <si>
    <t>Napojení vodního ohřívače VZT na zdroj tepla</t>
  </si>
  <si>
    <t>Koordinace s profesí ÚT a MaR</t>
  </si>
  <si>
    <t>Lešení lehké pomocné, v. podlahy do 1,2 m</t>
  </si>
  <si>
    <t>Zaregulování VZT rozvodů, provozní zkouška</t>
  </si>
  <si>
    <t>Kabel stíněný JYTY-O 4x1</t>
  </si>
  <si>
    <t>Tvorba programové aplikace pro provoz VZT</t>
  </si>
  <si>
    <t>Dokumentace skutečného provedení MaR</t>
  </si>
  <si>
    <t>Město Kroměříž, Velké náměstí 115/1, 767 01 Kroměříž</t>
  </si>
  <si>
    <t>Kroměříž</t>
  </si>
  <si>
    <t>Regulační klapka, kruhová, materiál PZ plech, ruční, Ø 280 mm</t>
  </si>
  <si>
    <t>Programovatelný regulátor pro řízení VZT zařízení kuchyně a jídelny</t>
  </si>
  <si>
    <t>Glykolový okruh</t>
  </si>
  <si>
    <t>Třícestný směšovací ventil včetně servopohonu, DN 40, kv=25,0</t>
  </si>
  <si>
    <t>Pojistný ventil 1/2“ × 3/4“, DN 25, 3 bar</t>
  </si>
  <si>
    <t>Teploměr 0-120 °C, včetně jímky</t>
  </si>
  <si>
    <t>Tlakoměr, 0-6 bar</t>
  </si>
  <si>
    <t>Gumový kompenzátor, DN 40</t>
  </si>
  <si>
    <t>Přesun hmot pro VZT zařízení</t>
  </si>
  <si>
    <t>Položka</t>
  </si>
  <si>
    <t>Název položky</t>
  </si>
  <si>
    <t>MJ</t>
  </si>
  <si>
    <t>Poznámka:</t>
  </si>
  <si>
    <t>Klapka uzavírací, čtyřhranná, materiál PZ plech, třída těsnosti 3, rozměr 710x500 mm</t>
  </si>
  <si>
    <t>Klapka uzavírací, čtyřhranná, materiál PZ plech, třída těsnosti 3, rozměr 315x315 mm</t>
  </si>
  <si>
    <t>Klapka uzavírací, kruhová, materiál PZ plech, třída těsnosti 3,  Ø 315 mm</t>
  </si>
  <si>
    <t>Klapka uzavírací, kruhová, materiál PZ plech, třída těsnosti 3,  Ø 280 mm</t>
  </si>
  <si>
    <t>Odlučovač tuku horizontální, rozměr 400x200 mm</t>
  </si>
  <si>
    <t>VZT potrubí ze spirálně vinutého PZ plechu, Ø 400 mm</t>
  </si>
  <si>
    <t>dtto Ø 280 mm</t>
  </si>
  <si>
    <t>dtto Ø 250 mm</t>
  </si>
  <si>
    <t>VZT koleno kruhové, 90°, Ø 280 mm</t>
  </si>
  <si>
    <t>kus</t>
  </si>
  <si>
    <t>Flexi potrubí, mat. Al, Ø 280 mm</t>
  </si>
  <si>
    <t>Flexi potrubí, mat. Al, Ø 225 mm</t>
  </si>
  <si>
    <t>Flexi potrubí, mat. Al, Ø 180 mm</t>
  </si>
  <si>
    <t>Tepelné izolace</t>
  </si>
  <si>
    <t>Tepelná a hluková izolace VZT potrubí tl. 40 mm</t>
  </si>
  <si>
    <t>Vyústka dvouřadá, s regulací, rozměr 200x100 mm, materiál PZ plech, vč. nástřiku RAL</t>
  </si>
  <si>
    <t>T-kus - Ø 400 mm / Ø 400 mm / Ø 180 mm</t>
  </si>
  <si>
    <t>Záslep kruhový, Ø 250 mm</t>
  </si>
  <si>
    <t>Úchyt žlabu</t>
  </si>
  <si>
    <t>Trubka monoflex, 16/10,7mm</t>
  </si>
  <si>
    <t>Trubka tuhá plastová</t>
  </si>
  <si>
    <t>Pomocný montážní materiál elektro (pásky vázací, dutinky, kabel. oka, atd.)</t>
  </si>
  <si>
    <t>Měření a regulace</t>
  </si>
  <si>
    <t>Otočný ovladač na stěnu, IP 56 (3 polohy)</t>
  </si>
  <si>
    <t>Nástěnný ovladač provozu VZT zařízení, IP 56 (0-1)</t>
  </si>
  <si>
    <t xml:space="preserve">Čídlo venkovní teploty, typ dle použitého regulátoru </t>
  </si>
  <si>
    <t>Čidlo teploty vnitřní, typ dle použitého regulátoru</t>
  </si>
  <si>
    <t>Kabel stíněný JY(St)Y 1x2x0,6</t>
  </si>
  <si>
    <t>Kabel UTP 4x2x0,6 kat. 5e</t>
  </si>
  <si>
    <t>Montážní dokumentace MaR</t>
  </si>
  <si>
    <t>Zmapování síťové infrastruktury v objektu, napojení vzdáleného dohledu</t>
  </si>
  <si>
    <t>Tlaková expanzní nádoba membránová, 8 l, 6 bar</t>
  </si>
  <si>
    <t>Oběhové čerpadlo s elektronickým řízením, Q=5,6 m3/h, H=12 m, 230 V</t>
  </si>
  <si>
    <t>Vypouštěcí kohout, DN 15</t>
  </si>
  <si>
    <t>Odvzdušňovací ventil, DN 15</t>
  </si>
  <si>
    <t>Jednotka VZT, oživení regulátoru, spuštění jednotky, základní nastavení</t>
  </si>
  <si>
    <t>Vybourání betonového soklu</t>
  </si>
  <si>
    <t>m3</t>
  </si>
  <si>
    <t>Odvoz suti a vybouraných hmot na skládku do 1 km</t>
  </si>
  <si>
    <t>Příplatek k odvozu za každý další 1 km</t>
  </si>
  <si>
    <t>Vnitrostaveništní doprava suti do 10 m</t>
  </si>
  <si>
    <t>t</t>
  </si>
  <si>
    <t>Nátěr podlahy (dvosložková vodou ředitelná barva na podlahy)</t>
  </si>
  <si>
    <t>Oprava a začištění stěn technické místnosti</t>
  </si>
  <si>
    <t>Úprava programové aplikace pro řízení kotelny</t>
  </si>
  <si>
    <t>Propláchnutí systému</t>
  </si>
  <si>
    <t>Demontáž potrubí ocelového, DN 32-50, včetně tepelné izolace</t>
  </si>
  <si>
    <t>Napojení na MaR VZT jednotky, včetně kabeláže</t>
  </si>
  <si>
    <t>Nemrznoucí směs koncentrát (Ethylenglykol koncentrace 30 %)</t>
  </si>
  <si>
    <t>l</t>
  </si>
  <si>
    <t>Montážní dokumentace elektro</t>
  </si>
  <si>
    <t>Demontáž stávající elektroinstalace</t>
  </si>
  <si>
    <t>Ozn.</t>
  </si>
  <si>
    <t>horizontální provedení, 2x uzavírací klapka (servopohon s havarijní funkcí), filtry přívod/odvod vzduchu F7/M5, rekuperace tepla pomocí glykolového okruhu (účinnost min. 68 %), ventilátory s nízkoenergetickými EC motory, automatická regulace průtoku vzduchu, plně zapojený elektronický regulátor včetně ovládacího panelu, vodní ohřívač, přímý chladič, připojovací rozměr 4 x 1950x950 mm, rozměr 2020x3440x2240 mm (dxšxv), hmotnost 2002 kg</t>
  </si>
  <si>
    <t>VZT 1</t>
  </si>
  <si>
    <t>D1</t>
  </si>
  <si>
    <t>D2</t>
  </si>
  <si>
    <t>D3</t>
  </si>
  <si>
    <t>D5</t>
  </si>
  <si>
    <t>Zákryt odsávací prostorový, 3250x1200x435 mm, 2x hrdlo d 280 mm, 5x tukový filtr, LED osvětlení</t>
  </si>
  <si>
    <t>Zákryt odsávací prostorový, 3250x1400x435 mm, 2x hrdlo d 225 mm, 3x tukový filtr, LED osvětlení</t>
  </si>
  <si>
    <t>Zákryt odsávací akumulační, 1500x1250x465, bez osvětlení a tukových filtrů</t>
  </si>
  <si>
    <t>Zákryt odsávací akumulační, 1500x1000x465, bez osvětlení a tukových filtrů</t>
  </si>
  <si>
    <t>Zákryt odsávací akumulační, 1250x900x465, bez osvětlení a tukových filtrů</t>
  </si>
  <si>
    <t>D4</t>
  </si>
  <si>
    <t>D6</t>
  </si>
  <si>
    <t>Zákryt odsávací prostorový, 1500x1200x435 mm, 1 hrdlo d 200 mm, 2x tukový filtr, LED osvětlení</t>
  </si>
  <si>
    <t>D8</t>
  </si>
  <si>
    <t>X</t>
  </si>
  <si>
    <t>VZT zařízení</t>
  </si>
  <si>
    <t>Sestavná VZT jednotka, dělená přívodní a odváděcí část, průtok 10.650 m3/h - 400 Pa</t>
  </si>
  <si>
    <t>Pružná manžeta, 1950x950, příruby PZ plech</t>
  </si>
  <si>
    <t>Kus výplňový D2-D3, 3250x160 mm, mat. nerez plech</t>
  </si>
  <si>
    <t>Klapka uzavírací, čtyřhranná, materiál PZ plech, třída těsnosti 3, rozměr 630x400 mm</t>
  </si>
  <si>
    <t>K1</t>
  </si>
  <si>
    <t>K2</t>
  </si>
  <si>
    <t>Klapka uzavírací, čtyřhranná, materiál PZ plech, třída těsnosti 3, rozměr 400x315 mm</t>
  </si>
  <si>
    <t>K9,K11</t>
  </si>
  <si>
    <t>K6</t>
  </si>
  <si>
    <t>K7</t>
  </si>
  <si>
    <t>K4</t>
  </si>
  <si>
    <t>Klapka uzavírací, kruhová, materiál PZ plech, třída těsnosti 3,  Ø 400 mm</t>
  </si>
  <si>
    <t>K8,K10</t>
  </si>
  <si>
    <t>K5</t>
  </si>
  <si>
    <t>Klapka uzavírací, kruhová, materiál PZ plech, třída těsnosti 3,  Ø 200 mm</t>
  </si>
  <si>
    <t>dtto Ø 355 mm</t>
  </si>
  <si>
    <t>dtto Ø 315 mm</t>
  </si>
  <si>
    <t>dtto Ø 200 mm</t>
  </si>
  <si>
    <t>dtto Ø 160 mm</t>
  </si>
  <si>
    <t>Flexi potrubí, mat. Al, Ø 200 mm</t>
  </si>
  <si>
    <t>Vyústka dvouřadá, s regulací, rozměr 600x100 mm, materiál PZ plech, vč. nástřiku RAL</t>
  </si>
  <si>
    <t>Koncové prvky</t>
  </si>
  <si>
    <t>T-kus - Ø 200 mm / Ø 200 mm / Ø 200 mm</t>
  </si>
  <si>
    <t>Redukce osová Ø 200 / Ø 125 mm</t>
  </si>
  <si>
    <t>Redukce osová Ø 200 / Ø 160 mm</t>
  </si>
  <si>
    <t>VZT koleno kruhové, 45°, Ø 400 mm</t>
  </si>
  <si>
    <t>Redukce osová Ø 400 / Ø 355 mm</t>
  </si>
  <si>
    <t>T-kus - Ø 355 mm / Ø 355 mm / Ø 180 mm</t>
  </si>
  <si>
    <t>Redukce osová Ø 355 / Ø 280 mm</t>
  </si>
  <si>
    <t>T-kus - Ø 280 mm / Ø 280 mm / Ø 200 mm</t>
  </si>
  <si>
    <t>Redukce osová Ø 280 / Ø 200 mm</t>
  </si>
  <si>
    <t>VZT koleno kruhové, 45°, Ø 200 mm</t>
  </si>
  <si>
    <t>VZT koleno kruhové, 45°, Ø 355 mm</t>
  </si>
  <si>
    <t>Redukce osová Ø 315 / Ø 280 mm</t>
  </si>
  <si>
    <t>VZT koleno kruhové, 90°, Ø 250 mm</t>
  </si>
  <si>
    <t>T-kus - Ø 250 mm / Ø 250 mm / Ø 180 mm</t>
  </si>
  <si>
    <t>Redukce osová Ø 280 / Ø 250 mm</t>
  </si>
  <si>
    <t>Optimalizace vnitřního klimatického prostředí objektu ZŠ Oskol v Kroměříži</t>
  </si>
  <si>
    <t>Chlazení</t>
  </si>
  <si>
    <t>Uvedení chladicí jednotky do provozu</t>
  </si>
  <si>
    <t>Montážní práce chladicí zařízení</t>
  </si>
  <si>
    <t>Přesun hmot pro zařízení chlazení</t>
  </si>
  <si>
    <t>2.2</t>
  </si>
  <si>
    <t>2.1</t>
  </si>
  <si>
    <t>Přemístění demontovaých hmot - VZT zařízení</t>
  </si>
  <si>
    <t>Zákryt odsávací prostorový, 2750x1000x435 mm, 1x hrdlo d 280 mm, 3x tukový filtr, LED osvětlení</t>
  </si>
  <si>
    <t>Protidešťová žaluzie, mat. PZ plech, rozměr 1250x800 mm (volná plocha min. 0,7 m2)</t>
  </si>
  <si>
    <t>Dokumentace skutečného provedení elektro</t>
  </si>
  <si>
    <t>V1</t>
  </si>
  <si>
    <t>SU 1</t>
  </si>
  <si>
    <t>Vypuštění vody z výměníku VZT</t>
  </si>
  <si>
    <t>Napuštění výměníku vodou</t>
  </si>
  <si>
    <t>Nátěr potrubí syntetický, do rozměru DN 40, barva základní antikorozní</t>
  </si>
  <si>
    <t>Zazdívka otvorů ve zdi</t>
  </si>
  <si>
    <t>Vybourání otv. zeď cihel. pl. 0,09 m2, tl. 15 cm</t>
  </si>
  <si>
    <t>Vrtání jádrové do ŽB do D 100 mm</t>
  </si>
  <si>
    <t>Montáž izolace vzduchotechnických kanálů - navařovací trny</t>
  </si>
  <si>
    <t>Dokumentace skutečného provedení VZT</t>
  </si>
  <si>
    <t>Vnitřní kanalizace</t>
  </si>
  <si>
    <t>Měřič tepla kompaktní, Qn=1,5, DN 25</t>
  </si>
  <si>
    <t>Konstrukce zámečnické</t>
  </si>
  <si>
    <t>Potrubí HT připojovací, D 32 x 1,8 mm</t>
  </si>
  <si>
    <t>Vyvedení odpadních výpustek D 32 x 1,8</t>
  </si>
  <si>
    <t>Oprava potrubí PVC - vsazení odbočky</t>
  </si>
  <si>
    <t>Zkouška těsnosti kanalizace vodou</t>
  </si>
  <si>
    <t>Přesun hmot pro vnitřní kanalizaci</t>
  </si>
  <si>
    <t>Radiální ventilátor do do kruhového potrubí, plášť ocel. plech, d 200, 950 m3/h (0 Pa), 230 V, 50 Hz</t>
  </si>
  <si>
    <t>Požární klapka, tavná pojistka 72°C, koncový spínač, 315 x 200 mm</t>
  </si>
  <si>
    <t>PK</t>
  </si>
  <si>
    <t>Přesun hmot pro ÚT</t>
  </si>
  <si>
    <t>Objímka pro kotvení potrubí DN 20</t>
  </si>
  <si>
    <t>Přesun hmot pro zámečnické konstrukce</t>
  </si>
  <si>
    <t>Montážní materiál na závěsy VZT potrubí</t>
  </si>
  <si>
    <t>Spojovací a těsnící materiál pro VZT potrubí</t>
  </si>
  <si>
    <t>Závěrečný úklid dotčených prostor</t>
  </si>
  <si>
    <t>Demontáž a úprava stávajícícho osvětlení</t>
  </si>
  <si>
    <t>Uzemnění a pospojování vodivých částí</t>
  </si>
  <si>
    <t>Přesun hmot pro koncové prvky</t>
  </si>
  <si>
    <t>Komponenty VZT rozvodů</t>
  </si>
  <si>
    <t>Přesun hmot pro komponenty VZT rozvodů</t>
  </si>
  <si>
    <t>Přesun hmot pro VZT potrubí</t>
  </si>
  <si>
    <t xml:space="preserve">VZT potrubí </t>
  </si>
  <si>
    <t>VZT tvarovky</t>
  </si>
  <si>
    <t>Přesun hmot pro tepelné izolace</t>
  </si>
  <si>
    <t>Přesun hmot pro elektroinstalace</t>
  </si>
  <si>
    <t>Přesun hmot pro měření a regulaci</t>
  </si>
  <si>
    <t>Zapravení stropu v kuchyni (plocha do 5 %)</t>
  </si>
  <si>
    <t>RK</t>
  </si>
  <si>
    <t>Přesun demontovaných hmot včetně likvidace</t>
  </si>
  <si>
    <t>Oprava-zaslepení potrubí zkováním a svařením, DN 32</t>
  </si>
  <si>
    <t>Potrubí ocelové bezešvé, DN 25, včetně tvarovek, spojovacího materiálu a montáže</t>
  </si>
  <si>
    <t>Kulový kohout uzavírací, DN 25</t>
  </si>
  <si>
    <t>Montáž izolace tepelné - návlekové pouzdro samolepicí</t>
  </si>
  <si>
    <t>Izolace potrubí vnitřní - potrubní pouzdro z vinutého minerálního vlákna, povrch kašírovaný vyztuženou Al folií, rozměr 35/30 mm (vnitřní průměr/tloušťka izolace)</t>
  </si>
  <si>
    <t>Izolace potrubí vnitřní - potrubní pouzdro z vinutého minerálního vlákna, povrch kašírovaný vyztuženou Al folií, rozměr 43/30 mm (vnitřní průměr/tloušťka izolace)</t>
  </si>
  <si>
    <t>Montáž kompaktního měřiče tepla závitového 1"</t>
  </si>
  <si>
    <t>kg</t>
  </si>
  <si>
    <t>Chladicí jednotka, venkovní provedení, výkon 33,5 kW, příkon 10,2 kW, R410A, 400 V / 50 Hz</t>
  </si>
  <si>
    <t>Elektronicky řízený expanzní ventil (výkon chlazení min. 33,5 kW), nástěnné provedení</t>
  </si>
  <si>
    <t>Řídící box (ovládání venkovní jednotky a expanzního ventilu, komunikace s nadřazenou MaR)</t>
  </si>
  <si>
    <t>Chladivové potrubí včetně izolace, objímek a montáže, rozměr 1/2 " (12,7 mm) / 1 1/8" (28,6 mm)</t>
  </si>
  <si>
    <t>Vakuování chladicího okruhu, naplnění chladivem</t>
  </si>
  <si>
    <t>Zkouška těsnosti, evidenční kniha chladicího zařízení</t>
  </si>
  <si>
    <t>Chladivo R 410A</t>
  </si>
  <si>
    <t>Likvidace suti a demontovaných hmot</t>
  </si>
  <si>
    <t xml:space="preserve">Směšovací uzel pro teplovodní ohřívač, DN 25, Q=1,4 m3/h, kv=8, servopohon 24 V, 0-10 V </t>
  </si>
  <si>
    <t>Protidešťová žaluzie, mat. PZ plech, rozměr 1120x800 mm (volná plocha min. 0,7 m2)</t>
  </si>
  <si>
    <t>OTH</t>
  </si>
  <si>
    <t>TH</t>
  </si>
  <si>
    <t>Tlumič hluku, kulisový, mat. pláště PZ plech, rozměr 1000x500, l=1500 mm, 4 x kulisa tl. 100 mm, dp=42 Pa, V=10650 m3/h</t>
  </si>
  <si>
    <t>Přezbrojení stávajícího rozvaděče VZT, detaily viz PD</t>
  </si>
  <si>
    <t>Potrubí měděné, včetně tvarovek, spojovacího materiálu a montáže, rozměr 54x2 mm</t>
  </si>
  <si>
    <t>Příplatek za montáž potrubí ve ztížených podmínkách (15 %)</t>
  </si>
  <si>
    <t>Demontáž/úprava stávající nosné konzoly potrubí v kuchyni</t>
  </si>
  <si>
    <t>Kotvení stávající nosné konzoly k podlaze</t>
  </si>
  <si>
    <t>Nosná konzola pro kotvení potrubí (ocel profil 40x40, spojovací materiál, kotvení do podlahy, nátěr)</t>
  </si>
  <si>
    <t>Přesun hmot pro opravy a údržbu</t>
  </si>
  <si>
    <t>Stavební úprava větrací nástavby pro osazení vyfukovací žaluzie - zapravení omítek</t>
  </si>
  <si>
    <t>Stavební úprava přístavku pro osazení sací žaluzie - zapravení omítek</t>
  </si>
  <si>
    <t>Nosná konstrukce pro VZT potrubí ve venkovním prostředí (C profil PZ 41x41 - 10 m, 2 x podstavec profilu PZ, montážní a spojovací materiál, montážní práce)</t>
  </si>
  <si>
    <t>Oprava omítek stěn vnitřních - prostupy</t>
  </si>
  <si>
    <t>Oprava omítek stěn vnějších - prostup</t>
  </si>
  <si>
    <t>Stavební úpravy - podklad pro umístění chladicí jednotky</t>
  </si>
  <si>
    <t>Stavební úpravy - anglický dvorek</t>
  </si>
  <si>
    <t>Zapravení povrchu podlahy technické místnosti</t>
  </si>
  <si>
    <t>Výmalba stropu v kuchyni, bílá, bez penetrace, 2x</t>
  </si>
  <si>
    <t>Výmalba technické místnosti, bílá, bez penetrace, 2x</t>
  </si>
  <si>
    <t>Naložení a složení suti</t>
  </si>
  <si>
    <t>Demontáž VZT zařízení</t>
  </si>
  <si>
    <t>Demontáže VZT</t>
  </si>
  <si>
    <t>Demontáž obkladů sádrokartonových, desek do suti</t>
  </si>
  <si>
    <t>Poplatek za skládku suti - sádrokartonové desky</t>
  </si>
  <si>
    <t>Poplatek za skládku stavební suti</t>
  </si>
  <si>
    <t>Naložení a složení vybouraných hmot/konstrukcí</t>
  </si>
  <si>
    <t>VZT potrubí čtyřhranné, těsné provedení, PZ plech, ztratné 5 %</t>
  </si>
  <si>
    <t>VZT tvarovky čtyřhranné, příruby R, pryžové těsnění, ztratné 10 %</t>
  </si>
  <si>
    <r>
      <t>Potrubní pouzdro ze syntetického kaučuku, parotěsné (</t>
    </r>
    <r>
      <rPr>
        <sz val="11"/>
        <rFont val="Calibri"/>
        <family val="2"/>
        <charset val="238"/>
      </rPr>
      <t>μ</t>
    </r>
    <r>
      <rPr>
        <sz val="9.35"/>
        <rFont val="Calibri"/>
        <family val="2"/>
        <charset val="238"/>
      </rPr>
      <t xml:space="preserve"> ≥ 7000), </t>
    </r>
    <r>
      <rPr>
        <sz val="11"/>
        <rFont val="Calibri"/>
        <family val="2"/>
        <charset val="238"/>
        <scheme val="minor"/>
      </rPr>
      <t>samolepicí provedení, rozměr 54/13 mm (vnitřní průměr/tloušťka izolace), včetně montáže</t>
    </r>
  </si>
  <si>
    <t>Filtr topenářský, mosaz, DN 40</t>
  </si>
  <si>
    <t>Zpětná klapka, mosaz, DN 40</t>
  </si>
  <si>
    <t>Jímka pro čidlo teploty, mosaz, 7 x 9 x 45 mm, 1/2"</t>
  </si>
  <si>
    <t>Demontáž obkladů sádrokartonových, roštu</t>
  </si>
  <si>
    <t>Kabel silový, CYKY-J 5x6, včetně montáže</t>
  </si>
  <si>
    <t>Kabel silový, CYKY-J 5x1,5, včetně montáže</t>
  </si>
  <si>
    <t>Kabel silový, CYKY-J 5x10, včetně montáže</t>
  </si>
  <si>
    <t>Kabel silový, CYKY-J 3x1,5, včetně montáže</t>
  </si>
  <si>
    <t>Plastová lišta instalační, včetně montáže</t>
  </si>
  <si>
    <t>Žlab kabelový drátěný, 200x35x3000 mm, včetně montáže</t>
  </si>
  <si>
    <t>Napojení na MaR jednotky VZT, včetně kabeláže</t>
  </si>
  <si>
    <t>Likvidace demontovaných hmot VZT</t>
  </si>
  <si>
    <t>Sada pro odvod kondenzátu do plochého potrubí, šroubení 1/2"</t>
  </si>
  <si>
    <t>Oplechování potrubního rozvodu ve venkovním prostředí</t>
  </si>
  <si>
    <t>Montážní pěna PUR, 750 ml</t>
  </si>
  <si>
    <t>Kabel stíněný JYTY-O 7x1</t>
  </si>
  <si>
    <t>Kabelový ovladač, bílý</t>
  </si>
  <si>
    <t>Krycí list rozpočtu</t>
  </si>
  <si>
    <t>Rekapitulace provozních souborů</t>
  </si>
  <si>
    <t>Číslo a název objektu / provozního souboru</t>
  </si>
  <si>
    <t>Základ DPH 15 %</t>
  </si>
  <si>
    <t>Základ 21 %</t>
  </si>
  <si>
    <t>DPH celkem</t>
  </si>
  <si>
    <t>%</t>
  </si>
  <si>
    <t>PS 01</t>
  </si>
  <si>
    <t>Celkem za stavbu</t>
  </si>
  <si>
    <t>Rozpočtové náklady</t>
  </si>
  <si>
    <t>A</t>
  </si>
  <si>
    <t>Základní rozpočtové náklady (ZRN)</t>
  </si>
  <si>
    <t>HSV+PSV+M</t>
  </si>
  <si>
    <t>Ostatní materiál</t>
  </si>
  <si>
    <t>ZRN celkem</t>
  </si>
  <si>
    <t>B</t>
  </si>
  <si>
    <t>Doplňkové náklady (DN)</t>
  </si>
  <si>
    <t>Práce přesčas</t>
  </si>
  <si>
    <t>Bez pevné podl.</t>
  </si>
  <si>
    <t>Kulturní památka</t>
  </si>
  <si>
    <t>DN celkem</t>
  </si>
  <si>
    <t>C</t>
  </si>
  <si>
    <t>Náklady na umístění stavby (NUS)</t>
  </si>
  <si>
    <t>Zařízení staveniště</t>
  </si>
  <si>
    <t>Mimostaveništní doprava</t>
  </si>
  <si>
    <t>Územní vlivy</t>
  </si>
  <si>
    <t>Provozní vlivy</t>
  </si>
  <si>
    <t>NUS celkem</t>
  </si>
  <si>
    <t>Rekapitulace rozpočtových nákladů</t>
  </si>
  <si>
    <t>Základ pro DPH</t>
  </si>
  <si>
    <t xml:space="preserve">DPH </t>
  </si>
  <si>
    <t>Cena celkem za stavbu</t>
  </si>
  <si>
    <t>Projektant</t>
  </si>
  <si>
    <t>Objednatel</t>
  </si>
  <si>
    <t>Zhotovitel</t>
  </si>
  <si>
    <t>Datum, razítko a podpis</t>
  </si>
  <si>
    <t>Těsnění podzemního sacího kanálu</t>
  </si>
  <si>
    <t>Doplnění stávajícího rozvaděče TČ, detaily viz PD</t>
  </si>
  <si>
    <t>Krabice odbočná plastová</t>
  </si>
  <si>
    <t>Tlaková zkouška a plnění okruhu nemrznoucí směsí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</si>
</sst>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č"/>
    <numFmt numFmtId="165" formatCode="#,##0\ &quot;Kč&quot;"/>
    <numFmt numFmtId="166" formatCode="#,##0\ _K_č"/>
  </numFmts>
  <fonts count="28" x14ac:knownFonts="1">
    <font>
      <sz val="11"/>
      <color theme="1"/>
      <name val="Calibri"/>
      <family val="2"/>
      <charset val="238"/>
      <scheme val="minor"/>
    </font>
    <font>
      <sz val="11"/>
      <name val="Times New Roman CE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6"/>
      <name val="Arial CE"/>
      <family val="2"/>
      <charset val="238"/>
    </font>
    <font>
      <sz val="16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9.35"/>
      <name val="Calibri"/>
      <family val="2"/>
      <charset val="238"/>
    </font>
    <font>
      <b/>
      <sz val="12"/>
      <name val="Arial CE"/>
      <family val="2"/>
      <charset val="238"/>
    </font>
    <font>
      <b/>
      <sz val="12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1">
      <alignment horizontal="center" vertical="center"/>
      <protection locked="0"/>
    </xf>
    <xf numFmtId="0" fontId="10" fillId="0" borderId="0"/>
    <xf numFmtId="0" fontId="11" fillId="0" borderId="0"/>
    <xf numFmtId="0" fontId="12" fillId="0" borderId="0" applyAlignment="0">
      <alignment vertical="top" wrapText="1"/>
      <protection locked="0"/>
    </xf>
  </cellStyleXfs>
  <cellXfs count="259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0" fillId="0" borderId="7" xfId="0" applyNumberFormat="1" applyFill="1" applyBorder="1" applyAlignment="1">
      <alignment horizontal="left"/>
    </xf>
    <xf numFmtId="0" fontId="0" fillId="0" borderId="0" xfId="0" applyFill="1"/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left"/>
    </xf>
    <xf numFmtId="0" fontId="0" fillId="0" borderId="0" xfId="0"/>
    <xf numFmtId="49" fontId="9" fillId="0" borderId="1" xfId="0" applyNumberFormat="1" applyFont="1" applyFill="1" applyBorder="1" applyAlignment="1">
      <alignment horizontal="left" vertical="top" wrapText="1"/>
    </xf>
    <xf numFmtId="0" fontId="0" fillId="0" borderId="0" xfId="0"/>
    <xf numFmtId="49" fontId="15" fillId="0" borderId="8" xfId="0" applyNumberFormat="1" applyFont="1" applyFill="1" applyBorder="1" applyAlignment="1" applyProtection="1">
      <alignment horizontal="left" vertical="center"/>
    </xf>
    <xf numFmtId="49" fontId="15" fillId="0" borderId="9" xfId="0" applyNumberFormat="1" applyFont="1" applyFill="1" applyBorder="1" applyAlignment="1" applyProtection="1">
      <alignment horizontal="left" vertical="center"/>
    </xf>
    <xf numFmtId="49" fontId="15" fillId="0" borderId="9" xfId="0" applyNumberFormat="1" applyFont="1" applyFill="1" applyBorder="1" applyAlignment="1" applyProtection="1">
      <alignment horizontal="center" vertical="center"/>
    </xf>
    <xf numFmtId="49" fontId="15" fillId="0" borderId="10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Alignment="1">
      <alignment horizontal="center"/>
    </xf>
    <xf numFmtId="0" fontId="0" fillId="0" borderId="0" xfId="0"/>
    <xf numFmtId="164" fontId="0" fillId="0" borderId="6" xfId="0" applyNumberFormat="1" applyFont="1" applyFill="1" applyBorder="1" applyAlignment="1">
      <alignment horizontal="right"/>
    </xf>
    <xf numFmtId="1" fontId="0" fillId="0" borderId="7" xfId="0" applyNumberFormat="1" applyFont="1" applyFill="1" applyBorder="1" applyAlignment="1">
      <alignment horizontal="left"/>
    </xf>
    <xf numFmtId="0" fontId="9" fillId="0" borderId="7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/>
    </xf>
    <xf numFmtId="164" fontId="9" fillId="0" borderId="6" xfId="0" applyNumberFormat="1" applyFont="1" applyFill="1" applyBorder="1" applyAlignment="1">
      <alignment horizontal="right"/>
    </xf>
    <xf numFmtId="2" fontId="9" fillId="0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2" fontId="0" fillId="3" borderId="1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164" fontId="0" fillId="0" borderId="6" xfId="0" applyNumberFormat="1" applyFill="1" applyBorder="1" applyAlignment="1">
      <alignment horizontal="right"/>
    </xf>
    <xf numFmtId="49" fontId="9" fillId="0" borderId="22" xfId="0" applyNumberFormat="1" applyFont="1" applyFill="1" applyBorder="1" applyAlignment="1" applyProtection="1">
      <alignment horizontal="left" vertical="top" wrapText="1"/>
    </xf>
    <xf numFmtId="49" fontId="9" fillId="0" borderId="1" xfId="0" applyNumberFormat="1" applyFont="1" applyFill="1" applyBorder="1" applyAlignment="1" applyProtection="1">
      <alignment horizontal="left" vertical="top" wrapText="1"/>
    </xf>
    <xf numFmtId="2" fontId="9" fillId="0" borderId="1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left" vertical="top" wrapText="1"/>
    </xf>
    <xf numFmtId="49" fontId="9" fillId="0" borderId="1" xfId="0" applyNumberFormat="1" applyFont="1" applyFill="1" applyBorder="1" applyAlignment="1" applyProtection="1">
      <alignment horizontal="left"/>
    </xf>
    <xf numFmtId="49" fontId="9" fillId="0" borderId="1" xfId="0" applyNumberFormat="1" applyFont="1" applyFill="1" applyBorder="1" applyAlignment="1">
      <alignment horizontal="left" vertical="top"/>
    </xf>
    <xf numFmtId="165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49" fontId="15" fillId="0" borderId="23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wrapText="1"/>
    </xf>
    <xf numFmtId="0" fontId="0" fillId="0" borderId="1" xfId="0" applyFont="1" applyBorder="1" applyAlignment="1">
      <alignment wrapText="1"/>
    </xf>
    <xf numFmtId="0" fontId="9" fillId="0" borderId="19" xfId="0" applyNumberFormat="1" applyFont="1" applyFill="1" applyBorder="1" applyAlignment="1">
      <alignment horizontal="left"/>
    </xf>
    <xf numFmtId="164" fontId="9" fillId="0" borderId="2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0" borderId="22" xfId="0" applyNumberFormat="1" applyFont="1" applyFill="1" applyBorder="1" applyAlignment="1" applyProtection="1">
      <alignment vertical="top" wrapText="1"/>
    </xf>
    <xf numFmtId="0" fontId="0" fillId="0" borderId="1" xfId="0" applyBorder="1" applyAlignment="1">
      <alignment horizontal="left" vertical="top" wrapText="1"/>
    </xf>
    <xf numFmtId="49" fontId="9" fillId="0" borderId="4" xfId="0" applyNumberFormat="1" applyFont="1" applyFill="1" applyBorder="1" applyAlignment="1">
      <alignment horizontal="left"/>
    </xf>
    <xf numFmtId="0" fontId="9" fillId="0" borderId="28" xfId="0" applyNumberFormat="1" applyFont="1" applyFill="1" applyBorder="1" applyAlignment="1">
      <alignment horizontal="left"/>
    </xf>
    <xf numFmtId="49" fontId="9" fillId="0" borderId="29" xfId="0" applyNumberFormat="1" applyFont="1" applyFill="1" applyBorder="1" applyAlignment="1">
      <alignment horizontal="left"/>
    </xf>
    <xf numFmtId="0" fontId="9" fillId="0" borderId="29" xfId="0" applyNumberFormat="1" applyFont="1" applyFill="1" applyBorder="1" applyAlignment="1">
      <alignment horizontal="left" vertical="top" wrapText="1"/>
    </xf>
    <xf numFmtId="2" fontId="9" fillId="3" borderId="29" xfId="0" applyNumberFormat="1" applyFont="1" applyFill="1" applyBorder="1" applyAlignment="1">
      <alignment horizontal="center"/>
    </xf>
    <xf numFmtId="0" fontId="0" fillId="0" borderId="29" xfId="0" applyFont="1" applyBorder="1" applyAlignment="1">
      <alignment wrapText="1"/>
    </xf>
    <xf numFmtId="164" fontId="9" fillId="0" borderId="30" xfId="0" applyNumberFormat="1" applyFont="1" applyFill="1" applyBorder="1" applyAlignment="1">
      <alignment horizontal="right"/>
    </xf>
    <xf numFmtId="0" fontId="9" fillId="0" borderId="36" xfId="0" applyNumberFormat="1" applyFont="1" applyFill="1" applyBorder="1" applyAlignment="1">
      <alignment horizontal="left"/>
    </xf>
    <xf numFmtId="49" fontId="9" fillId="0" borderId="37" xfId="0" applyNumberFormat="1" applyFont="1" applyFill="1" applyBorder="1" applyAlignment="1">
      <alignment horizontal="left"/>
    </xf>
    <xf numFmtId="2" fontId="9" fillId="0" borderId="29" xfId="0" applyNumberFormat="1" applyFont="1" applyFill="1" applyBorder="1" applyAlignment="1">
      <alignment horizontal="center"/>
    </xf>
    <xf numFmtId="164" fontId="9" fillId="0" borderId="38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right" vertical="top"/>
    </xf>
    <xf numFmtId="49" fontId="9" fillId="0" borderId="22" xfId="0" applyNumberFormat="1" applyFont="1" applyFill="1" applyBorder="1" applyAlignment="1">
      <alignment horizontal="left"/>
    </xf>
    <xf numFmtId="49" fontId="9" fillId="0" borderId="22" xfId="0" applyNumberFormat="1" applyFont="1" applyFill="1" applyBorder="1" applyAlignment="1">
      <alignment horizontal="left" vertical="top" wrapText="1"/>
    </xf>
    <xf numFmtId="2" fontId="9" fillId="3" borderId="22" xfId="0" applyNumberFormat="1" applyFont="1" applyFill="1" applyBorder="1" applyAlignment="1">
      <alignment horizontal="center"/>
    </xf>
    <xf numFmtId="164" fontId="9" fillId="0" borderId="27" xfId="0" applyNumberFormat="1" applyFont="1" applyFill="1" applyBorder="1" applyAlignment="1">
      <alignment horizontal="right"/>
    </xf>
    <xf numFmtId="49" fontId="9" fillId="0" borderId="29" xfId="0" applyNumberFormat="1" applyFont="1" applyFill="1" applyBorder="1" applyAlignment="1">
      <alignment horizontal="left" vertical="top" wrapText="1"/>
    </xf>
    <xf numFmtId="2" fontId="9" fillId="0" borderId="22" xfId="0" applyNumberFormat="1" applyFont="1" applyFill="1" applyBorder="1" applyAlignment="1">
      <alignment horizontal="center"/>
    </xf>
    <xf numFmtId="164" fontId="9" fillId="0" borderId="39" xfId="0" applyNumberFormat="1" applyFont="1" applyFill="1" applyBorder="1" applyAlignment="1">
      <alignment horizontal="right"/>
    </xf>
    <xf numFmtId="2" fontId="9" fillId="0" borderId="29" xfId="0" applyNumberFormat="1" applyFont="1" applyFill="1" applyBorder="1" applyAlignment="1">
      <alignment horizontal="center" vertical="top" wrapText="1"/>
    </xf>
    <xf numFmtId="0" fontId="9" fillId="0" borderId="29" xfId="0" applyFont="1" applyFill="1" applyBorder="1" applyAlignment="1">
      <alignment horizontal="left" vertical="top" wrapText="1"/>
    </xf>
    <xf numFmtId="2" fontId="9" fillId="3" borderId="22" xfId="0" applyNumberFormat="1" applyFont="1" applyFill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right"/>
    </xf>
    <xf numFmtId="0" fontId="0" fillId="0" borderId="29" xfId="0" applyBorder="1" applyAlignment="1">
      <alignment horizontal="left" vertical="top" wrapText="1"/>
    </xf>
    <xf numFmtId="2" fontId="0" fillId="0" borderId="29" xfId="0" applyNumberFormat="1" applyBorder="1" applyAlignment="1">
      <alignment horizontal="center" vertical="top" wrapText="1"/>
    </xf>
    <xf numFmtId="164" fontId="0" fillId="0" borderId="38" xfId="0" applyNumberFormat="1" applyFont="1" applyFill="1" applyBorder="1" applyAlignment="1">
      <alignment horizontal="right"/>
    </xf>
    <xf numFmtId="0" fontId="0" fillId="0" borderId="36" xfId="0" applyNumberFormat="1" applyFill="1" applyBorder="1" applyAlignment="1">
      <alignment horizontal="left"/>
    </xf>
    <xf numFmtId="49" fontId="0" fillId="0" borderId="29" xfId="0" applyNumberFormat="1" applyFont="1" applyFill="1" applyBorder="1" applyAlignment="1">
      <alignment horizontal="left" vertical="top" wrapText="1"/>
    </xf>
    <xf numFmtId="2" fontId="0" fillId="0" borderId="29" xfId="0" applyNumberFormat="1" applyFont="1" applyFill="1" applyBorder="1" applyAlignment="1">
      <alignment horizontal="center"/>
    </xf>
    <xf numFmtId="49" fontId="0" fillId="0" borderId="29" xfId="0" applyNumberFormat="1" applyFont="1" applyFill="1" applyBorder="1" applyAlignment="1">
      <alignment horizontal="left"/>
    </xf>
    <xf numFmtId="49" fontId="0" fillId="0" borderId="22" xfId="0" applyNumberFormat="1" applyFont="1" applyFill="1" applyBorder="1" applyAlignment="1">
      <alignment horizontal="left" vertical="top" wrapText="1"/>
    </xf>
    <xf numFmtId="2" fontId="0" fillId="0" borderId="22" xfId="0" applyNumberFormat="1" applyFont="1" applyFill="1" applyBorder="1" applyAlignment="1">
      <alignment horizontal="center"/>
    </xf>
    <xf numFmtId="49" fontId="0" fillId="0" borderId="22" xfId="0" applyNumberFormat="1" applyFont="1" applyFill="1" applyBorder="1" applyAlignment="1">
      <alignment horizontal="left"/>
    </xf>
    <xf numFmtId="164" fontId="0" fillId="0" borderId="39" xfId="0" applyNumberFormat="1" applyFont="1" applyFill="1" applyBorder="1" applyAlignment="1">
      <alignment horizontal="right"/>
    </xf>
    <xf numFmtId="0" fontId="9" fillId="0" borderId="29" xfId="0" applyNumberFormat="1" applyFont="1" applyFill="1" applyBorder="1" applyAlignment="1" applyProtection="1">
      <alignment horizontal="left" vertical="top" wrapText="1"/>
    </xf>
    <xf numFmtId="2" fontId="9" fillId="0" borderId="29" xfId="0" applyNumberFormat="1" applyFont="1" applyFill="1" applyBorder="1" applyAlignment="1" applyProtection="1">
      <alignment horizontal="center"/>
    </xf>
    <xf numFmtId="49" fontId="9" fillId="0" borderId="29" xfId="0" applyNumberFormat="1" applyFont="1" applyFill="1" applyBorder="1" applyAlignment="1" applyProtection="1">
      <alignment horizontal="left"/>
    </xf>
    <xf numFmtId="164" fontId="9" fillId="0" borderId="6" xfId="0" applyNumberFormat="1" applyFont="1" applyBorder="1" applyAlignment="1">
      <alignment horizontal="right"/>
    </xf>
    <xf numFmtId="2" fontId="0" fillId="3" borderId="22" xfId="0" applyNumberFormat="1" applyFont="1" applyFill="1" applyBorder="1" applyAlignment="1">
      <alignment horizontal="center"/>
    </xf>
    <xf numFmtId="164" fontId="0" fillId="0" borderId="38" xfId="0" applyNumberFormat="1" applyFill="1" applyBorder="1" applyAlignment="1">
      <alignment horizontal="right"/>
    </xf>
    <xf numFmtId="2" fontId="0" fillId="0" borderId="22" xfId="0" applyNumberFormat="1" applyFill="1" applyBorder="1" applyAlignment="1">
      <alignment horizontal="center"/>
    </xf>
    <xf numFmtId="49" fontId="0" fillId="0" borderId="22" xfId="0" applyNumberFormat="1" applyFill="1" applyBorder="1" applyAlignment="1">
      <alignment horizontal="left"/>
    </xf>
    <xf numFmtId="0" fontId="0" fillId="0" borderId="29" xfId="0" applyFill="1" applyBorder="1" applyAlignment="1">
      <alignment horizontal="left" vertical="top" wrapText="1"/>
    </xf>
    <xf numFmtId="2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9" fillId="0" borderId="22" xfId="0" applyNumberFormat="1" applyFont="1" applyFill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49" fontId="9" fillId="0" borderId="29" xfId="0" applyNumberFormat="1" applyFont="1" applyFill="1" applyBorder="1" applyAlignment="1" applyProtection="1">
      <alignment horizontal="left" vertical="top" wrapText="1"/>
    </xf>
    <xf numFmtId="164" fontId="0" fillId="0" borderId="5" xfId="0" applyNumberFormat="1" applyFont="1" applyFill="1" applyBorder="1" applyAlignment="1">
      <alignment horizontal="right"/>
    </xf>
    <xf numFmtId="2" fontId="0" fillId="0" borderId="29" xfId="0" applyNumberFormat="1" applyFill="1" applyBorder="1" applyAlignment="1">
      <alignment horizontal="center" vertical="top" wrapText="1"/>
    </xf>
    <xf numFmtId="1" fontId="0" fillId="0" borderId="3" xfId="0" applyNumberFormat="1" applyFont="1" applyFill="1" applyBorder="1" applyAlignment="1">
      <alignment horizontal="left"/>
    </xf>
    <xf numFmtId="49" fontId="0" fillId="0" borderId="4" xfId="0" applyNumberFormat="1" applyFont="1" applyFill="1" applyBorder="1" applyAlignment="1">
      <alignment horizontal="left" vertical="top" wrapText="1"/>
    </xf>
    <xf numFmtId="49" fontId="0" fillId="0" borderId="4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vertical="top" wrapText="1"/>
    </xf>
    <xf numFmtId="2" fontId="0" fillId="0" borderId="29" xfId="0" applyNumberFormat="1" applyBorder="1" applyAlignment="1">
      <alignment horizontal="center" wrapText="1"/>
    </xf>
    <xf numFmtId="0" fontId="0" fillId="0" borderId="29" xfId="0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2" fontId="9" fillId="0" borderId="22" xfId="0" applyNumberFormat="1" applyFont="1" applyFill="1" applyBorder="1" applyAlignment="1">
      <alignment horizontal="center" vertical="top" wrapText="1"/>
    </xf>
    <xf numFmtId="2" fontId="16" fillId="0" borderId="34" xfId="0" applyNumberFormat="1" applyFont="1" applyBorder="1" applyAlignment="1">
      <alignment horizontal="center"/>
    </xf>
    <xf numFmtId="49" fontId="16" fillId="0" borderId="34" xfId="0" applyNumberFormat="1" applyFont="1" applyBorder="1" applyAlignment="1">
      <alignment horizontal="left"/>
    </xf>
    <xf numFmtId="4" fontId="16" fillId="0" borderId="34" xfId="0" applyNumberFormat="1" applyFont="1" applyBorder="1" applyAlignment="1">
      <alignment horizontal="left"/>
    </xf>
    <xf numFmtId="4" fontId="16" fillId="0" borderId="43" xfId="0" applyNumberFormat="1" applyFont="1" applyBorder="1" applyAlignment="1">
      <alignment horizontal="left"/>
    </xf>
    <xf numFmtId="4" fontId="16" fillId="0" borderId="35" xfId="0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164" fontId="9" fillId="0" borderId="26" xfId="0" applyNumberFormat="1" applyFont="1" applyBorder="1" applyAlignment="1">
      <alignment horizontal="right"/>
    </xf>
    <xf numFmtId="4" fontId="9" fillId="0" borderId="6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164" fontId="8" fillId="5" borderId="4" xfId="0" applyNumberFormat="1" applyFont="1" applyFill="1" applyBorder="1"/>
    <xf numFmtId="0" fontId="0" fillId="5" borderId="5" xfId="0" applyFill="1" applyBorder="1"/>
    <xf numFmtId="0" fontId="23" fillId="5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24" fillId="0" borderId="26" xfId="3" applyFont="1" applyBorder="1" applyAlignment="1">
      <alignment wrapText="1"/>
    </xf>
    <xf numFmtId="0" fontId="24" fillId="0" borderId="20" xfId="3" applyFont="1" applyBorder="1" applyAlignment="1">
      <alignment wrapText="1"/>
    </xf>
    <xf numFmtId="0" fontId="24" fillId="0" borderId="24" xfId="3" applyFont="1" applyBorder="1" applyAlignment="1">
      <alignment wrapText="1"/>
    </xf>
    <xf numFmtId="0" fontId="24" fillId="0" borderId="26" xfId="3" applyFont="1" applyBorder="1" applyAlignment="1">
      <alignment horizontal="right" wrapText="1"/>
    </xf>
    <xf numFmtId="0" fontId="10" fillId="0" borderId="20" xfId="3" applyBorder="1"/>
    <xf numFmtId="0" fontId="24" fillId="0" borderId="24" xfId="3" applyFont="1" applyBorder="1" applyAlignment="1">
      <alignment horizontal="right" vertical="center"/>
    </xf>
    <xf numFmtId="0" fontId="9" fillId="0" borderId="15" xfId="3" applyFont="1" applyBorder="1" applyAlignment="1">
      <alignment vertical="center"/>
    </xf>
    <xf numFmtId="0" fontId="9" fillId="0" borderId="0" xfId="3" applyFont="1" applyAlignment="1">
      <alignment vertical="center"/>
    </xf>
    <xf numFmtId="1" fontId="9" fillId="0" borderId="0" xfId="3" applyNumberFormat="1" applyFont="1" applyAlignment="1">
      <alignment horizontal="right" vertical="center"/>
    </xf>
    <xf numFmtId="0" fontId="9" fillId="0" borderId="16" xfId="3" applyFont="1" applyBorder="1" applyAlignment="1">
      <alignment vertical="center"/>
    </xf>
    <xf numFmtId="4" fontId="9" fillId="0" borderId="12" xfId="3" applyNumberFormat="1" applyFont="1" applyBorder="1" applyAlignment="1">
      <alignment horizontal="right" vertical="center"/>
    </xf>
    <xf numFmtId="4" fontId="9" fillId="0" borderId="15" xfId="3" applyNumberFormat="1" applyFont="1" applyBorder="1" applyAlignment="1">
      <alignment horizontal="right" vertical="center"/>
    </xf>
    <xf numFmtId="4" fontId="9" fillId="0" borderId="25" xfId="3" applyNumberFormat="1" applyFont="1" applyBorder="1" applyAlignment="1">
      <alignment horizontal="right" vertical="center"/>
    </xf>
    <xf numFmtId="0" fontId="25" fillId="0" borderId="26" xfId="3" applyFont="1" applyBorder="1" applyAlignment="1">
      <alignment vertical="center"/>
    </xf>
    <xf numFmtId="0" fontId="26" fillId="0" borderId="20" xfId="3" applyFont="1" applyBorder="1" applyAlignment="1">
      <alignment vertical="center"/>
    </xf>
    <xf numFmtId="0" fontId="10" fillId="0" borderId="20" xfId="3" applyBorder="1" applyAlignment="1">
      <alignment vertical="center"/>
    </xf>
    <xf numFmtId="4" fontId="25" fillId="4" borderId="23" xfId="3" applyNumberFormat="1" applyFont="1" applyFill="1" applyBorder="1" applyAlignment="1">
      <alignment horizontal="right" vertical="center"/>
    </xf>
    <xf numFmtId="49" fontId="27" fillId="0" borderId="42" xfId="0" applyNumberFormat="1" applyFont="1" applyBorder="1" applyAlignment="1">
      <alignment vertical="center"/>
    </xf>
    <xf numFmtId="0" fontId="27" fillId="0" borderId="48" xfId="0" applyFont="1" applyBorder="1" applyAlignment="1">
      <alignment vertical="center"/>
    </xf>
    <xf numFmtId="0" fontId="27" fillId="0" borderId="49" xfId="0" applyFont="1" applyBorder="1" applyAlignment="1">
      <alignment vertical="center"/>
    </xf>
    <xf numFmtId="49" fontId="27" fillId="0" borderId="50" xfId="0" applyNumberFormat="1" applyFont="1" applyBorder="1" applyAlignment="1">
      <alignment vertical="center"/>
    </xf>
    <xf numFmtId="0" fontId="27" fillId="0" borderId="51" xfId="0" applyFont="1" applyBorder="1" applyAlignment="1">
      <alignment vertical="center"/>
    </xf>
    <xf numFmtId="0" fontId="27" fillId="0" borderId="0" xfId="0" applyFont="1" applyAlignment="1">
      <alignment vertical="center"/>
    </xf>
    <xf numFmtId="49" fontId="27" fillId="0" borderId="52" xfId="0" applyNumberFormat="1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10" fillId="0" borderId="0" xfId="3"/>
    <xf numFmtId="164" fontId="9" fillId="6" borderId="29" xfId="0" applyNumberFormat="1" applyFont="1" applyFill="1" applyBorder="1" applyAlignment="1">
      <alignment horizontal="right"/>
    </xf>
    <xf numFmtId="164" fontId="9" fillId="6" borderId="1" xfId="0" applyNumberFormat="1" applyFont="1" applyFill="1" applyBorder="1" applyAlignment="1">
      <alignment horizontal="right"/>
    </xf>
    <xf numFmtId="164" fontId="9" fillId="6" borderId="22" xfId="0" applyNumberFormat="1" applyFont="1" applyFill="1" applyBorder="1" applyAlignment="1">
      <alignment horizontal="right"/>
    </xf>
    <xf numFmtId="164" fontId="0" fillId="6" borderId="1" xfId="0" applyNumberFormat="1" applyFill="1" applyBorder="1" applyAlignment="1">
      <alignment horizontal="right"/>
    </xf>
    <xf numFmtId="164" fontId="0" fillId="6" borderId="29" xfId="0" applyNumberFormat="1" applyFill="1" applyBorder="1" applyAlignment="1">
      <alignment horizontal="right"/>
    </xf>
    <xf numFmtId="164" fontId="9" fillId="6" borderId="4" xfId="0" applyNumberFormat="1" applyFont="1" applyFill="1" applyBorder="1" applyAlignment="1">
      <alignment horizontal="right"/>
    </xf>
    <xf numFmtId="49" fontId="13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2" xfId="0" applyNumberFormat="1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14" fillId="0" borderId="15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0" fillId="0" borderId="16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17" xfId="0" applyFill="1" applyBorder="1" applyAlignment="1">
      <alignment horizontal="left" vertical="center" wrapText="1"/>
    </xf>
    <xf numFmtId="0" fontId="22" fillId="4" borderId="23" xfId="0" applyFont="1" applyFill="1" applyBorder="1" applyAlignment="1">
      <alignment horizontal="center"/>
    </xf>
    <xf numFmtId="0" fontId="22" fillId="4" borderId="40" xfId="0" applyFont="1" applyFill="1" applyBorder="1" applyAlignment="1">
      <alignment horizontal="center"/>
    </xf>
    <xf numFmtId="0" fontId="22" fillId="4" borderId="41" xfId="0" applyFont="1" applyFill="1" applyBorder="1" applyAlignment="1">
      <alignment horizontal="center"/>
    </xf>
    <xf numFmtId="0" fontId="16" fillId="0" borderId="54" xfId="0" applyFont="1" applyBorder="1" applyAlignment="1">
      <alignment horizontal="left"/>
    </xf>
    <xf numFmtId="0" fontId="16" fillId="0" borderId="47" xfId="0" applyFont="1" applyBorder="1" applyAlignment="1">
      <alignment horizontal="left"/>
    </xf>
    <xf numFmtId="0" fontId="0" fillId="5" borderId="44" xfId="0" applyFill="1" applyBorder="1"/>
    <xf numFmtId="0" fontId="0" fillId="5" borderId="45" xfId="0" applyFill="1" applyBorder="1"/>
    <xf numFmtId="164" fontId="9" fillId="0" borderId="46" xfId="0" applyNumberFormat="1" applyFont="1" applyBorder="1" applyAlignment="1">
      <alignment horizontal="right"/>
    </xf>
    <xf numFmtId="0" fontId="0" fillId="0" borderId="47" xfId="0" applyBorder="1" applyAlignment="1">
      <alignment horizontal="right"/>
    </xf>
    <xf numFmtId="164" fontId="9" fillId="0" borderId="26" xfId="0" applyNumberFormat="1" applyFont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164" fontId="0" fillId="0" borderId="24" xfId="0" applyNumberFormat="1" applyBorder="1" applyAlignment="1">
      <alignment horizontal="right"/>
    </xf>
    <xf numFmtId="164" fontId="9" fillId="0" borderId="26" xfId="0" applyNumberFormat="1" applyFont="1" applyBorder="1" applyAlignment="1">
      <alignment horizontal="left"/>
    </xf>
    <xf numFmtId="0" fontId="0" fillId="0" borderId="24" xfId="0" applyBorder="1" applyAlignment="1">
      <alignment horizontal="left"/>
    </xf>
    <xf numFmtId="164" fontId="9" fillId="6" borderId="26" xfId="0" applyNumberFormat="1" applyFont="1" applyFill="1" applyBorder="1" applyAlignment="1">
      <alignment horizontal="right"/>
    </xf>
    <xf numFmtId="164" fontId="0" fillId="6" borderId="20" xfId="0" applyNumberFormat="1" applyFill="1" applyBorder="1" applyAlignment="1">
      <alignment horizontal="right"/>
    </xf>
    <xf numFmtId="164" fontId="0" fillId="6" borderId="24" xfId="0" applyNumberFormat="1" applyFill="1" applyBorder="1" applyAlignment="1">
      <alignment horizontal="right"/>
    </xf>
    <xf numFmtId="164" fontId="16" fillId="0" borderId="26" xfId="0" applyNumberFormat="1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164" fontId="8" fillId="0" borderId="20" xfId="0" applyNumberFormat="1" applyFont="1" applyBorder="1" applyAlignment="1">
      <alignment horizontal="right"/>
    </xf>
    <xf numFmtId="164" fontId="8" fillId="0" borderId="24" xfId="0" applyNumberFormat="1" applyFont="1" applyBorder="1" applyAlignment="1">
      <alignment horizontal="right"/>
    </xf>
    <xf numFmtId="49" fontId="0" fillId="0" borderId="26" xfId="0" applyNumberFormat="1" applyBorder="1" applyAlignment="1">
      <alignment horizontal="left"/>
    </xf>
    <xf numFmtId="0" fontId="8" fillId="0" borderId="20" xfId="0" applyFont="1" applyBorder="1" applyAlignment="1">
      <alignment horizontal="right"/>
    </xf>
    <xf numFmtId="0" fontId="0" fillId="0" borderId="24" xfId="0" applyBorder="1" applyAlignment="1">
      <alignment horizontal="right"/>
    </xf>
    <xf numFmtId="0" fontId="0" fillId="5" borderId="1" xfId="0" applyFill="1" applyBorder="1"/>
    <xf numFmtId="164" fontId="8" fillId="5" borderId="26" xfId="0" applyNumberFormat="1" applyFont="1" applyFill="1" applyBorder="1"/>
    <xf numFmtId="0" fontId="0" fillId="0" borderId="24" xfId="0" applyBorder="1"/>
    <xf numFmtId="0" fontId="0" fillId="0" borderId="20" xfId="0" applyBorder="1"/>
    <xf numFmtId="164" fontId="9" fillId="0" borderId="13" xfId="3" applyNumberFormat="1" applyFont="1" applyBorder="1" applyAlignment="1">
      <alignment horizontal="right" vertical="center"/>
    </xf>
    <xf numFmtId="164" fontId="9" fillId="0" borderId="14" xfId="3" applyNumberFormat="1" applyFont="1" applyBorder="1" applyAlignment="1">
      <alignment horizontal="right" vertical="center"/>
    </xf>
    <xf numFmtId="164" fontId="9" fillId="0" borderId="0" xfId="3" applyNumberFormat="1" applyFont="1" applyAlignment="1">
      <alignment horizontal="right" vertical="center"/>
    </xf>
    <xf numFmtId="164" fontId="9" fillId="0" borderId="16" xfId="3" applyNumberFormat="1" applyFont="1" applyBorder="1" applyAlignment="1">
      <alignment horizontal="right" vertical="center"/>
    </xf>
    <xf numFmtId="164" fontId="9" fillId="0" borderId="17" xfId="3" applyNumberFormat="1" applyFont="1" applyBorder="1" applyAlignment="1">
      <alignment horizontal="right" vertical="center"/>
    </xf>
    <xf numFmtId="164" fontId="9" fillId="0" borderId="18" xfId="3" applyNumberFormat="1" applyFont="1" applyBorder="1" applyAlignment="1">
      <alignment horizontal="right" vertical="center"/>
    </xf>
    <xf numFmtId="166" fontId="25" fillId="4" borderId="40" xfId="3" applyNumberFormat="1" applyFont="1" applyFill="1" applyBorder="1" applyAlignment="1">
      <alignment horizontal="right" vertical="center"/>
    </xf>
    <xf numFmtId="166" fontId="25" fillId="4" borderId="31" xfId="3" applyNumberFormat="1" applyFont="1" applyFill="1" applyBorder="1" applyAlignment="1">
      <alignment horizontal="right" vertical="center"/>
    </xf>
    <xf numFmtId="0" fontId="14" fillId="0" borderId="13" xfId="0" applyNumberFormat="1" applyFont="1" applyFill="1" applyBorder="1" applyAlignment="1" applyProtection="1">
      <alignment horizontal="left" vertical="center" wrapText="1"/>
    </xf>
    <xf numFmtId="0" fontId="0" fillId="0" borderId="13" xfId="0" applyFill="1" applyBorder="1" applyAlignment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0" xfId="0" applyFill="1" applyAlignment="1"/>
    <xf numFmtId="0" fontId="0" fillId="0" borderId="26" xfId="0" applyBorder="1"/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4" fillId="0" borderId="0" xfId="0" applyNumberFormat="1" applyFont="1" applyFill="1" applyBorder="1" applyAlignment="1" applyProtection="1">
      <alignment horizontal="left" vertical="center"/>
    </xf>
    <xf numFmtId="0" fontId="14" fillId="0" borderId="17" xfId="0" applyNumberFormat="1" applyFont="1" applyFill="1" applyBorder="1" applyAlignment="1" applyProtection="1">
      <alignment horizontal="left" vertical="center"/>
    </xf>
    <xf numFmtId="0" fontId="0" fillId="0" borderId="17" xfId="0" applyFill="1" applyBorder="1" applyAlignment="1"/>
    <xf numFmtId="14" fontId="14" fillId="0" borderId="0" xfId="0" applyNumberFormat="1" applyFont="1" applyFill="1" applyBorder="1" applyAlignment="1" applyProtection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49" fontId="17" fillId="0" borderId="8" xfId="0" applyNumberFormat="1" applyFont="1" applyFill="1" applyBorder="1" applyAlignment="1">
      <alignment horizontal="center" vertical="top" wrapText="1"/>
    </xf>
    <xf numFmtId="49" fontId="17" fillId="0" borderId="31" xfId="0" applyNumberFormat="1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wrapText="1"/>
    </xf>
    <xf numFmtId="49" fontId="3" fillId="0" borderId="31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9" fontId="3" fillId="0" borderId="23" xfId="0" applyNumberFormat="1" applyFont="1" applyFill="1" applyBorder="1" applyAlignment="1">
      <alignment horizontal="center" vertical="top" wrapText="1"/>
    </xf>
    <xf numFmtId="49" fontId="3" fillId="0" borderId="40" xfId="0" applyNumberFormat="1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31" xfId="0" applyNumberFormat="1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14" fillId="0" borderId="15" xfId="0" applyNumberFormat="1" applyFont="1" applyFill="1" applyBorder="1" applyAlignment="1" applyProtection="1">
      <alignment horizontal="left" vertical="center"/>
    </xf>
    <xf numFmtId="0" fontId="14" fillId="0" borderId="25" xfId="0" applyNumberFormat="1" applyFont="1" applyFill="1" applyBorder="1" applyAlignment="1" applyProtection="1">
      <alignment horizontal="left" vertical="center"/>
    </xf>
    <xf numFmtId="0" fontId="0" fillId="0" borderId="17" xfId="0" applyBorder="1" applyAlignment="1">
      <alignment horizontal="left" vertical="center"/>
    </xf>
    <xf numFmtId="0" fontId="18" fillId="0" borderId="26" xfId="0" applyNumberFormat="1" applyFont="1" applyFill="1" applyBorder="1" applyAlignment="1">
      <alignment horizontal="left" vertical="top" wrapText="1"/>
    </xf>
    <xf numFmtId="0" fontId="19" fillId="0" borderId="20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18" fillId="0" borderId="19" xfId="0" applyNumberFormat="1" applyFont="1" applyFill="1" applyBorder="1" applyAlignment="1">
      <alignment horizontal="right" vertical="top"/>
    </xf>
    <xf numFmtId="0" fontId="19" fillId="0" borderId="24" xfId="0" applyFont="1" applyBorder="1" applyAlignment="1">
      <alignment horizontal="right" vertical="top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49" fontId="16" fillId="0" borderId="8" xfId="0" applyNumberFormat="1" applyFont="1" applyFill="1" applyBorder="1" applyAlignment="1">
      <alignment horizontal="center" vertical="top" wrapText="1"/>
    </xf>
    <xf numFmtId="49" fontId="16" fillId="0" borderId="31" xfId="0" applyNumberFormat="1" applyFont="1" applyFill="1" applyBorder="1" applyAlignment="1">
      <alignment horizontal="center" vertical="top" wrapText="1"/>
    </xf>
    <xf numFmtId="49" fontId="13" fillId="0" borderId="11" xfId="0" applyNumberFormat="1" applyFont="1" applyFill="1" applyBorder="1" applyAlignment="1" applyProtection="1">
      <alignment horizontal="center"/>
    </xf>
    <xf numFmtId="0" fontId="15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</cellXfs>
  <cellStyles count="6">
    <cellStyle name="Normální" xfId="0" builtinId="0"/>
    <cellStyle name="normální 2" xfId="1" xr:uid="{00000000-0005-0000-0000-000001000000}"/>
    <cellStyle name="Normální 2 2" xfId="3" xr:uid="{00000000-0005-0000-0000-000002000000}"/>
    <cellStyle name="Normální 3" xfId="4" xr:uid="{00000000-0005-0000-0000-000003000000}"/>
    <cellStyle name="Normální 6" xfId="5" xr:uid="{00000000-0005-0000-0000-000004000000}"/>
    <cellStyle name="výkaz výměr" xfId="2" xr:uid="{00000000-0005-0000-0000-000005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9E535-2029-4D73-ABE2-6E248FCD1355}">
  <dimension ref="B2:J49"/>
  <sheetViews>
    <sheetView zoomScale="85" zoomScaleNormal="85" workbookViewId="0">
      <selection activeCell="P26" sqref="P26"/>
    </sheetView>
  </sheetViews>
  <sheetFormatPr defaultRowHeight="15" x14ac:dyDescent="0.25"/>
  <cols>
    <col min="1" max="1" width="4" style="20" customWidth="1"/>
    <col min="2" max="2" width="13.28515625" style="20" customWidth="1"/>
    <col min="3" max="3" width="42.5703125" style="20" customWidth="1"/>
    <col min="4" max="4" width="22.85546875" style="20" customWidth="1"/>
    <col min="5" max="5" width="28.42578125" style="20" customWidth="1"/>
    <col min="6" max="7" width="21" style="20" customWidth="1"/>
    <col min="8" max="8" width="9.42578125" style="20" customWidth="1"/>
    <col min="9" max="16384" width="9.140625" style="20"/>
  </cols>
  <sheetData>
    <row r="2" spans="2:8" ht="23.25" x14ac:dyDescent="0.35">
      <c r="B2" s="163" t="s">
        <v>280</v>
      </c>
      <c r="C2" s="164"/>
      <c r="D2" s="164"/>
      <c r="E2" s="164"/>
      <c r="F2" s="164"/>
      <c r="G2" s="164"/>
      <c r="H2" s="164"/>
    </row>
    <row r="3" spans="2:8" ht="15" customHeight="1" x14ac:dyDescent="0.25">
      <c r="B3" s="165" t="s">
        <v>7</v>
      </c>
      <c r="C3" s="216" t="s">
        <v>163</v>
      </c>
      <c r="D3" s="216"/>
      <c r="E3" s="210" t="s">
        <v>8</v>
      </c>
      <c r="F3" s="211"/>
      <c r="G3" s="210" t="s">
        <v>41</v>
      </c>
      <c r="H3" s="213"/>
    </row>
    <row r="4" spans="2:8" ht="14.25" customHeight="1" x14ac:dyDescent="0.25">
      <c r="B4" s="166"/>
      <c r="C4" s="217"/>
      <c r="D4" s="217"/>
      <c r="E4" s="212"/>
      <c r="F4" s="170"/>
      <c r="G4" s="170"/>
      <c r="H4" s="169"/>
    </row>
    <row r="5" spans="2:8" ht="15" customHeight="1" x14ac:dyDescent="0.25">
      <c r="B5" s="167" t="s">
        <v>9</v>
      </c>
      <c r="C5" s="168" t="s">
        <v>17</v>
      </c>
      <c r="D5" s="218"/>
      <c r="E5" s="168" t="s">
        <v>10</v>
      </c>
      <c r="F5" s="214"/>
      <c r="G5" s="168" t="s">
        <v>18</v>
      </c>
      <c r="H5" s="169"/>
    </row>
    <row r="6" spans="2:8" x14ac:dyDescent="0.25">
      <c r="B6" s="166"/>
      <c r="C6" s="171"/>
      <c r="D6" s="218"/>
      <c r="E6" s="212"/>
      <c r="F6" s="214"/>
      <c r="G6" s="170"/>
      <c r="H6" s="169"/>
    </row>
    <row r="7" spans="2:8" x14ac:dyDescent="0.25">
      <c r="B7" s="167" t="s">
        <v>11</v>
      </c>
      <c r="C7" s="168" t="s">
        <v>42</v>
      </c>
      <c r="D7" s="168"/>
      <c r="E7" s="168" t="s">
        <v>12</v>
      </c>
      <c r="F7" s="214"/>
      <c r="G7" s="168"/>
      <c r="H7" s="169"/>
    </row>
    <row r="8" spans="2:8" x14ac:dyDescent="0.25">
      <c r="B8" s="166"/>
      <c r="C8" s="171"/>
      <c r="D8" s="171"/>
      <c r="E8" s="212"/>
      <c r="F8" s="214"/>
      <c r="G8" s="170"/>
      <c r="H8" s="169"/>
    </row>
    <row r="9" spans="2:8" x14ac:dyDescent="0.25">
      <c r="B9" s="167" t="s">
        <v>13</v>
      </c>
      <c r="C9" s="168" t="s">
        <v>18</v>
      </c>
      <c r="D9" s="168"/>
      <c r="E9" s="219" t="s">
        <v>14</v>
      </c>
      <c r="F9" s="214"/>
      <c r="G9" s="222">
        <v>43910</v>
      </c>
      <c r="H9" s="169"/>
    </row>
    <row r="10" spans="2:8" ht="15.75" thickBot="1" x14ac:dyDescent="0.3">
      <c r="B10" s="172"/>
      <c r="C10" s="173"/>
      <c r="D10" s="173"/>
      <c r="E10" s="220"/>
      <c r="F10" s="221"/>
      <c r="G10" s="223"/>
      <c r="H10" s="224"/>
    </row>
    <row r="11" spans="2:8" ht="16.5" thickBot="1" x14ac:dyDescent="0.3">
      <c r="B11" s="174" t="s">
        <v>281</v>
      </c>
      <c r="C11" s="175"/>
      <c r="D11" s="175"/>
      <c r="E11" s="175"/>
      <c r="F11" s="175"/>
      <c r="G11" s="175"/>
      <c r="H11" s="176"/>
    </row>
    <row r="12" spans="2:8" ht="15.75" customHeight="1" x14ac:dyDescent="0.25">
      <c r="B12" s="177" t="s">
        <v>282</v>
      </c>
      <c r="C12" s="178"/>
      <c r="D12" s="114" t="s">
        <v>2</v>
      </c>
      <c r="E12" s="115" t="s">
        <v>283</v>
      </c>
      <c r="F12" s="116" t="s">
        <v>284</v>
      </c>
      <c r="G12" s="117" t="s">
        <v>285</v>
      </c>
      <c r="H12" s="118" t="s">
        <v>286</v>
      </c>
    </row>
    <row r="13" spans="2:8" x14ac:dyDescent="0.25">
      <c r="B13" s="119" t="s">
        <v>287</v>
      </c>
      <c r="C13" s="120" t="s">
        <v>17</v>
      </c>
      <c r="D13" s="76">
        <f>E13+F13+G13</f>
        <v>0</v>
      </c>
      <c r="E13" s="76">
        <v>0</v>
      </c>
      <c r="F13" s="76">
        <f>'PS01 - Vzduchotechnika'!H244</f>
        <v>0</v>
      </c>
      <c r="G13" s="121">
        <f>(E13*SazbaDPH1)/100+(F13*SazbaDPH2)/100</f>
        <v>0</v>
      </c>
      <c r="H13" s="122" t="str">
        <f>IF(CelkemObjekty=0,"",D13/CelkemObjekty*100)</f>
        <v/>
      </c>
    </row>
    <row r="14" spans="2:8" ht="15.75" thickBot="1" x14ac:dyDescent="0.3">
      <c r="B14" s="179" t="s">
        <v>288</v>
      </c>
      <c r="C14" s="180"/>
      <c r="D14" s="125">
        <f>SUM(D13:D13)</f>
        <v>0</v>
      </c>
      <c r="E14" s="125">
        <f>SUM(E13:E13)</f>
        <v>0</v>
      </c>
      <c r="F14" s="125">
        <f>SUM(F13:F13)</f>
        <v>0</v>
      </c>
      <c r="G14" s="125">
        <f>SUM(G13:G13)</f>
        <v>0</v>
      </c>
      <c r="H14" s="126" t="str">
        <f>IF(CelkemObjekty=0,"",D14/CelkemObjekty*100)</f>
        <v/>
      </c>
    </row>
    <row r="15" spans="2:8" x14ac:dyDescent="0.25">
      <c r="D15" s="1"/>
      <c r="E15" s="1"/>
      <c r="F15" s="1"/>
      <c r="G15" s="1"/>
      <c r="H15" s="1"/>
    </row>
    <row r="16" spans="2:8" ht="15.75" thickBot="1" x14ac:dyDescent="0.3">
      <c r="D16" s="1"/>
      <c r="E16" s="1"/>
      <c r="F16" s="1"/>
      <c r="G16" s="1"/>
      <c r="H16" s="1"/>
    </row>
    <row r="17" spans="2:8" ht="16.5" thickBot="1" x14ac:dyDescent="0.3">
      <c r="B17" s="174" t="s">
        <v>289</v>
      </c>
      <c r="C17" s="175"/>
      <c r="D17" s="175"/>
      <c r="E17" s="175"/>
      <c r="F17" s="175"/>
      <c r="G17" s="175"/>
      <c r="H17" s="176"/>
    </row>
    <row r="18" spans="2:8" ht="15.75" x14ac:dyDescent="0.25">
      <c r="B18" s="127" t="s">
        <v>290</v>
      </c>
      <c r="C18" s="128" t="s">
        <v>291</v>
      </c>
      <c r="D18" s="181"/>
      <c r="E18" s="182"/>
      <c r="F18" s="183"/>
      <c r="G18" s="184"/>
      <c r="H18" s="185"/>
    </row>
    <row r="19" spans="2:8" x14ac:dyDescent="0.25">
      <c r="B19" s="129"/>
      <c r="C19" s="123"/>
      <c r="D19" s="186" t="s">
        <v>292</v>
      </c>
      <c r="E19" s="187"/>
      <c r="F19" s="183">
        <f>SUM(F13:F13)</f>
        <v>0</v>
      </c>
      <c r="G19" s="184"/>
      <c r="H19" s="185"/>
    </row>
    <row r="20" spans="2:8" x14ac:dyDescent="0.25">
      <c r="B20" s="129"/>
      <c r="C20" s="123"/>
      <c r="D20" s="186" t="s">
        <v>293</v>
      </c>
      <c r="E20" s="187"/>
      <c r="F20" s="188">
        <v>0</v>
      </c>
      <c r="G20" s="189"/>
      <c r="H20" s="190"/>
    </row>
    <row r="21" spans="2:8" x14ac:dyDescent="0.25">
      <c r="B21" s="129"/>
      <c r="C21" s="123"/>
      <c r="D21" s="191" t="s">
        <v>294</v>
      </c>
      <c r="E21" s="192"/>
      <c r="F21" s="191">
        <f>SUM(F19:H20)</f>
        <v>0</v>
      </c>
      <c r="G21" s="193"/>
      <c r="H21" s="194"/>
    </row>
    <row r="22" spans="2:8" ht="15.75" x14ac:dyDescent="0.25">
      <c r="B22" s="127" t="s">
        <v>295</v>
      </c>
      <c r="C22" s="128" t="s">
        <v>296</v>
      </c>
      <c r="D22" s="191"/>
      <c r="E22" s="192"/>
      <c r="F22" s="183"/>
      <c r="G22" s="184"/>
      <c r="H22" s="185"/>
    </row>
    <row r="23" spans="2:8" x14ac:dyDescent="0.25">
      <c r="B23" s="129"/>
      <c r="C23" s="123"/>
      <c r="D23" s="186" t="s">
        <v>297</v>
      </c>
      <c r="E23" s="187"/>
      <c r="F23" s="188">
        <v>0</v>
      </c>
      <c r="G23" s="189"/>
      <c r="H23" s="190"/>
    </row>
    <row r="24" spans="2:8" x14ac:dyDescent="0.25">
      <c r="B24" s="129"/>
      <c r="C24" s="123"/>
      <c r="D24" s="186" t="s">
        <v>298</v>
      </c>
      <c r="E24" s="187"/>
      <c r="F24" s="188">
        <v>0</v>
      </c>
      <c r="G24" s="189"/>
      <c r="H24" s="190"/>
    </row>
    <row r="25" spans="2:8" x14ac:dyDescent="0.25">
      <c r="B25" s="129"/>
      <c r="C25" s="123"/>
      <c r="D25" s="186" t="s">
        <v>299</v>
      </c>
      <c r="E25" s="187"/>
      <c r="F25" s="188">
        <v>0</v>
      </c>
      <c r="G25" s="189"/>
      <c r="H25" s="190"/>
    </row>
    <row r="26" spans="2:8" x14ac:dyDescent="0.25">
      <c r="B26" s="129"/>
      <c r="C26" s="123"/>
      <c r="D26" s="191" t="s">
        <v>300</v>
      </c>
      <c r="E26" s="192"/>
      <c r="F26" s="191">
        <f>SUM(F23:H25)</f>
        <v>0</v>
      </c>
      <c r="G26" s="196"/>
      <c r="H26" s="197"/>
    </row>
    <row r="27" spans="2:8" ht="15.75" x14ac:dyDescent="0.25">
      <c r="B27" s="127" t="s">
        <v>301</v>
      </c>
      <c r="C27" s="128" t="s">
        <v>302</v>
      </c>
      <c r="D27" s="183"/>
      <c r="E27" s="197"/>
      <c r="F27" s="183"/>
      <c r="G27" s="184"/>
      <c r="H27" s="185"/>
    </row>
    <row r="28" spans="2:8" x14ac:dyDescent="0.25">
      <c r="B28" s="129"/>
      <c r="C28" s="123"/>
      <c r="D28" s="195" t="s">
        <v>303</v>
      </c>
      <c r="E28" s="187"/>
      <c r="F28" s="183">
        <f>ROUND(F19*(1/100),2)</f>
        <v>0</v>
      </c>
      <c r="G28" s="184"/>
      <c r="H28" s="185"/>
    </row>
    <row r="29" spans="2:8" x14ac:dyDescent="0.25">
      <c r="B29" s="129"/>
      <c r="C29" s="123"/>
      <c r="D29" s="195" t="s">
        <v>304</v>
      </c>
      <c r="E29" s="187"/>
      <c r="F29" s="188">
        <v>0</v>
      </c>
      <c r="G29" s="189"/>
      <c r="H29" s="190"/>
    </row>
    <row r="30" spans="2:8" x14ac:dyDescent="0.25">
      <c r="B30" s="129"/>
      <c r="C30" s="123"/>
      <c r="D30" s="195" t="s">
        <v>305</v>
      </c>
      <c r="E30" s="187"/>
      <c r="F30" s="188">
        <v>0</v>
      </c>
      <c r="G30" s="189"/>
      <c r="H30" s="190"/>
    </row>
    <row r="31" spans="2:8" x14ac:dyDescent="0.25">
      <c r="B31" s="129"/>
      <c r="C31" s="123"/>
      <c r="D31" s="195" t="s">
        <v>306</v>
      </c>
      <c r="E31" s="187"/>
      <c r="F31" s="188">
        <v>0</v>
      </c>
      <c r="G31" s="189"/>
      <c r="H31" s="190"/>
    </row>
    <row r="32" spans="2:8" x14ac:dyDescent="0.25">
      <c r="B32" s="129"/>
      <c r="C32" s="123"/>
      <c r="D32" s="215" t="s">
        <v>4</v>
      </c>
      <c r="E32" s="200"/>
      <c r="F32" s="188">
        <v>0</v>
      </c>
      <c r="G32" s="189"/>
      <c r="H32" s="190"/>
    </row>
    <row r="33" spans="2:8" x14ac:dyDescent="0.25">
      <c r="B33" s="129"/>
      <c r="C33" s="124"/>
      <c r="D33" s="191" t="s">
        <v>307</v>
      </c>
      <c r="E33" s="192"/>
      <c r="F33" s="191">
        <f>SUM(F28:H32)</f>
        <v>0</v>
      </c>
      <c r="G33" s="193"/>
      <c r="H33" s="194"/>
    </row>
    <row r="34" spans="2:8" x14ac:dyDescent="0.25">
      <c r="B34" s="198" t="s">
        <v>288</v>
      </c>
      <c r="C34" s="198"/>
      <c r="D34" s="199"/>
      <c r="E34" s="200"/>
      <c r="F34" s="199">
        <f>F21+F26+F33</f>
        <v>0</v>
      </c>
      <c r="G34" s="201"/>
      <c r="H34" s="200"/>
    </row>
    <row r="35" spans="2:8" ht="15.75" thickBot="1" x14ac:dyDescent="0.3">
      <c r="D35" s="1"/>
      <c r="E35" s="1"/>
      <c r="F35" s="1"/>
      <c r="G35" s="1"/>
      <c r="H35" s="1"/>
    </row>
    <row r="36" spans="2:8" ht="16.5" thickBot="1" x14ac:dyDescent="0.3">
      <c r="B36" s="174" t="s">
        <v>308</v>
      </c>
      <c r="C36" s="175"/>
      <c r="D36" s="175"/>
      <c r="E36" s="175"/>
      <c r="F36" s="175"/>
      <c r="G36" s="175"/>
      <c r="H36" s="176"/>
    </row>
    <row r="37" spans="2:8" x14ac:dyDescent="0.25">
      <c r="B37" s="130"/>
      <c r="C37" s="131"/>
      <c r="D37" s="131"/>
      <c r="E37" s="132"/>
      <c r="F37" s="133"/>
      <c r="G37" s="134"/>
      <c r="H37" s="135" t="s">
        <v>289</v>
      </c>
    </row>
    <row r="38" spans="2:8" x14ac:dyDescent="0.25">
      <c r="B38" s="136" t="s">
        <v>309</v>
      </c>
      <c r="C38" s="137"/>
      <c r="D38" s="138">
        <v>15</v>
      </c>
      <c r="E38" s="139" t="s">
        <v>286</v>
      </c>
      <c r="F38" s="140"/>
      <c r="G38" s="202">
        <f>ROUND(E14,0)</f>
        <v>0</v>
      </c>
      <c r="H38" s="203"/>
    </row>
    <row r="39" spans="2:8" x14ac:dyDescent="0.25">
      <c r="B39" s="136" t="s">
        <v>310</v>
      </c>
      <c r="C39" s="137"/>
      <c r="D39" s="138">
        <v>15</v>
      </c>
      <c r="E39" s="139" t="s">
        <v>286</v>
      </c>
      <c r="F39" s="141"/>
      <c r="G39" s="204">
        <f>ROUND(G38*D39/100,0)</f>
        <v>0</v>
      </c>
      <c r="H39" s="205"/>
    </row>
    <row r="40" spans="2:8" x14ac:dyDescent="0.25">
      <c r="B40" s="136" t="s">
        <v>309</v>
      </c>
      <c r="C40" s="137"/>
      <c r="D40" s="138">
        <v>21</v>
      </c>
      <c r="E40" s="139" t="s">
        <v>286</v>
      </c>
      <c r="F40" s="141"/>
      <c r="G40" s="204">
        <f>ROUND(F34,2)</f>
        <v>0</v>
      </c>
      <c r="H40" s="205"/>
    </row>
    <row r="41" spans="2:8" ht="15.75" thickBot="1" x14ac:dyDescent="0.3">
      <c r="B41" s="136" t="s">
        <v>310</v>
      </c>
      <c r="C41" s="137"/>
      <c r="D41" s="138">
        <v>21</v>
      </c>
      <c r="E41" s="139" t="s">
        <v>286</v>
      </c>
      <c r="F41" s="142"/>
      <c r="G41" s="206">
        <f>ROUND(G40*D40/100,2)</f>
        <v>0</v>
      </c>
      <c r="H41" s="207"/>
    </row>
    <row r="42" spans="2:8" ht="16.5" thickBot="1" x14ac:dyDescent="0.3">
      <c r="B42" s="143" t="s">
        <v>311</v>
      </c>
      <c r="C42" s="144"/>
      <c r="D42" s="144"/>
      <c r="E42" s="145"/>
      <c r="F42" s="146"/>
      <c r="G42" s="208">
        <f>SUM(G38:G41)</f>
        <v>0</v>
      </c>
      <c r="H42" s="209"/>
    </row>
    <row r="43" spans="2:8" ht="15.75" thickBot="1" x14ac:dyDescent="0.3"/>
    <row r="44" spans="2:8" x14ac:dyDescent="0.25">
      <c r="B44" s="147" t="s">
        <v>312</v>
      </c>
      <c r="C44" s="148"/>
      <c r="D44" s="147" t="s">
        <v>313</v>
      </c>
      <c r="E44" s="148"/>
      <c r="F44" s="147" t="s">
        <v>314</v>
      </c>
      <c r="G44" s="149"/>
      <c r="H44" s="148"/>
    </row>
    <row r="45" spans="2:8" x14ac:dyDescent="0.25">
      <c r="B45" s="150"/>
      <c r="C45" s="151"/>
      <c r="D45" s="150"/>
      <c r="E45" s="151"/>
      <c r="F45" s="150"/>
      <c r="G45" s="152"/>
      <c r="H45" s="151"/>
    </row>
    <row r="46" spans="2:8" x14ac:dyDescent="0.25">
      <c r="B46" s="150"/>
      <c r="C46" s="151"/>
      <c r="D46" s="150"/>
      <c r="E46" s="151"/>
      <c r="F46" s="150"/>
      <c r="G46" s="152"/>
      <c r="H46" s="151"/>
    </row>
    <row r="47" spans="2:8" x14ac:dyDescent="0.25">
      <c r="B47" s="150"/>
      <c r="C47" s="151"/>
      <c r="D47" s="150"/>
      <c r="E47" s="151"/>
      <c r="F47" s="150"/>
      <c r="G47" s="152"/>
      <c r="H47" s="151"/>
    </row>
    <row r="48" spans="2:8" ht="15.75" thickBot="1" x14ac:dyDescent="0.3">
      <c r="B48" s="153" t="s">
        <v>315</v>
      </c>
      <c r="C48" s="154"/>
      <c r="D48" s="153" t="s">
        <v>315</v>
      </c>
      <c r="E48" s="154"/>
      <c r="F48" s="153" t="s">
        <v>315</v>
      </c>
      <c r="G48" s="155"/>
      <c r="H48" s="154"/>
    </row>
    <row r="49" spans="2:10" x14ac:dyDescent="0.25">
      <c r="B49" s="20" t="s">
        <v>55</v>
      </c>
      <c r="C49" s="156"/>
      <c r="D49" s="156"/>
      <c r="E49" s="156"/>
      <c r="F49" s="156"/>
      <c r="G49" s="156"/>
      <c r="H49" s="156"/>
      <c r="I49" s="156"/>
      <c r="J49" s="156"/>
    </row>
  </sheetData>
  <mergeCells count="64">
    <mergeCell ref="G40:H40"/>
    <mergeCell ref="G41:H41"/>
    <mergeCell ref="G42:H42"/>
    <mergeCell ref="E3:F4"/>
    <mergeCell ref="G3:H4"/>
    <mergeCell ref="E5:F6"/>
    <mergeCell ref="G39:H39"/>
    <mergeCell ref="D31:E31"/>
    <mergeCell ref="F31:H31"/>
    <mergeCell ref="D32:E32"/>
    <mergeCell ref="F32:H32"/>
    <mergeCell ref="D33:E33"/>
    <mergeCell ref="F33:H33"/>
    <mergeCell ref="D28:E28"/>
    <mergeCell ref="F28:H28"/>
    <mergeCell ref="D29:E29"/>
    <mergeCell ref="B34:C34"/>
    <mergeCell ref="D34:E34"/>
    <mergeCell ref="F34:H34"/>
    <mergeCell ref="B36:H36"/>
    <mergeCell ref="G38:H38"/>
    <mergeCell ref="D30:E30"/>
    <mergeCell ref="F30:H30"/>
    <mergeCell ref="D25:E25"/>
    <mergeCell ref="F25:H25"/>
    <mergeCell ref="D26:E26"/>
    <mergeCell ref="F26:H26"/>
    <mergeCell ref="D27:E27"/>
    <mergeCell ref="F27:H27"/>
    <mergeCell ref="D23:E23"/>
    <mergeCell ref="F23:H23"/>
    <mergeCell ref="D24:E24"/>
    <mergeCell ref="F24:H24"/>
    <mergeCell ref="F29:H29"/>
    <mergeCell ref="D20:E20"/>
    <mergeCell ref="F20:H20"/>
    <mergeCell ref="D21:E21"/>
    <mergeCell ref="F21:H21"/>
    <mergeCell ref="D22:E22"/>
    <mergeCell ref="F22:H22"/>
    <mergeCell ref="B14:C14"/>
    <mergeCell ref="B17:H17"/>
    <mergeCell ref="D18:E18"/>
    <mergeCell ref="F18:H18"/>
    <mergeCell ref="D19:E19"/>
    <mergeCell ref="F19:H19"/>
    <mergeCell ref="B9:B10"/>
    <mergeCell ref="C9:C10"/>
    <mergeCell ref="D7:D8"/>
    <mergeCell ref="B11:H11"/>
    <mergeCell ref="B12:C12"/>
    <mergeCell ref="E7:F8"/>
    <mergeCell ref="G7:H8"/>
    <mergeCell ref="D9:D10"/>
    <mergeCell ref="E9:F10"/>
    <mergeCell ref="G9:H10"/>
    <mergeCell ref="B2:H2"/>
    <mergeCell ref="B3:B4"/>
    <mergeCell ref="B5:B6"/>
    <mergeCell ref="G5:H6"/>
    <mergeCell ref="B7:B8"/>
    <mergeCell ref="C7:C8"/>
    <mergeCell ref="C3:D4"/>
    <mergeCell ref="C5:D6"/>
  </mergeCells>
  <pageMargins left="0.7" right="0.7" top="0.78740157499999996" bottom="0.78740157499999996" header="0.3" footer="0.3"/>
  <pageSetup paperSize="505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48"/>
  <sheetViews>
    <sheetView tabSelected="1" zoomScale="85" zoomScaleNormal="85" workbookViewId="0">
      <pane ySplit="12" topLeftCell="A221" activePane="bottomLeft" state="frozen"/>
      <selection pane="bottomLeft" activeCell="D245" sqref="D245"/>
    </sheetView>
  </sheetViews>
  <sheetFormatPr defaultRowHeight="15" x14ac:dyDescent="0.25"/>
  <cols>
    <col min="1" max="1" width="3.85546875" style="9" customWidth="1"/>
    <col min="2" max="2" width="13.28515625" style="9" customWidth="1"/>
    <col min="3" max="3" width="7" style="20" customWidth="1"/>
    <col min="4" max="4" width="98.5703125" style="9" customWidth="1"/>
    <col min="5" max="5" width="10.7109375" style="1" customWidth="1"/>
    <col min="6" max="6" width="8.85546875" style="9" customWidth="1"/>
    <col min="7" max="8" width="14.7109375" style="9" customWidth="1"/>
    <col min="9" max="16384" width="9.140625" style="9"/>
  </cols>
  <sheetData>
    <row r="1" spans="2:11" s="11" customFormat="1" x14ac:dyDescent="0.25">
      <c r="C1" s="20"/>
      <c r="E1" s="1"/>
    </row>
    <row r="2" spans="2:11" s="11" customFormat="1" ht="23.25" x14ac:dyDescent="0.35">
      <c r="B2" s="256" t="s">
        <v>29</v>
      </c>
      <c r="C2" s="256"/>
      <c r="D2" s="164"/>
      <c r="E2" s="164"/>
      <c r="F2" s="164"/>
      <c r="G2" s="164"/>
      <c r="H2" s="164"/>
      <c r="I2" s="18"/>
    </row>
    <row r="3" spans="2:11" s="11" customFormat="1" ht="15" customHeight="1" x14ac:dyDescent="0.25">
      <c r="B3" s="165" t="s">
        <v>7</v>
      </c>
      <c r="C3" s="258"/>
      <c r="D3" s="257" t="s">
        <v>163</v>
      </c>
      <c r="E3" s="210" t="s">
        <v>8</v>
      </c>
      <c r="F3" s="211"/>
      <c r="G3" s="210" t="s">
        <v>41</v>
      </c>
      <c r="H3" s="213"/>
      <c r="I3" s="17"/>
    </row>
    <row r="4" spans="2:11" s="11" customFormat="1" x14ac:dyDescent="0.25">
      <c r="B4" s="242"/>
      <c r="C4" s="241"/>
      <c r="D4" s="218"/>
      <c r="E4" s="212"/>
      <c r="F4" s="170"/>
      <c r="G4" s="170"/>
      <c r="H4" s="169"/>
      <c r="I4" s="17"/>
    </row>
    <row r="5" spans="2:11" s="11" customFormat="1" ht="15" customHeight="1" x14ac:dyDescent="0.25">
      <c r="B5" s="167" t="s">
        <v>9</v>
      </c>
      <c r="C5" s="241"/>
      <c r="D5" s="168" t="s">
        <v>17</v>
      </c>
      <c r="E5" s="168" t="s">
        <v>10</v>
      </c>
      <c r="F5" s="214"/>
      <c r="G5" s="168" t="s">
        <v>18</v>
      </c>
      <c r="H5" s="169"/>
      <c r="I5" s="17"/>
    </row>
    <row r="6" spans="2:11" s="11" customFormat="1" x14ac:dyDescent="0.25">
      <c r="B6" s="242"/>
      <c r="C6" s="241"/>
      <c r="D6" s="171"/>
      <c r="E6" s="212"/>
      <c r="F6" s="214"/>
      <c r="G6" s="170"/>
      <c r="H6" s="169"/>
      <c r="I6" s="17"/>
    </row>
    <row r="7" spans="2:11" s="11" customFormat="1" x14ac:dyDescent="0.25">
      <c r="B7" s="167" t="s">
        <v>11</v>
      </c>
      <c r="C7" s="241"/>
      <c r="D7" s="168" t="s">
        <v>42</v>
      </c>
      <c r="E7" s="168" t="s">
        <v>12</v>
      </c>
      <c r="F7" s="214"/>
      <c r="G7" s="168"/>
      <c r="H7" s="169"/>
      <c r="I7" s="17"/>
    </row>
    <row r="8" spans="2:11" s="11" customFormat="1" x14ac:dyDescent="0.25">
      <c r="B8" s="242"/>
      <c r="C8" s="241"/>
      <c r="D8" s="171"/>
      <c r="E8" s="212"/>
      <c r="F8" s="214"/>
      <c r="G8" s="170"/>
      <c r="H8" s="169"/>
      <c r="I8" s="17"/>
    </row>
    <row r="9" spans="2:11" s="11" customFormat="1" x14ac:dyDescent="0.25">
      <c r="B9" s="167" t="s">
        <v>13</v>
      </c>
      <c r="C9" s="241"/>
      <c r="D9" s="168" t="s">
        <v>18</v>
      </c>
      <c r="E9" s="219" t="s">
        <v>14</v>
      </c>
      <c r="F9" s="214"/>
      <c r="G9" s="222">
        <v>43910</v>
      </c>
      <c r="H9" s="169"/>
      <c r="I9" s="17"/>
    </row>
    <row r="10" spans="2:11" s="11" customFormat="1" ht="15.75" thickBot="1" x14ac:dyDescent="0.3">
      <c r="B10" s="243"/>
      <c r="C10" s="244"/>
      <c r="D10" s="173"/>
      <c r="E10" s="220"/>
      <c r="F10" s="221"/>
      <c r="G10" s="223"/>
      <c r="H10" s="224"/>
      <c r="I10" s="17"/>
    </row>
    <row r="11" spans="2:11" s="11" customFormat="1" ht="15.75" thickBot="1" x14ac:dyDescent="0.3">
      <c r="B11" s="16" t="s">
        <v>52</v>
      </c>
      <c r="C11" s="45" t="s">
        <v>108</v>
      </c>
      <c r="D11" s="12" t="s">
        <v>53</v>
      </c>
      <c r="E11" s="13" t="s">
        <v>1</v>
      </c>
      <c r="F11" s="14" t="s">
        <v>54</v>
      </c>
      <c r="G11" s="14" t="s">
        <v>15</v>
      </c>
      <c r="H11" s="15" t="s">
        <v>2</v>
      </c>
    </row>
    <row r="12" spans="2:11" s="2" customFormat="1" ht="21.75" thickBot="1" x14ac:dyDescent="0.4">
      <c r="B12" s="250" t="s">
        <v>17</v>
      </c>
      <c r="C12" s="251"/>
      <c r="D12" s="252"/>
      <c r="E12" s="252"/>
      <c r="F12" s="252"/>
      <c r="G12" s="252"/>
      <c r="H12" s="253"/>
    </row>
    <row r="13" spans="2:11" ht="15.75" thickBot="1" x14ac:dyDescent="0.3">
      <c r="B13" s="229" t="s">
        <v>125</v>
      </c>
      <c r="C13" s="230"/>
      <c r="D13" s="231"/>
      <c r="E13" s="231"/>
      <c r="F13" s="231"/>
      <c r="G13" s="231"/>
      <c r="H13" s="232"/>
    </row>
    <row r="14" spans="2:11" s="20" customFormat="1" x14ac:dyDescent="0.25">
      <c r="B14" s="60">
        <v>1</v>
      </c>
      <c r="C14" s="61" t="s">
        <v>110</v>
      </c>
      <c r="D14" s="56" t="s">
        <v>126</v>
      </c>
      <c r="E14" s="62">
        <v>1</v>
      </c>
      <c r="F14" s="55" t="s">
        <v>65</v>
      </c>
      <c r="G14" s="157"/>
      <c r="H14" s="49">
        <f t="shared" ref="H14:H16" si="0">E14*G14</f>
        <v>0</v>
      </c>
      <c r="K14" s="46"/>
    </row>
    <row r="15" spans="2:11" s="20" customFormat="1" ht="46.5" customHeight="1" x14ac:dyDescent="0.25">
      <c r="B15" s="248" t="s">
        <v>55</v>
      </c>
      <c r="C15" s="249"/>
      <c r="D15" s="245" t="s">
        <v>109</v>
      </c>
      <c r="E15" s="246"/>
      <c r="F15" s="246"/>
      <c r="G15" s="246"/>
      <c r="H15" s="247"/>
    </row>
    <row r="16" spans="2:11" s="20" customFormat="1" x14ac:dyDescent="0.25">
      <c r="B16" s="48">
        <f>B14+1</f>
        <v>2</v>
      </c>
      <c r="C16" s="64"/>
      <c r="D16" s="24" t="s">
        <v>127</v>
      </c>
      <c r="E16" s="28">
        <v>4</v>
      </c>
      <c r="F16" s="47" t="s">
        <v>65</v>
      </c>
      <c r="G16" s="158"/>
      <c r="H16" s="49">
        <f t="shared" si="0"/>
        <v>0</v>
      </c>
    </row>
    <row r="17" spans="2:8" s="20" customFormat="1" x14ac:dyDescent="0.25">
      <c r="B17" s="48">
        <f t="shared" ref="B17:B19" si="1">B16+1</f>
        <v>3</v>
      </c>
      <c r="C17" s="101" t="s">
        <v>175</v>
      </c>
      <c r="D17" s="24" t="s">
        <v>231</v>
      </c>
      <c r="E17" s="28">
        <v>1</v>
      </c>
      <c r="F17" s="47" t="s">
        <v>65</v>
      </c>
      <c r="G17" s="158"/>
      <c r="H17" s="49">
        <f t="shared" ref="H17:H18" si="2">E17*G17</f>
        <v>0</v>
      </c>
    </row>
    <row r="18" spans="2:8" s="20" customFormat="1" x14ac:dyDescent="0.25">
      <c r="B18" s="48">
        <f t="shared" si="1"/>
        <v>4</v>
      </c>
      <c r="C18" s="100" t="s">
        <v>174</v>
      </c>
      <c r="D18" s="99" t="s">
        <v>192</v>
      </c>
      <c r="E18" s="28">
        <v>1</v>
      </c>
      <c r="F18" s="47" t="s">
        <v>65</v>
      </c>
      <c r="G18" s="158"/>
      <c r="H18" s="49">
        <f t="shared" si="2"/>
        <v>0</v>
      </c>
    </row>
    <row r="19" spans="2:8" s="20" customFormat="1" ht="15.75" thickBot="1" x14ac:dyDescent="0.3">
      <c r="B19" s="48">
        <f t="shared" si="1"/>
        <v>5</v>
      </c>
      <c r="C19" s="100"/>
      <c r="D19" s="99" t="s">
        <v>51</v>
      </c>
      <c r="E19" s="28">
        <v>1</v>
      </c>
      <c r="F19" s="47" t="s">
        <v>24</v>
      </c>
      <c r="G19" s="158"/>
      <c r="H19" s="49">
        <f t="shared" ref="H19" si="3">E19*G19</f>
        <v>0</v>
      </c>
    </row>
    <row r="20" spans="2:8" s="20" customFormat="1" ht="15.75" thickBot="1" x14ac:dyDescent="0.3">
      <c r="B20" s="229" t="s">
        <v>147</v>
      </c>
      <c r="C20" s="230"/>
      <c r="D20" s="231"/>
      <c r="E20" s="231"/>
      <c r="F20" s="231"/>
      <c r="G20" s="231"/>
      <c r="H20" s="232"/>
    </row>
    <row r="21" spans="2:8" s="20" customFormat="1" x14ac:dyDescent="0.25">
      <c r="B21" s="54">
        <f>B19+1</f>
        <v>6</v>
      </c>
      <c r="C21" s="25" t="s">
        <v>111</v>
      </c>
      <c r="D21" s="24" t="s">
        <v>171</v>
      </c>
      <c r="E21" s="28">
        <v>1</v>
      </c>
      <c r="F21" s="47" t="s">
        <v>65</v>
      </c>
      <c r="G21" s="158"/>
      <c r="H21" s="49">
        <f t="shared" ref="H21" si="4">E21*G21</f>
        <v>0</v>
      </c>
    </row>
    <row r="22" spans="2:8" s="20" customFormat="1" x14ac:dyDescent="0.25">
      <c r="B22" s="48">
        <f t="shared" ref="B22:B33" si="5">B21+1</f>
        <v>7</v>
      </c>
      <c r="C22" s="25" t="s">
        <v>112</v>
      </c>
      <c r="D22" s="56" t="s">
        <v>115</v>
      </c>
      <c r="E22" s="57">
        <v>1</v>
      </c>
      <c r="F22" s="58" t="s">
        <v>65</v>
      </c>
      <c r="G22" s="157"/>
      <c r="H22" s="59">
        <f>E22*G22</f>
        <v>0</v>
      </c>
    </row>
    <row r="23" spans="2:8" s="20" customFormat="1" x14ac:dyDescent="0.25">
      <c r="B23" s="48">
        <f t="shared" si="5"/>
        <v>8</v>
      </c>
      <c r="C23" s="25" t="s">
        <v>113</v>
      </c>
      <c r="D23" s="24" t="s">
        <v>116</v>
      </c>
      <c r="E23" s="28">
        <v>1</v>
      </c>
      <c r="F23" s="47" t="s">
        <v>65</v>
      </c>
      <c r="G23" s="158"/>
      <c r="H23" s="49">
        <f t="shared" ref="H23:H33" si="6">E23*G23</f>
        <v>0</v>
      </c>
    </row>
    <row r="24" spans="2:8" s="20" customFormat="1" x14ac:dyDescent="0.25">
      <c r="B24" s="48">
        <f t="shared" si="5"/>
        <v>9</v>
      </c>
      <c r="C24" s="25" t="s">
        <v>120</v>
      </c>
      <c r="D24" s="24" t="s">
        <v>117</v>
      </c>
      <c r="E24" s="28">
        <v>1</v>
      </c>
      <c r="F24" s="47" t="s">
        <v>65</v>
      </c>
      <c r="G24" s="158"/>
      <c r="H24" s="49">
        <f t="shared" si="6"/>
        <v>0</v>
      </c>
    </row>
    <row r="25" spans="2:8" s="20" customFormat="1" x14ac:dyDescent="0.25">
      <c r="B25" s="48">
        <f t="shared" si="5"/>
        <v>10</v>
      </c>
      <c r="C25" s="25" t="s">
        <v>114</v>
      </c>
      <c r="D25" s="24" t="s">
        <v>118</v>
      </c>
      <c r="E25" s="28">
        <v>2</v>
      </c>
      <c r="F25" s="47" t="s">
        <v>65</v>
      </c>
      <c r="G25" s="158"/>
      <c r="H25" s="49">
        <f t="shared" si="6"/>
        <v>0</v>
      </c>
    </row>
    <row r="26" spans="2:8" s="20" customFormat="1" x14ac:dyDescent="0.25">
      <c r="B26" s="48">
        <f t="shared" si="5"/>
        <v>11</v>
      </c>
      <c r="C26" s="25" t="s">
        <v>121</v>
      </c>
      <c r="D26" s="24" t="s">
        <v>122</v>
      </c>
      <c r="E26" s="28">
        <v>1</v>
      </c>
      <c r="F26" s="47" t="s">
        <v>65</v>
      </c>
      <c r="G26" s="158"/>
      <c r="H26" s="49">
        <f t="shared" si="6"/>
        <v>0</v>
      </c>
    </row>
    <row r="27" spans="2:8" s="20" customFormat="1" x14ac:dyDescent="0.25">
      <c r="B27" s="48">
        <f t="shared" si="5"/>
        <v>12</v>
      </c>
      <c r="C27" s="25" t="s">
        <v>123</v>
      </c>
      <c r="D27" s="24" t="s">
        <v>119</v>
      </c>
      <c r="E27" s="28">
        <v>2</v>
      </c>
      <c r="F27" s="47" t="s">
        <v>65</v>
      </c>
      <c r="G27" s="158"/>
      <c r="H27" s="49">
        <f t="shared" si="6"/>
        <v>0</v>
      </c>
    </row>
    <row r="28" spans="2:8" s="20" customFormat="1" x14ac:dyDescent="0.25">
      <c r="B28" s="48">
        <f t="shared" si="5"/>
        <v>13</v>
      </c>
      <c r="C28" s="25" t="s">
        <v>124</v>
      </c>
      <c r="D28" s="10" t="s">
        <v>128</v>
      </c>
      <c r="E28" s="28">
        <v>0.52</v>
      </c>
      <c r="F28" s="25" t="s">
        <v>5</v>
      </c>
      <c r="G28" s="158"/>
      <c r="H28" s="49">
        <f t="shared" si="6"/>
        <v>0</v>
      </c>
    </row>
    <row r="29" spans="2:8" s="20" customFormat="1" x14ac:dyDescent="0.25">
      <c r="B29" s="48">
        <f t="shared" si="5"/>
        <v>14</v>
      </c>
      <c r="C29" s="25" t="s">
        <v>169</v>
      </c>
      <c r="D29" s="10" t="s">
        <v>71</v>
      </c>
      <c r="E29" s="27">
        <v>16</v>
      </c>
      <c r="F29" s="25" t="s">
        <v>65</v>
      </c>
      <c r="G29" s="158"/>
      <c r="H29" s="26">
        <f t="shared" ref="H29" si="7">E29*G29</f>
        <v>0</v>
      </c>
    </row>
    <row r="30" spans="2:8" s="20" customFormat="1" x14ac:dyDescent="0.25">
      <c r="B30" s="48">
        <f t="shared" si="5"/>
        <v>15</v>
      </c>
      <c r="C30" s="25" t="s">
        <v>168</v>
      </c>
      <c r="D30" s="10" t="s">
        <v>146</v>
      </c>
      <c r="E30" s="27">
        <v>4</v>
      </c>
      <c r="F30" s="25" t="s">
        <v>65</v>
      </c>
      <c r="G30" s="158"/>
      <c r="H30" s="26">
        <f t="shared" si="6"/>
        <v>0</v>
      </c>
    </row>
    <row r="31" spans="2:8" s="20" customFormat="1" x14ac:dyDescent="0.25">
      <c r="B31" s="48">
        <f t="shared" si="5"/>
        <v>16</v>
      </c>
      <c r="C31" s="25"/>
      <c r="D31" s="10" t="s">
        <v>232</v>
      </c>
      <c r="E31" s="29">
        <v>1</v>
      </c>
      <c r="F31" s="25" t="s">
        <v>65</v>
      </c>
      <c r="G31" s="158"/>
      <c r="H31" s="26">
        <f t="shared" ref="H31" si="8">E31*G31</f>
        <v>0</v>
      </c>
    </row>
    <row r="32" spans="2:8" s="20" customFormat="1" x14ac:dyDescent="0.25">
      <c r="B32" s="48">
        <f t="shared" si="5"/>
        <v>17</v>
      </c>
      <c r="C32" s="25"/>
      <c r="D32" s="10" t="s">
        <v>172</v>
      </c>
      <c r="E32" s="29">
        <v>1</v>
      </c>
      <c r="F32" s="25" t="s">
        <v>65</v>
      </c>
      <c r="G32" s="158"/>
      <c r="H32" s="26">
        <f t="shared" si="6"/>
        <v>0</v>
      </c>
    </row>
    <row r="33" spans="2:8" s="20" customFormat="1" ht="15.75" thickBot="1" x14ac:dyDescent="0.3">
      <c r="B33" s="48">
        <f t="shared" si="5"/>
        <v>18</v>
      </c>
      <c r="C33" s="65"/>
      <c r="D33" s="66" t="s">
        <v>203</v>
      </c>
      <c r="E33" s="67">
        <v>1</v>
      </c>
      <c r="F33" s="65" t="s">
        <v>24</v>
      </c>
      <c r="G33" s="159"/>
      <c r="H33" s="68">
        <f t="shared" si="6"/>
        <v>0</v>
      </c>
    </row>
    <row r="34" spans="2:8" ht="15.75" thickBot="1" x14ac:dyDescent="0.3">
      <c r="B34" s="254" t="s">
        <v>204</v>
      </c>
      <c r="C34" s="255"/>
      <c r="D34" s="227"/>
      <c r="E34" s="227"/>
      <c r="F34" s="227"/>
      <c r="G34" s="227"/>
      <c r="H34" s="228"/>
    </row>
    <row r="35" spans="2:8" s="20" customFormat="1" x14ac:dyDescent="0.25">
      <c r="B35" s="60">
        <f>B33+1</f>
        <v>19</v>
      </c>
      <c r="C35" s="55" t="s">
        <v>134</v>
      </c>
      <c r="D35" s="69" t="s">
        <v>56</v>
      </c>
      <c r="E35" s="57">
        <v>1</v>
      </c>
      <c r="F35" s="55" t="s">
        <v>65</v>
      </c>
      <c r="G35" s="157"/>
      <c r="H35" s="63">
        <f t="shared" ref="H35:H49" si="9">E35*G35</f>
        <v>0</v>
      </c>
    </row>
    <row r="36" spans="2:8" s="20" customFormat="1" x14ac:dyDescent="0.25">
      <c r="B36" s="23">
        <f t="shared" ref="B36:B49" si="10">B35+1</f>
        <v>20</v>
      </c>
      <c r="C36" s="25" t="s">
        <v>130</v>
      </c>
      <c r="D36" s="10" t="s">
        <v>129</v>
      </c>
      <c r="E36" s="28">
        <v>1</v>
      </c>
      <c r="F36" s="25" t="s">
        <v>65</v>
      </c>
      <c r="G36" s="158"/>
      <c r="H36" s="26">
        <f t="shared" si="9"/>
        <v>0</v>
      </c>
    </row>
    <row r="37" spans="2:8" s="20" customFormat="1" x14ac:dyDescent="0.25">
      <c r="B37" s="23">
        <f t="shared" si="10"/>
        <v>21</v>
      </c>
      <c r="C37" s="25" t="s">
        <v>133</v>
      </c>
      <c r="D37" s="10" t="s">
        <v>132</v>
      </c>
      <c r="E37" s="28">
        <v>2</v>
      </c>
      <c r="F37" s="25" t="s">
        <v>65</v>
      </c>
      <c r="G37" s="158"/>
      <c r="H37" s="26">
        <f t="shared" si="9"/>
        <v>0</v>
      </c>
    </row>
    <row r="38" spans="2:8" s="20" customFormat="1" x14ac:dyDescent="0.25">
      <c r="B38" s="23">
        <f t="shared" si="10"/>
        <v>22</v>
      </c>
      <c r="C38" s="25" t="s">
        <v>135</v>
      </c>
      <c r="D38" s="10" t="s">
        <v>57</v>
      </c>
      <c r="E38" s="28">
        <v>1</v>
      </c>
      <c r="F38" s="25" t="s">
        <v>65</v>
      </c>
      <c r="G38" s="158"/>
      <c r="H38" s="26">
        <f t="shared" si="9"/>
        <v>0</v>
      </c>
    </row>
    <row r="39" spans="2:8" s="20" customFormat="1" x14ac:dyDescent="0.25">
      <c r="B39" s="23">
        <f t="shared" si="10"/>
        <v>23</v>
      </c>
      <c r="C39" s="25" t="s">
        <v>131</v>
      </c>
      <c r="D39" s="10" t="s">
        <v>137</v>
      </c>
      <c r="E39" s="28">
        <v>1</v>
      </c>
      <c r="F39" s="25" t="s">
        <v>65</v>
      </c>
      <c r="G39" s="158"/>
      <c r="H39" s="26">
        <f t="shared" si="9"/>
        <v>0</v>
      </c>
    </row>
    <row r="40" spans="2:8" s="20" customFormat="1" x14ac:dyDescent="0.25">
      <c r="B40" s="23">
        <f t="shared" si="10"/>
        <v>24</v>
      </c>
      <c r="C40" s="25" t="s">
        <v>138</v>
      </c>
      <c r="D40" s="10" t="s">
        <v>58</v>
      </c>
      <c r="E40" s="28">
        <v>2</v>
      </c>
      <c r="F40" s="25" t="s">
        <v>65</v>
      </c>
      <c r="G40" s="158"/>
      <c r="H40" s="26">
        <f t="shared" si="9"/>
        <v>0</v>
      </c>
    </row>
    <row r="41" spans="2:8" s="20" customFormat="1" x14ac:dyDescent="0.25">
      <c r="B41" s="23">
        <f t="shared" si="10"/>
        <v>25</v>
      </c>
      <c r="C41" s="25" t="s">
        <v>139</v>
      </c>
      <c r="D41" s="10" t="s">
        <v>59</v>
      </c>
      <c r="E41" s="28">
        <v>1</v>
      </c>
      <c r="F41" s="25" t="s">
        <v>65</v>
      </c>
      <c r="G41" s="158"/>
      <c r="H41" s="26">
        <f t="shared" si="9"/>
        <v>0</v>
      </c>
    </row>
    <row r="42" spans="2:8" s="20" customFormat="1" x14ac:dyDescent="0.25">
      <c r="B42" s="23">
        <f t="shared" si="10"/>
        <v>26</v>
      </c>
      <c r="C42" s="25" t="s">
        <v>136</v>
      </c>
      <c r="D42" s="10" t="s">
        <v>140</v>
      </c>
      <c r="E42" s="28">
        <v>1</v>
      </c>
      <c r="F42" s="25" t="s">
        <v>65</v>
      </c>
      <c r="G42" s="158"/>
      <c r="H42" s="26">
        <f t="shared" ref="H42:H44" si="11">E42*G42</f>
        <v>0</v>
      </c>
    </row>
    <row r="43" spans="2:8" s="20" customFormat="1" x14ac:dyDescent="0.25">
      <c r="B43" s="23">
        <f t="shared" si="10"/>
        <v>27</v>
      </c>
      <c r="C43" s="25"/>
      <c r="D43" s="10" t="s">
        <v>19</v>
      </c>
      <c r="E43" s="27">
        <v>10</v>
      </c>
      <c r="F43" s="25" t="s">
        <v>65</v>
      </c>
      <c r="G43" s="158"/>
      <c r="H43" s="26">
        <f t="shared" si="11"/>
        <v>0</v>
      </c>
    </row>
    <row r="44" spans="2:8" s="20" customFormat="1" x14ac:dyDescent="0.25">
      <c r="B44" s="23">
        <f t="shared" si="10"/>
        <v>28</v>
      </c>
      <c r="C44" s="25" t="s">
        <v>194</v>
      </c>
      <c r="D44" s="10" t="s">
        <v>193</v>
      </c>
      <c r="E44" s="27">
        <v>1</v>
      </c>
      <c r="F44" s="25" t="s">
        <v>65</v>
      </c>
      <c r="G44" s="158"/>
      <c r="H44" s="26">
        <f t="shared" si="11"/>
        <v>0</v>
      </c>
    </row>
    <row r="45" spans="2:8" s="20" customFormat="1" x14ac:dyDescent="0.25">
      <c r="B45" s="23">
        <f t="shared" si="10"/>
        <v>29</v>
      </c>
      <c r="C45" s="25" t="s">
        <v>213</v>
      </c>
      <c r="D45" s="10" t="s">
        <v>43</v>
      </c>
      <c r="E45" s="27">
        <v>4</v>
      </c>
      <c r="F45" s="25" t="s">
        <v>65</v>
      </c>
      <c r="G45" s="158"/>
      <c r="H45" s="26">
        <f t="shared" ref="H45" si="12">E45*G45</f>
        <v>0</v>
      </c>
    </row>
    <row r="46" spans="2:8" s="20" customFormat="1" ht="30" x14ac:dyDescent="0.25">
      <c r="B46" s="23">
        <f t="shared" si="10"/>
        <v>30</v>
      </c>
      <c r="C46" s="25" t="s">
        <v>234</v>
      </c>
      <c r="D46" s="10" t="s">
        <v>235</v>
      </c>
      <c r="E46" s="27">
        <v>2</v>
      </c>
      <c r="F46" s="25" t="s">
        <v>65</v>
      </c>
      <c r="G46" s="158"/>
      <c r="H46" s="26">
        <f t="shared" si="9"/>
        <v>0</v>
      </c>
    </row>
    <row r="47" spans="2:8" s="20" customFormat="1" x14ac:dyDescent="0.25">
      <c r="B47" s="23">
        <f t="shared" si="10"/>
        <v>31</v>
      </c>
      <c r="C47" s="65" t="s">
        <v>233</v>
      </c>
      <c r="D47" s="66" t="s">
        <v>60</v>
      </c>
      <c r="E47" s="70">
        <v>4</v>
      </c>
      <c r="F47" s="65" t="s">
        <v>65</v>
      </c>
      <c r="G47" s="159"/>
      <c r="H47" s="71">
        <f t="shared" ref="H47:H48" si="13">E47*G47</f>
        <v>0</v>
      </c>
    </row>
    <row r="48" spans="2:8" s="20" customFormat="1" x14ac:dyDescent="0.25">
      <c r="B48" s="23">
        <f t="shared" si="10"/>
        <v>32</v>
      </c>
      <c r="C48" s="65"/>
      <c r="D48" s="66" t="s">
        <v>275</v>
      </c>
      <c r="E48" s="70">
        <v>2</v>
      </c>
      <c r="F48" s="65" t="s">
        <v>65</v>
      </c>
      <c r="G48" s="159"/>
      <c r="H48" s="71">
        <f t="shared" si="13"/>
        <v>0</v>
      </c>
    </row>
    <row r="49" spans="2:8" s="20" customFormat="1" ht="15.75" thickBot="1" x14ac:dyDescent="0.3">
      <c r="B49" s="23">
        <f t="shared" si="10"/>
        <v>33</v>
      </c>
      <c r="C49" s="65"/>
      <c r="D49" s="66" t="s">
        <v>205</v>
      </c>
      <c r="E49" s="70">
        <v>1</v>
      </c>
      <c r="F49" s="65" t="s">
        <v>24</v>
      </c>
      <c r="G49" s="159"/>
      <c r="H49" s="71">
        <f t="shared" si="9"/>
        <v>0</v>
      </c>
    </row>
    <row r="50" spans="2:8" s="4" customFormat="1" ht="15.75" thickBot="1" x14ac:dyDescent="0.3">
      <c r="B50" s="225" t="s">
        <v>207</v>
      </c>
      <c r="C50" s="226"/>
      <c r="D50" s="227"/>
      <c r="E50" s="227"/>
      <c r="F50" s="227"/>
      <c r="G50" s="227"/>
      <c r="H50" s="228"/>
    </row>
    <row r="51" spans="2:8" s="4" customFormat="1" x14ac:dyDescent="0.25">
      <c r="B51" s="60">
        <f>B49+1</f>
        <v>34</v>
      </c>
      <c r="C51" s="55"/>
      <c r="D51" s="69" t="s">
        <v>260</v>
      </c>
      <c r="E51" s="72">
        <v>126.5</v>
      </c>
      <c r="F51" s="73" t="s">
        <v>5</v>
      </c>
      <c r="G51" s="157"/>
      <c r="H51" s="63">
        <f t="shared" ref="H51:H88" si="14">E51*G51</f>
        <v>0</v>
      </c>
    </row>
    <row r="52" spans="2:8" s="4" customFormat="1" x14ac:dyDescent="0.25">
      <c r="B52" s="23">
        <f>B51+1</f>
        <v>35</v>
      </c>
      <c r="C52" s="25"/>
      <c r="D52" s="10" t="s">
        <v>61</v>
      </c>
      <c r="E52" s="29">
        <v>1</v>
      </c>
      <c r="F52" s="25" t="s">
        <v>0</v>
      </c>
      <c r="G52" s="158"/>
      <c r="H52" s="26">
        <f t="shared" si="14"/>
        <v>0</v>
      </c>
    </row>
    <row r="53" spans="2:8" s="4" customFormat="1" x14ac:dyDescent="0.25">
      <c r="B53" s="23">
        <f t="shared" ref="B53:B63" si="15">B52+1</f>
        <v>36</v>
      </c>
      <c r="C53" s="25"/>
      <c r="D53" s="10" t="s">
        <v>141</v>
      </c>
      <c r="E53" s="29">
        <v>0.8</v>
      </c>
      <c r="F53" s="25" t="s">
        <v>0</v>
      </c>
      <c r="G53" s="158"/>
      <c r="H53" s="26">
        <f t="shared" si="14"/>
        <v>0</v>
      </c>
    </row>
    <row r="54" spans="2:8" s="4" customFormat="1" x14ac:dyDescent="0.25">
      <c r="B54" s="23">
        <f t="shared" si="15"/>
        <v>37</v>
      </c>
      <c r="C54" s="25"/>
      <c r="D54" s="10" t="s">
        <v>142</v>
      </c>
      <c r="E54" s="29">
        <v>1</v>
      </c>
      <c r="F54" s="25" t="s">
        <v>0</v>
      </c>
      <c r="G54" s="158"/>
      <c r="H54" s="26">
        <f t="shared" si="14"/>
        <v>0</v>
      </c>
    </row>
    <row r="55" spans="2:8" s="4" customFormat="1" x14ac:dyDescent="0.25">
      <c r="B55" s="23">
        <f t="shared" si="15"/>
        <v>38</v>
      </c>
      <c r="C55" s="25"/>
      <c r="D55" s="10" t="s">
        <v>62</v>
      </c>
      <c r="E55" s="29">
        <v>2.5</v>
      </c>
      <c r="F55" s="25" t="s">
        <v>0</v>
      </c>
      <c r="G55" s="158"/>
      <c r="H55" s="26">
        <f t="shared" si="14"/>
        <v>0</v>
      </c>
    </row>
    <row r="56" spans="2:8" s="4" customFormat="1" x14ac:dyDescent="0.25">
      <c r="B56" s="23">
        <f t="shared" si="15"/>
        <v>39</v>
      </c>
      <c r="C56" s="25"/>
      <c r="D56" s="10" t="s">
        <v>63</v>
      </c>
      <c r="E56" s="29">
        <v>11</v>
      </c>
      <c r="F56" s="25" t="s">
        <v>0</v>
      </c>
      <c r="G56" s="158"/>
      <c r="H56" s="26">
        <f t="shared" si="14"/>
        <v>0</v>
      </c>
    </row>
    <row r="57" spans="2:8" s="4" customFormat="1" x14ac:dyDescent="0.25">
      <c r="B57" s="23">
        <f t="shared" si="15"/>
        <v>40</v>
      </c>
      <c r="C57" s="25"/>
      <c r="D57" s="10" t="s">
        <v>143</v>
      </c>
      <c r="E57" s="29">
        <v>7</v>
      </c>
      <c r="F57" s="25" t="s">
        <v>0</v>
      </c>
      <c r="G57" s="158"/>
      <c r="H57" s="26">
        <f t="shared" si="14"/>
        <v>0</v>
      </c>
    </row>
    <row r="58" spans="2:8" s="4" customFormat="1" x14ac:dyDescent="0.25">
      <c r="B58" s="23">
        <f t="shared" si="15"/>
        <v>41</v>
      </c>
      <c r="C58" s="25"/>
      <c r="D58" s="10" t="s">
        <v>144</v>
      </c>
      <c r="E58" s="29">
        <v>1.2</v>
      </c>
      <c r="F58" s="25" t="s">
        <v>0</v>
      </c>
      <c r="G58" s="158"/>
      <c r="H58" s="26">
        <f t="shared" si="14"/>
        <v>0</v>
      </c>
    </row>
    <row r="59" spans="2:8" s="4" customFormat="1" x14ac:dyDescent="0.25">
      <c r="B59" s="23">
        <f t="shared" si="15"/>
        <v>42</v>
      </c>
      <c r="C59" s="25"/>
      <c r="D59" s="10" t="s">
        <v>66</v>
      </c>
      <c r="E59" s="29">
        <v>2</v>
      </c>
      <c r="F59" s="25" t="s">
        <v>0</v>
      </c>
      <c r="G59" s="158"/>
      <c r="H59" s="26">
        <f t="shared" si="14"/>
        <v>0</v>
      </c>
    </row>
    <row r="60" spans="2:8" s="4" customFormat="1" x14ac:dyDescent="0.25">
      <c r="B60" s="23">
        <f t="shared" si="15"/>
        <v>43</v>
      </c>
      <c r="C60" s="25"/>
      <c r="D60" s="10" t="s">
        <v>67</v>
      </c>
      <c r="E60" s="29">
        <v>1</v>
      </c>
      <c r="F60" s="25" t="s">
        <v>0</v>
      </c>
      <c r="G60" s="158"/>
      <c r="H60" s="26">
        <f t="shared" si="14"/>
        <v>0</v>
      </c>
    </row>
    <row r="61" spans="2:8" s="4" customFormat="1" x14ac:dyDescent="0.25">
      <c r="B61" s="23">
        <f t="shared" si="15"/>
        <v>44</v>
      </c>
      <c r="C61" s="25"/>
      <c r="D61" s="10" t="s">
        <v>145</v>
      </c>
      <c r="E61" s="29">
        <v>2</v>
      </c>
      <c r="F61" s="25" t="s">
        <v>0</v>
      </c>
      <c r="G61" s="158"/>
      <c r="H61" s="26">
        <f t="shared" si="14"/>
        <v>0</v>
      </c>
    </row>
    <row r="62" spans="2:8" s="4" customFormat="1" x14ac:dyDescent="0.25">
      <c r="B62" s="23">
        <f t="shared" si="15"/>
        <v>45</v>
      </c>
      <c r="C62" s="65"/>
      <c r="D62" s="66" t="s">
        <v>68</v>
      </c>
      <c r="E62" s="74">
        <v>2</v>
      </c>
      <c r="F62" s="65" t="s">
        <v>0</v>
      </c>
      <c r="G62" s="159"/>
      <c r="H62" s="71">
        <f t="shared" ref="H62" si="16">E62*G62</f>
        <v>0</v>
      </c>
    </row>
    <row r="63" spans="2:8" s="4" customFormat="1" ht="15.75" thickBot="1" x14ac:dyDescent="0.3">
      <c r="B63" s="23">
        <f t="shared" si="15"/>
        <v>46</v>
      </c>
      <c r="C63" s="65"/>
      <c r="D63" s="66" t="s">
        <v>206</v>
      </c>
      <c r="E63" s="74">
        <v>1</v>
      </c>
      <c r="F63" s="65" t="s">
        <v>24</v>
      </c>
      <c r="G63" s="159"/>
      <c r="H63" s="71">
        <f t="shared" si="14"/>
        <v>0</v>
      </c>
    </row>
    <row r="64" spans="2:8" s="4" customFormat="1" ht="15.75" thickBot="1" x14ac:dyDescent="0.3">
      <c r="B64" s="225" t="s">
        <v>208</v>
      </c>
      <c r="C64" s="226"/>
      <c r="D64" s="227"/>
      <c r="E64" s="227"/>
      <c r="F64" s="227"/>
      <c r="G64" s="227"/>
      <c r="H64" s="228"/>
    </row>
    <row r="65" spans="2:8" s="4" customFormat="1" x14ac:dyDescent="0.25">
      <c r="B65" s="60">
        <f>B63+1</f>
        <v>47</v>
      </c>
      <c r="C65" s="55"/>
      <c r="D65" s="69" t="s">
        <v>261</v>
      </c>
      <c r="E65" s="72">
        <v>72.400000000000006</v>
      </c>
      <c r="F65" s="73" t="s">
        <v>5</v>
      </c>
      <c r="G65" s="157"/>
      <c r="H65" s="63">
        <f t="shared" ref="H65" si="17">E65*G65</f>
        <v>0</v>
      </c>
    </row>
    <row r="66" spans="2:8" s="4" customFormat="1" x14ac:dyDescent="0.25">
      <c r="B66" s="23">
        <f>B65+1</f>
        <v>48</v>
      </c>
      <c r="C66" s="25"/>
      <c r="D66" s="10" t="s">
        <v>72</v>
      </c>
      <c r="E66" s="29">
        <v>1</v>
      </c>
      <c r="F66" s="25" t="s">
        <v>65</v>
      </c>
      <c r="G66" s="158"/>
      <c r="H66" s="26">
        <f t="shared" ref="H66:H84" si="18">E66*G66</f>
        <v>0</v>
      </c>
    </row>
    <row r="67" spans="2:8" s="4" customFormat="1" x14ac:dyDescent="0.25">
      <c r="B67" s="23">
        <f t="shared" ref="B67:B84" si="19">B66+1</f>
        <v>49</v>
      </c>
      <c r="C67" s="25"/>
      <c r="D67" s="10" t="s">
        <v>153</v>
      </c>
      <c r="E67" s="29">
        <v>1</v>
      </c>
      <c r="F67" s="25" t="s">
        <v>65</v>
      </c>
      <c r="G67" s="158"/>
      <c r="H67" s="26">
        <f t="shared" si="18"/>
        <v>0</v>
      </c>
    </row>
    <row r="68" spans="2:8" s="4" customFormat="1" x14ac:dyDescent="0.25">
      <c r="B68" s="23">
        <f t="shared" si="19"/>
        <v>50</v>
      </c>
      <c r="C68" s="25"/>
      <c r="D68" s="10" t="s">
        <v>155</v>
      </c>
      <c r="E68" s="29">
        <v>1</v>
      </c>
      <c r="F68" s="25" t="s">
        <v>65</v>
      </c>
      <c r="G68" s="158"/>
      <c r="H68" s="26">
        <f t="shared" si="18"/>
        <v>0</v>
      </c>
    </row>
    <row r="69" spans="2:8" s="4" customFormat="1" x14ac:dyDescent="0.25">
      <c r="B69" s="23">
        <f t="shared" si="19"/>
        <v>51</v>
      </c>
      <c r="C69" s="25"/>
      <c r="D69" s="10" t="s">
        <v>161</v>
      </c>
      <c r="E69" s="29">
        <v>2</v>
      </c>
      <c r="F69" s="25" t="s">
        <v>65</v>
      </c>
      <c r="G69" s="158"/>
      <c r="H69" s="26">
        <f t="shared" si="18"/>
        <v>0</v>
      </c>
    </row>
    <row r="70" spans="2:8" s="4" customFormat="1" x14ac:dyDescent="0.25">
      <c r="B70" s="23">
        <f t="shared" si="19"/>
        <v>52</v>
      </c>
      <c r="C70" s="25"/>
      <c r="D70" s="10" t="s">
        <v>148</v>
      </c>
      <c r="E70" s="29">
        <v>1</v>
      </c>
      <c r="F70" s="25" t="s">
        <v>65</v>
      </c>
      <c r="G70" s="158"/>
      <c r="H70" s="26">
        <f t="shared" si="18"/>
        <v>0</v>
      </c>
    </row>
    <row r="71" spans="2:8" s="4" customFormat="1" x14ac:dyDescent="0.25">
      <c r="B71" s="23">
        <f t="shared" si="19"/>
        <v>53</v>
      </c>
      <c r="C71" s="25"/>
      <c r="D71" s="10" t="s">
        <v>152</v>
      </c>
      <c r="E71" s="29">
        <v>1</v>
      </c>
      <c r="F71" s="25" t="s">
        <v>65</v>
      </c>
      <c r="G71" s="158"/>
      <c r="H71" s="26">
        <f t="shared" si="18"/>
        <v>0</v>
      </c>
    </row>
    <row r="72" spans="2:8" s="4" customFormat="1" x14ac:dyDescent="0.25">
      <c r="B72" s="23">
        <f t="shared" si="19"/>
        <v>54</v>
      </c>
      <c r="C72" s="25"/>
      <c r="D72" s="10" t="s">
        <v>154</v>
      </c>
      <c r="E72" s="29">
        <v>1</v>
      </c>
      <c r="F72" s="25" t="s">
        <v>65</v>
      </c>
      <c r="G72" s="158"/>
      <c r="H72" s="26">
        <f t="shared" si="18"/>
        <v>0</v>
      </c>
    </row>
    <row r="73" spans="2:8" s="4" customFormat="1" x14ac:dyDescent="0.25">
      <c r="B73" s="23">
        <f t="shared" si="19"/>
        <v>55</v>
      </c>
      <c r="C73" s="25"/>
      <c r="D73" s="10" t="s">
        <v>159</v>
      </c>
      <c r="E73" s="29">
        <v>2</v>
      </c>
      <c r="F73" s="25" t="s">
        <v>65</v>
      </c>
      <c r="G73" s="158"/>
      <c r="H73" s="26">
        <f t="shared" si="18"/>
        <v>0</v>
      </c>
    </row>
    <row r="74" spans="2:8" s="4" customFormat="1" x14ac:dyDescent="0.25">
      <c r="B74" s="23">
        <f t="shared" si="19"/>
        <v>56</v>
      </c>
      <c r="C74" s="25"/>
      <c r="D74" s="10" t="s">
        <v>156</v>
      </c>
      <c r="E74" s="29">
        <v>1</v>
      </c>
      <c r="F74" s="25" t="s">
        <v>65</v>
      </c>
      <c r="G74" s="158"/>
      <c r="H74" s="26">
        <f t="shared" si="18"/>
        <v>0</v>
      </c>
    </row>
    <row r="75" spans="2:8" s="4" customFormat="1" x14ac:dyDescent="0.25">
      <c r="B75" s="23">
        <f t="shared" si="19"/>
        <v>57</v>
      </c>
      <c r="C75" s="25"/>
      <c r="D75" s="10" t="s">
        <v>162</v>
      </c>
      <c r="E75" s="29">
        <v>1</v>
      </c>
      <c r="F75" s="25" t="s">
        <v>65</v>
      </c>
      <c r="G75" s="158"/>
      <c r="H75" s="26">
        <f t="shared" si="18"/>
        <v>0</v>
      </c>
    </row>
    <row r="76" spans="2:8" s="4" customFormat="1" x14ac:dyDescent="0.25">
      <c r="B76" s="23">
        <f t="shared" si="19"/>
        <v>58</v>
      </c>
      <c r="C76" s="25"/>
      <c r="D76" s="10" t="s">
        <v>150</v>
      </c>
      <c r="E76" s="29">
        <v>1</v>
      </c>
      <c r="F76" s="25" t="s">
        <v>65</v>
      </c>
      <c r="G76" s="158"/>
      <c r="H76" s="26">
        <f t="shared" si="18"/>
        <v>0</v>
      </c>
    </row>
    <row r="77" spans="2:8" s="4" customFormat="1" x14ac:dyDescent="0.25">
      <c r="B77" s="23">
        <f t="shared" si="19"/>
        <v>59</v>
      </c>
      <c r="C77" s="25"/>
      <c r="D77" s="10" t="s">
        <v>149</v>
      </c>
      <c r="E77" s="29">
        <v>1</v>
      </c>
      <c r="F77" s="25" t="s">
        <v>65</v>
      </c>
      <c r="G77" s="158"/>
      <c r="H77" s="26">
        <f t="shared" si="18"/>
        <v>0</v>
      </c>
    </row>
    <row r="78" spans="2:8" s="4" customFormat="1" x14ac:dyDescent="0.25">
      <c r="B78" s="23">
        <f t="shared" si="19"/>
        <v>60</v>
      </c>
      <c r="C78" s="25"/>
      <c r="D78" s="10" t="s">
        <v>151</v>
      </c>
      <c r="E78" s="29">
        <v>2</v>
      </c>
      <c r="F78" s="25" t="s">
        <v>65</v>
      </c>
      <c r="G78" s="158"/>
      <c r="H78" s="26">
        <f t="shared" si="18"/>
        <v>0</v>
      </c>
    </row>
    <row r="79" spans="2:8" s="4" customFormat="1" x14ac:dyDescent="0.25">
      <c r="B79" s="23">
        <f t="shared" si="19"/>
        <v>61</v>
      </c>
      <c r="C79" s="25"/>
      <c r="D79" s="10" t="s">
        <v>158</v>
      </c>
      <c r="E79" s="29">
        <v>2</v>
      </c>
      <c r="F79" s="25" t="s">
        <v>65</v>
      </c>
      <c r="G79" s="158"/>
      <c r="H79" s="26">
        <f t="shared" si="18"/>
        <v>0</v>
      </c>
    </row>
    <row r="80" spans="2:8" s="4" customFormat="1" x14ac:dyDescent="0.25">
      <c r="B80" s="23">
        <f t="shared" si="19"/>
        <v>62</v>
      </c>
      <c r="C80" s="25"/>
      <c r="D80" s="10" t="s">
        <v>64</v>
      </c>
      <c r="E80" s="29">
        <v>2</v>
      </c>
      <c r="F80" s="25" t="s">
        <v>65</v>
      </c>
      <c r="G80" s="158"/>
      <c r="H80" s="26">
        <f t="shared" si="18"/>
        <v>0</v>
      </c>
    </row>
    <row r="81" spans="2:8" s="4" customFormat="1" x14ac:dyDescent="0.25">
      <c r="B81" s="23">
        <f t="shared" si="19"/>
        <v>63</v>
      </c>
      <c r="C81" s="25"/>
      <c r="D81" s="10" t="s">
        <v>160</v>
      </c>
      <c r="E81" s="29">
        <v>1</v>
      </c>
      <c r="F81" s="25" t="s">
        <v>65</v>
      </c>
      <c r="G81" s="158"/>
      <c r="H81" s="26">
        <f t="shared" si="18"/>
        <v>0</v>
      </c>
    </row>
    <row r="82" spans="2:8" s="4" customFormat="1" x14ac:dyDescent="0.25">
      <c r="B82" s="23">
        <f t="shared" si="19"/>
        <v>64</v>
      </c>
      <c r="C82" s="25"/>
      <c r="D82" s="10" t="s">
        <v>157</v>
      </c>
      <c r="E82" s="29">
        <v>2</v>
      </c>
      <c r="F82" s="25" t="s">
        <v>65</v>
      </c>
      <c r="G82" s="158"/>
      <c r="H82" s="26">
        <f t="shared" si="18"/>
        <v>0</v>
      </c>
    </row>
    <row r="83" spans="2:8" s="4" customFormat="1" x14ac:dyDescent="0.25">
      <c r="B83" s="23">
        <f t="shared" si="19"/>
        <v>65</v>
      </c>
      <c r="C83" s="25"/>
      <c r="D83" s="10" t="s">
        <v>73</v>
      </c>
      <c r="E83" s="29">
        <v>3</v>
      </c>
      <c r="F83" s="25" t="s">
        <v>65</v>
      </c>
      <c r="G83" s="158"/>
      <c r="H83" s="26">
        <f t="shared" si="18"/>
        <v>0</v>
      </c>
    </row>
    <row r="84" spans="2:8" s="4" customFormat="1" ht="15.75" thickBot="1" x14ac:dyDescent="0.3">
      <c r="B84" s="23">
        <f t="shared" si="19"/>
        <v>66</v>
      </c>
      <c r="C84" s="65"/>
      <c r="D84" s="66" t="s">
        <v>206</v>
      </c>
      <c r="E84" s="74">
        <v>1</v>
      </c>
      <c r="F84" s="65" t="s">
        <v>24</v>
      </c>
      <c r="G84" s="159"/>
      <c r="H84" s="71">
        <f t="shared" si="18"/>
        <v>0</v>
      </c>
    </row>
    <row r="85" spans="2:8" s="4" customFormat="1" ht="15.75" thickBot="1" x14ac:dyDescent="0.3">
      <c r="B85" s="225" t="s">
        <v>69</v>
      </c>
      <c r="C85" s="226"/>
      <c r="D85" s="227"/>
      <c r="E85" s="227"/>
      <c r="F85" s="227"/>
      <c r="G85" s="227"/>
      <c r="H85" s="228"/>
    </row>
    <row r="86" spans="2:8" s="4" customFormat="1" x14ac:dyDescent="0.25">
      <c r="B86" s="54">
        <f>B84+1</f>
        <v>67</v>
      </c>
      <c r="C86" s="55"/>
      <c r="D86" s="69" t="s">
        <v>70</v>
      </c>
      <c r="E86" s="62">
        <v>12.6</v>
      </c>
      <c r="F86" s="55" t="s">
        <v>5</v>
      </c>
      <c r="G86" s="157"/>
      <c r="H86" s="63">
        <f t="shared" ref="H86" si="20">E86*G86</f>
        <v>0</v>
      </c>
    </row>
    <row r="87" spans="2:8" s="4" customFormat="1" x14ac:dyDescent="0.25">
      <c r="B87" s="48">
        <f t="shared" ref="B87:B88" si="21">B86+1</f>
        <v>68</v>
      </c>
      <c r="C87" s="25"/>
      <c r="D87" s="10" t="s">
        <v>182</v>
      </c>
      <c r="E87" s="27">
        <v>11.8</v>
      </c>
      <c r="F87" s="25" t="s">
        <v>5</v>
      </c>
      <c r="G87" s="158"/>
      <c r="H87" s="26">
        <f t="shared" si="14"/>
        <v>0</v>
      </c>
    </row>
    <row r="88" spans="2:8" s="4" customFormat="1" ht="15.75" thickBot="1" x14ac:dyDescent="0.3">
      <c r="B88" s="48">
        <f t="shared" si="21"/>
        <v>69</v>
      </c>
      <c r="C88" s="65"/>
      <c r="D88" s="66" t="s">
        <v>209</v>
      </c>
      <c r="E88" s="74">
        <v>1</v>
      </c>
      <c r="F88" s="65" t="s">
        <v>24</v>
      </c>
      <c r="G88" s="159"/>
      <c r="H88" s="71">
        <f t="shared" si="14"/>
        <v>0</v>
      </c>
    </row>
    <row r="89" spans="2:8" s="20" customFormat="1" ht="15.75" thickBot="1" x14ac:dyDescent="0.3">
      <c r="B89" s="233" t="s">
        <v>26</v>
      </c>
      <c r="C89" s="234"/>
      <c r="D89" s="235"/>
      <c r="E89" s="235"/>
      <c r="F89" s="235"/>
      <c r="G89" s="235"/>
      <c r="H89" s="236"/>
    </row>
    <row r="90" spans="2:8" s="20" customFormat="1" x14ac:dyDescent="0.25">
      <c r="B90" s="54">
        <f>B88+1</f>
        <v>70</v>
      </c>
      <c r="C90" s="55"/>
      <c r="D90" s="96" t="s">
        <v>107</v>
      </c>
      <c r="E90" s="62">
        <v>1</v>
      </c>
      <c r="F90" s="55" t="s">
        <v>24</v>
      </c>
      <c r="G90" s="157"/>
      <c r="H90" s="59">
        <f t="shared" ref="H90:H108" si="22">E90*G90</f>
        <v>0</v>
      </c>
    </row>
    <row r="91" spans="2:8" s="20" customFormat="1" x14ac:dyDescent="0.25">
      <c r="B91" s="48">
        <f t="shared" ref="B91:B104" si="23">B90+1</f>
        <v>71</v>
      </c>
      <c r="C91" s="25"/>
      <c r="D91" s="10" t="s">
        <v>236</v>
      </c>
      <c r="E91" s="27">
        <v>1</v>
      </c>
      <c r="F91" s="25" t="s">
        <v>24</v>
      </c>
      <c r="G91" s="158"/>
      <c r="H91" s="49">
        <f t="shared" si="22"/>
        <v>0</v>
      </c>
    </row>
    <row r="92" spans="2:8" s="20" customFormat="1" x14ac:dyDescent="0.25">
      <c r="B92" s="48">
        <f t="shared" si="23"/>
        <v>72</v>
      </c>
      <c r="C92" s="25"/>
      <c r="D92" s="10" t="s">
        <v>317</v>
      </c>
      <c r="E92" s="27">
        <v>1</v>
      </c>
      <c r="F92" s="25" t="s">
        <v>24</v>
      </c>
      <c r="G92" s="158"/>
      <c r="H92" s="49">
        <f t="shared" si="22"/>
        <v>0</v>
      </c>
    </row>
    <row r="93" spans="2:8" s="20" customFormat="1" x14ac:dyDescent="0.25">
      <c r="B93" s="48">
        <f t="shared" si="23"/>
        <v>73</v>
      </c>
      <c r="C93" s="25"/>
      <c r="D93" s="10" t="s">
        <v>269</v>
      </c>
      <c r="E93" s="27">
        <v>45</v>
      </c>
      <c r="F93" s="25" t="s">
        <v>0</v>
      </c>
      <c r="G93" s="158"/>
      <c r="H93" s="49">
        <f t="shared" si="22"/>
        <v>0</v>
      </c>
    </row>
    <row r="94" spans="2:8" s="20" customFormat="1" x14ac:dyDescent="0.25">
      <c r="B94" s="48">
        <f t="shared" si="23"/>
        <v>74</v>
      </c>
      <c r="C94" s="25"/>
      <c r="D94" s="10" t="s">
        <v>267</v>
      </c>
      <c r="E94" s="27">
        <v>12</v>
      </c>
      <c r="F94" s="25" t="s">
        <v>0</v>
      </c>
      <c r="G94" s="158"/>
      <c r="H94" s="49">
        <f t="shared" si="22"/>
        <v>0</v>
      </c>
    </row>
    <row r="95" spans="2:8" s="20" customFormat="1" x14ac:dyDescent="0.25">
      <c r="B95" s="48">
        <f t="shared" si="23"/>
        <v>75</v>
      </c>
      <c r="C95" s="25"/>
      <c r="D95" s="10" t="s">
        <v>268</v>
      </c>
      <c r="E95" s="27">
        <v>325</v>
      </c>
      <c r="F95" s="25" t="s">
        <v>0</v>
      </c>
      <c r="G95" s="158"/>
      <c r="H95" s="49">
        <f t="shared" si="22"/>
        <v>0</v>
      </c>
    </row>
    <row r="96" spans="2:8" s="20" customFormat="1" x14ac:dyDescent="0.25">
      <c r="B96" s="48">
        <f t="shared" si="23"/>
        <v>76</v>
      </c>
      <c r="C96" s="25"/>
      <c r="D96" s="10" t="s">
        <v>270</v>
      </c>
      <c r="E96" s="27">
        <v>85</v>
      </c>
      <c r="F96" s="25" t="s">
        <v>0</v>
      </c>
      <c r="G96" s="158"/>
      <c r="H96" s="49">
        <f t="shared" si="22"/>
        <v>0</v>
      </c>
    </row>
    <row r="97" spans="2:8" s="20" customFormat="1" x14ac:dyDescent="0.25">
      <c r="B97" s="48">
        <f t="shared" si="23"/>
        <v>77</v>
      </c>
      <c r="C97" s="25"/>
      <c r="D97" s="10" t="s">
        <v>272</v>
      </c>
      <c r="E97" s="27">
        <v>3</v>
      </c>
      <c r="F97" s="25" t="s">
        <v>65</v>
      </c>
      <c r="G97" s="158"/>
      <c r="H97" s="49">
        <f t="shared" si="22"/>
        <v>0</v>
      </c>
    </row>
    <row r="98" spans="2:8" s="20" customFormat="1" x14ac:dyDescent="0.25">
      <c r="B98" s="48">
        <f t="shared" si="23"/>
        <v>78</v>
      </c>
      <c r="C98" s="25"/>
      <c r="D98" s="10" t="s">
        <v>74</v>
      </c>
      <c r="E98" s="27">
        <v>10</v>
      </c>
      <c r="F98" s="25" t="s">
        <v>65</v>
      </c>
      <c r="G98" s="158"/>
      <c r="H98" s="49">
        <f t="shared" si="22"/>
        <v>0</v>
      </c>
    </row>
    <row r="99" spans="2:8" s="20" customFormat="1" x14ac:dyDescent="0.25">
      <c r="B99" s="48">
        <f t="shared" si="23"/>
        <v>79</v>
      </c>
      <c r="C99" s="25"/>
      <c r="D99" s="10" t="s">
        <v>271</v>
      </c>
      <c r="E99" s="27">
        <v>60</v>
      </c>
      <c r="F99" s="25" t="s">
        <v>0</v>
      </c>
      <c r="G99" s="158"/>
      <c r="H99" s="49">
        <f t="shared" si="22"/>
        <v>0</v>
      </c>
    </row>
    <row r="100" spans="2:8" s="20" customFormat="1" x14ac:dyDescent="0.25">
      <c r="B100" s="48">
        <f t="shared" si="23"/>
        <v>80</v>
      </c>
      <c r="C100" s="25"/>
      <c r="D100" s="10" t="s">
        <v>76</v>
      </c>
      <c r="E100" s="27">
        <v>45</v>
      </c>
      <c r="F100" s="25" t="s">
        <v>0</v>
      </c>
      <c r="G100" s="158"/>
      <c r="H100" s="49">
        <f t="shared" ref="H100" si="24">E100*G100</f>
        <v>0</v>
      </c>
    </row>
    <row r="101" spans="2:8" s="20" customFormat="1" x14ac:dyDescent="0.25">
      <c r="B101" s="48">
        <f t="shared" si="23"/>
        <v>81</v>
      </c>
      <c r="C101" s="25"/>
      <c r="D101" s="10" t="s">
        <v>75</v>
      </c>
      <c r="E101" s="27">
        <v>25</v>
      </c>
      <c r="F101" s="25" t="s">
        <v>0</v>
      </c>
      <c r="G101" s="158"/>
      <c r="H101" s="49">
        <f t="shared" si="22"/>
        <v>0</v>
      </c>
    </row>
    <row r="102" spans="2:8" s="20" customFormat="1" x14ac:dyDescent="0.25">
      <c r="B102" s="48">
        <f t="shared" si="23"/>
        <v>82</v>
      </c>
      <c r="C102" s="25"/>
      <c r="D102" s="10" t="s">
        <v>318</v>
      </c>
      <c r="E102" s="27">
        <v>6</v>
      </c>
      <c r="F102" s="25" t="s">
        <v>65</v>
      </c>
      <c r="G102" s="158"/>
      <c r="H102" s="49">
        <f t="shared" si="22"/>
        <v>0</v>
      </c>
    </row>
    <row r="103" spans="2:8" s="20" customFormat="1" x14ac:dyDescent="0.25">
      <c r="B103" s="48">
        <f t="shared" si="23"/>
        <v>83</v>
      </c>
      <c r="C103" s="25"/>
      <c r="D103" s="10" t="s">
        <v>77</v>
      </c>
      <c r="E103" s="27">
        <v>1</v>
      </c>
      <c r="F103" s="25" t="s">
        <v>24</v>
      </c>
      <c r="G103" s="158"/>
      <c r="H103" s="26">
        <f t="shared" si="22"/>
        <v>0</v>
      </c>
    </row>
    <row r="104" spans="2:8" s="20" customFormat="1" x14ac:dyDescent="0.25">
      <c r="B104" s="48">
        <f t="shared" si="23"/>
        <v>84</v>
      </c>
      <c r="C104" s="25"/>
      <c r="D104" s="10" t="s">
        <v>201</v>
      </c>
      <c r="E104" s="27">
        <v>1</v>
      </c>
      <c r="F104" s="25" t="s">
        <v>24</v>
      </c>
      <c r="G104" s="158"/>
      <c r="H104" s="26">
        <f t="shared" si="22"/>
        <v>0</v>
      </c>
    </row>
    <row r="105" spans="2:8" s="20" customFormat="1" x14ac:dyDescent="0.25">
      <c r="B105" s="48">
        <f t="shared" ref="B105:B110" si="25">B104+1</f>
        <v>85</v>
      </c>
      <c r="C105" s="25"/>
      <c r="D105" s="7" t="s">
        <v>106</v>
      </c>
      <c r="E105" s="33">
        <v>1</v>
      </c>
      <c r="F105" s="8" t="s">
        <v>24</v>
      </c>
      <c r="G105" s="158"/>
      <c r="H105" s="26">
        <f t="shared" si="22"/>
        <v>0</v>
      </c>
    </row>
    <row r="106" spans="2:8" s="20" customFormat="1" x14ac:dyDescent="0.25">
      <c r="B106" s="48">
        <f t="shared" si="25"/>
        <v>86</v>
      </c>
      <c r="C106" s="25"/>
      <c r="D106" s="10" t="s">
        <v>27</v>
      </c>
      <c r="E106" s="27">
        <v>1</v>
      </c>
      <c r="F106" s="25" t="s">
        <v>24</v>
      </c>
      <c r="G106" s="158"/>
      <c r="H106" s="26">
        <f t="shared" si="22"/>
        <v>0</v>
      </c>
    </row>
    <row r="107" spans="2:8" s="20" customFormat="1" x14ac:dyDescent="0.25">
      <c r="B107" s="48">
        <f t="shared" si="25"/>
        <v>87</v>
      </c>
      <c r="C107" s="65"/>
      <c r="D107" s="66" t="s">
        <v>202</v>
      </c>
      <c r="E107" s="70">
        <v>1</v>
      </c>
      <c r="F107" s="65" t="s">
        <v>24</v>
      </c>
      <c r="G107" s="159"/>
      <c r="H107" s="71">
        <f t="shared" si="22"/>
        <v>0</v>
      </c>
    </row>
    <row r="108" spans="2:8" s="20" customFormat="1" x14ac:dyDescent="0.25">
      <c r="B108" s="48">
        <f t="shared" si="25"/>
        <v>88</v>
      </c>
      <c r="C108" s="65"/>
      <c r="D108" s="66" t="s">
        <v>173</v>
      </c>
      <c r="E108" s="70">
        <v>1</v>
      </c>
      <c r="F108" s="65" t="s">
        <v>24</v>
      </c>
      <c r="G108" s="159"/>
      <c r="H108" s="71">
        <f t="shared" si="22"/>
        <v>0</v>
      </c>
    </row>
    <row r="109" spans="2:8" s="20" customFormat="1" x14ac:dyDescent="0.25">
      <c r="B109" s="48">
        <f t="shared" si="25"/>
        <v>89</v>
      </c>
      <c r="C109" s="65"/>
      <c r="D109" s="66" t="s">
        <v>28</v>
      </c>
      <c r="E109" s="70">
        <v>1</v>
      </c>
      <c r="F109" s="65" t="s">
        <v>24</v>
      </c>
      <c r="G109" s="159"/>
      <c r="H109" s="71">
        <f t="shared" ref="H109:H110" si="26">E109*G109</f>
        <v>0</v>
      </c>
    </row>
    <row r="110" spans="2:8" s="20" customFormat="1" ht="15.75" thickBot="1" x14ac:dyDescent="0.3">
      <c r="B110" s="48">
        <f t="shared" si="25"/>
        <v>90</v>
      </c>
      <c r="C110" s="65"/>
      <c r="D110" s="66" t="s">
        <v>210</v>
      </c>
      <c r="E110" s="113">
        <v>1</v>
      </c>
      <c r="F110" s="65" t="s">
        <v>24</v>
      </c>
      <c r="G110" s="159"/>
      <c r="H110" s="71">
        <f t="shared" si="26"/>
        <v>0</v>
      </c>
    </row>
    <row r="111" spans="2:8" s="20" customFormat="1" ht="15.75" thickBot="1" x14ac:dyDescent="0.3">
      <c r="B111" s="233" t="s">
        <v>78</v>
      </c>
      <c r="C111" s="234"/>
      <c r="D111" s="235"/>
      <c r="E111" s="235"/>
      <c r="F111" s="235"/>
      <c r="G111" s="235"/>
      <c r="H111" s="236"/>
    </row>
    <row r="112" spans="2:8" s="20" customFormat="1" x14ac:dyDescent="0.25">
      <c r="B112" s="60">
        <f>B110+1</f>
        <v>91</v>
      </c>
      <c r="C112" s="55"/>
      <c r="D112" s="69" t="s">
        <v>44</v>
      </c>
      <c r="E112" s="62">
        <v>1</v>
      </c>
      <c r="F112" s="55" t="s">
        <v>65</v>
      </c>
      <c r="G112" s="157"/>
      <c r="H112" s="79">
        <f>E112*G112</f>
        <v>0</v>
      </c>
    </row>
    <row r="113" spans="2:8" s="20" customFormat="1" x14ac:dyDescent="0.25">
      <c r="B113" s="23">
        <f>B112+1</f>
        <v>92</v>
      </c>
      <c r="C113" s="25"/>
      <c r="D113" s="30" t="s">
        <v>31</v>
      </c>
      <c r="E113" s="27">
        <v>1</v>
      </c>
      <c r="F113" s="25" t="s">
        <v>65</v>
      </c>
      <c r="G113" s="158"/>
      <c r="H113" s="21">
        <f t="shared" ref="H113:H121" si="27">E113*G113</f>
        <v>0</v>
      </c>
    </row>
    <row r="114" spans="2:8" s="20" customFormat="1" x14ac:dyDescent="0.25">
      <c r="B114" s="23">
        <f t="shared" ref="B114:B129" si="28">B113+1</f>
        <v>93</v>
      </c>
      <c r="C114" s="25"/>
      <c r="D114" s="30" t="s">
        <v>79</v>
      </c>
      <c r="E114" s="27">
        <v>2</v>
      </c>
      <c r="F114" s="25" t="s">
        <v>65</v>
      </c>
      <c r="G114" s="158"/>
      <c r="H114" s="21">
        <f t="shared" si="27"/>
        <v>0</v>
      </c>
    </row>
    <row r="115" spans="2:8" s="20" customFormat="1" x14ac:dyDescent="0.25">
      <c r="B115" s="23">
        <f t="shared" si="28"/>
        <v>94</v>
      </c>
      <c r="C115" s="25"/>
      <c r="D115" s="10" t="s">
        <v>80</v>
      </c>
      <c r="E115" s="27">
        <v>2</v>
      </c>
      <c r="F115" s="25" t="s">
        <v>65</v>
      </c>
      <c r="G115" s="158"/>
      <c r="H115" s="21">
        <f t="shared" si="27"/>
        <v>0</v>
      </c>
    </row>
    <row r="116" spans="2:8" s="20" customFormat="1" x14ac:dyDescent="0.25">
      <c r="B116" s="23">
        <f t="shared" si="28"/>
        <v>95</v>
      </c>
      <c r="C116" s="25"/>
      <c r="D116" s="10" t="s">
        <v>81</v>
      </c>
      <c r="E116" s="27">
        <v>1</v>
      </c>
      <c r="F116" s="25" t="s">
        <v>65</v>
      </c>
      <c r="G116" s="158"/>
      <c r="H116" s="21">
        <f t="shared" si="27"/>
        <v>0</v>
      </c>
    </row>
    <row r="117" spans="2:8" x14ac:dyDescent="0.25">
      <c r="B117" s="23">
        <f t="shared" si="28"/>
        <v>96</v>
      </c>
      <c r="C117" s="25"/>
      <c r="D117" s="7" t="s">
        <v>82</v>
      </c>
      <c r="E117" s="33">
        <v>2</v>
      </c>
      <c r="F117" s="8" t="s">
        <v>65</v>
      </c>
      <c r="G117" s="158"/>
      <c r="H117" s="21">
        <f t="shared" si="27"/>
        <v>0</v>
      </c>
    </row>
    <row r="118" spans="2:8" s="20" customFormat="1" x14ac:dyDescent="0.25">
      <c r="B118" s="23">
        <f t="shared" si="28"/>
        <v>97</v>
      </c>
      <c r="C118" s="25"/>
      <c r="D118" s="7" t="s">
        <v>25</v>
      </c>
      <c r="E118" s="33">
        <v>185</v>
      </c>
      <c r="F118" s="8" t="s">
        <v>0</v>
      </c>
      <c r="G118" s="158"/>
      <c r="H118" s="21">
        <f t="shared" ref="H118" si="29">E118*G118</f>
        <v>0</v>
      </c>
    </row>
    <row r="119" spans="2:8" s="20" customFormat="1" x14ac:dyDescent="0.25">
      <c r="B119" s="23">
        <f t="shared" si="28"/>
        <v>98</v>
      </c>
      <c r="C119" s="25"/>
      <c r="D119" s="7" t="s">
        <v>38</v>
      </c>
      <c r="E119" s="33">
        <v>165</v>
      </c>
      <c r="F119" s="8" t="s">
        <v>0</v>
      </c>
      <c r="G119" s="158"/>
      <c r="H119" s="21">
        <f t="shared" si="27"/>
        <v>0</v>
      </c>
    </row>
    <row r="120" spans="2:8" s="20" customFormat="1" x14ac:dyDescent="0.25">
      <c r="B120" s="23">
        <f t="shared" si="28"/>
        <v>99</v>
      </c>
      <c r="C120" s="25"/>
      <c r="D120" s="7" t="s">
        <v>278</v>
      </c>
      <c r="E120" s="33">
        <v>40</v>
      </c>
      <c r="F120" s="8" t="s">
        <v>0</v>
      </c>
      <c r="G120" s="158"/>
      <c r="H120" s="21">
        <f t="shared" si="27"/>
        <v>0</v>
      </c>
    </row>
    <row r="121" spans="2:8" s="20" customFormat="1" x14ac:dyDescent="0.25">
      <c r="B121" s="23">
        <f t="shared" si="28"/>
        <v>100</v>
      </c>
      <c r="C121" s="25"/>
      <c r="D121" s="7" t="s">
        <v>83</v>
      </c>
      <c r="E121" s="33">
        <v>65</v>
      </c>
      <c r="F121" s="8" t="s">
        <v>0</v>
      </c>
      <c r="G121" s="158"/>
      <c r="H121" s="21">
        <f t="shared" si="27"/>
        <v>0</v>
      </c>
    </row>
    <row r="122" spans="2:8" s="20" customFormat="1" x14ac:dyDescent="0.25">
      <c r="B122" s="23">
        <f t="shared" si="28"/>
        <v>101</v>
      </c>
      <c r="C122" s="25"/>
      <c r="D122" s="7" t="s">
        <v>84</v>
      </c>
      <c r="E122" s="33">
        <v>80</v>
      </c>
      <c r="F122" s="8" t="s">
        <v>0</v>
      </c>
      <c r="G122" s="158"/>
      <c r="H122" s="21">
        <f t="shared" ref="H122:H129" si="30">E122*G122</f>
        <v>0</v>
      </c>
    </row>
    <row r="123" spans="2:8" s="20" customFormat="1" x14ac:dyDescent="0.25">
      <c r="B123" s="23">
        <f t="shared" si="28"/>
        <v>102</v>
      </c>
      <c r="C123" s="25"/>
      <c r="D123" s="7" t="s">
        <v>85</v>
      </c>
      <c r="E123" s="33">
        <v>1</v>
      </c>
      <c r="F123" s="8" t="s">
        <v>24</v>
      </c>
      <c r="G123" s="158"/>
      <c r="H123" s="21">
        <f t="shared" si="30"/>
        <v>0</v>
      </c>
    </row>
    <row r="124" spans="2:8" s="20" customFormat="1" x14ac:dyDescent="0.25">
      <c r="B124" s="23">
        <f t="shared" si="28"/>
        <v>103</v>
      </c>
      <c r="C124" s="25"/>
      <c r="D124" s="10" t="s">
        <v>100</v>
      </c>
      <c r="E124" s="34">
        <v>1</v>
      </c>
      <c r="F124" s="35" t="s">
        <v>24</v>
      </c>
      <c r="G124" s="160"/>
      <c r="H124" s="36">
        <f t="shared" si="30"/>
        <v>0</v>
      </c>
    </row>
    <row r="125" spans="2:8" s="20" customFormat="1" x14ac:dyDescent="0.25">
      <c r="B125" s="23">
        <f t="shared" si="28"/>
        <v>104</v>
      </c>
      <c r="C125" s="25"/>
      <c r="D125" s="7" t="s">
        <v>39</v>
      </c>
      <c r="E125" s="33">
        <v>1</v>
      </c>
      <c r="F125" s="8" t="s">
        <v>24</v>
      </c>
      <c r="G125" s="158"/>
      <c r="H125" s="21">
        <f t="shared" si="30"/>
        <v>0</v>
      </c>
    </row>
    <row r="126" spans="2:8" s="20" customFormat="1" x14ac:dyDescent="0.25">
      <c r="B126" s="23">
        <f t="shared" si="28"/>
        <v>105</v>
      </c>
      <c r="C126" s="25"/>
      <c r="D126" s="7" t="s">
        <v>86</v>
      </c>
      <c r="E126" s="33">
        <v>1</v>
      </c>
      <c r="F126" s="8" t="s">
        <v>24</v>
      </c>
      <c r="G126" s="158"/>
      <c r="H126" s="21">
        <f t="shared" si="30"/>
        <v>0</v>
      </c>
    </row>
    <row r="127" spans="2:8" s="20" customFormat="1" x14ac:dyDescent="0.25">
      <c r="B127" s="23">
        <f t="shared" si="28"/>
        <v>106</v>
      </c>
      <c r="C127" s="25"/>
      <c r="D127" s="7" t="s">
        <v>40</v>
      </c>
      <c r="E127" s="33">
        <v>1</v>
      </c>
      <c r="F127" s="8" t="s">
        <v>24</v>
      </c>
      <c r="G127" s="158"/>
      <c r="H127" s="21">
        <f t="shared" si="30"/>
        <v>0</v>
      </c>
    </row>
    <row r="128" spans="2:8" s="20" customFormat="1" x14ac:dyDescent="0.25">
      <c r="B128" s="23">
        <f t="shared" si="28"/>
        <v>107</v>
      </c>
      <c r="C128" s="65"/>
      <c r="D128" s="84" t="s">
        <v>32</v>
      </c>
      <c r="E128" s="85">
        <v>1</v>
      </c>
      <c r="F128" s="86" t="s">
        <v>24</v>
      </c>
      <c r="G128" s="159"/>
      <c r="H128" s="87">
        <f t="shared" si="30"/>
        <v>0</v>
      </c>
    </row>
    <row r="129" spans="2:9" s="20" customFormat="1" ht="15.75" thickBot="1" x14ac:dyDescent="0.3">
      <c r="B129" s="23">
        <f t="shared" si="28"/>
        <v>108</v>
      </c>
      <c r="C129" s="65"/>
      <c r="D129" s="66" t="s">
        <v>211</v>
      </c>
      <c r="E129" s="113">
        <v>1</v>
      </c>
      <c r="F129" s="65" t="s">
        <v>24</v>
      </c>
      <c r="G129" s="159"/>
      <c r="H129" s="71">
        <f t="shared" si="30"/>
        <v>0</v>
      </c>
    </row>
    <row r="130" spans="2:9" s="20" customFormat="1" ht="15.75" thickBot="1" x14ac:dyDescent="0.3">
      <c r="B130" s="237" t="s">
        <v>45</v>
      </c>
      <c r="C130" s="238"/>
      <c r="D130" s="239"/>
      <c r="E130" s="239"/>
      <c r="F130" s="239"/>
      <c r="G130" s="239"/>
      <c r="H130" s="240"/>
    </row>
    <row r="131" spans="2:9" s="20" customFormat="1" x14ac:dyDescent="0.25">
      <c r="B131" s="60">
        <f>B129+1</f>
        <v>109</v>
      </c>
      <c r="C131" s="55"/>
      <c r="D131" s="88" t="s">
        <v>88</v>
      </c>
      <c r="E131" s="89">
        <v>1</v>
      </c>
      <c r="F131" s="90" t="s">
        <v>65</v>
      </c>
      <c r="G131" s="157"/>
      <c r="H131" s="63">
        <f t="shared" ref="H131:H148" si="31">E131*G131</f>
        <v>0</v>
      </c>
    </row>
    <row r="132" spans="2:9" s="20" customFormat="1" x14ac:dyDescent="0.25">
      <c r="B132" s="23">
        <f t="shared" ref="B132:B148" si="32">B131+1</f>
        <v>110</v>
      </c>
      <c r="C132" s="25"/>
      <c r="D132" s="40" t="s">
        <v>46</v>
      </c>
      <c r="E132" s="39">
        <v>1</v>
      </c>
      <c r="F132" s="41" t="s">
        <v>65</v>
      </c>
      <c r="G132" s="158"/>
      <c r="H132" s="26">
        <f t="shared" si="31"/>
        <v>0</v>
      </c>
    </row>
    <row r="133" spans="2:9" s="20" customFormat="1" x14ac:dyDescent="0.25">
      <c r="B133" s="23">
        <f t="shared" si="32"/>
        <v>111</v>
      </c>
      <c r="C133" s="25"/>
      <c r="D133" s="40" t="s">
        <v>263</v>
      </c>
      <c r="E133" s="39">
        <v>1</v>
      </c>
      <c r="F133" s="41" t="s">
        <v>65</v>
      </c>
      <c r="G133" s="158"/>
      <c r="H133" s="26">
        <f t="shared" si="31"/>
        <v>0</v>
      </c>
    </row>
    <row r="134" spans="2:9" s="20" customFormat="1" x14ac:dyDescent="0.25">
      <c r="B134" s="23">
        <f t="shared" si="32"/>
        <v>112</v>
      </c>
      <c r="C134" s="25"/>
      <c r="D134" s="40" t="s">
        <v>264</v>
      </c>
      <c r="E134" s="39">
        <v>1</v>
      </c>
      <c r="F134" s="41" t="s">
        <v>65</v>
      </c>
      <c r="G134" s="158"/>
      <c r="H134" s="26">
        <f t="shared" si="31"/>
        <v>0</v>
      </c>
    </row>
    <row r="135" spans="2:9" s="20" customFormat="1" x14ac:dyDescent="0.25">
      <c r="B135" s="23">
        <f t="shared" si="32"/>
        <v>113</v>
      </c>
      <c r="C135" s="25"/>
      <c r="D135" s="42" t="s">
        <v>47</v>
      </c>
      <c r="E135" s="39">
        <v>1</v>
      </c>
      <c r="F135" s="41" t="s">
        <v>65</v>
      </c>
      <c r="G135" s="158"/>
      <c r="H135" s="26">
        <f t="shared" si="31"/>
        <v>0</v>
      </c>
    </row>
    <row r="136" spans="2:9" s="20" customFormat="1" x14ac:dyDescent="0.25">
      <c r="B136" s="23">
        <f t="shared" si="32"/>
        <v>114</v>
      </c>
      <c r="C136" s="25"/>
      <c r="D136" s="43" t="s">
        <v>48</v>
      </c>
      <c r="E136" s="39">
        <v>2</v>
      </c>
      <c r="F136" s="41" t="s">
        <v>65</v>
      </c>
      <c r="G136" s="158"/>
      <c r="H136" s="26">
        <f t="shared" si="31"/>
        <v>0</v>
      </c>
    </row>
    <row r="137" spans="2:9" s="20" customFormat="1" x14ac:dyDescent="0.25">
      <c r="B137" s="23">
        <f t="shared" si="32"/>
        <v>115</v>
      </c>
      <c r="C137" s="25"/>
      <c r="D137" s="40" t="s">
        <v>49</v>
      </c>
      <c r="E137" s="39">
        <v>1</v>
      </c>
      <c r="F137" s="41" t="s">
        <v>65</v>
      </c>
      <c r="G137" s="158"/>
      <c r="H137" s="26">
        <f t="shared" si="31"/>
        <v>0</v>
      </c>
    </row>
    <row r="138" spans="2:9" s="20" customFormat="1" x14ac:dyDescent="0.25">
      <c r="B138" s="23">
        <f t="shared" si="32"/>
        <v>116</v>
      </c>
      <c r="C138" s="25"/>
      <c r="D138" s="40" t="s">
        <v>50</v>
      </c>
      <c r="E138" s="39">
        <v>4</v>
      </c>
      <c r="F138" s="41" t="s">
        <v>65</v>
      </c>
      <c r="G138" s="158"/>
      <c r="H138" s="26">
        <f t="shared" si="31"/>
        <v>0</v>
      </c>
    </row>
    <row r="139" spans="2:9" s="20" customFormat="1" x14ac:dyDescent="0.25">
      <c r="B139" s="23">
        <f t="shared" si="32"/>
        <v>117</v>
      </c>
      <c r="C139" s="25"/>
      <c r="D139" s="40" t="s">
        <v>89</v>
      </c>
      <c r="E139" s="39">
        <v>3</v>
      </c>
      <c r="F139" s="41" t="s">
        <v>65</v>
      </c>
      <c r="G139" s="158"/>
      <c r="H139" s="26">
        <f t="shared" si="31"/>
        <v>0</v>
      </c>
      <c r="I139" s="4"/>
    </row>
    <row r="140" spans="2:9" s="20" customFormat="1" x14ac:dyDescent="0.25">
      <c r="B140" s="23">
        <f t="shared" si="32"/>
        <v>118</v>
      </c>
      <c r="C140" s="25"/>
      <c r="D140" s="40" t="s">
        <v>90</v>
      </c>
      <c r="E140" s="39">
        <v>1</v>
      </c>
      <c r="F140" s="41" t="s">
        <v>65</v>
      </c>
      <c r="G140" s="158"/>
      <c r="H140" s="26">
        <f t="shared" si="31"/>
        <v>0</v>
      </c>
      <c r="I140" s="4"/>
    </row>
    <row r="141" spans="2:9" s="20" customFormat="1" x14ac:dyDescent="0.25">
      <c r="B141" s="23">
        <f t="shared" si="32"/>
        <v>119</v>
      </c>
      <c r="C141" s="25"/>
      <c r="D141" s="40" t="s">
        <v>265</v>
      </c>
      <c r="E141" s="39">
        <v>2</v>
      </c>
      <c r="F141" s="41" t="s">
        <v>65</v>
      </c>
      <c r="G141" s="158"/>
      <c r="H141" s="26">
        <f t="shared" si="31"/>
        <v>0</v>
      </c>
      <c r="I141" s="4"/>
    </row>
    <row r="142" spans="2:9" s="20" customFormat="1" x14ac:dyDescent="0.25">
      <c r="B142" s="23">
        <f t="shared" si="32"/>
        <v>120</v>
      </c>
      <c r="C142" s="25"/>
      <c r="D142" s="40" t="s">
        <v>237</v>
      </c>
      <c r="E142" s="39">
        <v>3</v>
      </c>
      <c r="F142" s="41" t="s">
        <v>0</v>
      </c>
      <c r="G142" s="158"/>
      <c r="H142" s="26">
        <f t="shared" si="31"/>
        <v>0</v>
      </c>
      <c r="I142" s="4"/>
    </row>
    <row r="143" spans="2:9" s="20" customFormat="1" ht="30" x14ac:dyDescent="0.25">
      <c r="B143" s="23">
        <f t="shared" si="32"/>
        <v>121</v>
      </c>
      <c r="C143" s="25"/>
      <c r="D143" s="40" t="s">
        <v>262</v>
      </c>
      <c r="E143" s="39">
        <v>3</v>
      </c>
      <c r="F143" s="41" t="s">
        <v>0</v>
      </c>
      <c r="G143" s="158"/>
      <c r="H143" s="26">
        <f t="shared" si="31"/>
        <v>0</v>
      </c>
      <c r="I143" s="4"/>
    </row>
    <row r="144" spans="2:9" s="20" customFormat="1" x14ac:dyDescent="0.25">
      <c r="B144" s="23">
        <f t="shared" si="32"/>
        <v>122</v>
      </c>
      <c r="C144" s="25"/>
      <c r="D144" s="40" t="s">
        <v>87</v>
      </c>
      <c r="E144" s="39">
        <v>1</v>
      </c>
      <c r="F144" s="41" t="s">
        <v>65</v>
      </c>
      <c r="G144" s="158"/>
      <c r="H144" s="26">
        <f t="shared" si="31"/>
        <v>0</v>
      </c>
      <c r="I144" s="4"/>
    </row>
    <row r="145" spans="2:9" s="20" customFormat="1" x14ac:dyDescent="0.25">
      <c r="B145" s="23">
        <f t="shared" si="32"/>
        <v>123</v>
      </c>
      <c r="C145" s="25"/>
      <c r="D145" s="40" t="s">
        <v>104</v>
      </c>
      <c r="E145" s="39">
        <v>95</v>
      </c>
      <c r="F145" s="41" t="s">
        <v>105</v>
      </c>
      <c r="G145" s="158"/>
      <c r="H145" s="26">
        <f t="shared" si="31"/>
        <v>0</v>
      </c>
      <c r="I145" s="4"/>
    </row>
    <row r="146" spans="2:9" s="20" customFormat="1" x14ac:dyDescent="0.25">
      <c r="B146" s="23">
        <f t="shared" si="32"/>
        <v>124</v>
      </c>
      <c r="C146" s="25"/>
      <c r="D146" s="7" t="s">
        <v>103</v>
      </c>
      <c r="E146" s="33">
        <v>1</v>
      </c>
      <c r="F146" s="8" t="s">
        <v>24</v>
      </c>
      <c r="G146" s="158"/>
      <c r="H146" s="26">
        <f t="shared" si="31"/>
        <v>0</v>
      </c>
      <c r="I146" s="4"/>
    </row>
    <row r="147" spans="2:9" s="20" customFormat="1" x14ac:dyDescent="0.25">
      <c r="B147" s="23">
        <f t="shared" si="32"/>
        <v>125</v>
      </c>
      <c r="C147" s="65"/>
      <c r="D147" s="84" t="s">
        <v>319</v>
      </c>
      <c r="E147" s="85">
        <v>1</v>
      </c>
      <c r="F147" s="86" t="s">
        <v>24</v>
      </c>
      <c r="G147" s="159"/>
      <c r="H147" s="71">
        <f t="shared" si="31"/>
        <v>0</v>
      </c>
      <c r="I147" s="4"/>
    </row>
    <row r="148" spans="2:9" s="20" customFormat="1" ht="15.75" thickBot="1" x14ac:dyDescent="0.3">
      <c r="B148" s="23">
        <f t="shared" si="32"/>
        <v>126</v>
      </c>
      <c r="C148" s="65"/>
      <c r="D148" s="84" t="s">
        <v>33</v>
      </c>
      <c r="E148" s="92">
        <v>1</v>
      </c>
      <c r="F148" s="86" t="s">
        <v>24</v>
      </c>
      <c r="G148" s="159"/>
      <c r="H148" s="71">
        <f t="shared" si="31"/>
        <v>0</v>
      </c>
    </row>
    <row r="149" spans="2:9" ht="15.75" thickBot="1" x14ac:dyDescent="0.3">
      <c r="B149" s="237" t="s">
        <v>34</v>
      </c>
      <c r="C149" s="238"/>
      <c r="D149" s="239"/>
      <c r="E149" s="239"/>
      <c r="F149" s="239"/>
      <c r="G149" s="239"/>
      <c r="H149" s="240"/>
    </row>
    <row r="150" spans="2:9" s="20" customFormat="1" x14ac:dyDescent="0.25">
      <c r="B150" s="80">
        <f>B148+1</f>
        <v>127</v>
      </c>
      <c r="C150" s="55"/>
      <c r="D150" s="102" t="s">
        <v>102</v>
      </c>
      <c r="E150" s="34">
        <v>3</v>
      </c>
      <c r="F150" s="83" t="s">
        <v>0</v>
      </c>
      <c r="G150" s="161"/>
      <c r="H150" s="93">
        <f t="shared" ref="H150:H169" si="33">E150*G150</f>
        <v>0</v>
      </c>
    </row>
    <row r="151" spans="2:9" s="20" customFormat="1" x14ac:dyDescent="0.25">
      <c r="B151" s="3">
        <f t="shared" ref="B151:B169" si="34">B150+1</f>
        <v>128</v>
      </c>
      <c r="C151" s="55"/>
      <c r="D151" s="102" t="s">
        <v>214</v>
      </c>
      <c r="E151" s="34">
        <f>0.02475</f>
        <v>2.4750000000000001E-2</v>
      </c>
      <c r="F151" s="83" t="s">
        <v>97</v>
      </c>
      <c r="G151" s="161"/>
      <c r="H151" s="36">
        <f t="shared" si="33"/>
        <v>0</v>
      </c>
    </row>
    <row r="152" spans="2:9" s="20" customFormat="1" x14ac:dyDescent="0.25">
      <c r="B152" s="3">
        <f t="shared" si="34"/>
        <v>129</v>
      </c>
      <c r="C152" s="25"/>
      <c r="D152" s="38" t="s">
        <v>216</v>
      </c>
      <c r="E152" s="33">
        <v>6</v>
      </c>
      <c r="F152" s="8" t="s">
        <v>0</v>
      </c>
      <c r="G152" s="160"/>
      <c r="H152" s="36">
        <f t="shared" si="33"/>
        <v>0</v>
      </c>
    </row>
    <row r="153" spans="2:9" s="20" customFormat="1" x14ac:dyDescent="0.25">
      <c r="B153" s="3">
        <f t="shared" si="34"/>
        <v>130</v>
      </c>
      <c r="C153" s="25"/>
      <c r="D153" s="38" t="s">
        <v>218</v>
      </c>
      <c r="E153" s="33">
        <v>12</v>
      </c>
      <c r="F153" s="8" t="s">
        <v>0</v>
      </c>
      <c r="G153" s="160"/>
      <c r="H153" s="36">
        <f t="shared" si="33"/>
        <v>0</v>
      </c>
    </row>
    <row r="154" spans="2:9" s="20" customFormat="1" ht="30" x14ac:dyDescent="0.25">
      <c r="B154" s="3">
        <f t="shared" si="34"/>
        <v>131</v>
      </c>
      <c r="C154" s="25"/>
      <c r="D154" s="44" t="s">
        <v>219</v>
      </c>
      <c r="E154" s="34">
        <v>6</v>
      </c>
      <c r="F154" s="35" t="s">
        <v>0</v>
      </c>
      <c r="G154" s="160"/>
      <c r="H154" s="36">
        <f t="shared" si="33"/>
        <v>0</v>
      </c>
    </row>
    <row r="155" spans="2:9" s="20" customFormat="1" ht="30" x14ac:dyDescent="0.25">
      <c r="B155" s="3">
        <f t="shared" si="34"/>
        <v>132</v>
      </c>
      <c r="C155" s="25"/>
      <c r="D155" s="44" t="s">
        <v>220</v>
      </c>
      <c r="E155" s="34">
        <v>6</v>
      </c>
      <c r="F155" s="35" t="s">
        <v>0</v>
      </c>
      <c r="G155" s="160"/>
      <c r="H155" s="36">
        <f t="shared" si="33"/>
        <v>0</v>
      </c>
    </row>
    <row r="156" spans="2:9" s="20" customFormat="1" x14ac:dyDescent="0.25">
      <c r="B156" s="3">
        <f t="shared" si="34"/>
        <v>133</v>
      </c>
      <c r="C156" s="25"/>
      <c r="D156" s="10" t="s">
        <v>178</v>
      </c>
      <c r="E156" s="34">
        <v>6</v>
      </c>
      <c r="F156" s="35" t="s">
        <v>0</v>
      </c>
      <c r="G156" s="160"/>
      <c r="H156" s="36">
        <f t="shared" si="33"/>
        <v>0</v>
      </c>
    </row>
    <row r="157" spans="2:9" s="20" customFormat="1" x14ac:dyDescent="0.25">
      <c r="B157" s="3">
        <f t="shared" si="34"/>
        <v>134</v>
      </c>
      <c r="C157" s="25"/>
      <c r="D157" s="10" t="s">
        <v>221</v>
      </c>
      <c r="E157" s="34">
        <v>1</v>
      </c>
      <c r="F157" s="35" t="s">
        <v>24</v>
      </c>
      <c r="G157" s="160"/>
      <c r="H157" s="36">
        <f t="shared" si="33"/>
        <v>0</v>
      </c>
    </row>
    <row r="158" spans="2:9" s="20" customFormat="1" x14ac:dyDescent="0.25">
      <c r="B158" s="3">
        <f t="shared" si="34"/>
        <v>135</v>
      </c>
      <c r="C158" s="25"/>
      <c r="D158" s="98" t="s">
        <v>185</v>
      </c>
      <c r="E158" s="75">
        <v>1</v>
      </c>
      <c r="F158" s="52" t="s">
        <v>65</v>
      </c>
      <c r="G158" s="158"/>
      <c r="H158" s="36">
        <f t="shared" si="33"/>
        <v>0</v>
      </c>
    </row>
    <row r="159" spans="2:9" s="20" customFormat="1" x14ac:dyDescent="0.25">
      <c r="B159" s="3">
        <f t="shared" si="34"/>
        <v>136</v>
      </c>
      <c r="C159" s="25"/>
      <c r="D159" s="10" t="s">
        <v>217</v>
      </c>
      <c r="E159" s="34">
        <v>3</v>
      </c>
      <c r="F159" s="35" t="s">
        <v>65</v>
      </c>
      <c r="G159" s="160"/>
      <c r="H159" s="36">
        <f t="shared" ref="H159" si="35">E159*G159</f>
        <v>0</v>
      </c>
    </row>
    <row r="160" spans="2:9" s="20" customFormat="1" x14ac:dyDescent="0.25">
      <c r="B160" s="3">
        <f t="shared" si="34"/>
        <v>137</v>
      </c>
      <c r="C160" s="25"/>
      <c r="D160" s="44" t="s">
        <v>90</v>
      </c>
      <c r="E160" s="34">
        <v>2</v>
      </c>
      <c r="F160" s="35" t="s">
        <v>65</v>
      </c>
      <c r="G160" s="158"/>
      <c r="H160" s="36">
        <f t="shared" si="33"/>
        <v>0</v>
      </c>
    </row>
    <row r="161" spans="2:8" s="20" customFormat="1" x14ac:dyDescent="0.25">
      <c r="B161" s="3">
        <f t="shared" si="34"/>
        <v>138</v>
      </c>
      <c r="C161" s="25"/>
      <c r="D161" s="44" t="s">
        <v>89</v>
      </c>
      <c r="E161" s="34">
        <v>4</v>
      </c>
      <c r="F161" s="35" t="s">
        <v>65</v>
      </c>
      <c r="G161" s="158"/>
      <c r="H161" s="36">
        <f t="shared" si="33"/>
        <v>0</v>
      </c>
    </row>
    <row r="162" spans="2:8" s="20" customFormat="1" x14ac:dyDescent="0.25">
      <c r="B162" s="3">
        <f t="shared" si="34"/>
        <v>139</v>
      </c>
      <c r="C162" s="25"/>
      <c r="D162" s="44" t="s">
        <v>215</v>
      </c>
      <c r="E162" s="34">
        <v>2</v>
      </c>
      <c r="F162" s="35" t="s">
        <v>65</v>
      </c>
      <c r="G162" s="158"/>
      <c r="H162" s="36">
        <f t="shared" si="33"/>
        <v>0</v>
      </c>
    </row>
    <row r="163" spans="2:8" s="20" customFormat="1" x14ac:dyDescent="0.25">
      <c r="B163" s="3">
        <f t="shared" si="34"/>
        <v>140</v>
      </c>
      <c r="C163" s="25"/>
      <c r="D163" s="10" t="s">
        <v>273</v>
      </c>
      <c r="E163" s="34">
        <v>1</v>
      </c>
      <c r="F163" s="35" t="s">
        <v>24</v>
      </c>
      <c r="G163" s="160"/>
      <c r="H163" s="36">
        <f t="shared" si="33"/>
        <v>0</v>
      </c>
    </row>
    <row r="164" spans="2:8" s="20" customFormat="1" x14ac:dyDescent="0.25">
      <c r="B164" s="3">
        <f t="shared" si="34"/>
        <v>141</v>
      </c>
      <c r="C164" s="25"/>
      <c r="D164" s="10" t="s">
        <v>35</v>
      </c>
      <c r="E164" s="34">
        <v>1</v>
      </c>
      <c r="F164" s="35" t="s">
        <v>24</v>
      </c>
      <c r="G164" s="160"/>
      <c r="H164" s="36">
        <f t="shared" si="33"/>
        <v>0</v>
      </c>
    </row>
    <row r="165" spans="2:8" s="20" customFormat="1" x14ac:dyDescent="0.25">
      <c r="B165" s="3">
        <f t="shared" si="34"/>
        <v>142</v>
      </c>
      <c r="C165" s="25"/>
      <c r="D165" s="44" t="s">
        <v>176</v>
      </c>
      <c r="E165" s="34">
        <v>1</v>
      </c>
      <c r="F165" s="35" t="s">
        <v>65</v>
      </c>
      <c r="G165" s="160"/>
      <c r="H165" s="36">
        <f t="shared" si="33"/>
        <v>0</v>
      </c>
    </row>
    <row r="166" spans="2:8" s="20" customFormat="1" x14ac:dyDescent="0.25">
      <c r="B166" s="3">
        <f t="shared" si="34"/>
        <v>143</v>
      </c>
      <c r="C166" s="25"/>
      <c r="D166" s="44" t="s">
        <v>177</v>
      </c>
      <c r="E166" s="34">
        <v>1</v>
      </c>
      <c r="F166" s="35" t="s">
        <v>65</v>
      </c>
      <c r="G166" s="158"/>
      <c r="H166" s="36">
        <f t="shared" si="33"/>
        <v>0</v>
      </c>
    </row>
    <row r="167" spans="2:8" s="20" customFormat="1" x14ac:dyDescent="0.25">
      <c r="B167" s="3">
        <f t="shared" si="34"/>
        <v>144</v>
      </c>
      <c r="C167" s="25"/>
      <c r="D167" s="10" t="s">
        <v>101</v>
      </c>
      <c r="E167" s="34">
        <v>1</v>
      </c>
      <c r="F167" s="35" t="s">
        <v>24</v>
      </c>
      <c r="G167" s="160"/>
      <c r="H167" s="36">
        <f t="shared" si="33"/>
        <v>0</v>
      </c>
    </row>
    <row r="168" spans="2:8" s="20" customFormat="1" x14ac:dyDescent="0.25">
      <c r="B168" s="3">
        <f t="shared" si="34"/>
        <v>145</v>
      </c>
      <c r="C168" s="25"/>
      <c r="D168" s="10" t="s">
        <v>33</v>
      </c>
      <c r="E168" s="34">
        <v>1</v>
      </c>
      <c r="F168" s="35" t="s">
        <v>24</v>
      </c>
      <c r="G168" s="160"/>
      <c r="H168" s="36">
        <f t="shared" si="33"/>
        <v>0</v>
      </c>
    </row>
    <row r="169" spans="2:8" s="20" customFormat="1" ht="15.75" thickBot="1" x14ac:dyDescent="0.3">
      <c r="B169" s="3">
        <f t="shared" si="34"/>
        <v>146</v>
      </c>
      <c r="C169" s="25"/>
      <c r="D169" s="10" t="s">
        <v>195</v>
      </c>
      <c r="E169" s="34">
        <v>1</v>
      </c>
      <c r="F169" s="35" t="s">
        <v>24</v>
      </c>
      <c r="G169" s="160"/>
      <c r="H169" s="36">
        <f t="shared" si="33"/>
        <v>0</v>
      </c>
    </row>
    <row r="170" spans="2:8" s="20" customFormat="1" ht="15.75" thickBot="1" x14ac:dyDescent="0.3">
      <c r="B170" s="237" t="s">
        <v>164</v>
      </c>
      <c r="C170" s="238"/>
      <c r="D170" s="239"/>
      <c r="E170" s="239"/>
      <c r="F170" s="239"/>
      <c r="G170" s="239"/>
      <c r="H170" s="240"/>
    </row>
    <row r="171" spans="2:8" s="20" customFormat="1" x14ac:dyDescent="0.25">
      <c r="B171" s="80">
        <f>B169+1</f>
        <v>147</v>
      </c>
      <c r="C171" s="55"/>
      <c r="D171" s="96" t="s">
        <v>223</v>
      </c>
      <c r="E171" s="104">
        <v>1</v>
      </c>
      <c r="F171" s="96" t="s">
        <v>65</v>
      </c>
      <c r="G171" s="157"/>
      <c r="H171" s="63">
        <f t="shared" ref="H171:H183" si="36">E171*G171</f>
        <v>0</v>
      </c>
    </row>
    <row r="172" spans="2:8" s="20" customFormat="1" x14ac:dyDescent="0.25">
      <c r="B172" s="3">
        <f>B171+1</f>
        <v>148</v>
      </c>
      <c r="C172" s="25"/>
      <c r="D172" s="98" t="s">
        <v>224</v>
      </c>
      <c r="E172" s="97">
        <v>1</v>
      </c>
      <c r="F172" s="98" t="s">
        <v>65</v>
      </c>
      <c r="G172" s="158"/>
      <c r="H172" s="26">
        <f t="shared" si="36"/>
        <v>0</v>
      </c>
    </row>
    <row r="173" spans="2:8" s="20" customFormat="1" x14ac:dyDescent="0.25">
      <c r="B173" s="3">
        <f t="shared" ref="B173:B183" si="37">B172+1</f>
        <v>149</v>
      </c>
      <c r="C173" s="25"/>
      <c r="D173" s="98" t="s">
        <v>225</v>
      </c>
      <c r="E173" s="97">
        <v>1</v>
      </c>
      <c r="F173" s="98" t="s">
        <v>65</v>
      </c>
      <c r="G173" s="158"/>
      <c r="H173" s="26">
        <f t="shared" si="36"/>
        <v>0</v>
      </c>
    </row>
    <row r="174" spans="2:8" s="20" customFormat="1" x14ac:dyDescent="0.25">
      <c r="B174" s="3">
        <f t="shared" si="37"/>
        <v>150</v>
      </c>
      <c r="C174" s="25"/>
      <c r="D174" s="98" t="s">
        <v>279</v>
      </c>
      <c r="E174" s="97">
        <v>1</v>
      </c>
      <c r="F174" s="98" t="s">
        <v>65</v>
      </c>
      <c r="G174" s="158"/>
      <c r="H174" s="26">
        <f t="shared" si="36"/>
        <v>0</v>
      </c>
    </row>
    <row r="175" spans="2:8" s="20" customFormat="1" x14ac:dyDescent="0.25">
      <c r="B175" s="3">
        <f t="shared" si="37"/>
        <v>151</v>
      </c>
      <c r="C175" s="25"/>
      <c r="D175" s="98" t="s">
        <v>226</v>
      </c>
      <c r="E175" s="97">
        <v>35</v>
      </c>
      <c r="F175" s="98" t="s">
        <v>0</v>
      </c>
      <c r="G175" s="158"/>
      <c r="H175" s="26">
        <f t="shared" si="36"/>
        <v>0</v>
      </c>
    </row>
    <row r="176" spans="2:8" s="20" customFormat="1" x14ac:dyDescent="0.25">
      <c r="B176" s="3">
        <f t="shared" si="37"/>
        <v>152</v>
      </c>
      <c r="C176" s="25"/>
      <c r="D176" s="98" t="s">
        <v>276</v>
      </c>
      <c r="E176" s="97">
        <v>1</v>
      </c>
      <c r="F176" s="98" t="s">
        <v>24</v>
      </c>
      <c r="G176" s="158"/>
      <c r="H176" s="26">
        <f t="shared" si="36"/>
        <v>0</v>
      </c>
    </row>
    <row r="177" spans="2:8" s="20" customFormat="1" x14ac:dyDescent="0.25">
      <c r="B177" s="3">
        <f t="shared" si="37"/>
        <v>153</v>
      </c>
      <c r="C177" s="25"/>
      <c r="D177" s="98" t="s">
        <v>227</v>
      </c>
      <c r="E177" s="97">
        <v>1</v>
      </c>
      <c r="F177" s="98" t="s">
        <v>24</v>
      </c>
      <c r="G177" s="158"/>
      <c r="H177" s="26">
        <f t="shared" si="36"/>
        <v>0</v>
      </c>
    </row>
    <row r="178" spans="2:8" s="20" customFormat="1" x14ac:dyDescent="0.25">
      <c r="B178" s="3">
        <f t="shared" si="37"/>
        <v>154</v>
      </c>
      <c r="C178" s="25"/>
      <c r="D178" s="98" t="s">
        <v>229</v>
      </c>
      <c r="E178" s="97">
        <v>3.5</v>
      </c>
      <c r="F178" s="98" t="s">
        <v>222</v>
      </c>
      <c r="G178" s="158"/>
      <c r="H178" s="26">
        <f t="shared" si="36"/>
        <v>0</v>
      </c>
    </row>
    <row r="179" spans="2:8" s="20" customFormat="1" x14ac:dyDescent="0.25">
      <c r="B179" s="3">
        <f t="shared" si="37"/>
        <v>155</v>
      </c>
      <c r="C179" s="25"/>
      <c r="D179" s="98" t="s">
        <v>165</v>
      </c>
      <c r="E179" s="97">
        <v>1</v>
      </c>
      <c r="F179" s="98" t="s">
        <v>24</v>
      </c>
      <c r="G179" s="158"/>
      <c r="H179" s="26">
        <f t="shared" si="36"/>
        <v>0</v>
      </c>
    </row>
    <row r="180" spans="2:8" s="20" customFormat="1" x14ac:dyDescent="0.25">
      <c r="B180" s="3">
        <f t="shared" si="37"/>
        <v>156</v>
      </c>
      <c r="C180" s="25"/>
      <c r="D180" s="98" t="s">
        <v>228</v>
      </c>
      <c r="E180" s="97">
        <v>1</v>
      </c>
      <c r="F180" s="98" t="s">
        <v>24</v>
      </c>
      <c r="G180" s="158"/>
      <c r="H180" s="26">
        <f t="shared" si="36"/>
        <v>0</v>
      </c>
    </row>
    <row r="181" spans="2:8" s="20" customFormat="1" x14ac:dyDescent="0.25">
      <c r="B181" s="3">
        <f t="shared" si="37"/>
        <v>157</v>
      </c>
      <c r="C181" s="25"/>
      <c r="D181" s="98" t="s">
        <v>166</v>
      </c>
      <c r="E181" s="97">
        <v>1</v>
      </c>
      <c r="F181" s="98" t="s">
        <v>24</v>
      </c>
      <c r="G181" s="158"/>
      <c r="H181" s="26">
        <f t="shared" si="36"/>
        <v>0</v>
      </c>
    </row>
    <row r="182" spans="2:8" s="20" customFormat="1" x14ac:dyDescent="0.25">
      <c r="B182" s="3">
        <f t="shared" si="37"/>
        <v>158</v>
      </c>
      <c r="C182" s="25"/>
      <c r="D182" s="98" t="s">
        <v>238</v>
      </c>
      <c r="E182" s="97">
        <v>1</v>
      </c>
      <c r="F182" s="98" t="s">
        <v>24</v>
      </c>
      <c r="G182" s="158"/>
      <c r="H182" s="26">
        <f t="shared" si="36"/>
        <v>0</v>
      </c>
    </row>
    <row r="183" spans="2:8" s="20" customFormat="1" ht="15.75" thickBot="1" x14ac:dyDescent="0.3">
      <c r="B183" s="3">
        <f t="shared" si="37"/>
        <v>159</v>
      </c>
      <c r="C183" s="25"/>
      <c r="D183" s="52" t="s">
        <v>167</v>
      </c>
      <c r="E183" s="75">
        <v>1</v>
      </c>
      <c r="F183" s="52" t="s">
        <v>24</v>
      </c>
      <c r="G183" s="158"/>
      <c r="H183" s="91">
        <f t="shared" si="36"/>
        <v>0</v>
      </c>
    </row>
    <row r="184" spans="2:8" s="20" customFormat="1" ht="15.75" thickBot="1" x14ac:dyDescent="0.3">
      <c r="B184" s="237" t="s">
        <v>184</v>
      </c>
      <c r="C184" s="238"/>
      <c r="D184" s="239"/>
      <c r="E184" s="239"/>
      <c r="F184" s="239"/>
      <c r="G184" s="239"/>
      <c r="H184" s="240"/>
    </row>
    <row r="185" spans="2:8" s="20" customFormat="1" x14ac:dyDescent="0.25">
      <c r="B185" s="80">
        <f>B183+1</f>
        <v>160</v>
      </c>
      <c r="C185" s="55"/>
      <c r="D185" s="96" t="s">
        <v>187</v>
      </c>
      <c r="E185" s="104">
        <v>5</v>
      </c>
      <c r="F185" s="96" t="s">
        <v>0</v>
      </c>
      <c r="G185" s="157"/>
      <c r="H185" s="91">
        <f>E185*G185</f>
        <v>0</v>
      </c>
    </row>
    <row r="186" spans="2:8" s="20" customFormat="1" x14ac:dyDescent="0.25">
      <c r="B186" s="3">
        <f>B185+1</f>
        <v>161</v>
      </c>
      <c r="C186" s="25"/>
      <c r="D186" s="98" t="s">
        <v>188</v>
      </c>
      <c r="E186" s="97">
        <v>3</v>
      </c>
      <c r="F186" s="98" t="s">
        <v>65</v>
      </c>
      <c r="G186" s="158"/>
      <c r="H186" s="91">
        <f t="shared" ref="H186:H189" si="38">E186*G186</f>
        <v>0</v>
      </c>
    </row>
    <row r="187" spans="2:8" s="20" customFormat="1" x14ac:dyDescent="0.25">
      <c r="B187" s="3">
        <f t="shared" ref="B187:B189" si="39">B186+1</f>
        <v>162</v>
      </c>
      <c r="C187" s="25"/>
      <c r="D187" s="98" t="s">
        <v>189</v>
      </c>
      <c r="E187" s="97">
        <v>1</v>
      </c>
      <c r="F187" s="98" t="s">
        <v>65</v>
      </c>
      <c r="G187" s="158"/>
      <c r="H187" s="91">
        <f t="shared" si="38"/>
        <v>0</v>
      </c>
    </row>
    <row r="188" spans="2:8" s="20" customFormat="1" x14ac:dyDescent="0.25">
      <c r="B188" s="3">
        <f t="shared" si="39"/>
        <v>163</v>
      </c>
      <c r="C188" s="25"/>
      <c r="D188" s="98" t="s">
        <v>190</v>
      </c>
      <c r="E188" s="97">
        <v>5</v>
      </c>
      <c r="F188" s="98" t="s">
        <v>0</v>
      </c>
      <c r="G188" s="158"/>
      <c r="H188" s="91">
        <f t="shared" si="38"/>
        <v>0</v>
      </c>
    </row>
    <row r="189" spans="2:8" s="20" customFormat="1" ht="15.75" thickBot="1" x14ac:dyDescent="0.3">
      <c r="B189" s="3">
        <f t="shared" si="39"/>
        <v>164</v>
      </c>
      <c r="C189" s="25"/>
      <c r="D189" s="98" t="s">
        <v>191</v>
      </c>
      <c r="E189" s="97">
        <v>1</v>
      </c>
      <c r="F189" s="98" t="s">
        <v>24</v>
      </c>
      <c r="G189" s="158"/>
      <c r="H189" s="91">
        <f t="shared" si="38"/>
        <v>0</v>
      </c>
    </row>
    <row r="190" spans="2:8" s="20" customFormat="1" ht="15.75" thickBot="1" x14ac:dyDescent="0.3">
      <c r="B190" s="237" t="s">
        <v>186</v>
      </c>
      <c r="C190" s="238"/>
      <c r="D190" s="239"/>
      <c r="E190" s="239"/>
      <c r="F190" s="239"/>
      <c r="G190" s="239"/>
      <c r="H190" s="240"/>
    </row>
    <row r="191" spans="2:8" s="20" customFormat="1" ht="30" x14ac:dyDescent="0.25">
      <c r="B191" s="3">
        <f>B189+1</f>
        <v>165</v>
      </c>
      <c r="C191" s="55"/>
      <c r="D191" s="77" t="s">
        <v>245</v>
      </c>
      <c r="E191" s="109">
        <v>1</v>
      </c>
      <c r="F191" s="110" t="s">
        <v>24</v>
      </c>
      <c r="G191" s="157"/>
      <c r="H191" s="91">
        <f t="shared" ref="H191:H196" si="40">E191*G191</f>
        <v>0</v>
      </c>
    </row>
    <row r="192" spans="2:8" s="20" customFormat="1" x14ac:dyDescent="0.25">
      <c r="B192" s="3">
        <f t="shared" ref="B192:B196" si="41">B191+1</f>
        <v>166</v>
      </c>
      <c r="C192" s="55"/>
      <c r="D192" s="77" t="s">
        <v>239</v>
      </c>
      <c r="E192" s="78">
        <v>1</v>
      </c>
      <c r="F192" s="77" t="s">
        <v>24</v>
      </c>
      <c r="G192" s="157"/>
      <c r="H192" s="91">
        <f t="shared" si="40"/>
        <v>0</v>
      </c>
    </row>
    <row r="193" spans="2:8" s="20" customFormat="1" x14ac:dyDescent="0.25">
      <c r="B193" s="3">
        <f t="shared" si="41"/>
        <v>167</v>
      </c>
      <c r="C193" s="25"/>
      <c r="D193" s="52" t="s">
        <v>240</v>
      </c>
      <c r="E193" s="75">
        <v>1</v>
      </c>
      <c r="F193" s="52" t="s">
        <v>24</v>
      </c>
      <c r="G193" s="158"/>
      <c r="H193" s="91">
        <f t="shared" si="40"/>
        <v>0</v>
      </c>
    </row>
    <row r="194" spans="2:8" s="20" customFormat="1" x14ac:dyDescent="0.25">
      <c r="B194" s="3">
        <f t="shared" si="41"/>
        <v>168</v>
      </c>
      <c r="C194" s="25"/>
      <c r="D194" s="52" t="s">
        <v>241</v>
      </c>
      <c r="E194" s="75">
        <v>1</v>
      </c>
      <c r="F194" s="52" t="s">
        <v>24</v>
      </c>
      <c r="G194" s="158"/>
      <c r="H194" s="91">
        <f t="shared" si="40"/>
        <v>0</v>
      </c>
    </row>
    <row r="195" spans="2:8" s="20" customFormat="1" x14ac:dyDescent="0.25">
      <c r="B195" s="3">
        <f t="shared" si="41"/>
        <v>169</v>
      </c>
      <c r="C195" s="25"/>
      <c r="D195" s="52" t="s">
        <v>196</v>
      </c>
      <c r="E195" s="75">
        <v>6</v>
      </c>
      <c r="F195" s="52" t="s">
        <v>65</v>
      </c>
      <c r="G195" s="158"/>
      <c r="H195" s="91">
        <f t="shared" si="40"/>
        <v>0</v>
      </c>
    </row>
    <row r="196" spans="2:8" s="20" customFormat="1" ht="15.75" thickBot="1" x14ac:dyDescent="0.3">
      <c r="B196" s="3">
        <f t="shared" si="41"/>
        <v>170</v>
      </c>
      <c r="C196" s="25"/>
      <c r="D196" s="52" t="s">
        <v>197</v>
      </c>
      <c r="E196" s="75">
        <v>1</v>
      </c>
      <c r="F196" s="52" t="s">
        <v>24</v>
      </c>
      <c r="G196" s="158"/>
      <c r="H196" s="91">
        <f t="shared" si="40"/>
        <v>0</v>
      </c>
    </row>
    <row r="197" spans="2:8" s="20" customFormat="1" ht="15.75" thickBot="1" x14ac:dyDescent="0.3">
      <c r="B197" s="233" t="s">
        <v>20</v>
      </c>
      <c r="C197" s="234"/>
      <c r="D197" s="235"/>
      <c r="E197" s="235"/>
      <c r="F197" s="235"/>
      <c r="G197" s="235"/>
      <c r="H197" s="236"/>
    </row>
    <row r="198" spans="2:8" s="20" customFormat="1" x14ac:dyDescent="0.25">
      <c r="B198" s="80">
        <f>B196+1</f>
        <v>171</v>
      </c>
      <c r="C198" s="112"/>
      <c r="D198" s="96" t="s">
        <v>256</v>
      </c>
      <c r="E198" s="27">
        <v>24.8</v>
      </c>
      <c r="F198" s="25" t="s">
        <v>5</v>
      </c>
      <c r="G198" s="158"/>
      <c r="H198" s="49">
        <f t="shared" ref="H198:H220" si="42">E198*G198</f>
        <v>0</v>
      </c>
    </row>
    <row r="199" spans="2:8" s="20" customFormat="1" x14ac:dyDescent="0.25">
      <c r="B199" s="3">
        <f>B198+1</f>
        <v>172</v>
      </c>
      <c r="C199" s="111"/>
      <c r="D199" s="96" t="s">
        <v>266</v>
      </c>
      <c r="E199" s="27">
        <v>24.8</v>
      </c>
      <c r="F199" s="25" t="s">
        <v>5</v>
      </c>
      <c r="G199" s="158"/>
      <c r="H199" s="49">
        <f t="shared" si="42"/>
        <v>0</v>
      </c>
    </row>
    <row r="200" spans="2:8" s="20" customFormat="1" x14ac:dyDescent="0.25">
      <c r="B200" s="3">
        <f>B199+1</f>
        <v>173</v>
      </c>
      <c r="C200" s="25"/>
      <c r="D200" s="10" t="s">
        <v>180</v>
      </c>
      <c r="E200" s="27">
        <v>4</v>
      </c>
      <c r="F200" s="25" t="s">
        <v>65</v>
      </c>
      <c r="G200" s="158"/>
      <c r="H200" s="49">
        <f t="shared" si="42"/>
        <v>0</v>
      </c>
    </row>
    <row r="201" spans="2:8" s="20" customFormat="1" x14ac:dyDescent="0.25">
      <c r="B201" s="48">
        <f t="shared" ref="B201:B220" si="43">B200+1</f>
        <v>174</v>
      </c>
      <c r="C201" s="25"/>
      <c r="D201" s="10" t="s">
        <v>181</v>
      </c>
      <c r="E201" s="27">
        <v>0.35</v>
      </c>
      <c r="F201" s="25" t="s">
        <v>0</v>
      </c>
      <c r="G201" s="158"/>
      <c r="H201" s="49">
        <f t="shared" si="42"/>
        <v>0</v>
      </c>
    </row>
    <row r="202" spans="2:8" s="20" customFormat="1" x14ac:dyDescent="0.25">
      <c r="B202" s="48">
        <f t="shared" si="43"/>
        <v>175</v>
      </c>
      <c r="C202" s="25"/>
      <c r="D202" s="10" t="s">
        <v>179</v>
      </c>
      <c r="E202" s="27">
        <v>4</v>
      </c>
      <c r="F202" s="25" t="s">
        <v>65</v>
      </c>
      <c r="G202" s="158"/>
      <c r="H202" s="49">
        <f t="shared" si="42"/>
        <v>0</v>
      </c>
    </row>
    <row r="203" spans="2:8" s="20" customFormat="1" x14ac:dyDescent="0.25">
      <c r="B203" s="48">
        <f t="shared" si="43"/>
        <v>176</v>
      </c>
      <c r="C203" s="25"/>
      <c r="D203" s="10" t="s">
        <v>246</v>
      </c>
      <c r="E203" s="27">
        <v>2.5</v>
      </c>
      <c r="F203" s="25" t="s">
        <v>5</v>
      </c>
      <c r="G203" s="158"/>
      <c r="H203" s="49">
        <f t="shared" si="42"/>
        <v>0</v>
      </c>
    </row>
    <row r="204" spans="2:8" s="20" customFormat="1" x14ac:dyDescent="0.25">
      <c r="B204" s="48">
        <f t="shared" si="43"/>
        <v>177</v>
      </c>
      <c r="C204" s="25"/>
      <c r="D204" s="10" t="s">
        <v>247</v>
      </c>
      <c r="E204" s="27">
        <v>0.25</v>
      </c>
      <c r="F204" s="25" t="s">
        <v>5</v>
      </c>
      <c r="G204" s="158"/>
      <c r="H204" s="49">
        <f t="shared" si="42"/>
        <v>0</v>
      </c>
    </row>
    <row r="205" spans="2:8" s="20" customFormat="1" x14ac:dyDescent="0.25">
      <c r="B205" s="48">
        <f t="shared" si="43"/>
        <v>178</v>
      </c>
      <c r="C205" s="25"/>
      <c r="D205" s="98" t="s">
        <v>248</v>
      </c>
      <c r="E205" s="97">
        <v>1</v>
      </c>
      <c r="F205" s="98" t="s">
        <v>24</v>
      </c>
      <c r="G205" s="158"/>
      <c r="H205" s="49">
        <f t="shared" si="42"/>
        <v>0</v>
      </c>
    </row>
    <row r="206" spans="2:8" s="20" customFormat="1" x14ac:dyDescent="0.25">
      <c r="B206" s="48">
        <f t="shared" si="43"/>
        <v>179</v>
      </c>
      <c r="C206" s="25"/>
      <c r="D206" s="98" t="s">
        <v>249</v>
      </c>
      <c r="E206" s="97">
        <v>1</v>
      </c>
      <c r="F206" s="98" t="s">
        <v>24</v>
      </c>
      <c r="G206" s="158"/>
      <c r="H206" s="49">
        <f t="shared" si="42"/>
        <v>0</v>
      </c>
    </row>
    <row r="207" spans="2:8" s="20" customFormat="1" x14ac:dyDescent="0.25">
      <c r="B207" s="48">
        <f t="shared" si="43"/>
        <v>180</v>
      </c>
      <c r="C207" s="25"/>
      <c r="D207" s="96" t="s">
        <v>244</v>
      </c>
      <c r="E207" s="97">
        <v>1</v>
      </c>
      <c r="F207" s="98" t="s">
        <v>24</v>
      </c>
      <c r="G207" s="158"/>
      <c r="H207" s="49">
        <f t="shared" si="42"/>
        <v>0</v>
      </c>
    </row>
    <row r="208" spans="2:8" s="20" customFormat="1" x14ac:dyDescent="0.25">
      <c r="B208" s="48">
        <f t="shared" si="43"/>
        <v>181</v>
      </c>
      <c r="C208" s="25"/>
      <c r="D208" s="96" t="s">
        <v>243</v>
      </c>
      <c r="E208" s="27">
        <v>1</v>
      </c>
      <c r="F208" s="25" t="s">
        <v>24</v>
      </c>
      <c r="G208" s="158"/>
      <c r="H208" s="49">
        <f t="shared" si="42"/>
        <v>0</v>
      </c>
    </row>
    <row r="209" spans="2:13" s="20" customFormat="1" x14ac:dyDescent="0.25">
      <c r="B209" s="48">
        <f t="shared" si="43"/>
        <v>182</v>
      </c>
      <c r="C209" s="25"/>
      <c r="D209" s="10" t="s">
        <v>92</v>
      </c>
      <c r="E209" s="27">
        <v>0.25</v>
      </c>
      <c r="F209" s="25" t="s">
        <v>93</v>
      </c>
      <c r="G209" s="158"/>
      <c r="H209" s="49">
        <f t="shared" si="42"/>
        <v>0</v>
      </c>
    </row>
    <row r="210" spans="2:13" s="20" customFormat="1" x14ac:dyDescent="0.25">
      <c r="B210" s="48">
        <f t="shared" si="43"/>
        <v>183</v>
      </c>
      <c r="C210" s="25"/>
      <c r="D210" s="10" t="s">
        <v>250</v>
      </c>
      <c r="E210" s="27">
        <f>1.4*1.35</f>
        <v>1.89</v>
      </c>
      <c r="F210" s="25" t="s">
        <v>5</v>
      </c>
      <c r="G210" s="158"/>
      <c r="H210" s="49">
        <f t="shared" si="42"/>
        <v>0</v>
      </c>
    </row>
    <row r="211" spans="2:13" s="20" customFormat="1" x14ac:dyDescent="0.25">
      <c r="B211" s="48">
        <f t="shared" si="43"/>
        <v>184</v>
      </c>
      <c r="C211" s="25"/>
      <c r="D211" s="10" t="s">
        <v>98</v>
      </c>
      <c r="E211" s="27">
        <v>28.5</v>
      </c>
      <c r="F211" s="25" t="s">
        <v>5</v>
      </c>
      <c r="G211" s="158"/>
      <c r="H211" s="49">
        <f t="shared" si="42"/>
        <v>0</v>
      </c>
    </row>
    <row r="212" spans="2:13" s="20" customFormat="1" x14ac:dyDescent="0.25">
      <c r="B212" s="48">
        <f t="shared" si="43"/>
        <v>185</v>
      </c>
      <c r="C212" s="25"/>
      <c r="D212" s="10" t="s">
        <v>99</v>
      </c>
      <c r="E212" s="27">
        <v>24.5</v>
      </c>
      <c r="F212" s="25" t="s">
        <v>5</v>
      </c>
      <c r="G212" s="158"/>
      <c r="H212" s="49">
        <f t="shared" si="42"/>
        <v>0</v>
      </c>
    </row>
    <row r="213" spans="2:13" s="20" customFormat="1" x14ac:dyDescent="0.25">
      <c r="B213" s="48">
        <f t="shared" si="43"/>
        <v>186</v>
      </c>
      <c r="C213" s="25"/>
      <c r="D213" s="10" t="s">
        <v>252</v>
      </c>
      <c r="E213" s="27">
        <v>96.25</v>
      </c>
      <c r="F213" s="25" t="s">
        <v>5</v>
      </c>
      <c r="G213" s="158"/>
      <c r="H213" s="49">
        <f t="shared" si="42"/>
        <v>0</v>
      </c>
    </row>
    <row r="214" spans="2:13" s="20" customFormat="1" x14ac:dyDescent="0.25">
      <c r="B214" s="48">
        <f t="shared" si="43"/>
        <v>187</v>
      </c>
      <c r="C214" s="25"/>
      <c r="D214" s="10" t="s">
        <v>212</v>
      </c>
      <c r="E214" s="27">
        <v>72</v>
      </c>
      <c r="F214" s="25" t="s">
        <v>5</v>
      </c>
      <c r="G214" s="158"/>
      <c r="H214" s="49">
        <f t="shared" si="42"/>
        <v>0</v>
      </c>
    </row>
    <row r="215" spans="2:13" s="20" customFormat="1" x14ac:dyDescent="0.25">
      <c r="B215" s="48">
        <f t="shared" si="43"/>
        <v>188</v>
      </c>
      <c r="C215" s="25"/>
      <c r="D215" s="10" t="s">
        <v>251</v>
      </c>
      <c r="E215" s="27">
        <v>72</v>
      </c>
      <c r="F215" s="25" t="s">
        <v>5</v>
      </c>
      <c r="G215" s="158"/>
      <c r="H215" s="49">
        <f t="shared" si="42"/>
        <v>0</v>
      </c>
    </row>
    <row r="216" spans="2:13" s="20" customFormat="1" x14ac:dyDescent="0.25">
      <c r="B216" s="48">
        <f t="shared" si="43"/>
        <v>189</v>
      </c>
      <c r="C216" s="25"/>
      <c r="D216" s="10" t="s">
        <v>21</v>
      </c>
      <c r="E216" s="27">
        <v>48.6</v>
      </c>
      <c r="F216" s="25" t="s">
        <v>5</v>
      </c>
      <c r="G216" s="158"/>
      <c r="H216" s="49">
        <f t="shared" si="42"/>
        <v>0</v>
      </c>
    </row>
    <row r="217" spans="2:13" s="20" customFormat="1" x14ac:dyDescent="0.25">
      <c r="B217" s="48">
        <f t="shared" si="43"/>
        <v>190</v>
      </c>
      <c r="C217" s="65"/>
      <c r="D217" s="66" t="s">
        <v>30</v>
      </c>
      <c r="E217" s="67">
        <v>240</v>
      </c>
      <c r="F217" s="65" t="s">
        <v>5</v>
      </c>
      <c r="G217" s="159"/>
      <c r="H217" s="49">
        <f t="shared" si="42"/>
        <v>0</v>
      </c>
    </row>
    <row r="218" spans="2:13" s="20" customFormat="1" x14ac:dyDescent="0.25">
      <c r="B218" s="48">
        <f t="shared" si="43"/>
        <v>191</v>
      </c>
      <c r="C218" s="65"/>
      <c r="D218" s="66" t="s">
        <v>316</v>
      </c>
      <c r="E218" s="67">
        <v>1</v>
      </c>
      <c r="F218" s="65" t="s">
        <v>24</v>
      </c>
      <c r="G218" s="159"/>
      <c r="H218" s="49">
        <f t="shared" si="42"/>
        <v>0</v>
      </c>
    </row>
    <row r="219" spans="2:13" s="20" customFormat="1" x14ac:dyDescent="0.25">
      <c r="B219" s="48">
        <f t="shared" si="43"/>
        <v>192</v>
      </c>
      <c r="C219" s="65"/>
      <c r="D219" s="66" t="s">
        <v>277</v>
      </c>
      <c r="E219" s="67">
        <v>2</v>
      </c>
      <c r="F219" s="65" t="s">
        <v>65</v>
      </c>
      <c r="G219" s="159"/>
      <c r="H219" s="49">
        <f t="shared" si="42"/>
        <v>0</v>
      </c>
    </row>
    <row r="220" spans="2:13" s="20" customFormat="1" ht="15.75" thickBot="1" x14ac:dyDescent="0.3">
      <c r="B220" s="48">
        <f t="shared" si="43"/>
        <v>193</v>
      </c>
      <c r="C220" s="65"/>
      <c r="D220" s="66" t="s">
        <v>242</v>
      </c>
      <c r="E220" s="67">
        <v>1</v>
      </c>
      <c r="F220" s="65" t="s">
        <v>24</v>
      </c>
      <c r="G220" s="159"/>
      <c r="H220" s="68">
        <f t="shared" si="42"/>
        <v>0</v>
      </c>
    </row>
    <row r="221" spans="2:13" s="20" customFormat="1" ht="15.75" thickBot="1" x14ac:dyDescent="0.3">
      <c r="B221" s="233" t="s">
        <v>255</v>
      </c>
      <c r="C221" s="234"/>
      <c r="D221" s="235"/>
      <c r="E221" s="235"/>
      <c r="F221" s="235"/>
      <c r="G221" s="235"/>
      <c r="H221" s="236"/>
    </row>
    <row r="222" spans="2:13" s="20" customFormat="1" x14ac:dyDescent="0.25">
      <c r="B222" s="80">
        <f>B220+1</f>
        <v>194</v>
      </c>
      <c r="C222" s="55"/>
      <c r="D222" s="81" t="s">
        <v>254</v>
      </c>
      <c r="E222" s="82">
        <v>3.26</v>
      </c>
      <c r="F222" s="83" t="s">
        <v>97</v>
      </c>
      <c r="G222" s="157"/>
      <c r="H222" s="79">
        <f t="shared" ref="H222:H223" si="44">E222*G222</f>
        <v>0</v>
      </c>
    </row>
    <row r="223" spans="2:13" s="20" customFormat="1" ht="15.75" thickBot="1" x14ac:dyDescent="0.3">
      <c r="B223" s="48">
        <f>B222+1</f>
        <v>195</v>
      </c>
      <c r="C223" s="55"/>
      <c r="D223" s="81" t="s">
        <v>170</v>
      </c>
      <c r="E223" s="82">
        <v>3.26</v>
      </c>
      <c r="F223" s="83" t="s">
        <v>97</v>
      </c>
      <c r="G223" s="157"/>
      <c r="H223" s="79">
        <f t="shared" si="44"/>
        <v>0</v>
      </c>
    </row>
    <row r="224" spans="2:13" s="20" customFormat="1" ht="15.75" thickBot="1" x14ac:dyDescent="0.3">
      <c r="B224" s="233" t="s">
        <v>230</v>
      </c>
      <c r="C224" s="234"/>
      <c r="D224" s="235"/>
      <c r="E224" s="235"/>
      <c r="F224" s="235"/>
      <c r="G224" s="235"/>
      <c r="H224" s="236"/>
      <c r="J224" s="9"/>
      <c r="K224" s="9"/>
      <c r="L224" s="9"/>
      <c r="M224" s="9"/>
    </row>
    <row r="225" spans="2:13" s="20" customFormat="1" x14ac:dyDescent="0.25">
      <c r="B225" s="54">
        <f>B223+1</f>
        <v>196</v>
      </c>
      <c r="C225" s="55"/>
      <c r="D225" s="69" t="s">
        <v>94</v>
      </c>
      <c r="E225" s="57">
        <v>4.4180000000000001</v>
      </c>
      <c r="F225" s="55" t="s">
        <v>97</v>
      </c>
      <c r="G225" s="157"/>
      <c r="H225" s="63">
        <f t="shared" ref="H225" si="45">E225*G225</f>
        <v>0</v>
      </c>
      <c r="J225" s="9"/>
      <c r="K225" s="9"/>
      <c r="L225" s="9"/>
      <c r="M225" s="9"/>
    </row>
    <row r="226" spans="2:13" s="20" customFormat="1" x14ac:dyDescent="0.25">
      <c r="B226" s="23">
        <f t="shared" ref="B226:B232" si="46">B225+1</f>
        <v>197</v>
      </c>
      <c r="C226" s="25"/>
      <c r="D226" s="50" t="s">
        <v>95</v>
      </c>
      <c r="E226" s="34">
        <v>4.4180000000000001</v>
      </c>
      <c r="F226" s="35" t="s">
        <v>97</v>
      </c>
      <c r="G226" s="158"/>
      <c r="H226" s="26">
        <f t="shared" ref="H226:H232" si="47">E226*G226</f>
        <v>0</v>
      </c>
    </row>
    <row r="227" spans="2:13" s="20" customFormat="1" x14ac:dyDescent="0.25">
      <c r="B227" s="23">
        <f t="shared" si="46"/>
        <v>198</v>
      </c>
      <c r="C227" s="25"/>
      <c r="D227" s="50" t="s">
        <v>96</v>
      </c>
      <c r="E227" s="34">
        <v>0.86</v>
      </c>
      <c r="F227" s="35" t="s">
        <v>97</v>
      </c>
      <c r="G227" s="158"/>
      <c r="H227" s="26">
        <f t="shared" si="47"/>
        <v>0</v>
      </c>
    </row>
    <row r="228" spans="2:13" s="20" customFormat="1" x14ac:dyDescent="0.25">
      <c r="B228" s="23">
        <f t="shared" si="46"/>
        <v>199</v>
      </c>
      <c r="C228" s="25"/>
      <c r="D228" s="51" t="s">
        <v>259</v>
      </c>
      <c r="E228" s="34">
        <v>3.26</v>
      </c>
      <c r="F228" s="35" t="s">
        <v>97</v>
      </c>
      <c r="G228" s="158"/>
      <c r="H228" s="26">
        <f t="shared" si="47"/>
        <v>0</v>
      </c>
    </row>
    <row r="229" spans="2:13" s="20" customFormat="1" x14ac:dyDescent="0.25">
      <c r="B229" s="23">
        <f t="shared" si="46"/>
        <v>200</v>
      </c>
      <c r="C229" s="25"/>
      <c r="D229" s="51" t="s">
        <v>274</v>
      </c>
      <c r="E229" s="94">
        <v>3.26</v>
      </c>
      <c r="F229" s="95" t="s">
        <v>97</v>
      </c>
      <c r="G229" s="159"/>
      <c r="H229" s="71">
        <f t="shared" si="47"/>
        <v>0</v>
      </c>
    </row>
    <row r="230" spans="2:13" s="20" customFormat="1" x14ac:dyDescent="0.25">
      <c r="B230" s="23">
        <f t="shared" si="46"/>
        <v>201</v>
      </c>
      <c r="C230" s="25"/>
      <c r="D230" s="51" t="s">
        <v>253</v>
      </c>
      <c r="E230" s="34">
        <v>1.1579999999999999</v>
      </c>
      <c r="F230" s="35" t="s">
        <v>97</v>
      </c>
      <c r="G230" s="158"/>
      <c r="H230" s="26">
        <f t="shared" si="47"/>
        <v>0</v>
      </c>
    </row>
    <row r="231" spans="2:13" s="20" customFormat="1" x14ac:dyDescent="0.25">
      <c r="B231" s="23">
        <f>B230+1</f>
        <v>202</v>
      </c>
      <c r="C231" s="65"/>
      <c r="D231" s="66" t="s">
        <v>257</v>
      </c>
      <c r="E231" s="94">
        <v>0.29799999999999999</v>
      </c>
      <c r="F231" s="95" t="s">
        <v>97</v>
      </c>
      <c r="G231" s="159"/>
      <c r="H231" s="71">
        <f t="shared" ref="H231" si="48">E231*G231</f>
        <v>0</v>
      </c>
    </row>
    <row r="232" spans="2:13" s="20" customFormat="1" ht="15.75" thickBot="1" x14ac:dyDescent="0.3">
      <c r="B232" s="23">
        <f t="shared" si="46"/>
        <v>203</v>
      </c>
      <c r="C232" s="65"/>
      <c r="D232" s="66" t="s">
        <v>258</v>
      </c>
      <c r="E232" s="94">
        <v>0.86</v>
      </c>
      <c r="F232" s="95" t="s">
        <v>97</v>
      </c>
      <c r="G232" s="159"/>
      <c r="H232" s="71">
        <f t="shared" si="47"/>
        <v>0</v>
      </c>
    </row>
    <row r="233" spans="2:13" s="20" customFormat="1" ht="15.75" thickBot="1" x14ac:dyDescent="0.3">
      <c r="B233" s="233" t="s">
        <v>4</v>
      </c>
      <c r="C233" s="234"/>
      <c r="D233" s="235"/>
      <c r="E233" s="235"/>
      <c r="F233" s="235"/>
      <c r="G233" s="235"/>
      <c r="H233" s="236"/>
      <c r="J233" s="9"/>
      <c r="K233" s="9"/>
      <c r="L233" s="9"/>
      <c r="M233" s="9"/>
    </row>
    <row r="234" spans="2:13" s="20" customFormat="1" x14ac:dyDescent="0.25">
      <c r="B234" s="80">
        <f>B232+1</f>
        <v>204</v>
      </c>
      <c r="C234" s="55"/>
      <c r="D234" s="37" t="s">
        <v>91</v>
      </c>
      <c r="E234" s="82">
        <v>1</v>
      </c>
      <c r="F234" s="83" t="s">
        <v>24</v>
      </c>
      <c r="G234" s="157"/>
      <c r="H234" s="79">
        <f t="shared" ref="H234:H235" si="49">E234*G234</f>
        <v>0</v>
      </c>
      <c r="J234" s="9"/>
      <c r="K234" s="9"/>
      <c r="L234" s="9"/>
      <c r="M234" s="9"/>
    </row>
    <row r="235" spans="2:13" s="20" customFormat="1" x14ac:dyDescent="0.25">
      <c r="B235" s="22">
        <f t="shared" ref="B235:B242" si="50">B234+1</f>
        <v>205</v>
      </c>
      <c r="C235" s="25"/>
      <c r="D235" s="7" t="s">
        <v>22</v>
      </c>
      <c r="E235" s="33">
        <v>240</v>
      </c>
      <c r="F235" s="8" t="s">
        <v>23</v>
      </c>
      <c r="G235" s="158"/>
      <c r="H235" s="21">
        <f t="shared" si="49"/>
        <v>0</v>
      </c>
      <c r="J235" s="9"/>
      <c r="K235" s="9"/>
      <c r="L235" s="9"/>
      <c r="M235" s="9"/>
    </row>
    <row r="236" spans="2:13" x14ac:dyDescent="0.25">
      <c r="B236" s="22">
        <f t="shared" si="50"/>
        <v>206</v>
      </c>
      <c r="C236" s="25"/>
      <c r="D236" s="7" t="s">
        <v>36</v>
      </c>
      <c r="E236" s="33">
        <v>225</v>
      </c>
      <c r="F236" s="8" t="s">
        <v>5</v>
      </c>
      <c r="G236" s="158"/>
      <c r="H236" s="21">
        <f t="shared" ref="H236:H242" si="51">E236*G236</f>
        <v>0</v>
      </c>
    </row>
    <row r="237" spans="2:13" s="20" customFormat="1" x14ac:dyDescent="0.25">
      <c r="B237" s="22">
        <f t="shared" si="50"/>
        <v>207</v>
      </c>
      <c r="C237" s="25"/>
      <c r="D237" s="37" t="s">
        <v>37</v>
      </c>
      <c r="E237" s="31">
        <v>1</v>
      </c>
      <c r="F237" s="8" t="s">
        <v>24</v>
      </c>
      <c r="G237" s="158"/>
      <c r="H237" s="21">
        <f t="shared" si="51"/>
        <v>0</v>
      </c>
      <c r="J237" s="9"/>
      <c r="K237" s="9"/>
      <c r="L237" s="9"/>
      <c r="M237" s="9"/>
    </row>
    <row r="238" spans="2:13" s="20" customFormat="1" x14ac:dyDescent="0.25">
      <c r="B238" s="22">
        <f t="shared" si="50"/>
        <v>208</v>
      </c>
      <c r="C238" s="25"/>
      <c r="D238" s="7" t="s">
        <v>199</v>
      </c>
      <c r="E238" s="31">
        <v>1</v>
      </c>
      <c r="F238" s="8" t="s">
        <v>24</v>
      </c>
      <c r="G238" s="158"/>
      <c r="H238" s="21">
        <f t="shared" si="51"/>
        <v>0</v>
      </c>
      <c r="J238" s="9"/>
      <c r="K238" s="9"/>
      <c r="L238" s="9"/>
      <c r="M238" s="9"/>
    </row>
    <row r="239" spans="2:13" x14ac:dyDescent="0.25">
      <c r="B239" s="22">
        <f t="shared" si="50"/>
        <v>209</v>
      </c>
      <c r="C239" s="25"/>
      <c r="D239" s="7" t="s">
        <v>198</v>
      </c>
      <c r="E239" s="31">
        <v>1</v>
      </c>
      <c r="F239" s="8" t="s">
        <v>24</v>
      </c>
      <c r="G239" s="158"/>
      <c r="H239" s="21">
        <f t="shared" si="51"/>
        <v>0</v>
      </c>
    </row>
    <row r="240" spans="2:13" s="20" customFormat="1" x14ac:dyDescent="0.25">
      <c r="B240" s="22">
        <f t="shared" si="50"/>
        <v>210</v>
      </c>
      <c r="C240" s="25"/>
      <c r="D240" s="7" t="s">
        <v>200</v>
      </c>
      <c r="E240" s="31">
        <v>1</v>
      </c>
      <c r="F240" s="8" t="s">
        <v>24</v>
      </c>
      <c r="G240" s="158"/>
      <c r="H240" s="21">
        <f t="shared" si="51"/>
        <v>0</v>
      </c>
    </row>
    <row r="241" spans="2:9" s="20" customFormat="1" x14ac:dyDescent="0.25">
      <c r="B241" s="22">
        <f t="shared" si="50"/>
        <v>211</v>
      </c>
      <c r="C241" s="25"/>
      <c r="D241" s="7" t="s">
        <v>183</v>
      </c>
      <c r="E241" s="31">
        <v>1</v>
      </c>
      <c r="F241" s="8" t="s">
        <v>24</v>
      </c>
      <c r="G241" s="158"/>
      <c r="H241" s="21">
        <f t="shared" si="51"/>
        <v>0</v>
      </c>
    </row>
    <row r="242" spans="2:9" ht="15.75" thickBot="1" x14ac:dyDescent="0.3">
      <c r="B242" s="105">
        <f t="shared" si="50"/>
        <v>212</v>
      </c>
      <c r="C242" s="53"/>
      <c r="D242" s="106" t="s">
        <v>6</v>
      </c>
      <c r="E242" s="32">
        <v>1</v>
      </c>
      <c r="F242" s="107" t="s">
        <v>24</v>
      </c>
      <c r="G242" s="162"/>
      <c r="H242" s="103">
        <f t="shared" si="51"/>
        <v>0</v>
      </c>
      <c r="I242" s="20"/>
    </row>
    <row r="243" spans="2:9" x14ac:dyDescent="0.25">
      <c r="B243" s="6" t="s">
        <v>3</v>
      </c>
      <c r="C243" s="6"/>
      <c r="E243" s="9"/>
    </row>
    <row r="244" spans="2:9" x14ac:dyDescent="0.25">
      <c r="E244" s="9"/>
      <c r="G244" s="5" t="s">
        <v>16</v>
      </c>
      <c r="H244" s="19">
        <f>SUM(H14:H242)</f>
        <v>0</v>
      </c>
    </row>
    <row r="245" spans="2:9" x14ac:dyDescent="0.25">
      <c r="D245" s="108"/>
    </row>
    <row r="246" spans="2:9" x14ac:dyDescent="0.25">
      <c r="D246" s="108"/>
    </row>
    <row r="247" spans="2:9" x14ac:dyDescent="0.25">
      <c r="D247" s="108"/>
    </row>
    <row r="248" spans="2:9" x14ac:dyDescent="0.25">
      <c r="D248" s="108"/>
    </row>
  </sheetData>
  <mergeCells count="37">
    <mergeCell ref="B2:H2"/>
    <mergeCell ref="E3:F4"/>
    <mergeCell ref="E5:F6"/>
    <mergeCell ref="E7:F8"/>
    <mergeCell ref="E9:F10"/>
    <mergeCell ref="G3:H4"/>
    <mergeCell ref="G5:H6"/>
    <mergeCell ref="G7:H8"/>
    <mergeCell ref="G9:H10"/>
    <mergeCell ref="D5:D6"/>
    <mergeCell ref="D3:D4"/>
    <mergeCell ref="D7:D8"/>
    <mergeCell ref="D9:D10"/>
    <mergeCell ref="B3:C4"/>
    <mergeCell ref="B224:H224"/>
    <mergeCell ref="B233:H233"/>
    <mergeCell ref="B9:C10"/>
    <mergeCell ref="D15:H15"/>
    <mergeCell ref="B15:C15"/>
    <mergeCell ref="B12:H12"/>
    <mergeCell ref="B13:H13"/>
    <mergeCell ref="B34:H34"/>
    <mergeCell ref="B149:H149"/>
    <mergeCell ref="B89:H89"/>
    <mergeCell ref="B130:H130"/>
    <mergeCell ref="B50:H50"/>
    <mergeCell ref="B64:H64"/>
    <mergeCell ref="B111:H111"/>
    <mergeCell ref="B184:H184"/>
    <mergeCell ref="B190:H190"/>
    <mergeCell ref="B85:H85"/>
    <mergeCell ref="B20:H20"/>
    <mergeCell ref="B221:H221"/>
    <mergeCell ref="B170:H170"/>
    <mergeCell ref="B5:C6"/>
    <mergeCell ref="B197:H197"/>
    <mergeCell ref="B7:C8"/>
  </mergeCells>
  <phoneticPr fontId="7" type="noConversion"/>
  <pageMargins left="0.39370078740157483" right="0.39370078740157483" top="0.39370078740157483" bottom="0.39370078740157483" header="0" footer="0"/>
  <pageSetup paperSize="9" scale="55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Krycí list</vt:lpstr>
      <vt:lpstr>PS01 - Vzduchotechnika</vt:lpstr>
      <vt:lpstr>CelkemObjekty</vt:lpstr>
      <vt:lpstr>SazbaDPH1</vt:lpstr>
      <vt:lpstr>SazbaDPH2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Panti</dc:creator>
  <cp:lastModifiedBy>Raus Martin - Energy Benefit Centre a.s.</cp:lastModifiedBy>
  <cp:lastPrinted>2019-02-06T12:53:06Z</cp:lastPrinted>
  <dcterms:created xsi:type="dcterms:W3CDTF">2009-04-21T06:45:48Z</dcterms:created>
  <dcterms:modified xsi:type="dcterms:W3CDTF">2020-04-30T14:04:54Z</dcterms:modified>
</cp:coreProperties>
</file>