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Rekapitulace!$G$17</definedName>
    <definedName name="Dodavka0">Položky!#REF!</definedName>
    <definedName name="HSV">Rekapitulace!$E$17</definedName>
    <definedName name="HSV0">Položky!#REF!</definedName>
    <definedName name="HZS">Rekapitulace!$I$17</definedName>
    <definedName name="HZS0">Položky!#REF!</definedName>
    <definedName name="JKSO">'Krycí list'!$G$2</definedName>
    <definedName name="MJ">'Krycí list'!$G$5</definedName>
    <definedName name="Mont">Rekapitulace!$H$17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Položky!$A$1:$G$114</definedName>
    <definedName name="_xlnm.Print_Area" localSheetId="1">Rekapitulace!$A$1:$I$31</definedName>
    <definedName name="PocetMJ">'Krycí list'!$G$6</definedName>
    <definedName name="Poznamka">'Krycí list'!$B$37</definedName>
    <definedName name="Projektant">'Krycí list'!$C$8</definedName>
    <definedName name="PSV">Rekapitulace!$F$17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Rekapitulace!$H$30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4519" fullCalcOnLoad="1"/>
</workbook>
</file>

<file path=xl/calcChain.xml><?xml version="1.0" encoding="utf-8"?>
<calcChain xmlns="http://schemas.openxmlformats.org/spreadsheetml/2006/main">
  <c r="D21" i="1"/>
  <c r="D20"/>
  <c r="D19"/>
  <c r="D18"/>
  <c r="D17"/>
  <c r="D16"/>
  <c r="D15"/>
  <c r="BE113" i="3"/>
  <c r="BD113"/>
  <c r="BC113"/>
  <c r="BB113"/>
  <c r="G113"/>
  <c r="BA113" s="1"/>
  <c r="BE112"/>
  <c r="BD112"/>
  <c r="BC112"/>
  <c r="BB112"/>
  <c r="BA112"/>
  <c r="G112"/>
  <c r="BE111"/>
  <c r="BD111"/>
  <c r="BC111"/>
  <c r="BB111"/>
  <c r="G111"/>
  <c r="BA111" s="1"/>
  <c r="BE110"/>
  <c r="BE114" s="1"/>
  <c r="I16" i="2" s="1"/>
  <c r="BD110" i="3"/>
  <c r="BD114" s="1"/>
  <c r="H16" i="2" s="1"/>
  <c r="BC110" i="3"/>
  <c r="BB110"/>
  <c r="BA110"/>
  <c r="G110"/>
  <c r="G114" s="1"/>
  <c r="G16" i="2"/>
  <c r="B16"/>
  <c r="A16"/>
  <c r="BC114" i="3"/>
  <c r="BB114"/>
  <c r="F16" i="2" s="1"/>
  <c r="C114" i="3"/>
  <c r="BE107"/>
  <c r="BE108" s="1"/>
  <c r="I15" i="2" s="1"/>
  <c r="BD107" i="3"/>
  <c r="BD108" s="1"/>
  <c r="H15" i="2" s="1"/>
  <c r="BC107" i="3"/>
  <c r="BB107"/>
  <c r="BA107"/>
  <c r="BA108" s="1"/>
  <c r="E15" i="2" s="1"/>
  <c r="G107" i="3"/>
  <c r="G108" s="1"/>
  <c r="B15" i="2"/>
  <c r="A15"/>
  <c r="BC108" i="3"/>
  <c r="G15" i="2" s="1"/>
  <c r="BB108" i="3"/>
  <c r="F15" i="2" s="1"/>
  <c r="C108" i="3"/>
  <c r="BE104"/>
  <c r="BD104"/>
  <c r="BC104"/>
  <c r="BB104"/>
  <c r="BA104"/>
  <c r="G104"/>
  <c r="BE103"/>
  <c r="BD103"/>
  <c r="BD105" s="1"/>
  <c r="H14" i="2" s="1"/>
  <c r="BC103" i="3"/>
  <c r="BC105" s="1"/>
  <c r="G14" i="2" s="1"/>
  <c r="BB103" i="3"/>
  <c r="BB105" s="1"/>
  <c r="F14" i="2" s="1"/>
  <c r="G103" i="3"/>
  <c r="G105" s="1"/>
  <c r="B14" i="2"/>
  <c r="A14"/>
  <c r="BE105" i="3"/>
  <c r="I14" i="2" s="1"/>
  <c r="C105" i="3"/>
  <c r="BE100"/>
  <c r="BD100"/>
  <c r="BC100"/>
  <c r="BB100"/>
  <c r="G100"/>
  <c r="BA100" s="1"/>
  <c r="BE99"/>
  <c r="BD99"/>
  <c r="BC99"/>
  <c r="BB99"/>
  <c r="BA99"/>
  <c r="G99"/>
  <c r="BE98"/>
  <c r="BD98"/>
  <c r="BC98"/>
  <c r="BB98"/>
  <c r="G98"/>
  <c r="BA98" s="1"/>
  <c r="BE97"/>
  <c r="BD97"/>
  <c r="BC97"/>
  <c r="BB97"/>
  <c r="BA97"/>
  <c r="G97"/>
  <c r="BE96"/>
  <c r="BD96"/>
  <c r="BD101" s="1"/>
  <c r="H13" i="2" s="1"/>
  <c r="BC96" i="3"/>
  <c r="BC101" s="1"/>
  <c r="G13" i="2" s="1"/>
  <c r="BB96" i="3"/>
  <c r="BB101" s="1"/>
  <c r="F13" i="2" s="1"/>
  <c r="G96" i="3"/>
  <c r="G101" s="1"/>
  <c r="B13" i="2"/>
  <c r="A13"/>
  <c r="BE101" i="3"/>
  <c r="I13" i="2" s="1"/>
  <c r="C101" i="3"/>
  <c r="BE93"/>
  <c r="BD93"/>
  <c r="BC93"/>
  <c r="BB93"/>
  <c r="G93"/>
  <c r="BA93" s="1"/>
  <c r="BE92"/>
  <c r="BD92"/>
  <c r="BC92"/>
  <c r="BB92"/>
  <c r="BA92"/>
  <c r="G92"/>
  <c r="BE91"/>
  <c r="BD91"/>
  <c r="BC91"/>
  <c r="BB91"/>
  <c r="G91"/>
  <c r="BA91" s="1"/>
  <c r="BE90"/>
  <c r="BD90"/>
  <c r="BC90"/>
  <c r="BB90"/>
  <c r="BA90"/>
  <c r="G90"/>
  <c r="BE89"/>
  <c r="BD89"/>
  <c r="BC89"/>
  <c r="BB89"/>
  <c r="G89"/>
  <c r="BA89" s="1"/>
  <c r="BE88"/>
  <c r="BD88"/>
  <c r="BC88"/>
  <c r="BB88"/>
  <c r="BA88"/>
  <c r="G88"/>
  <c r="BE87"/>
  <c r="BD87"/>
  <c r="BC87"/>
  <c r="BB87"/>
  <c r="G87"/>
  <c r="BA87" s="1"/>
  <c r="BE86"/>
  <c r="BD86"/>
  <c r="BC86"/>
  <c r="BB86"/>
  <c r="BA86"/>
  <c r="G86"/>
  <c r="BE85"/>
  <c r="BD85"/>
  <c r="BC85"/>
  <c r="BB85"/>
  <c r="G85"/>
  <c r="BA85" s="1"/>
  <c r="BE84"/>
  <c r="BD84"/>
  <c r="BC84"/>
  <c r="BB84"/>
  <c r="BA84"/>
  <c r="G84"/>
  <c r="BE83"/>
  <c r="BD83"/>
  <c r="BC83"/>
  <c r="BB83"/>
  <c r="G83"/>
  <c r="BA83" s="1"/>
  <c r="BE82"/>
  <c r="BD82"/>
  <c r="BC82"/>
  <c r="BB82"/>
  <c r="BA82"/>
  <c r="G82"/>
  <c r="BE81"/>
  <c r="BD81"/>
  <c r="BC81"/>
  <c r="BB81"/>
  <c r="G81"/>
  <c r="BA81" s="1"/>
  <c r="BE80"/>
  <c r="BD80"/>
  <c r="BC80"/>
  <c r="BB80"/>
  <c r="BA80"/>
  <c r="G80"/>
  <c r="BE79"/>
  <c r="BD79"/>
  <c r="BC79"/>
  <c r="BB79"/>
  <c r="G79"/>
  <c r="BA79" s="1"/>
  <c r="BE78"/>
  <c r="BD78"/>
  <c r="BC78"/>
  <c r="BB78"/>
  <c r="BA78"/>
  <c r="G78"/>
  <c r="BE77"/>
  <c r="BD77"/>
  <c r="BC77"/>
  <c r="BB77"/>
  <c r="G77"/>
  <c r="BA77" s="1"/>
  <c r="BE76"/>
  <c r="BD76"/>
  <c r="BC76"/>
  <c r="BB76"/>
  <c r="BA76"/>
  <c r="G76"/>
  <c r="BE75"/>
  <c r="BD75"/>
  <c r="BC75"/>
  <c r="BB75"/>
  <c r="G75"/>
  <c r="BA75" s="1"/>
  <c r="BE74"/>
  <c r="BD74"/>
  <c r="BC74"/>
  <c r="BB74"/>
  <c r="BA74"/>
  <c r="G74"/>
  <c r="BE73"/>
  <c r="BD73"/>
  <c r="BC73"/>
  <c r="BB73"/>
  <c r="G73"/>
  <c r="BA73" s="1"/>
  <c r="BE72"/>
  <c r="BD72"/>
  <c r="BC72"/>
  <c r="BB72"/>
  <c r="BA72"/>
  <c r="G72"/>
  <c r="BE71"/>
  <c r="BD71"/>
  <c r="BC71"/>
  <c r="BB71"/>
  <c r="G71"/>
  <c r="BA71" s="1"/>
  <c r="BE70"/>
  <c r="BD70"/>
  <c r="BC70"/>
  <c r="BB70"/>
  <c r="BA70"/>
  <c r="G70"/>
  <c r="BE69"/>
  <c r="BD69"/>
  <c r="BC69"/>
  <c r="BB69"/>
  <c r="G69"/>
  <c r="BA69" s="1"/>
  <c r="BE68"/>
  <c r="BD68"/>
  <c r="BC68"/>
  <c r="BB68"/>
  <c r="BA68"/>
  <c r="G68"/>
  <c r="BE67"/>
  <c r="BD67"/>
  <c r="BC67"/>
  <c r="BB67"/>
  <c r="G67"/>
  <c r="BA67" s="1"/>
  <c r="BE66"/>
  <c r="BD66"/>
  <c r="BC66"/>
  <c r="BB66"/>
  <c r="BA66"/>
  <c r="G66"/>
  <c r="BE65"/>
  <c r="BD65"/>
  <c r="BC65"/>
  <c r="BB65"/>
  <c r="G65"/>
  <c r="BA65" s="1"/>
  <c r="BE64"/>
  <c r="BD64"/>
  <c r="BC64"/>
  <c r="BB64"/>
  <c r="BA64"/>
  <c r="G64"/>
  <c r="BE63"/>
  <c r="BD63"/>
  <c r="BC63"/>
  <c r="BB63"/>
  <c r="G63"/>
  <c r="BA63" s="1"/>
  <c r="BE62"/>
  <c r="BE94" s="1"/>
  <c r="I12" i="2" s="1"/>
  <c r="BD62" i="3"/>
  <c r="BD94" s="1"/>
  <c r="H12" i="2" s="1"/>
  <c r="BC62" i="3"/>
  <c r="BB62"/>
  <c r="BA62"/>
  <c r="G62"/>
  <c r="G94" s="1"/>
  <c r="B12" i="2"/>
  <c r="A12"/>
  <c r="BC94" i="3"/>
  <c r="G12" i="2" s="1"/>
  <c r="BB94" i="3"/>
  <c r="F12" i="2" s="1"/>
  <c r="C94" i="3"/>
  <c r="BE59"/>
  <c r="BD59"/>
  <c r="BC59"/>
  <c r="BB59"/>
  <c r="BA59"/>
  <c r="G59"/>
  <c r="BE58"/>
  <c r="BD58"/>
  <c r="BC58"/>
  <c r="BB58"/>
  <c r="G58"/>
  <c r="BA58" s="1"/>
  <c r="BE57"/>
  <c r="BD57"/>
  <c r="BC57"/>
  <c r="BB57"/>
  <c r="BA57"/>
  <c r="G57"/>
  <c r="BE56"/>
  <c r="BD56"/>
  <c r="BC56"/>
  <c r="BB56"/>
  <c r="G56"/>
  <c r="BA56" s="1"/>
  <c r="BE55"/>
  <c r="BE60" s="1"/>
  <c r="I11" i="2" s="1"/>
  <c r="BD55" i="3"/>
  <c r="BD60" s="1"/>
  <c r="H11" i="2" s="1"/>
  <c r="BC55" i="3"/>
  <c r="BB55"/>
  <c r="BB60" s="1"/>
  <c r="F11" i="2" s="1"/>
  <c r="BA55" i="3"/>
  <c r="G55"/>
  <c r="G60" s="1"/>
  <c r="B11" i="2"/>
  <c r="A11"/>
  <c r="BC60" i="3"/>
  <c r="G11" i="2" s="1"/>
  <c r="C60" i="3"/>
  <c r="BE52"/>
  <c r="BD52"/>
  <c r="BC52"/>
  <c r="BB52"/>
  <c r="BA52"/>
  <c r="G52"/>
  <c r="BE51"/>
  <c r="BD51"/>
  <c r="BC51"/>
  <c r="BB51"/>
  <c r="G51"/>
  <c r="BA51" s="1"/>
  <c r="BE50"/>
  <c r="BE53" s="1"/>
  <c r="I10" i="2" s="1"/>
  <c r="BD50" i="3"/>
  <c r="BD53" s="1"/>
  <c r="H10" i="2" s="1"/>
  <c r="BC50" i="3"/>
  <c r="BB50"/>
  <c r="BB53" s="1"/>
  <c r="F10" i="2" s="1"/>
  <c r="BA50" i="3"/>
  <c r="G50"/>
  <c r="G53" s="1"/>
  <c r="B10" i="2"/>
  <c r="A10"/>
  <c r="BC53" i="3"/>
  <c r="G10" i="2" s="1"/>
  <c r="C53" i="3"/>
  <c r="BE47"/>
  <c r="BD47"/>
  <c r="BC47"/>
  <c r="BB47"/>
  <c r="BA47"/>
  <c r="G47"/>
  <c r="BE46"/>
  <c r="BD46"/>
  <c r="BC46"/>
  <c r="BB46"/>
  <c r="G46"/>
  <c r="BA46" s="1"/>
  <c r="BE45"/>
  <c r="BD45"/>
  <c r="BC45"/>
  <c r="BB45"/>
  <c r="BA45"/>
  <c r="G45"/>
  <c r="BE44"/>
  <c r="BD44"/>
  <c r="BC44"/>
  <c r="BB44"/>
  <c r="G44"/>
  <c r="BA44" s="1"/>
  <c r="BE43"/>
  <c r="BD43"/>
  <c r="BC43"/>
  <c r="BB43"/>
  <c r="BA43"/>
  <c r="G43"/>
  <c r="BE42"/>
  <c r="BD42"/>
  <c r="BC42"/>
  <c r="BB42"/>
  <c r="G42"/>
  <c r="BA42" s="1"/>
  <c r="BE41"/>
  <c r="BD41"/>
  <c r="BC41"/>
  <c r="BB41"/>
  <c r="BA41"/>
  <c r="G41"/>
  <c r="BE40"/>
  <c r="BD40"/>
  <c r="BC40"/>
  <c r="BB40"/>
  <c r="G40"/>
  <c r="BA40" s="1"/>
  <c r="BE39"/>
  <c r="BD39"/>
  <c r="BC39"/>
  <c r="BB39"/>
  <c r="BA39"/>
  <c r="G39"/>
  <c r="BE38"/>
  <c r="BD38"/>
  <c r="BC38"/>
  <c r="BB38"/>
  <c r="G38"/>
  <c r="BA38" s="1"/>
  <c r="BE37"/>
  <c r="BD37"/>
  <c r="BC37"/>
  <c r="BB37"/>
  <c r="BA37"/>
  <c r="G37"/>
  <c r="BE36"/>
  <c r="BD36"/>
  <c r="BD48" s="1"/>
  <c r="H9" i="2" s="1"/>
  <c r="BC36" i="3"/>
  <c r="BC48" s="1"/>
  <c r="G9" i="2" s="1"/>
  <c r="BB36" i="3"/>
  <c r="BB48" s="1"/>
  <c r="F9" i="2" s="1"/>
  <c r="G36" i="3"/>
  <c r="G48" s="1"/>
  <c r="B9" i="2"/>
  <c r="A9"/>
  <c r="BE48" i="3"/>
  <c r="I9" i="2" s="1"/>
  <c r="C48" i="3"/>
  <c r="BE33"/>
  <c r="BD33"/>
  <c r="BC33"/>
  <c r="BB33"/>
  <c r="G33"/>
  <c r="BA33" s="1"/>
  <c r="BE32"/>
  <c r="BD32"/>
  <c r="BC32"/>
  <c r="BB32"/>
  <c r="BA32"/>
  <c r="G32"/>
  <c r="BE31"/>
  <c r="BD31"/>
  <c r="BC31"/>
  <c r="BB31"/>
  <c r="G31"/>
  <c r="BA31" s="1"/>
  <c r="BE30"/>
  <c r="BD30"/>
  <c r="BC30"/>
  <c r="BB30"/>
  <c r="BA30"/>
  <c r="G30"/>
  <c r="BE29"/>
  <c r="BD29"/>
  <c r="BD34" s="1"/>
  <c r="H8" i="2" s="1"/>
  <c r="BC29" i="3"/>
  <c r="BC34" s="1"/>
  <c r="G8" i="2" s="1"/>
  <c r="BB29" i="3"/>
  <c r="BB34" s="1"/>
  <c r="F8" i="2" s="1"/>
  <c r="G29" i="3"/>
  <c r="G34" s="1"/>
  <c r="B8" i="2"/>
  <c r="A8"/>
  <c r="BE34" i="3"/>
  <c r="I8" i="2" s="1"/>
  <c r="C34" i="3"/>
  <c r="BE26"/>
  <c r="BD26"/>
  <c r="BC26"/>
  <c r="BB26"/>
  <c r="G26"/>
  <c r="BA26" s="1"/>
  <c r="BE25"/>
  <c r="BD25"/>
  <c r="BC25"/>
  <c r="BB25"/>
  <c r="BA25"/>
  <c r="G25"/>
  <c r="BE24"/>
  <c r="BD24"/>
  <c r="BC24"/>
  <c r="BB24"/>
  <c r="G24"/>
  <c r="BA24" s="1"/>
  <c r="BE23"/>
  <c r="BD23"/>
  <c r="BC23"/>
  <c r="BB23"/>
  <c r="BA23"/>
  <c r="G23"/>
  <c r="BE22"/>
  <c r="BD22"/>
  <c r="BC22"/>
  <c r="BB22"/>
  <c r="G22"/>
  <c r="BA22" s="1"/>
  <c r="BE21"/>
  <c r="BD21"/>
  <c r="BC21"/>
  <c r="BB21"/>
  <c r="BA21"/>
  <c r="G21"/>
  <c r="BE20"/>
  <c r="BD20"/>
  <c r="BC20"/>
  <c r="BB20"/>
  <c r="G20"/>
  <c r="BA20" s="1"/>
  <c r="BE19"/>
  <c r="BD19"/>
  <c r="BC19"/>
  <c r="BB19"/>
  <c r="BA19"/>
  <c r="G19"/>
  <c r="BE18"/>
  <c r="BD18"/>
  <c r="BC18"/>
  <c r="BB18"/>
  <c r="G18"/>
  <c r="BA18" s="1"/>
  <c r="BE17"/>
  <c r="BD17"/>
  <c r="BC17"/>
  <c r="BB17"/>
  <c r="BA17"/>
  <c r="G17"/>
  <c r="BE16"/>
  <c r="BD16"/>
  <c r="BC16"/>
  <c r="BB16"/>
  <c r="G16"/>
  <c r="BA16" s="1"/>
  <c r="BE15"/>
  <c r="BD15"/>
  <c r="BC15"/>
  <c r="BB15"/>
  <c r="BA15"/>
  <c r="G15"/>
  <c r="BE14"/>
  <c r="BD14"/>
  <c r="BC14"/>
  <c r="BB14"/>
  <c r="G14"/>
  <c r="BA14" s="1"/>
  <c r="BE13"/>
  <c r="BD13"/>
  <c r="BC13"/>
  <c r="BB13"/>
  <c r="BA13"/>
  <c r="G13"/>
  <c r="BE12"/>
  <c r="BD12"/>
  <c r="BC12"/>
  <c r="BB12"/>
  <c r="G12"/>
  <c r="BA12" s="1"/>
  <c r="BE11"/>
  <c r="BD11"/>
  <c r="BC11"/>
  <c r="BB11"/>
  <c r="BA11"/>
  <c r="G11"/>
  <c r="BE10"/>
  <c r="BD10"/>
  <c r="BC10"/>
  <c r="BB10"/>
  <c r="G10"/>
  <c r="BA10" s="1"/>
  <c r="BE9"/>
  <c r="BD9"/>
  <c r="BC9"/>
  <c r="BB9"/>
  <c r="BA9"/>
  <c r="G9"/>
  <c r="BE8"/>
  <c r="BD8"/>
  <c r="BD27" s="1"/>
  <c r="H7" i="2" s="1"/>
  <c r="BC8" i="3"/>
  <c r="BC27" s="1"/>
  <c r="G7" i="2" s="1"/>
  <c r="BB8" i="3"/>
  <c r="BB27" s="1"/>
  <c r="F7" i="2" s="1"/>
  <c r="G8" i="3"/>
  <c r="G27" s="1"/>
  <c r="B7" i="2"/>
  <c r="A7"/>
  <c r="BE27" i="3"/>
  <c r="I7" i="2" s="1"/>
  <c r="C27" i="3"/>
  <c r="E4"/>
  <c r="C4"/>
  <c r="F3"/>
  <c r="C3"/>
  <c r="C2" i="2"/>
  <c r="C1"/>
  <c r="C33" i="1"/>
  <c r="F33" s="1"/>
  <c r="C31"/>
  <c r="C9"/>
  <c r="G7"/>
  <c r="D2"/>
  <c r="C2"/>
  <c r="I17" i="2" l="1"/>
  <c r="C21" i="1" s="1"/>
  <c r="F17" i="2"/>
  <c r="C16" i="1" s="1"/>
  <c r="BA94" i="3"/>
  <c r="E12" i="2" s="1"/>
  <c r="H17"/>
  <c r="C17" i="1" s="1"/>
  <c r="BA60" i="3"/>
  <c r="E11" i="2" s="1"/>
  <c r="BA114" i="3"/>
  <c r="E16" i="2" s="1"/>
  <c r="G17"/>
  <c r="C18" i="1" s="1"/>
  <c r="BA53" i="3"/>
  <c r="E10" i="2" s="1"/>
  <c r="BA8" i="3"/>
  <c r="BA27" s="1"/>
  <c r="E7" i="2" s="1"/>
  <c r="BA29" i="3"/>
  <c r="BA34" s="1"/>
  <c r="E8" i="2" s="1"/>
  <c r="BA36" i="3"/>
  <c r="BA48" s="1"/>
  <c r="E9" i="2" s="1"/>
  <c r="BA96" i="3"/>
  <c r="BA101" s="1"/>
  <c r="E13" i="2" s="1"/>
  <c r="BA103" i="3"/>
  <c r="BA105" s="1"/>
  <c r="E14" i="2" s="1"/>
  <c r="E17" l="1"/>
  <c r="C15" i="1" l="1"/>
  <c r="C19" s="1"/>
  <c r="C22" s="1"/>
  <c r="G29" i="2"/>
  <c r="I29" s="1"/>
  <c r="G28"/>
  <c r="I28" s="1"/>
  <c r="G21" i="1" s="1"/>
  <c r="G27" i="2"/>
  <c r="I27" s="1"/>
  <c r="G20" i="1" s="1"/>
  <c r="G26" i="2"/>
  <c r="I26" s="1"/>
  <c r="G19" i="1" s="1"/>
  <c r="G25" i="2"/>
  <c r="I25" s="1"/>
  <c r="G18" i="1" s="1"/>
  <c r="G24" i="2"/>
  <c r="I24" s="1"/>
  <c r="G17" i="1" s="1"/>
  <c r="G23" i="2"/>
  <c r="I23" s="1"/>
  <c r="G16" i="1" s="1"/>
  <c r="G22" i="2"/>
  <c r="I22" s="1"/>
  <c r="G15" i="1" l="1"/>
  <c r="H30" i="2"/>
  <c r="G23" i="1" s="1"/>
  <c r="G22" l="1"/>
  <c r="C23"/>
  <c r="F30" s="1"/>
  <c r="F31" l="1"/>
  <c r="F34" s="1"/>
</calcChain>
</file>

<file path=xl/sharedStrings.xml><?xml version="1.0" encoding="utf-8"?>
<sst xmlns="http://schemas.openxmlformats.org/spreadsheetml/2006/main" count="426" uniqueCount="295">
  <si>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</si>
  <si>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</si>
  <si>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</si>
  <si>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</si>
  <si>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</si>
  <si>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</si>
  <si>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</si>
  <si>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</si>
  <si>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</si>
  <si>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</si>
  <si>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</si>
  <si>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</si>
  <si>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</si>
  <si>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</si>
  <si>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</si>
  <si>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</si>
  <si>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</si>
  <si>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</si>
  <si>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</si>
  <si>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</si>
  <si>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</si>
  <si>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</si>
  <si>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</si>
  <si>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</si>
  <si>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</si>
  <si>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</si>
  <si>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</si>
  <si>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</si>
  <si>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</si>
  <si>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</si>
  <si>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</si>
  <si>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</si>
  <si>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</si>
  <si>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</si>
  <si>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</si>
  <si>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</si>
  <si>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</si>
  <si>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</si>
  <si>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</si>
  <si>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</si>
  <si>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</si>
  <si>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</si>
  <si>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</si>
  <si>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</si>
  <si>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</si>
  <si>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</si>
  <si>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</si>
  <si>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</si>
  <si>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</si>
  <si>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</si>
  <si>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</si>
  <si>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</si>
  <si>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</si>
  <si>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</si>
  <si>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</si>
  <si>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</si>
  <si>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</si>
  <si>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</si>
  <si>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</si>
  <si>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</si>
  <si>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</si>
  <si>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</si>
  <si>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</si>
  <si>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</si>
  <si>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</si>
  <si>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</si>
  <si>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</si>
  <si>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</si>
  <si>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</si>
  <si>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</si>
  <si>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</si>
  <si>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</si>
  <si>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</si>
  <si>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</si>
  <si>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</si>
  <si>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</si>
  <si>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</si>
  <si>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</si>
  <si>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</si>
  <si>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02/04/2020</t>
  </si>
  <si>
    <t>Těšňovice,Hřiště-oprava potrubí a opěrné stěny</t>
  </si>
  <si>
    <t>SO 01</t>
  </si>
  <si>
    <t>Oprava potrubí a opěrné stěny</t>
  </si>
  <si>
    <t>928.3</t>
  </si>
  <si>
    <t>001/04/202</t>
  </si>
  <si>
    <t>Stavební</t>
  </si>
  <si>
    <t>100004101R00</t>
  </si>
  <si>
    <t xml:space="preserve">Uložení sypaniny vrstva do 60 cm </t>
  </si>
  <si>
    <t>m3</t>
  </si>
  <si>
    <t>113106231R00</t>
  </si>
  <si>
    <t xml:space="preserve">Rozebrání dlažeb ze zámkové dlažby v kamenivu </t>
  </si>
  <si>
    <t>m2</t>
  </si>
  <si>
    <t>113107530R00</t>
  </si>
  <si>
    <t xml:space="preserve">Odstranění podkladu pl. 50 m2,kam.drcené tl.30 cm </t>
  </si>
  <si>
    <t>115101201R00</t>
  </si>
  <si>
    <t xml:space="preserve">Čerpání vody na výšku do 10 m, přítok do 500 l/min </t>
  </si>
  <si>
    <t>h</t>
  </si>
  <si>
    <t>115101301R00</t>
  </si>
  <si>
    <t xml:space="preserve">Pohotovost čerp.soupravy, výška 10 m, přítok 500 l </t>
  </si>
  <si>
    <t>den</t>
  </si>
  <si>
    <t>122307119R00</t>
  </si>
  <si>
    <t xml:space="preserve">Příplatek za lepivost hornina 4 </t>
  </si>
  <si>
    <t>132301202R00</t>
  </si>
  <si>
    <t xml:space="preserve">Hloubení rýh šířky do 200 cm v hor.4 do 1000 m3 </t>
  </si>
  <si>
    <t>139601103R00</t>
  </si>
  <si>
    <t xml:space="preserve">Ruční výkop jam, rýh a šachet v hornině tř. 4 </t>
  </si>
  <si>
    <t>151101102R00</t>
  </si>
  <si>
    <t xml:space="preserve">Pažení a rozepření stěn rýh - příložné - hl.do 4 m </t>
  </si>
  <si>
    <t>151101112R00</t>
  </si>
  <si>
    <t xml:space="preserve">Odstranění pažení stěn rýh - příložné - hl. do 4 m </t>
  </si>
  <si>
    <t>161101102R00</t>
  </si>
  <si>
    <t xml:space="preserve">Svislé přemístění výkopku z hor.1-4 do 4,0 m </t>
  </si>
  <si>
    <t>162207112R00</t>
  </si>
  <si>
    <t xml:space="preserve">Vodorovné přemístění výkopku hor. 1-4 do 100 m </t>
  </si>
  <si>
    <t>174101101R00</t>
  </si>
  <si>
    <t xml:space="preserve">Zásyp jam, rýh, šachet se zhutněním </t>
  </si>
  <si>
    <t>175101101RT2</t>
  </si>
  <si>
    <t>Obsyp potrubí bez prohození sypaniny s dodáním štěrkopísku frakce 0 - 22 mm</t>
  </si>
  <si>
    <t>180404111R00</t>
  </si>
  <si>
    <t xml:space="preserve">Založení hřišťového trávníku výsevem na ornici </t>
  </si>
  <si>
    <t>181006117R00</t>
  </si>
  <si>
    <t xml:space="preserve">Rozprostření zemin v rov./sklonu 1:5, tl. do 60 cm </t>
  </si>
  <si>
    <t>181101102R00</t>
  </si>
  <si>
    <t xml:space="preserve">Úprava pláně v zářezech v hor. 1-4, se zhutněním </t>
  </si>
  <si>
    <t>00572440</t>
  </si>
  <si>
    <t>Směs travní hřištní III. - vysoká zátěž PROFI</t>
  </si>
  <si>
    <t>kg</t>
  </si>
  <si>
    <t>58337330</t>
  </si>
  <si>
    <t>Štěrkopísek frakce 0-22 A</t>
  </si>
  <si>
    <t>t</t>
  </si>
  <si>
    <t>2</t>
  </si>
  <si>
    <t>Základy a zvláštní zakládání</t>
  </si>
  <si>
    <t>273356021R00</t>
  </si>
  <si>
    <t xml:space="preserve">Bednění základových desek,plochy rovinné, zřízení </t>
  </si>
  <si>
    <t>273356022R00</t>
  </si>
  <si>
    <t xml:space="preserve">Bednění základových desek,plochy rovinné,odbednění </t>
  </si>
  <si>
    <t>919411111R00</t>
  </si>
  <si>
    <t xml:space="preserve">Čelo propustku z bet.prostého z trub DN 30-50 cm </t>
  </si>
  <si>
    <t>kus</t>
  </si>
  <si>
    <t>58922231</t>
  </si>
  <si>
    <t>Beton tř.C 25/30 z PC fr.do 22 mm měkký V3</t>
  </si>
  <si>
    <t>3</t>
  </si>
  <si>
    <t>Svislé a kompletní konstrukce</t>
  </si>
  <si>
    <t>231942321-AR</t>
  </si>
  <si>
    <t xml:space="preserve">Svařování ocelovýchkonstrukcí, podélné </t>
  </si>
  <si>
    <t>m</t>
  </si>
  <si>
    <t>233942231-AR</t>
  </si>
  <si>
    <t xml:space="preserve">Ocelové I profily 160 osazení, řezání </t>
  </si>
  <si>
    <t>289970111R00</t>
  </si>
  <si>
    <t xml:space="preserve">Vrstva geotextilie Geofiltex 300g/m2 </t>
  </si>
  <si>
    <t>327216126RT2</t>
  </si>
  <si>
    <t>Opěr.zeď gabion.š.paty 2m,v.3m,3 vrst,oko 100/50 včetně dodávky lomového kamene</t>
  </si>
  <si>
    <t>329311114R00</t>
  </si>
  <si>
    <t>Konstrukce ostatní z bet. prostého C 25/30 XA2 kyneta</t>
  </si>
  <si>
    <t>339921963-A</t>
  </si>
  <si>
    <t xml:space="preserve">Sloup plot. ocelový osazení sítě </t>
  </si>
  <si>
    <t>457571111R00</t>
  </si>
  <si>
    <t xml:space="preserve">Filtr.vrstvy z nezhut.štěrkopísků 0-32, bez úpravy </t>
  </si>
  <si>
    <t>13312126-B</t>
  </si>
  <si>
    <t>Tyč ocelová kruhová jakost S355 12 m</t>
  </si>
  <si>
    <t>13380530</t>
  </si>
  <si>
    <t>Tyč průřezu I 160, střední, jakost oceli S235</t>
  </si>
  <si>
    <t>69366044</t>
  </si>
  <si>
    <t>GEOFILTEX 73-SILTEX 73/35 350 g/m2 šířka do 8,8 m</t>
  </si>
  <si>
    <t>4</t>
  </si>
  <si>
    <t>Vodorovné konstrukce</t>
  </si>
  <si>
    <t>451315111R00</t>
  </si>
  <si>
    <t xml:space="preserve">Podkladní vrstva z betonu prostého C 25/30 do 10cm </t>
  </si>
  <si>
    <t>462511270R00</t>
  </si>
  <si>
    <t xml:space="preserve">Zához z kamene bez proštěrk. z terénu do 200 kg </t>
  </si>
  <si>
    <t>463211111R00</t>
  </si>
  <si>
    <t xml:space="preserve">Rovnanina z lomového kamene s vyklínováním spár </t>
  </si>
  <si>
    <t>5</t>
  </si>
  <si>
    <t>Komunikace</t>
  </si>
  <si>
    <t>564772111R00</t>
  </si>
  <si>
    <t xml:space="preserve">Podklad z kam.drceného 32-63 s výplň.kamen. 25 cm </t>
  </si>
  <si>
    <t>564831111R00</t>
  </si>
  <si>
    <t>Podklad ze štěrkodrti po zhutnění tloušťky 10 cm 3x1</t>
  </si>
  <si>
    <t>596215041R00</t>
  </si>
  <si>
    <t xml:space="preserve">Kladení zámkové dlažby tl. 8 cm do drtě tl. 5 cm </t>
  </si>
  <si>
    <t>596215044R00</t>
  </si>
  <si>
    <t xml:space="preserve">Příplatek za kladení dlažby tl.8 cm, drť, do 50 m2 </t>
  </si>
  <si>
    <t>59245095</t>
  </si>
  <si>
    <t>Dlažba zámková UNI-MARKANT 23x12x8 cm šedá</t>
  </si>
  <si>
    <t>8</t>
  </si>
  <si>
    <t>Trubní vedení</t>
  </si>
  <si>
    <t>452311151RT1</t>
  </si>
  <si>
    <t>Desky podkladní pod potrubí z betonu beton prostý třídy C 20/25 S3</t>
  </si>
  <si>
    <t>564251111R00</t>
  </si>
  <si>
    <t xml:space="preserve">Podklad ze štěrkopísku po zhutnění tloušťky 15 cm </t>
  </si>
  <si>
    <t>871373121RT2</t>
  </si>
  <si>
    <t>Montáž trub z plastu, gumový kroužek, DN 300 včetně dodávky trub PVC hrdlových 315x7,7x5000</t>
  </si>
  <si>
    <t>871393121RT2</t>
  </si>
  <si>
    <t>Montáž trub z plastu, gumový kroužek, DN 400 včetně dodávky trub PVC hrdlových 400x9,8x5000</t>
  </si>
  <si>
    <t>894118001RT3</t>
  </si>
  <si>
    <t>Přípl.za dalších 0,60m výšky vstupu,šachty na potr včetně 2 ks skruže TBS-Q 100/25 PS 100/250/90</t>
  </si>
  <si>
    <t>894411131RT2</t>
  </si>
  <si>
    <t>Zřízení šachet z dílců, dno C25/30, potrubí DN 400 včetně dílců TBS-Q 100/50 PS a TBR-Q 100-63/58 KPS</t>
  </si>
  <si>
    <t>899104111RT2</t>
  </si>
  <si>
    <t>Osazení poklopu s rámem nad 150 kg včetně dodávky poklopu šachtového lit. D 650</t>
  </si>
  <si>
    <t>899521411R00</t>
  </si>
  <si>
    <t xml:space="preserve">Stupadla šacht. vidlicová oceloplast, vysek. beton </t>
  </si>
  <si>
    <t>899623171R00</t>
  </si>
  <si>
    <t>Obetonování potrubí nebo zdiva stok betonem C25/30 napojení trub na šachty</t>
  </si>
  <si>
    <t>001/04/2020</t>
  </si>
  <si>
    <t xml:space="preserve">Přechodová spojka potrubí DN 300 Bet -PVC </t>
  </si>
  <si>
    <t>003/4/2018</t>
  </si>
  <si>
    <t xml:space="preserve">Zapravení konců rukávu </t>
  </si>
  <si>
    <t>005/01/2018</t>
  </si>
  <si>
    <t xml:space="preserve">Odfrézování nerovností v potrubí </t>
  </si>
  <si>
    <t>007/01/2018</t>
  </si>
  <si>
    <t xml:space="preserve">Vyčištění kanalizace tlakovou vodou 2-3x </t>
  </si>
  <si>
    <t>009/01/2018</t>
  </si>
  <si>
    <t xml:space="preserve">Prohlídka potrubí kamerou před a po opravě </t>
  </si>
  <si>
    <t>011/01/2018</t>
  </si>
  <si>
    <t xml:space="preserve">Přeprava mechanismů  a materiálu </t>
  </si>
  <si>
    <t>kpl</t>
  </si>
  <si>
    <t>011/04/2018</t>
  </si>
  <si>
    <t xml:space="preserve">Zkouška těsnosti kanalizace </t>
  </si>
  <si>
    <t>012/01/2018</t>
  </si>
  <si>
    <t xml:space="preserve">Zřízemí mobilního potrubí pro přečerpávání OV </t>
  </si>
  <si>
    <t>013/01/2018</t>
  </si>
  <si>
    <t xml:space="preserve">Přečerpávání OV při vložkování </t>
  </si>
  <si>
    <t>hod</t>
  </si>
  <si>
    <t>014/01/2018</t>
  </si>
  <si>
    <t xml:space="preserve">Vyvložkování kanalizace DN 300 rukávcem </t>
  </si>
  <si>
    <t>28611759.A</t>
  </si>
  <si>
    <t>Trubka kanaliz. korug. JUMBO DN 300 x 1000 mm PVC</t>
  </si>
  <si>
    <t>28611760</t>
  </si>
  <si>
    <t>Trubka kanaliz. korug. JUMBO DN 300 x 3000 mm PVC</t>
  </si>
  <si>
    <t>28611763</t>
  </si>
  <si>
    <t>Trubka kanaliz. korug. JUMBO DN 400 x 3000 mm PVC</t>
  </si>
  <si>
    <t>5922405305</t>
  </si>
  <si>
    <t>Dno šachty SU-M 1000x885 DN 400 BB</t>
  </si>
  <si>
    <t>59224332.A</t>
  </si>
  <si>
    <t>Skruž šachetní TBS-Q.1 100/25/9 PS</t>
  </si>
  <si>
    <t>59224334.A</t>
  </si>
  <si>
    <t>Skruž šachetní TBS-Q.1 100/50/9 PS</t>
  </si>
  <si>
    <t>59224336.A</t>
  </si>
  <si>
    <t>Skruž šachetní TBS-Q.1 100/100/9</t>
  </si>
  <si>
    <t>59224348.A</t>
  </si>
  <si>
    <t>Prstenec vyrovnávací šachetní TBW-Q.1 63/8</t>
  </si>
  <si>
    <t>59224349</t>
  </si>
  <si>
    <t>Prstenec vyrovnávací šachetní TBW-Q.1 63/12</t>
  </si>
  <si>
    <t>59224349.A</t>
  </si>
  <si>
    <t>Prstenec vyrovn šachetní TBW-Q.1 63/10</t>
  </si>
  <si>
    <t>592243501</t>
  </si>
  <si>
    <t>Deska přechodová zákrytová TZK-Q.1 120-100/25</t>
  </si>
  <si>
    <t>59224353.A</t>
  </si>
  <si>
    <t>Konus šachetní TBR-Q.1 100-63/58/12 KPS</t>
  </si>
  <si>
    <t>59224373.A</t>
  </si>
  <si>
    <t>Těsnění elastom pro šach díly EMT - DN 1000</t>
  </si>
  <si>
    <t>93</t>
  </si>
  <si>
    <t>Dokončovací práce inženýrských staveb</t>
  </si>
  <si>
    <t>025/01/2018</t>
  </si>
  <si>
    <t xml:space="preserve">Zpětná montáž oplocení </t>
  </si>
  <si>
    <t>035/01/2018</t>
  </si>
  <si>
    <t xml:space="preserve">Demontáž oplocení </t>
  </si>
  <si>
    <t>035/01/2018c</t>
  </si>
  <si>
    <t xml:space="preserve">Demontáž stávajících profilů </t>
  </si>
  <si>
    <t>055/01/2018</t>
  </si>
  <si>
    <t xml:space="preserve">Záchytná síť oplocení vášky 2 m-montáž a dodání </t>
  </si>
  <si>
    <t>nc-04</t>
  </si>
  <si>
    <t xml:space="preserve">Dokumentace skutečného provedení </t>
  </si>
  <si>
    <t>soubor</t>
  </si>
  <si>
    <t>96</t>
  </si>
  <si>
    <t>Bourání konstrukcí</t>
  </si>
  <si>
    <t>961044111R00</t>
  </si>
  <si>
    <t xml:space="preserve">Bourání základů z betonu prostého </t>
  </si>
  <si>
    <t>961051000U00</t>
  </si>
  <si>
    <t xml:space="preserve">Bourání základu železobetonového </t>
  </si>
  <si>
    <t>99</t>
  </si>
  <si>
    <t>Staveništní přesun hmot</t>
  </si>
  <si>
    <t>998276101R00</t>
  </si>
  <si>
    <t xml:space="preserve">Přesun hmot, trubní vedení plastová, otevř. výkop </t>
  </si>
  <si>
    <t>D96</t>
  </si>
  <si>
    <t>Přesuny suti a vybouraných hmot</t>
  </si>
  <si>
    <t>979082318R00</t>
  </si>
  <si>
    <t xml:space="preserve">Vodorovná doprava suti a hmot po suchu do 6000 m </t>
  </si>
  <si>
    <t>979083191R00</t>
  </si>
  <si>
    <t xml:space="preserve">Příplatek za dalších započatých 1000 m nad 6000 m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</si>
  <si>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</si>
  <si>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</si>
  <si>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</si>
  <si>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</si>
  <si>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</si>
  <si>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</si>
  <si>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</si>
  <si>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</si>
  <si>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</si>
  <si>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</si>
  <si>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</si>
  <si>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</si>
  <si>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Město Kroměříž</t>
  </si>
  <si>
    <t>VEGI, s.r.o.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</si>
</sst>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49" fontId="3" fillId="0" borderId="48" xfId="1" applyNumberFormat="1" applyFont="1" applyBorder="1" applyAlignment="1">
      <alignment horizontal="center"/>
    </xf>
    <xf numFmtId="0" fontId="3" fillId="0" borderId="50" xfId="1" applyFont="1" applyBorder="1"/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14" fontId="5" fillId="0" borderId="16" xfId="0" applyNumberFormat="1" applyFont="1" applyBorder="1" applyAlignment="1"/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/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57" ht="12.75" customHeight="1">
      <c r="A2" s="3" t="s">
        <v>0</v>
      </c>
      <c r="B2" s="4"/>
      <c r="C2" s="5" t="str">
        <f>Rekapitulace!H1</f>
        <v>001/04/202</v>
      </c>
      <c r="D2" s="5" t="str">
        <f>Rekapitulace!G2</f>
        <v>Stavební</v>
      </c>
      <c r="E2" s="6"/>
      <c r="F2" s="7" t="s">
        <v>1</v>
      </c>
      <c r="G2" s="8" t="s">
        <v>83</v>
      </c>
    </row>
    <row r="3" spans="1:57" ht="3" hidden="1" customHeight="1">
      <c r="A3" s="9"/>
      <c r="B3" s="10"/>
      <c r="C3" s="11"/>
      <c r="D3" s="11"/>
      <c r="E3" s="12"/>
      <c r="F3" s="13"/>
      <c r="G3" s="14"/>
    </row>
    <row r="4" spans="1:5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>
      <c r="A5" s="17" t="s">
        <v>81</v>
      </c>
      <c r="B5" s="18"/>
      <c r="C5" s="19" t="s">
        <v>82</v>
      </c>
      <c r="D5" s="20"/>
      <c r="E5" s="18"/>
      <c r="F5" s="13" t="s">
        <v>6</v>
      </c>
      <c r="G5" s="14"/>
    </row>
    <row r="6" spans="1:57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>
      <c r="A7" s="24" t="s">
        <v>79</v>
      </c>
      <c r="B7" s="25"/>
      <c r="C7" s="26" t="s">
        <v>80</v>
      </c>
      <c r="D7" s="27"/>
      <c r="E7" s="27"/>
      <c r="F7" s="28" t="s">
        <v>10</v>
      </c>
      <c r="G7" s="22">
        <f>IF(PocetMJ=0,,ROUND((F30+F32)/PocetMJ,1))</f>
        <v>0</v>
      </c>
    </row>
    <row r="8" spans="1:57">
      <c r="A8" s="29" t="s">
        <v>11</v>
      </c>
      <c r="B8" s="13"/>
      <c r="C8" s="30" t="s">
        <v>294</v>
      </c>
      <c r="D8" s="30"/>
      <c r="E8" s="31"/>
      <c r="F8" s="32" t="s">
        <v>12</v>
      </c>
      <c r="G8" s="33"/>
      <c r="H8" s="34"/>
      <c r="I8" s="35"/>
    </row>
    <row r="9" spans="1:57">
      <c r="A9" s="29" t="s">
        <v>13</v>
      </c>
      <c r="B9" s="13"/>
      <c r="C9" s="30" t="str">
        <f>Projektant</f>
        <v>VEGI, s.r.o.</v>
      </c>
      <c r="D9" s="30"/>
      <c r="E9" s="31"/>
      <c r="F9" s="13"/>
      <c r="G9" s="36"/>
      <c r="H9" s="37"/>
    </row>
    <row r="10" spans="1:57">
      <c r="A10" s="29" t="s">
        <v>14</v>
      </c>
      <c r="B10" s="13"/>
      <c r="C10" s="30" t="s">
        <v>293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218">
        <v>43865</v>
      </c>
      <c r="H11" s="37"/>
      <c r="BA11" s="42"/>
      <c r="BB11" s="42"/>
      <c r="BC11" s="42"/>
      <c r="BD11" s="42"/>
      <c r="BE11" s="42"/>
    </row>
    <row r="12" spans="1:57" ht="12.75" customHeight="1">
      <c r="A12" s="43" t="s">
        <v>17</v>
      </c>
      <c r="B12" s="10"/>
      <c r="C12" s="44"/>
      <c r="D12" s="44"/>
      <c r="E12" s="44"/>
      <c r="F12" s="45" t="s">
        <v>18</v>
      </c>
      <c r="G12" s="46"/>
      <c r="H12" s="37"/>
    </row>
    <row r="13" spans="1:57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7"/>
    </row>
    <row r="14" spans="1:5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57" ht="15.95" customHeight="1">
      <c r="A15" s="56"/>
      <c r="B15" s="57" t="s">
        <v>22</v>
      </c>
      <c r="C15" s="58">
        <f>HSV</f>
        <v>0</v>
      </c>
      <c r="D15" s="59" t="str">
        <f>Rekapitulace!A22</f>
        <v>Ztížené výrobní podmínky</v>
      </c>
      <c r="E15" s="60"/>
      <c r="F15" s="61"/>
      <c r="G15" s="58">
        <f>Rekapitulace!I22</f>
        <v>0</v>
      </c>
    </row>
    <row r="16" spans="1:57" ht="15.95" customHeight="1">
      <c r="A16" s="56" t="s">
        <v>23</v>
      </c>
      <c r="B16" s="57" t="s">
        <v>24</v>
      </c>
      <c r="C16" s="58">
        <f>PSV</f>
        <v>0</v>
      </c>
      <c r="D16" s="9" t="str">
        <f>Rekapitulace!A23</f>
        <v>Oborová přirážka</v>
      </c>
      <c r="E16" s="62"/>
      <c r="F16" s="63"/>
      <c r="G16" s="58">
        <f>Rekapitulace!I23</f>
        <v>0</v>
      </c>
    </row>
    <row r="17" spans="1:7" ht="15.95" customHeight="1">
      <c r="A17" s="56" t="s">
        <v>25</v>
      </c>
      <c r="B17" s="57" t="s">
        <v>26</v>
      </c>
      <c r="C17" s="58">
        <f>Mont</f>
        <v>0</v>
      </c>
      <c r="D17" s="9" t="str">
        <f>Rekapitulace!A24</f>
        <v>Přesun stavebních kapacit</v>
      </c>
      <c r="E17" s="62"/>
      <c r="F17" s="63"/>
      <c r="G17" s="58">
        <f>Rekapitulace!I24</f>
        <v>0</v>
      </c>
    </row>
    <row r="18" spans="1:7" ht="15.95" customHeight="1">
      <c r="A18" s="64" t="s">
        <v>27</v>
      </c>
      <c r="B18" s="65" t="s">
        <v>28</v>
      </c>
      <c r="C18" s="58">
        <f>Dodavka</f>
        <v>0</v>
      </c>
      <c r="D18" s="9" t="str">
        <f>Rekapitulace!A25</f>
        <v>Mimostaveništní doprava</v>
      </c>
      <c r="E18" s="62"/>
      <c r="F18" s="63"/>
      <c r="G18" s="58">
        <f>Rekapitulace!I25</f>
        <v>0</v>
      </c>
    </row>
    <row r="19" spans="1:7" ht="15.95" customHeight="1">
      <c r="A19" s="66" t="s">
        <v>29</v>
      </c>
      <c r="B19" s="57"/>
      <c r="C19" s="58">
        <f>SUM(C15:C18)</f>
        <v>0</v>
      </c>
      <c r="D19" s="9" t="str">
        <f>Rekapitulace!A26</f>
        <v>Zařízení staveniště</v>
      </c>
      <c r="E19" s="62"/>
      <c r="F19" s="63"/>
      <c r="G19" s="58">
        <f>Rekapitulace!I26</f>
        <v>0</v>
      </c>
    </row>
    <row r="20" spans="1:7" ht="15.95" customHeight="1">
      <c r="A20" s="66"/>
      <c r="B20" s="57"/>
      <c r="C20" s="58"/>
      <c r="D20" s="9" t="str">
        <f>Rekapitulace!A27</f>
        <v>Provoz investora</v>
      </c>
      <c r="E20" s="62"/>
      <c r="F20" s="63"/>
      <c r="G20" s="58">
        <f>Rekapitulace!I27</f>
        <v>0</v>
      </c>
    </row>
    <row r="21" spans="1:7" ht="15.95" customHeight="1">
      <c r="A21" s="66" t="s">
        <v>30</v>
      </c>
      <c r="B21" s="57"/>
      <c r="C21" s="58">
        <f>HZS</f>
        <v>0</v>
      </c>
      <c r="D21" s="9" t="str">
        <f>Rekapitulace!A28</f>
        <v>Kompletační činnost (IČD)</v>
      </c>
      <c r="E21" s="62"/>
      <c r="F21" s="63"/>
      <c r="G21" s="58">
        <f>Rekapitulace!I28</f>
        <v>0</v>
      </c>
    </row>
    <row r="22" spans="1:7" ht="15.95" customHeight="1">
      <c r="A22" s="67" t="s">
        <v>31</v>
      </c>
      <c r="B22" s="68"/>
      <c r="C22" s="58">
        <f>C19+C21</f>
        <v>0</v>
      </c>
      <c r="D22" s="9" t="s">
        <v>32</v>
      </c>
      <c r="E22" s="62"/>
      <c r="F22" s="63"/>
      <c r="G22" s="58">
        <f>G23-SUM(G15:G21)</f>
        <v>0</v>
      </c>
    </row>
    <row r="23" spans="1:7" ht="15.9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>
      <c r="A27" s="67"/>
      <c r="B27" s="85"/>
      <c r="C27" s="80"/>
      <c r="D27" s="68"/>
      <c r="E27" s="81"/>
      <c r="F27" s="82"/>
      <c r="G27" s="83"/>
    </row>
    <row r="28" spans="1:7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>
      <c r="A30" s="89" t="s">
        <v>42</v>
      </c>
      <c r="B30" s="90"/>
      <c r="C30" s="91">
        <v>21</v>
      </c>
      <c r="D30" s="90" t="s">
        <v>43</v>
      </c>
      <c r="E30" s="92"/>
      <c r="F30" s="93">
        <f>C23-F32</f>
        <v>0</v>
      </c>
      <c r="G30" s="94"/>
    </row>
    <row r="31" spans="1:7">
      <c r="A31" s="89" t="s">
        <v>44</v>
      </c>
      <c r="B31" s="90"/>
      <c r="C31" s="91">
        <f>SazbaDPH1</f>
        <v>21</v>
      </c>
      <c r="D31" s="90" t="s">
        <v>45</v>
      </c>
      <c r="E31" s="92"/>
      <c r="F31" s="93">
        <f>ROUND(PRODUCT(F30,C31/100),0)</f>
        <v>0</v>
      </c>
      <c r="G31" s="94"/>
    </row>
    <row r="32" spans="1:7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8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8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1:8">
      <c r="B46" s="106"/>
      <c r="C46" s="106"/>
      <c r="D46" s="106"/>
      <c r="E46" s="106"/>
      <c r="F46" s="106"/>
      <c r="G46" s="106"/>
    </row>
    <row r="47" spans="1:8">
      <c r="B47" s="106"/>
      <c r="C47" s="106"/>
      <c r="D47" s="106"/>
      <c r="E47" s="106"/>
      <c r="F47" s="106"/>
      <c r="G47" s="106"/>
    </row>
    <row r="48" spans="1:8">
      <c r="B48" s="106"/>
      <c r="C48" s="106"/>
      <c r="D48" s="106"/>
      <c r="E48" s="106"/>
      <c r="F48" s="106"/>
      <c r="G48" s="106"/>
    </row>
    <row r="49" spans="2:7">
      <c r="B49" s="106"/>
      <c r="C49" s="106"/>
      <c r="D49" s="106"/>
      <c r="E49" s="106"/>
      <c r="F49" s="106"/>
      <c r="G49" s="106"/>
    </row>
    <row r="50" spans="2:7">
      <c r="B50" s="106"/>
      <c r="C50" s="106"/>
      <c r="D50" s="106"/>
      <c r="E50" s="106"/>
      <c r="F50" s="106"/>
      <c r="G50" s="106"/>
    </row>
    <row r="51" spans="2:7">
      <c r="B51" s="106"/>
      <c r="C51" s="106"/>
      <c r="D51" s="106"/>
      <c r="E51" s="106"/>
      <c r="F51" s="106"/>
      <c r="G51" s="106"/>
    </row>
    <row r="52" spans="2:7">
      <c r="B52" s="106"/>
      <c r="C52" s="106"/>
      <c r="D52" s="106"/>
      <c r="E52" s="106"/>
      <c r="F52" s="106"/>
      <c r="G52" s="106"/>
    </row>
    <row r="53" spans="2:7">
      <c r="B53" s="106"/>
      <c r="C53" s="106"/>
      <c r="D53" s="106"/>
      <c r="E53" s="106"/>
      <c r="F53" s="106"/>
      <c r="G53" s="106"/>
    </row>
    <row r="54" spans="2:7">
      <c r="B54" s="106"/>
      <c r="C54" s="106"/>
      <c r="D54" s="106"/>
      <c r="E54" s="106"/>
      <c r="F54" s="106"/>
      <c r="G54" s="106"/>
    </row>
    <row r="55" spans="2:7">
      <c r="B55" s="106"/>
      <c r="C55" s="106"/>
      <c r="D55" s="106"/>
      <c r="E55" s="106"/>
      <c r="F55" s="106"/>
      <c r="G55" s="106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1"/>
  <sheetViews>
    <sheetView workbookViewId="0">
      <selection activeCell="H30" sqref="H30:I30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02/04/2020 Těšňovice,Hřiště-oprava potrubí a opěrné stěny</v>
      </c>
      <c r="D1" s="110"/>
      <c r="E1" s="111"/>
      <c r="F1" s="110"/>
      <c r="G1" s="112" t="s">
        <v>49</v>
      </c>
      <c r="H1" s="113" t="s">
        <v>84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SO 01 Oprava potrubí a opěrné stěny</v>
      </c>
      <c r="D2" s="118"/>
      <c r="E2" s="119"/>
      <c r="F2" s="118"/>
      <c r="G2" s="120" t="s">
        <v>85</v>
      </c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7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7" customFormat="1">
      <c r="A7" s="219" t="str">
        <f>Položky!B7</f>
        <v>1</v>
      </c>
      <c r="B7" s="132" t="str">
        <f>Položky!C7</f>
        <v>Zemní práce</v>
      </c>
      <c r="C7" s="68"/>
      <c r="D7" s="133"/>
      <c r="E7" s="220">
        <f>Položky!BA27</f>
        <v>0</v>
      </c>
      <c r="F7" s="221">
        <f>Položky!BB27</f>
        <v>0</v>
      </c>
      <c r="G7" s="221">
        <f>Položky!BC27</f>
        <v>0</v>
      </c>
      <c r="H7" s="221">
        <f>Položky!BD27</f>
        <v>0</v>
      </c>
      <c r="I7" s="222">
        <f>Položky!BE27</f>
        <v>0</v>
      </c>
    </row>
    <row r="8" spans="1:9" s="37" customFormat="1">
      <c r="A8" s="219" t="str">
        <f>Položky!B28</f>
        <v>2</v>
      </c>
      <c r="B8" s="132" t="str">
        <f>Položky!C28</f>
        <v>Základy a zvláštní zakládání</v>
      </c>
      <c r="C8" s="68"/>
      <c r="D8" s="133"/>
      <c r="E8" s="220">
        <f>Položky!BA34</f>
        <v>0</v>
      </c>
      <c r="F8" s="221">
        <f>Položky!BB34</f>
        <v>0</v>
      </c>
      <c r="G8" s="221">
        <f>Položky!BC34</f>
        <v>0</v>
      </c>
      <c r="H8" s="221">
        <f>Položky!BD34</f>
        <v>0</v>
      </c>
      <c r="I8" s="222">
        <f>Položky!BE34</f>
        <v>0</v>
      </c>
    </row>
    <row r="9" spans="1:9" s="37" customFormat="1">
      <c r="A9" s="219" t="str">
        <f>Položky!B35</f>
        <v>3</v>
      </c>
      <c r="B9" s="132" t="str">
        <f>Položky!C35</f>
        <v>Svislé a kompletní konstrukce</v>
      </c>
      <c r="C9" s="68"/>
      <c r="D9" s="133"/>
      <c r="E9" s="220">
        <f>Položky!BA48</f>
        <v>0</v>
      </c>
      <c r="F9" s="221">
        <f>Položky!BB48</f>
        <v>0</v>
      </c>
      <c r="G9" s="221">
        <f>Položky!BC48</f>
        <v>0</v>
      </c>
      <c r="H9" s="221">
        <f>Položky!BD48</f>
        <v>0</v>
      </c>
      <c r="I9" s="222">
        <f>Položky!BE48</f>
        <v>0</v>
      </c>
    </row>
    <row r="10" spans="1:9" s="37" customFormat="1">
      <c r="A10" s="219" t="str">
        <f>Položky!B49</f>
        <v>4</v>
      </c>
      <c r="B10" s="132" t="str">
        <f>Položky!C49</f>
        <v>Vodorovné konstrukce</v>
      </c>
      <c r="C10" s="68"/>
      <c r="D10" s="133"/>
      <c r="E10" s="220">
        <f>Položky!BA53</f>
        <v>0</v>
      </c>
      <c r="F10" s="221">
        <f>Položky!BB53</f>
        <v>0</v>
      </c>
      <c r="G10" s="221">
        <f>Položky!BC53</f>
        <v>0</v>
      </c>
      <c r="H10" s="221">
        <f>Položky!BD53</f>
        <v>0</v>
      </c>
      <c r="I10" s="222">
        <f>Položky!BE53</f>
        <v>0</v>
      </c>
    </row>
    <row r="11" spans="1:9" s="37" customFormat="1">
      <c r="A11" s="219" t="str">
        <f>Položky!B54</f>
        <v>5</v>
      </c>
      <c r="B11" s="132" t="str">
        <f>Položky!C54</f>
        <v>Komunikace</v>
      </c>
      <c r="C11" s="68"/>
      <c r="D11" s="133"/>
      <c r="E11" s="220">
        <f>Položky!BA60</f>
        <v>0</v>
      </c>
      <c r="F11" s="221">
        <f>Položky!BB60</f>
        <v>0</v>
      </c>
      <c r="G11" s="221">
        <f>Položky!BC60</f>
        <v>0</v>
      </c>
      <c r="H11" s="221">
        <f>Položky!BD60</f>
        <v>0</v>
      </c>
      <c r="I11" s="222">
        <f>Položky!BE60</f>
        <v>0</v>
      </c>
    </row>
    <row r="12" spans="1:9" s="37" customFormat="1">
      <c r="A12" s="219" t="str">
        <f>Položky!B61</f>
        <v>8</v>
      </c>
      <c r="B12" s="132" t="str">
        <f>Položky!C61</f>
        <v>Trubní vedení</v>
      </c>
      <c r="C12" s="68"/>
      <c r="D12" s="133"/>
      <c r="E12" s="220">
        <f>Položky!BA94</f>
        <v>0</v>
      </c>
      <c r="F12" s="221">
        <f>Položky!BB94</f>
        <v>0</v>
      </c>
      <c r="G12" s="221">
        <f>Položky!BC94</f>
        <v>0</v>
      </c>
      <c r="H12" s="221">
        <f>Položky!BD94</f>
        <v>0</v>
      </c>
      <c r="I12" s="222">
        <f>Položky!BE94</f>
        <v>0</v>
      </c>
    </row>
    <row r="13" spans="1:9" s="37" customFormat="1">
      <c r="A13" s="219" t="str">
        <f>Položky!B95</f>
        <v>93</v>
      </c>
      <c r="B13" s="132" t="str">
        <f>Položky!C95</f>
        <v>Dokončovací práce inženýrských staveb</v>
      </c>
      <c r="C13" s="68"/>
      <c r="D13" s="133"/>
      <c r="E13" s="220">
        <f>Položky!BA101</f>
        <v>0</v>
      </c>
      <c r="F13" s="221">
        <f>Položky!BB101</f>
        <v>0</v>
      </c>
      <c r="G13" s="221">
        <f>Položky!BC101</f>
        <v>0</v>
      </c>
      <c r="H13" s="221">
        <f>Položky!BD101</f>
        <v>0</v>
      </c>
      <c r="I13" s="222">
        <f>Položky!BE101</f>
        <v>0</v>
      </c>
    </row>
    <row r="14" spans="1:9" s="37" customFormat="1">
      <c r="A14" s="219" t="str">
        <f>Položky!B102</f>
        <v>96</v>
      </c>
      <c r="B14" s="132" t="str">
        <f>Položky!C102</f>
        <v>Bourání konstrukcí</v>
      </c>
      <c r="C14" s="68"/>
      <c r="D14" s="133"/>
      <c r="E14" s="220">
        <f>Položky!BA105</f>
        <v>0</v>
      </c>
      <c r="F14" s="221">
        <f>Položky!BB105</f>
        <v>0</v>
      </c>
      <c r="G14" s="221">
        <f>Položky!BC105</f>
        <v>0</v>
      </c>
      <c r="H14" s="221">
        <f>Položky!BD105</f>
        <v>0</v>
      </c>
      <c r="I14" s="222">
        <f>Položky!BE105</f>
        <v>0</v>
      </c>
    </row>
    <row r="15" spans="1:9" s="37" customFormat="1">
      <c r="A15" s="219" t="str">
        <f>Položky!B106</f>
        <v>99</v>
      </c>
      <c r="B15" s="132" t="str">
        <f>Položky!C106</f>
        <v>Staveništní přesun hmot</v>
      </c>
      <c r="C15" s="68"/>
      <c r="D15" s="133"/>
      <c r="E15" s="220">
        <f>Položky!BA108</f>
        <v>0</v>
      </c>
      <c r="F15" s="221">
        <f>Položky!BB108</f>
        <v>0</v>
      </c>
      <c r="G15" s="221">
        <f>Položky!BC108</f>
        <v>0</v>
      </c>
      <c r="H15" s="221">
        <f>Položky!BD108</f>
        <v>0</v>
      </c>
      <c r="I15" s="222">
        <f>Položky!BE108</f>
        <v>0</v>
      </c>
    </row>
    <row r="16" spans="1:9" s="37" customFormat="1" ht="13.5" thickBot="1">
      <c r="A16" s="219" t="str">
        <f>Položky!B109</f>
        <v>D96</v>
      </c>
      <c r="B16" s="132" t="str">
        <f>Položky!C109</f>
        <v>Přesuny suti a vybouraných hmot</v>
      </c>
      <c r="C16" s="68"/>
      <c r="D16" s="133"/>
      <c r="E16" s="220">
        <f>Položky!BA114</f>
        <v>0</v>
      </c>
      <c r="F16" s="221">
        <f>Položky!BB114</f>
        <v>0</v>
      </c>
      <c r="G16" s="221">
        <f>Položky!BC114</f>
        <v>0</v>
      </c>
      <c r="H16" s="221">
        <f>Položky!BD114</f>
        <v>0</v>
      </c>
      <c r="I16" s="222">
        <f>Položky!BE114</f>
        <v>0</v>
      </c>
    </row>
    <row r="17" spans="1:57" s="140" customFormat="1" ht="13.5" thickBot="1">
      <c r="A17" s="134"/>
      <c r="B17" s="135" t="s">
        <v>57</v>
      </c>
      <c r="C17" s="135"/>
      <c r="D17" s="136"/>
      <c r="E17" s="137">
        <f>SUM(E7:E16)</f>
        <v>0</v>
      </c>
      <c r="F17" s="138">
        <f>SUM(F7:F16)</f>
        <v>0</v>
      </c>
      <c r="G17" s="138">
        <f>SUM(G7:G16)</f>
        <v>0</v>
      </c>
      <c r="H17" s="138">
        <f>SUM(H7:H16)</f>
        <v>0</v>
      </c>
      <c r="I17" s="139">
        <f>SUM(I7:I16)</f>
        <v>0</v>
      </c>
    </row>
    <row r="18" spans="1:57">
      <c r="A18" s="68"/>
      <c r="B18" s="68"/>
      <c r="C18" s="68"/>
      <c r="D18" s="68"/>
      <c r="E18" s="68"/>
      <c r="F18" s="68"/>
      <c r="G18" s="68"/>
      <c r="H18" s="68"/>
      <c r="I18" s="68"/>
    </row>
    <row r="19" spans="1:57" ht="19.5" customHeight="1">
      <c r="A19" s="124" t="s">
        <v>58</v>
      </c>
      <c r="B19" s="124"/>
      <c r="C19" s="124"/>
      <c r="D19" s="124"/>
      <c r="E19" s="124"/>
      <c r="F19" s="124"/>
      <c r="G19" s="141"/>
      <c r="H19" s="124"/>
      <c r="I19" s="124"/>
      <c r="BA19" s="42"/>
      <c r="BB19" s="42"/>
      <c r="BC19" s="42"/>
      <c r="BD19" s="42"/>
      <c r="BE19" s="42"/>
    </row>
    <row r="20" spans="1:57" ht="13.5" thickBot="1">
      <c r="A20" s="81"/>
      <c r="B20" s="81"/>
      <c r="C20" s="81"/>
      <c r="D20" s="81"/>
      <c r="E20" s="81"/>
      <c r="F20" s="81"/>
      <c r="G20" s="81"/>
      <c r="H20" s="81"/>
      <c r="I20" s="81"/>
    </row>
    <row r="21" spans="1:57">
      <c r="A21" s="75" t="s">
        <v>59</v>
      </c>
      <c r="B21" s="76"/>
      <c r="C21" s="76"/>
      <c r="D21" s="142"/>
      <c r="E21" s="143" t="s">
        <v>60</v>
      </c>
      <c r="F21" s="144" t="s">
        <v>61</v>
      </c>
      <c r="G21" s="145" t="s">
        <v>62</v>
      </c>
      <c r="H21" s="146"/>
      <c r="I21" s="147" t="s">
        <v>60</v>
      </c>
    </row>
    <row r="22" spans="1:57">
      <c r="A22" s="66" t="s">
        <v>285</v>
      </c>
      <c r="B22" s="57"/>
      <c r="C22" s="57"/>
      <c r="D22" s="148"/>
      <c r="E22" s="149"/>
      <c r="F22" s="150"/>
      <c r="G22" s="151">
        <f>CHOOSE(BA22+1,HSV+PSV,HSV+PSV+Mont,HSV+PSV+Dodavka+Mont,HSV,PSV,Mont,Dodavka,Mont+Dodavka,0)</f>
        <v>0</v>
      </c>
      <c r="H22" s="152"/>
      <c r="I22" s="153">
        <f>E22+F22*G22/100</f>
        <v>0</v>
      </c>
      <c r="BA22">
        <v>0</v>
      </c>
    </row>
    <row r="23" spans="1:57">
      <c r="A23" s="66" t="s">
        <v>286</v>
      </c>
      <c r="B23" s="57"/>
      <c r="C23" s="57"/>
      <c r="D23" s="148"/>
      <c r="E23" s="149"/>
      <c r="F23" s="150"/>
      <c r="G23" s="151">
        <f>CHOOSE(BA23+1,HSV+PSV,HSV+PSV+Mont,HSV+PSV+Dodavka+Mont,HSV,PSV,Mont,Dodavka,Mont+Dodavka,0)</f>
        <v>0</v>
      </c>
      <c r="H23" s="152"/>
      <c r="I23" s="153">
        <f>E23+F23*G23/100</f>
        <v>0</v>
      </c>
      <c r="BA23">
        <v>0</v>
      </c>
    </row>
    <row r="24" spans="1:57">
      <c r="A24" s="66" t="s">
        <v>287</v>
      </c>
      <c r="B24" s="57"/>
      <c r="C24" s="57"/>
      <c r="D24" s="148"/>
      <c r="E24" s="149"/>
      <c r="F24" s="150"/>
      <c r="G24" s="151">
        <f>CHOOSE(BA24+1,HSV+PSV,HSV+PSV+Mont,HSV+PSV+Dodavka+Mont,HSV,PSV,Mont,Dodavka,Mont+Dodavka,0)</f>
        <v>0</v>
      </c>
      <c r="H24" s="152"/>
      <c r="I24" s="153">
        <f>E24+F24*G24/100</f>
        <v>0</v>
      </c>
      <c r="BA24">
        <v>0</v>
      </c>
    </row>
    <row r="25" spans="1:57">
      <c r="A25" s="66" t="s">
        <v>288</v>
      </c>
      <c r="B25" s="57"/>
      <c r="C25" s="57"/>
      <c r="D25" s="148"/>
      <c r="E25" s="149"/>
      <c r="F25" s="150"/>
      <c r="G25" s="151">
        <f>CHOOSE(BA25+1,HSV+PSV,HSV+PSV+Mont,HSV+PSV+Dodavka+Mont,HSV,PSV,Mont,Dodavka,Mont+Dodavka,0)</f>
        <v>0</v>
      </c>
      <c r="H25" s="152"/>
      <c r="I25" s="153">
        <f>E25+F25*G25/100</f>
        <v>0</v>
      </c>
      <c r="BA25">
        <v>0</v>
      </c>
    </row>
    <row r="26" spans="1:57">
      <c r="A26" s="66" t="s">
        <v>289</v>
      </c>
      <c r="B26" s="57"/>
      <c r="C26" s="57"/>
      <c r="D26" s="148"/>
      <c r="E26" s="149"/>
      <c r="F26" s="150"/>
      <c r="G26" s="151">
        <f>CHOOSE(BA26+1,HSV+PSV,HSV+PSV+Mont,HSV+PSV+Dodavka+Mont,HSV,PSV,Mont,Dodavka,Mont+Dodavka,0)</f>
        <v>0</v>
      </c>
      <c r="H26" s="152"/>
      <c r="I26" s="153">
        <f>E26+F26*G26/100</f>
        <v>0</v>
      </c>
      <c r="BA26">
        <v>1</v>
      </c>
    </row>
    <row r="27" spans="1:57">
      <c r="A27" s="66" t="s">
        <v>290</v>
      </c>
      <c r="B27" s="57"/>
      <c r="C27" s="57"/>
      <c r="D27" s="148"/>
      <c r="E27" s="149"/>
      <c r="F27" s="150"/>
      <c r="G27" s="151">
        <f>CHOOSE(BA27+1,HSV+PSV,HSV+PSV+Mont,HSV+PSV+Dodavka+Mont,HSV,PSV,Mont,Dodavka,Mont+Dodavka,0)</f>
        <v>0</v>
      </c>
      <c r="H27" s="152"/>
      <c r="I27" s="153">
        <f>E27+F27*G27/100</f>
        <v>0</v>
      </c>
      <c r="BA27">
        <v>1</v>
      </c>
    </row>
    <row r="28" spans="1:57">
      <c r="A28" s="66" t="s">
        <v>291</v>
      </c>
      <c r="B28" s="57"/>
      <c r="C28" s="57"/>
      <c r="D28" s="148"/>
      <c r="E28" s="149"/>
      <c r="F28" s="150"/>
      <c r="G28" s="151">
        <f>CHOOSE(BA28+1,HSV+PSV,HSV+PSV+Mont,HSV+PSV+Dodavka+Mont,HSV,PSV,Mont,Dodavka,Mont+Dodavka,0)</f>
        <v>0</v>
      </c>
      <c r="H28" s="152"/>
      <c r="I28" s="153">
        <f>E28+F28*G28/100</f>
        <v>0</v>
      </c>
      <c r="BA28">
        <v>2</v>
      </c>
    </row>
    <row r="29" spans="1:57">
      <c r="A29" s="66" t="s">
        <v>292</v>
      </c>
      <c r="B29" s="57"/>
      <c r="C29" s="57"/>
      <c r="D29" s="148"/>
      <c r="E29" s="149"/>
      <c r="F29" s="150"/>
      <c r="G29" s="151">
        <f>CHOOSE(BA29+1,HSV+PSV,HSV+PSV+Mont,HSV+PSV+Dodavka+Mont,HSV,PSV,Mont,Dodavka,Mont+Dodavka,0)</f>
        <v>0</v>
      </c>
      <c r="H29" s="152"/>
      <c r="I29" s="153">
        <f>E29+F29*G29/100</f>
        <v>0</v>
      </c>
      <c r="BA29">
        <v>2</v>
      </c>
    </row>
    <row r="30" spans="1:57" ht="13.5" thickBot="1">
      <c r="A30" s="154"/>
      <c r="B30" s="155" t="s">
        <v>63</v>
      </c>
      <c r="C30" s="156"/>
      <c r="D30" s="157"/>
      <c r="E30" s="158"/>
      <c r="F30" s="159"/>
      <c r="G30" s="159"/>
      <c r="H30" s="160">
        <f>SUM(I22:I29)</f>
        <v>0</v>
      </c>
      <c r="I30" s="161"/>
    </row>
    <row r="32" spans="1:57">
      <c r="B32" s="140"/>
      <c r="F32" s="162"/>
      <c r="G32" s="163"/>
      <c r="H32" s="163"/>
      <c r="I32" s="164"/>
    </row>
    <row r="33" spans="6:9">
      <c r="F33" s="162"/>
      <c r="G33" s="163"/>
      <c r="H33" s="163"/>
      <c r="I33" s="164"/>
    </row>
    <row r="34" spans="6:9">
      <c r="F34" s="162"/>
      <c r="G34" s="163"/>
      <c r="H34" s="163"/>
      <c r="I34" s="164"/>
    </row>
    <row r="35" spans="6:9">
      <c r="F35" s="162"/>
      <c r="G35" s="163"/>
      <c r="H35" s="163"/>
      <c r="I35" s="164"/>
    </row>
    <row r="36" spans="6:9">
      <c r="F36" s="162"/>
      <c r="G36" s="163"/>
      <c r="H36" s="163"/>
      <c r="I36" s="164"/>
    </row>
    <row r="37" spans="6:9">
      <c r="F37" s="162"/>
      <c r="G37" s="163"/>
      <c r="H37" s="163"/>
      <c r="I37" s="164"/>
    </row>
    <row r="38" spans="6:9">
      <c r="F38" s="162"/>
      <c r="G38" s="163"/>
      <c r="H38" s="163"/>
      <c r="I38" s="164"/>
    </row>
    <row r="39" spans="6:9">
      <c r="F39" s="162"/>
      <c r="G39" s="163"/>
      <c r="H39" s="163"/>
      <c r="I39" s="164"/>
    </row>
    <row r="40" spans="6:9">
      <c r="F40" s="162"/>
      <c r="G40" s="163"/>
      <c r="H40" s="163"/>
      <c r="I40" s="164"/>
    </row>
    <row r="41" spans="6:9">
      <c r="F41" s="162"/>
      <c r="G41" s="163"/>
      <c r="H41" s="163"/>
      <c r="I41" s="164"/>
    </row>
    <row r="42" spans="6:9">
      <c r="F42" s="162"/>
      <c r="G42" s="163"/>
      <c r="H42" s="163"/>
      <c r="I42" s="164"/>
    </row>
    <row r="43" spans="6:9">
      <c r="F43" s="162"/>
      <c r="G43" s="163"/>
      <c r="H43" s="163"/>
      <c r="I43" s="164"/>
    </row>
    <row r="44" spans="6:9">
      <c r="F44" s="162"/>
      <c r="G44" s="163"/>
      <c r="H44" s="163"/>
      <c r="I44" s="164"/>
    </row>
    <row r="45" spans="6:9">
      <c r="F45" s="162"/>
      <c r="G45" s="163"/>
      <c r="H45" s="163"/>
      <c r="I45" s="164"/>
    </row>
    <row r="46" spans="6:9">
      <c r="F46" s="162"/>
      <c r="G46" s="163"/>
      <c r="H46" s="163"/>
      <c r="I46" s="164"/>
    </row>
    <row r="47" spans="6:9">
      <c r="F47" s="162"/>
      <c r="G47" s="163"/>
      <c r="H47" s="163"/>
      <c r="I47" s="164"/>
    </row>
    <row r="48" spans="6:9">
      <c r="F48" s="162"/>
      <c r="G48" s="163"/>
      <c r="H48" s="163"/>
      <c r="I48" s="164"/>
    </row>
    <row r="49" spans="6:9">
      <c r="F49" s="162"/>
      <c r="G49" s="163"/>
      <c r="H49" s="163"/>
      <c r="I49" s="164"/>
    </row>
    <row r="50" spans="6:9">
      <c r="F50" s="162"/>
      <c r="G50" s="163"/>
      <c r="H50" s="163"/>
      <c r="I50" s="164"/>
    </row>
    <row r="51" spans="6:9">
      <c r="F51" s="162"/>
      <c r="G51" s="163"/>
      <c r="H51" s="163"/>
      <c r="I51" s="164"/>
    </row>
    <row r="52" spans="6:9">
      <c r="F52" s="162"/>
      <c r="G52" s="163"/>
      <c r="H52" s="163"/>
      <c r="I52" s="164"/>
    </row>
    <row r="53" spans="6:9">
      <c r="F53" s="162"/>
      <c r="G53" s="163"/>
      <c r="H53" s="163"/>
      <c r="I53" s="164"/>
    </row>
    <row r="54" spans="6:9">
      <c r="F54" s="162"/>
      <c r="G54" s="163"/>
      <c r="H54" s="163"/>
      <c r="I54" s="164"/>
    </row>
    <row r="55" spans="6:9">
      <c r="F55" s="162"/>
      <c r="G55" s="163"/>
      <c r="H55" s="163"/>
      <c r="I55" s="164"/>
    </row>
    <row r="56" spans="6:9">
      <c r="F56" s="162"/>
      <c r="G56" s="163"/>
      <c r="H56" s="163"/>
      <c r="I56" s="164"/>
    </row>
    <row r="57" spans="6:9">
      <c r="F57" s="162"/>
      <c r="G57" s="163"/>
      <c r="H57" s="163"/>
      <c r="I57" s="164"/>
    </row>
    <row r="58" spans="6:9">
      <c r="F58" s="162"/>
      <c r="G58" s="163"/>
      <c r="H58" s="163"/>
      <c r="I58" s="164"/>
    </row>
    <row r="59" spans="6:9">
      <c r="F59" s="162"/>
      <c r="G59" s="163"/>
      <c r="H59" s="163"/>
      <c r="I59" s="164"/>
    </row>
    <row r="60" spans="6:9">
      <c r="F60" s="162"/>
      <c r="G60" s="163"/>
      <c r="H60" s="163"/>
      <c r="I60" s="164"/>
    </row>
    <row r="61" spans="6:9">
      <c r="F61" s="162"/>
      <c r="G61" s="163"/>
      <c r="H61" s="163"/>
      <c r="I61" s="164"/>
    </row>
    <row r="62" spans="6:9">
      <c r="F62" s="162"/>
      <c r="G62" s="163"/>
      <c r="H62" s="163"/>
      <c r="I62" s="164"/>
    </row>
    <row r="63" spans="6:9">
      <c r="F63" s="162"/>
      <c r="G63" s="163"/>
      <c r="H63" s="163"/>
      <c r="I63" s="164"/>
    </row>
    <row r="64" spans="6:9">
      <c r="F64" s="162"/>
      <c r="G64" s="163"/>
      <c r="H64" s="163"/>
      <c r="I64" s="164"/>
    </row>
    <row r="65" spans="6:9">
      <c r="F65" s="162"/>
      <c r="G65" s="163"/>
      <c r="H65" s="163"/>
      <c r="I65" s="164"/>
    </row>
    <row r="66" spans="6:9">
      <c r="F66" s="162"/>
      <c r="G66" s="163"/>
      <c r="H66" s="163"/>
      <c r="I66" s="164"/>
    </row>
    <row r="67" spans="6:9">
      <c r="F67" s="162"/>
      <c r="G67" s="163"/>
      <c r="H67" s="163"/>
      <c r="I67" s="164"/>
    </row>
    <row r="68" spans="6:9">
      <c r="F68" s="162"/>
      <c r="G68" s="163"/>
      <c r="H68" s="163"/>
      <c r="I68" s="164"/>
    </row>
    <row r="69" spans="6:9">
      <c r="F69" s="162"/>
      <c r="G69" s="163"/>
      <c r="H69" s="163"/>
      <c r="I69" s="164"/>
    </row>
    <row r="70" spans="6:9">
      <c r="F70" s="162"/>
      <c r="G70" s="163"/>
      <c r="H70" s="163"/>
      <c r="I70" s="164"/>
    </row>
    <row r="71" spans="6:9">
      <c r="F71" s="162"/>
      <c r="G71" s="163"/>
      <c r="H71" s="163"/>
      <c r="I71" s="164"/>
    </row>
    <row r="72" spans="6:9">
      <c r="F72" s="162"/>
      <c r="G72" s="163"/>
      <c r="H72" s="163"/>
      <c r="I72" s="164"/>
    </row>
    <row r="73" spans="6:9">
      <c r="F73" s="162"/>
      <c r="G73" s="163"/>
      <c r="H73" s="163"/>
      <c r="I73" s="164"/>
    </row>
    <row r="74" spans="6:9">
      <c r="F74" s="162"/>
      <c r="G74" s="163"/>
      <c r="H74" s="163"/>
      <c r="I74" s="164"/>
    </row>
    <row r="75" spans="6:9">
      <c r="F75" s="162"/>
      <c r="G75" s="163"/>
      <c r="H75" s="163"/>
      <c r="I75" s="164"/>
    </row>
    <row r="76" spans="6:9">
      <c r="F76" s="162"/>
      <c r="G76" s="163"/>
      <c r="H76" s="163"/>
      <c r="I76" s="164"/>
    </row>
    <row r="77" spans="6:9">
      <c r="F77" s="162"/>
      <c r="G77" s="163"/>
      <c r="H77" s="163"/>
      <c r="I77" s="164"/>
    </row>
    <row r="78" spans="6:9">
      <c r="F78" s="162"/>
      <c r="G78" s="163"/>
      <c r="H78" s="163"/>
      <c r="I78" s="164"/>
    </row>
    <row r="79" spans="6:9">
      <c r="F79" s="162"/>
      <c r="G79" s="163"/>
      <c r="H79" s="163"/>
      <c r="I79" s="164"/>
    </row>
    <row r="80" spans="6:9">
      <c r="F80" s="162"/>
      <c r="G80" s="163"/>
      <c r="H80" s="163"/>
      <c r="I80" s="164"/>
    </row>
    <row r="81" spans="6:9">
      <c r="F81" s="162"/>
      <c r="G81" s="163"/>
      <c r="H81" s="163"/>
      <c r="I81" s="164"/>
    </row>
  </sheetData>
  <mergeCells count="4">
    <mergeCell ref="A1:B1"/>
    <mergeCell ref="A2:B2"/>
    <mergeCell ref="G2:I2"/>
    <mergeCell ref="H30:I3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87"/>
  <sheetViews>
    <sheetView showGridLines="0" showZeros="0" workbookViewId="0">
      <selection activeCell="A114" sqref="A114:IV116"/>
    </sheetView>
  </sheetViews>
  <sheetFormatPr defaultRowHeight="12.75"/>
  <cols>
    <col min="1" max="1" width="4.42578125" style="166" customWidth="1"/>
    <col min="2" max="2" width="11.5703125" style="166" customWidth="1"/>
    <col min="3" max="3" width="40.42578125" style="166" customWidth="1"/>
    <col min="4" max="4" width="5.5703125" style="166" customWidth="1"/>
    <col min="5" max="5" width="8.5703125" style="212" customWidth="1"/>
    <col min="6" max="6" width="9.85546875" style="166" customWidth="1"/>
    <col min="7" max="7" width="13.85546875" style="166" customWidth="1"/>
    <col min="8" max="11" width="9.140625" style="166"/>
    <col min="12" max="12" width="75.42578125" style="166" customWidth="1"/>
    <col min="13" max="13" width="45.28515625" style="166" customWidth="1"/>
    <col min="14" max="16384" width="9.140625" style="166"/>
  </cols>
  <sheetData>
    <row r="1" spans="1:104" ht="15.75">
      <c r="A1" s="165" t="s">
        <v>78</v>
      </c>
      <c r="B1" s="165"/>
      <c r="C1" s="165"/>
      <c r="D1" s="165"/>
      <c r="E1" s="165"/>
      <c r="F1" s="165"/>
      <c r="G1" s="165"/>
    </row>
    <row r="2" spans="1:104" ht="14.25" customHeight="1" thickBot="1">
      <c r="A2" s="167"/>
      <c r="B2" s="168"/>
      <c r="C2" s="169"/>
      <c r="D2" s="169"/>
      <c r="E2" s="170"/>
      <c r="F2" s="169"/>
      <c r="G2" s="169"/>
    </row>
    <row r="3" spans="1:104" ht="13.5" thickTop="1">
      <c r="A3" s="107" t="s">
        <v>48</v>
      </c>
      <c r="B3" s="108"/>
      <c r="C3" s="109" t="str">
        <f>CONCATENATE(cislostavby," ",nazevstavby)</f>
        <v>02/04/2020 Těšňovice,Hřiště-oprava potrubí a opěrné stěny</v>
      </c>
      <c r="D3" s="171"/>
      <c r="E3" s="172" t="s">
        <v>64</v>
      </c>
      <c r="F3" s="173" t="str">
        <f>Rekapitulace!H1</f>
        <v>001/04/202</v>
      </c>
      <c r="G3" s="174"/>
    </row>
    <row r="4" spans="1:104" ht="13.5" thickBot="1">
      <c r="A4" s="175" t="s">
        <v>50</v>
      </c>
      <c r="B4" s="116"/>
      <c r="C4" s="117" t="str">
        <f>CONCATENATE(cisloobjektu," ",nazevobjektu)</f>
        <v>SO 01 Oprava potrubí a opěrné stěny</v>
      </c>
      <c r="D4" s="176"/>
      <c r="E4" s="177" t="str">
        <f>Rekapitulace!G2</f>
        <v>Stavební</v>
      </c>
      <c r="F4" s="178"/>
      <c r="G4" s="179"/>
    </row>
    <row r="5" spans="1:104" ht="13.5" thickTop="1">
      <c r="A5" s="180"/>
      <c r="B5" s="167"/>
      <c r="C5" s="167"/>
      <c r="D5" s="167"/>
      <c r="E5" s="181"/>
      <c r="F5" s="167"/>
      <c r="G5" s="182"/>
    </row>
    <row r="6" spans="1:104">
      <c r="A6" s="183" t="s">
        <v>65</v>
      </c>
      <c r="B6" s="184" t="s">
        <v>66</v>
      </c>
      <c r="C6" s="184" t="s">
        <v>67</v>
      </c>
      <c r="D6" s="184" t="s">
        <v>68</v>
      </c>
      <c r="E6" s="185" t="s">
        <v>69</v>
      </c>
      <c r="F6" s="184" t="s">
        <v>70</v>
      </c>
      <c r="G6" s="186" t="s">
        <v>71</v>
      </c>
    </row>
    <row r="7" spans="1:104">
      <c r="A7" s="187" t="s">
        <v>72</v>
      </c>
      <c r="B7" s="188" t="s">
        <v>73</v>
      </c>
      <c r="C7" s="189" t="s">
        <v>74</v>
      </c>
      <c r="D7" s="190"/>
      <c r="E7" s="191"/>
      <c r="F7" s="191"/>
      <c r="G7" s="192"/>
      <c r="H7" s="193"/>
      <c r="I7" s="193"/>
      <c r="O7" s="194">
        <v>1</v>
      </c>
    </row>
    <row r="8" spans="1:104">
      <c r="A8" s="195">
        <v>1</v>
      </c>
      <c r="B8" s="196" t="s">
        <v>86</v>
      </c>
      <c r="C8" s="197" t="s">
        <v>87</v>
      </c>
      <c r="D8" s="198" t="s">
        <v>88</v>
      </c>
      <c r="E8" s="199">
        <v>211.11</v>
      </c>
      <c r="F8" s="199">
        <v>0</v>
      </c>
      <c r="G8" s="200">
        <f>E8*F8</f>
        <v>0</v>
      </c>
      <c r="O8" s="194">
        <v>2</v>
      </c>
      <c r="AA8" s="166">
        <v>1</v>
      </c>
      <c r="AB8" s="166">
        <v>1</v>
      </c>
      <c r="AC8" s="166">
        <v>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201">
        <v>1</v>
      </c>
      <c r="CB8" s="201">
        <v>1</v>
      </c>
      <c r="CZ8" s="166">
        <v>0</v>
      </c>
    </row>
    <row r="9" spans="1:104">
      <c r="A9" s="195">
        <v>2</v>
      </c>
      <c r="B9" s="196" t="s">
        <v>89</v>
      </c>
      <c r="C9" s="197" t="s">
        <v>90</v>
      </c>
      <c r="D9" s="198" t="s">
        <v>91</v>
      </c>
      <c r="E9" s="199">
        <v>2</v>
      </c>
      <c r="F9" s="199">
        <v>0</v>
      </c>
      <c r="G9" s="200">
        <f>E9*F9</f>
        <v>0</v>
      </c>
      <c r="O9" s="194">
        <v>2</v>
      </c>
      <c r="AA9" s="166">
        <v>1</v>
      </c>
      <c r="AB9" s="166">
        <v>1</v>
      </c>
      <c r="AC9" s="166">
        <v>1</v>
      </c>
      <c r="AZ9" s="166">
        <v>1</v>
      </c>
      <c r="BA9" s="166">
        <f>IF(AZ9=1,G9,0)</f>
        <v>0</v>
      </c>
      <c r="BB9" s="166">
        <f>IF(AZ9=2,G9,0)</f>
        <v>0</v>
      </c>
      <c r="BC9" s="166">
        <f>IF(AZ9=3,G9,0)</f>
        <v>0</v>
      </c>
      <c r="BD9" s="166">
        <f>IF(AZ9=4,G9,0)</f>
        <v>0</v>
      </c>
      <c r="BE9" s="166">
        <f>IF(AZ9=5,G9,0)</f>
        <v>0</v>
      </c>
      <c r="CA9" s="201">
        <v>1</v>
      </c>
      <c r="CB9" s="201">
        <v>1</v>
      </c>
      <c r="CZ9" s="166">
        <v>0</v>
      </c>
    </row>
    <row r="10" spans="1:104">
      <c r="A10" s="195">
        <v>3</v>
      </c>
      <c r="B10" s="196" t="s">
        <v>92</v>
      </c>
      <c r="C10" s="197" t="s">
        <v>93</v>
      </c>
      <c r="D10" s="198" t="s">
        <v>91</v>
      </c>
      <c r="E10" s="199">
        <v>2</v>
      </c>
      <c r="F10" s="199">
        <v>0</v>
      </c>
      <c r="G10" s="200">
        <f>E10*F10</f>
        <v>0</v>
      </c>
      <c r="O10" s="194">
        <v>2</v>
      </c>
      <c r="AA10" s="166">
        <v>1</v>
      </c>
      <c r="AB10" s="166">
        <v>1</v>
      </c>
      <c r="AC10" s="166">
        <v>1</v>
      </c>
      <c r="AZ10" s="166">
        <v>1</v>
      </c>
      <c r="BA10" s="166">
        <f>IF(AZ10=1,G10,0)</f>
        <v>0</v>
      </c>
      <c r="BB10" s="166">
        <f>IF(AZ10=2,G10,0)</f>
        <v>0</v>
      </c>
      <c r="BC10" s="166">
        <f>IF(AZ10=3,G10,0)</f>
        <v>0</v>
      </c>
      <c r="BD10" s="166">
        <f>IF(AZ10=4,G10,0)</f>
        <v>0</v>
      </c>
      <c r="BE10" s="166">
        <f>IF(AZ10=5,G10,0)</f>
        <v>0</v>
      </c>
      <c r="CA10" s="201">
        <v>1</v>
      </c>
      <c r="CB10" s="201">
        <v>1</v>
      </c>
      <c r="CZ10" s="166">
        <v>0</v>
      </c>
    </row>
    <row r="11" spans="1:104">
      <c r="A11" s="195">
        <v>4</v>
      </c>
      <c r="B11" s="196" t="s">
        <v>94</v>
      </c>
      <c r="C11" s="197" t="s">
        <v>95</v>
      </c>
      <c r="D11" s="198" t="s">
        <v>96</v>
      </c>
      <c r="E11" s="199">
        <v>96</v>
      </c>
      <c r="F11" s="199">
        <v>0</v>
      </c>
      <c r="G11" s="200">
        <f>E11*F11</f>
        <v>0</v>
      </c>
      <c r="O11" s="194">
        <v>2</v>
      </c>
      <c r="AA11" s="166">
        <v>1</v>
      </c>
      <c r="AB11" s="166">
        <v>1</v>
      </c>
      <c r="AC11" s="166">
        <v>1</v>
      </c>
      <c r="AZ11" s="166">
        <v>1</v>
      </c>
      <c r="BA11" s="166">
        <f>IF(AZ11=1,G11,0)</f>
        <v>0</v>
      </c>
      <c r="BB11" s="166">
        <f>IF(AZ11=2,G11,0)</f>
        <v>0</v>
      </c>
      <c r="BC11" s="166">
        <f>IF(AZ11=3,G11,0)</f>
        <v>0</v>
      </c>
      <c r="BD11" s="166">
        <f>IF(AZ11=4,G11,0)</f>
        <v>0</v>
      </c>
      <c r="BE11" s="166">
        <f>IF(AZ11=5,G11,0)</f>
        <v>0</v>
      </c>
      <c r="CA11" s="201">
        <v>1</v>
      </c>
      <c r="CB11" s="201">
        <v>1</v>
      </c>
      <c r="CZ11" s="166">
        <v>0</v>
      </c>
    </row>
    <row r="12" spans="1:104">
      <c r="A12" s="195">
        <v>5</v>
      </c>
      <c r="B12" s="196" t="s">
        <v>97</v>
      </c>
      <c r="C12" s="197" t="s">
        <v>98</v>
      </c>
      <c r="D12" s="198" t="s">
        <v>99</v>
      </c>
      <c r="E12" s="199">
        <v>10</v>
      </c>
      <c r="F12" s="199">
        <v>0</v>
      </c>
      <c r="G12" s="200">
        <f>E12*F12</f>
        <v>0</v>
      </c>
      <c r="O12" s="194">
        <v>2</v>
      </c>
      <c r="AA12" s="166">
        <v>1</v>
      </c>
      <c r="AB12" s="166">
        <v>1</v>
      </c>
      <c r="AC12" s="166">
        <v>1</v>
      </c>
      <c r="AZ12" s="166">
        <v>1</v>
      </c>
      <c r="BA12" s="166">
        <f>IF(AZ12=1,G12,0)</f>
        <v>0</v>
      </c>
      <c r="BB12" s="166">
        <f>IF(AZ12=2,G12,0)</f>
        <v>0</v>
      </c>
      <c r="BC12" s="166">
        <f>IF(AZ12=3,G12,0)</f>
        <v>0</v>
      </c>
      <c r="BD12" s="166">
        <f>IF(AZ12=4,G12,0)</f>
        <v>0</v>
      </c>
      <c r="BE12" s="166">
        <f>IF(AZ12=5,G12,0)</f>
        <v>0</v>
      </c>
      <c r="CA12" s="201">
        <v>1</v>
      </c>
      <c r="CB12" s="201">
        <v>1</v>
      </c>
      <c r="CZ12" s="166">
        <v>0</v>
      </c>
    </row>
    <row r="13" spans="1:104">
      <c r="A13" s="195">
        <v>6</v>
      </c>
      <c r="B13" s="196" t="s">
        <v>100</v>
      </c>
      <c r="C13" s="197" t="s">
        <v>101</v>
      </c>
      <c r="D13" s="198" t="s">
        <v>88</v>
      </c>
      <c r="E13" s="199">
        <v>312.666</v>
      </c>
      <c r="F13" s="199">
        <v>0</v>
      </c>
      <c r="G13" s="200">
        <f>E13*F13</f>
        <v>0</v>
      </c>
      <c r="O13" s="194">
        <v>2</v>
      </c>
      <c r="AA13" s="166">
        <v>1</v>
      </c>
      <c r="AB13" s="166">
        <v>1</v>
      </c>
      <c r="AC13" s="166">
        <v>1</v>
      </c>
      <c r="AZ13" s="166">
        <v>1</v>
      </c>
      <c r="BA13" s="166">
        <f>IF(AZ13=1,G13,0)</f>
        <v>0</v>
      </c>
      <c r="BB13" s="166">
        <f>IF(AZ13=2,G13,0)</f>
        <v>0</v>
      </c>
      <c r="BC13" s="166">
        <f>IF(AZ13=3,G13,0)</f>
        <v>0</v>
      </c>
      <c r="BD13" s="166">
        <f>IF(AZ13=4,G13,0)</f>
        <v>0</v>
      </c>
      <c r="BE13" s="166">
        <f>IF(AZ13=5,G13,0)</f>
        <v>0</v>
      </c>
      <c r="CA13" s="201">
        <v>1</v>
      </c>
      <c r="CB13" s="201">
        <v>1</v>
      </c>
      <c r="CZ13" s="166">
        <v>0</v>
      </c>
    </row>
    <row r="14" spans="1:104">
      <c r="A14" s="195">
        <v>7</v>
      </c>
      <c r="B14" s="196" t="s">
        <v>102</v>
      </c>
      <c r="C14" s="197" t="s">
        <v>103</v>
      </c>
      <c r="D14" s="198" t="s">
        <v>88</v>
      </c>
      <c r="E14" s="199">
        <v>310.64</v>
      </c>
      <c r="F14" s="199">
        <v>0</v>
      </c>
      <c r="G14" s="200">
        <f>E14*F14</f>
        <v>0</v>
      </c>
      <c r="O14" s="194">
        <v>2</v>
      </c>
      <c r="AA14" s="166">
        <v>1</v>
      </c>
      <c r="AB14" s="166">
        <v>1</v>
      </c>
      <c r="AC14" s="166">
        <v>1</v>
      </c>
      <c r="AZ14" s="166">
        <v>1</v>
      </c>
      <c r="BA14" s="166">
        <f>IF(AZ14=1,G14,0)</f>
        <v>0</v>
      </c>
      <c r="BB14" s="166">
        <f>IF(AZ14=2,G14,0)</f>
        <v>0</v>
      </c>
      <c r="BC14" s="166">
        <f>IF(AZ14=3,G14,0)</f>
        <v>0</v>
      </c>
      <c r="BD14" s="166">
        <f>IF(AZ14=4,G14,0)</f>
        <v>0</v>
      </c>
      <c r="BE14" s="166">
        <f>IF(AZ14=5,G14,0)</f>
        <v>0</v>
      </c>
      <c r="CA14" s="201">
        <v>1</v>
      </c>
      <c r="CB14" s="201">
        <v>1</v>
      </c>
      <c r="CZ14" s="166">
        <v>0</v>
      </c>
    </row>
    <row r="15" spans="1:104">
      <c r="A15" s="195">
        <v>8</v>
      </c>
      <c r="B15" s="196" t="s">
        <v>104</v>
      </c>
      <c r="C15" s="197" t="s">
        <v>105</v>
      </c>
      <c r="D15" s="198" t="s">
        <v>88</v>
      </c>
      <c r="E15" s="199">
        <v>45</v>
      </c>
      <c r="F15" s="199">
        <v>0</v>
      </c>
      <c r="G15" s="200">
        <f>E15*F15</f>
        <v>0</v>
      </c>
      <c r="O15" s="194">
        <v>2</v>
      </c>
      <c r="AA15" s="166">
        <v>1</v>
      </c>
      <c r="AB15" s="166">
        <v>1</v>
      </c>
      <c r="AC15" s="166">
        <v>1</v>
      </c>
      <c r="AZ15" s="166">
        <v>1</v>
      </c>
      <c r="BA15" s="166">
        <f>IF(AZ15=1,G15,0)</f>
        <v>0</v>
      </c>
      <c r="BB15" s="166">
        <f>IF(AZ15=2,G15,0)</f>
        <v>0</v>
      </c>
      <c r="BC15" s="166">
        <f>IF(AZ15=3,G15,0)</f>
        <v>0</v>
      </c>
      <c r="BD15" s="166">
        <f>IF(AZ15=4,G15,0)</f>
        <v>0</v>
      </c>
      <c r="BE15" s="166">
        <f>IF(AZ15=5,G15,0)</f>
        <v>0</v>
      </c>
      <c r="CA15" s="201">
        <v>1</v>
      </c>
      <c r="CB15" s="201">
        <v>1</v>
      </c>
      <c r="CZ15" s="166">
        <v>0</v>
      </c>
    </row>
    <row r="16" spans="1:104">
      <c r="A16" s="195">
        <v>9</v>
      </c>
      <c r="B16" s="196" t="s">
        <v>106</v>
      </c>
      <c r="C16" s="197" t="s">
        <v>107</v>
      </c>
      <c r="D16" s="198" t="s">
        <v>91</v>
      </c>
      <c r="E16" s="199">
        <v>302.08999999999997</v>
      </c>
      <c r="F16" s="199">
        <v>0</v>
      </c>
      <c r="G16" s="200">
        <f>E16*F16</f>
        <v>0</v>
      </c>
      <c r="O16" s="194">
        <v>2</v>
      </c>
      <c r="AA16" s="166">
        <v>1</v>
      </c>
      <c r="AB16" s="166">
        <v>1</v>
      </c>
      <c r="AC16" s="166">
        <v>1</v>
      </c>
      <c r="AZ16" s="166">
        <v>1</v>
      </c>
      <c r="BA16" s="166">
        <f>IF(AZ16=1,G16,0)</f>
        <v>0</v>
      </c>
      <c r="BB16" s="166">
        <f>IF(AZ16=2,G16,0)</f>
        <v>0</v>
      </c>
      <c r="BC16" s="166">
        <f>IF(AZ16=3,G16,0)</f>
        <v>0</v>
      </c>
      <c r="BD16" s="166">
        <f>IF(AZ16=4,G16,0)</f>
        <v>0</v>
      </c>
      <c r="BE16" s="166">
        <f>IF(AZ16=5,G16,0)</f>
        <v>0</v>
      </c>
      <c r="CA16" s="201">
        <v>1</v>
      </c>
      <c r="CB16" s="201">
        <v>1</v>
      </c>
      <c r="CZ16" s="166">
        <v>8.5999999999999998E-4</v>
      </c>
    </row>
    <row r="17" spans="1:104">
      <c r="A17" s="195">
        <v>10</v>
      </c>
      <c r="B17" s="196" t="s">
        <v>108</v>
      </c>
      <c r="C17" s="197" t="s">
        <v>109</v>
      </c>
      <c r="D17" s="198" t="s">
        <v>91</v>
      </c>
      <c r="E17" s="199">
        <v>302.08999999999997</v>
      </c>
      <c r="F17" s="199">
        <v>0</v>
      </c>
      <c r="G17" s="200">
        <f>E17*F17</f>
        <v>0</v>
      </c>
      <c r="O17" s="194">
        <v>2</v>
      </c>
      <c r="AA17" s="166">
        <v>1</v>
      </c>
      <c r="AB17" s="166">
        <v>1</v>
      </c>
      <c r="AC17" s="166">
        <v>1</v>
      </c>
      <c r="AZ17" s="166">
        <v>1</v>
      </c>
      <c r="BA17" s="166">
        <f>IF(AZ17=1,G17,0)</f>
        <v>0</v>
      </c>
      <c r="BB17" s="166">
        <f>IF(AZ17=2,G17,0)</f>
        <v>0</v>
      </c>
      <c r="BC17" s="166">
        <f>IF(AZ17=3,G17,0)</f>
        <v>0</v>
      </c>
      <c r="BD17" s="166">
        <f>IF(AZ17=4,G17,0)</f>
        <v>0</v>
      </c>
      <c r="BE17" s="166">
        <f>IF(AZ17=5,G17,0)</f>
        <v>0</v>
      </c>
      <c r="CA17" s="201">
        <v>1</v>
      </c>
      <c r="CB17" s="201">
        <v>1</v>
      </c>
      <c r="CZ17" s="166">
        <v>0</v>
      </c>
    </row>
    <row r="18" spans="1:104">
      <c r="A18" s="195">
        <v>11</v>
      </c>
      <c r="B18" s="196" t="s">
        <v>110</v>
      </c>
      <c r="C18" s="197" t="s">
        <v>111</v>
      </c>
      <c r="D18" s="198" t="s">
        <v>88</v>
      </c>
      <c r="E18" s="199">
        <v>355.64</v>
      </c>
      <c r="F18" s="199">
        <v>0</v>
      </c>
      <c r="G18" s="200">
        <f>E18*F18</f>
        <v>0</v>
      </c>
      <c r="O18" s="194">
        <v>2</v>
      </c>
      <c r="AA18" s="166">
        <v>1</v>
      </c>
      <c r="AB18" s="166">
        <v>1</v>
      </c>
      <c r="AC18" s="166">
        <v>1</v>
      </c>
      <c r="AZ18" s="166">
        <v>1</v>
      </c>
      <c r="BA18" s="166">
        <f>IF(AZ18=1,G18,0)</f>
        <v>0</v>
      </c>
      <c r="BB18" s="166">
        <f>IF(AZ18=2,G18,0)</f>
        <v>0</v>
      </c>
      <c r="BC18" s="166">
        <f>IF(AZ18=3,G18,0)</f>
        <v>0</v>
      </c>
      <c r="BD18" s="166">
        <f>IF(AZ18=4,G18,0)</f>
        <v>0</v>
      </c>
      <c r="BE18" s="166">
        <f>IF(AZ18=5,G18,0)</f>
        <v>0</v>
      </c>
      <c r="CA18" s="201">
        <v>1</v>
      </c>
      <c r="CB18" s="201">
        <v>1</v>
      </c>
      <c r="CZ18" s="166">
        <v>0</v>
      </c>
    </row>
    <row r="19" spans="1:104">
      <c r="A19" s="195">
        <v>12</v>
      </c>
      <c r="B19" s="196" t="s">
        <v>112</v>
      </c>
      <c r="C19" s="197" t="s">
        <v>113</v>
      </c>
      <c r="D19" s="198" t="s">
        <v>88</v>
      </c>
      <c r="E19" s="199">
        <v>355.64</v>
      </c>
      <c r="F19" s="199">
        <v>0</v>
      </c>
      <c r="G19" s="200">
        <f>E19*F19</f>
        <v>0</v>
      </c>
      <c r="O19" s="194">
        <v>2</v>
      </c>
      <c r="AA19" s="166">
        <v>1</v>
      </c>
      <c r="AB19" s="166">
        <v>1</v>
      </c>
      <c r="AC19" s="166">
        <v>1</v>
      </c>
      <c r="AZ19" s="166">
        <v>1</v>
      </c>
      <c r="BA19" s="166">
        <f>IF(AZ19=1,G19,0)</f>
        <v>0</v>
      </c>
      <c r="BB19" s="166">
        <f>IF(AZ19=2,G19,0)</f>
        <v>0</v>
      </c>
      <c r="BC19" s="166">
        <f>IF(AZ19=3,G19,0)</f>
        <v>0</v>
      </c>
      <c r="BD19" s="166">
        <f>IF(AZ19=4,G19,0)</f>
        <v>0</v>
      </c>
      <c r="BE19" s="166">
        <f>IF(AZ19=5,G19,0)</f>
        <v>0</v>
      </c>
      <c r="CA19" s="201">
        <v>1</v>
      </c>
      <c r="CB19" s="201">
        <v>1</v>
      </c>
      <c r="CZ19" s="166">
        <v>0</v>
      </c>
    </row>
    <row r="20" spans="1:104">
      <c r="A20" s="195">
        <v>13</v>
      </c>
      <c r="B20" s="196" t="s">
        <v>114</v>
      </c>
      <c r="C20" s="197" t="s">
        <v>115</v>
      </c>
      <c r="D20" s="198" t="s">
        <v>88</v>
      </c>
      <c r="E20" s="199">
        <v>144.53</v>
      </c>
      <c r="F20" s="199">
        <v>0</v>
      </c>
      <c r="G20" s="200">
        <f>E20*F20</f>
        <v>0</v>
      </c>
      <c r="O20" s="194">
        <v>2</v>
      </c>
      <c r="AA20" s="166">
        <v>1</v>
      </c>
      <c r="AB20" s="166">
        <v>1</v>
      </c>
      <c r="AC20" s="166">
        <v>1</v>
      </c>
      <c r="AZ20" s="166">
        <v>1</v>
      </c>
      <c r="BA20" s="166">
        <f>IF(AZ20=1,G20,0)</f>
        <v>0</v>
      </c>
      <c r="BB20" s="166">
        <f>IF(AZ20=2,G20,0)</f>
        <v>0</v>
      </c>
      <c r="BC20" s="166">
        <f>IF(AZ20=3,G20,0)</f>
        <v>0</v>
      </c>
      <c r="BD20" s="166">
        <f>IF(AZ20=4,G20,0)</f>
        <v>0</v>
      </c>
      <c r="BE20" s="166">
        <f>IF(AZ20=5,G20,0)</f>
        <v>0</v>
      </c>
      <c r="CA20" s="201">
        <v>1</v>
      </c>
      <c r="CB20" s="201">
        <v>1</v>
      </c>
      <c r="CZ20" s="166">
        <v>0</v>
      </c>
    </row>
    <row r="21" spans="1:104" ht="22.5">
      <c r="A21" s="195">
        <v>14</v>
      </c>
      <c r="B21" s="196" t="s">
        <v>116</v>
      </c>
      <c r="C21" s="197" t="s">
        <v>117</v>
      </c>
      <c r="D21" s="198" t="s">
        <v>88</v>
      </c>
      <c r="E21" s="199">
        <v>26.28</v>
      </c>
      <c r="F21" s="199">
        <v>0</v>
      </c>
      <c r="G21" s="200">
        <f>E21*F21</f>
        <v>0</v>
      </c>
      <c r="O21" s="194">
        <v>2</v>
      </c>
      <c r="AA21" s="166">
        <v>1</v>
      </c>
      <c r="AB21" s="166">
        <v>1</v>
      </c>
      <c r="AC21" s="166">
        <v>1</v>
      </c>
      <c r="AZ21" s="166">
        <v>1</v>
      </c>
      <c r="BA21" s="166">
        <f>IF(AZ21=1,G21,0)</f>
        <v>0</v>
      </c>
      <c r="BB21" s="166">
        <f>IF(AZ21=2,G21,0)</f>
        <v>0</v>
      </c>
      <c r="BC21" s="166">
        <f>IF(AZ21=3,G21,0)</f>
        <v>0</v>
      </c>
      <c r="BD21" s="166">
        <f>IF(AZ21=4,G21,0)</f>
        <v>0</v>
      </c>
      <c r="BE21" s="166">
        <f>IF(AZ21=5,G21,0)</f>
        <v>0</v>
      </c>
      <c r="CA21" s="201">
        <v>1</v>
      </c>
      <c r="CB21" s="201">
        <v>1</v>
      </c>
      <c r="CZ21" s="166">
        <v>1.7</v>
      </c>
    </row>
    <row r="22" spans="1:104">
      <c r="A22" s="195">
        <v>15</v>
      </c>
      <c r="B22" s="196" t="s">
        <v>118</v>
      </c>
      <c r="C22" s="197" t="s">
        <v>119</v>
      </c>
      <c r="D22" s="198" t="s">
        <v>91</v>
      </c>
      <c r="E22" s="199">
        <v>520</v>
      </c>
      <c r="F22" s="199">
        <v>0</v>
      </c>
      <c r="G22" s="200">
        <f>E22*F22</f>
        <v>0</v>
      </c>
      <c r="O22" s="194">
        <v>2</v>
      </c>
      <c r="AA22" s="166">
        <v>1</v>
      </c>
      <c r="AB22" s="166">
        <v>1</v>
      </c>
      <c r="AC22" s="166">
        <v>1</v>
      </c>
      <c r="AZ22" s="166">
        <v>1</v>
      </c>
      <c r="BA22" s="166">
        <f>IF(AZ22=1,G22,0)</f>
        <v>0</v>
      </c>
      <c r="BB22" s="166">
        <f>IF(AZ22=2,G22,0)</f>
        <v>0</v>
      </c>
      <c r="BC22" s="166">
        <f>IF(AZ22=3,G22,0)</f>
        <v>0</v>
      </c>
      <c r="BD22" s="166">
        <f>IF(AZ22=4,G22,0)</f>
        <v>0</v>
      </c>
      <c r="BE22" s="166">
        <f>IF(AZ22=5,G22,0)</f>
        <v>0</v>
      </c>
      <c r="CA22" s="201">
        <v>1</v>
      </c>
      <c r="CB22" s="201">
        <v>1</v>
      </c>
      <c r="CZ22" s="166">
        <v>0</v>
      </c>
    </row>
    <row r="23" spans="1:104">
      <c r="A23" s="195">
        <v>16</v>
      </c>
      <c r="B23" s="196" t="s">
        <v>120</v>
      </c>
      <c r="C23" s="197" t="s">
        <v>121</v>
      </c>
      <c r="D23" s="198" t="s">
        <v>91</v>
      </c>
      <c r="E23" s="199">
        <v>352</v>
      </c>
      <c r="F23" s="199">
        <v>0</v>
      </c>
      <c r="G23" s="200">
        <f>E23*F23</f>
        <v>0</v>
      </c>
      <c r="O23" s="194">
        <v>2</v>
      </c>
      <c r="AA23" s="166">
        <v>1</v>
      </c>
      <c r="AB23" s="166">
        <v>1</v>
      </c>
      <c r="AC23" s="166">
        <v>1</v>
      </c>
      <c r="AZ23" s="166">
        <v>1</v>
      </c>
      <c r="BA23" s="166">
        <f>IF(AZ23=1,G23,0)</f>
        <v>0</v>
      </c>
      <c r="BB23" s="166">
        <f>IF(AZ23=2,G23,0)</f>
        <v>0</v>
      </c>
      <c r="BC23" s="166">
        <f>IF(AZ23=3,G23,0)</f>
        <v>0</v>
      </c>
      <c r="BD23" s="166">
        <f>IF(AZ23=4,G23,0)</f>
        <v>0</v>
      </c>
      <c r="BE23" s="166">
        <f>IF(AZ23=5,G23,0)</f>
        <v>0</v>
      </c>
      <c r="CA23" s="201">
        <v>1</v>
      </c>
      <c r="CB23" s="201">
        <v>1</v>
      </c>
      <c r="CZ23" s="166">
        <v>0</v>
      </c>
    </row>
    <row r="24" spans="1:104">
      <c r="A24" s="195">
        <v>17</v>
      </c>
      <c r="B24" s="196" t="s">
        <v>122</v>
      </c>
      <c r="C24" s="197" t="s">
        <v>123</v>
      </c>
      <c r="D24" s="198" t="s">
        <v>91</v>
      </c>
      <c r="E24" s="199">
        <v>520</v>
      </c>
      <c r="F24" s="199">
        <v>0</v>
      </c>
      <c r="G24" s="200">
        <f>E24*F24</f>
        <v>0</v>
      </c>
      <c r="O24" s="194">
        <v>2</v>
      </c>
      <c r="AA24" s="166">
        <v>1</v>
      </c>
      <c r="AB24" s="166">
        <v>1</v>
      </c>
      <c r="AC24" s="166">
        <v>1</v>
      </c>
      <c r="AZ24" s="166">
        <v>1</v>
      </c>
      <c r="BA24" s="166">
        <f>IF(AZ24=1,G24,0)</f>
        <v>0</v>
      </c>
      <c r="BB24" s="166">
        <f>IF(AZ24=2,G24,0)</f>
        <v>0</v>
      </c>
      <c r="BC24" s="166">
        <f>IF(AZ24=3,G24,0)</f>
        <v>0</v>
      </c>
      <c r="BD24" s="166">
        <f>IF(AZ24=4,G24,0)</f>
        <v>0</v>
      </c>
      <c r="BE24" s="166">
        <f>IF(AZ24=5,G24,0)</f>
        <v>0</v>
      </c>
      <c r="CA24" s="201">
        <v>1</v>
      </c>
      <c r="CB24" s="201">
        <v>1</v>
      </c>
      <c r="CZ24" s="166">
        <v>0</v>
      </c>
    </row>
    <row r="25" spans="1:104">
      <c r="A25" s="195">
        <v>18</v>
      </c>
      <c r="B25" s="196" t="s">
        <v>124</v>
      </c>
      <c r="C25" s="197" t="s">
        <v>125</v>
      </c>
      <c r="D25" s="198" t="s">
        <v>126</v>
      </c>
      <c r="E25" s="199">
        <v>104</v>
      </c>
      <c r="F25" s="199">
        <v>0</v>
      </c>
      <c r="G25" s="200">
        <f>E25*F25</f>
        <v>0</v>
      </c>
      <c r="O25" s="194">
        <v>2</v>
      </c>
      <c r="AA25" s="166">
        <v>3</v>
      </c>
      <c r="AB25" s="166">
        <v>1</v>
      </c>
      <c r="AC25" s="166">
        <v>572440</v>
      </c>
      <c r="AZ25" s="166">
        <v>1</v>
      </c>
      <c r="BA25" s="166">
        <f>IF(AZ25=1,G25,0)</f>
        <v>0</v>
      </c>
      <c r="BB25" s="166">
        <f>IF(AZ25=2,G25,0)</f>
        <v>0</v>
      </c>
      <c r="BC25" s="166">
        <f>IF(AZ25=3,G25,0)</f>
        <v>0</v>
      </c>
      <c r="BD25" s="166">
        <f>IF(AZ25=4,G25,0)</f>
        <v>0</v>
      </c>
      <c r="BE25" s="166">
        <f>IF(AZ25=5,G25,0)</f>
        <v>0</v>
      </c>
      <c r="CA25" s="201">
        <v>3</v>
      </c>
      <c r="CB25" s="201">
        <v>1</v>
      </c>
      <c r="CZ25" s="166">
        <v>1E-3</v>
      </c>
    </row>
    <row r="26" spans="1:104">
      <c r="A26" s="195">
        <v>19</v>
      </c>
      <c r="B26" s="196" t="s">
        <v>127</v>
      </c>
      <c r="C26" s="197" t="s">
        <v>128</v>
      </c>
      <c r="D26" s="198" t="s">
        <v>129</v>
      </c>
      <c r="E26" s="199">
        <v>52.034399999999998</v>
      </c>
      <c r="F26" s="199">
        <v>0</v>
      </c>
      <c r="G26" s="200">
        <f>E26*F26</f>
        <v>0</v>
      </c>
      <c r="O26" s="194">
        <v>2</v>
      </c>
      <c r="AA26" s="166">
        <v>3</v>
      </c>
      <c r="AB26" s="166">
        <v>1</v>
      </c>
      <c r="AC26" s="166">
        <v>58337330</v>
      </c>
      <c r="AZ26" s="166">
        <v>1</v>
      </c>
      <c r="BA26" s="166">
        <f>IF(AZ26=1,G26,0)</f>
        <v>0</v>
      </c>
      <c r="BB26" s="166">
        <f>IF(AZ26=2,G26,0)</f>
        <v>0</v>
      </c>
      <c r="BC26" s="166">
        <f>IF(AZ26=3,G26,0)</f>
        <v>0</v>
      </c>
      <c r="BD26" s="166">
        <f>IF(AZ26=4,G26,0)</f>
        <v>0</v>
      </c>
      <c r="BE26" s="166">
        <f>IF(AZ26=5,G26,0)</f>
        <v>0</v>
      </c>
      <c r="CA26" s="201">
        <v>3</v>
      </c>
      <c r="CB26" s="201">
        <v>1</v>
      </c>
      <c r="CZ26" s="166">
        <v>1</v>
      </c>
    </row>
    <row r="27" spans="1:104">
      <c r="A27" s="202"/>
      <c r="B27" s="203" t="s">
        <v>76</v>
      </c>
      <c r="C27" s="204" t="str">
        <f>CONCATENATE(B7," ",C7)</f>
        <v>1 Zemní práce</v>
      </c>
      <c r="D27" s="205"/>
      <c r="E27" s="206"/>
      <c r="F27" s="207"/>
      <c r="G27" s="208">
        <f>SUM(G7:G26)</f>
        <v>0</v>
      </c>
      <c r="O27" s="194">
        <v>4</v>
      </c>
      <c r="BA27" s="209">
        <f>SUM(BA7:BA26)</f>
        <v>0</v>
      </c>
      <c r="BB27" s="209">
        <f>SUM(BB7:BB26)</f>
        <v>0</v>
      </c>
      <c r="BC27" s="209">
        <f>SUM(BC7:BC26)</f>
        <v>0</v>
      </c>
      <c r="BD27" s="209">
        <f>SUM(BD7:BD26)</f>
        <v>0</v>
      </c>
      <c r="BE27" s="209">
        <f>SUM(BE7:BE26)</f>
        <v>0</v>
      </c>
    </row>
    <row r="28" spans="1:104">
      <c r="A28" s="187" t="s">
        <v>72</v>
      </c>
      <c r="B28" s="188" t="s">
        <v>130</v>
      </c>
      <c r="C28" s="189" t="s">
        <v>131</v>
      </c>
      <c r="D28" s="190"/>
      <c r="E28" s="191"/>
      <c r="F28" s="191"/>
      <c r="G28" s="192"/>
      <c r="H28" s="193"/>
      <c r="I28" s="193"/>
      <c r="O28" s="194">
        <v>1</v>
      </c>
    </row>
    <row r="29" spans="1:104">
      <c r="A29" s="195">
        <v>20</v>
      </c>
      <c r="B29" s="196" t="s">
        <v>132</v>
      </c>
      <c r="C29" s="197" t="s">
        <v>133</v>
      </c>
      <c r="D29" s="198" t="s">
        <v>91</v>
      </c>
      <c r="E29" s="199">
        <v>16</v>
      </c>
      <c r="F29" s="199">
        <v>0</v>
      </c>
      <c r="G29" s="200">
        <f>E29*F29</f>
        <v>0</v>
      </c>
      <c r="O29" s="194">
        <v>2</v>
      </c>
      <c r="AA29" s="166">
        <v>1</v>
      </c>
      <c r="AB29" s="166">
        <v>1</v>
      </c>
      <c r="AC29" s="166">
        <v>1</v>
      </c>
      <c r="AZ29" s="166">
        <v>1</v>
      </c>
      <c r="BA29" s="166">
        <f>IF(AZ29=1,G29,0)</f>
        <v>0</v>
      </c>
      <c r="BB29" s="166">
        <f>IF(AZ29=2,G29,0)</f>
        <v>0</v>
      </c>
      <c r="BC29" s="166">
        <f>IF(AZ29=3,G29,0)</f>
        <v>0</v>
      </c>
      <c r="BD29" s="166">
        <f>IF(AZ29=4,G29,0)</f>
        <v>0</v>
      </c>
      <c r="BE29" s="166">
        <f>IF(AZ29=5,G29,0)</f>
        <v>0</v>
      </c>
      <c r="CA29" s="201">
        <v>1</v>
      </c>
      <c r="CB29" s="201">
        <v>1</v>
      </c>
      <c r="CZ29" s="166">
        <v>3.9050000000000001E-2</v>
      </c>
    </row>
    <row r="30" spans="1:104">
      <c r="A30" s="195">
        <v>21</v>
      </c>
      <c r="B30" s="196" t="s">
        <v>134</v>
      </c>
      <c r="C30" s="197" t="s">
        <v>135</v>
      </c>
      <c r="D30" s="198" t="s">
        <v>91</v>
      </c>
      <c r="E30" s="199">
        <v>16</v>
      </c>
      <c r="F30" s="199">
        <v>0</v>
      </c>
      <c r="G30" s="200">
        <f>E30*F30</f>
        <v>0</v>
      </c>
      <c r="O30" s="194">
        <v>2</v>
      </c>
      <c r="AA30" s="166">
        <v>1</v>
      </c>
      <c r="AB30" s="166">
        <v>1</v>
      </c>
      <c r="AC30" s="166">
        <v>1</v>
      </c>
      <c r="AZ30" s="166">
        <v>1</v>
      </c>
      <c r="BA30" s="166">
        <f>IF(AZ30=1,G30,0)</f>
        <v>0</v>
      </c>
      <c r="BB30" s="166">
        <f>IF(AZ30=2,G30,0)</f>
        <v>0</v>
      </c>
      <c r="BC30" s="166">
        <f>IF(AZ30=3,G30,0)</f>
        <v>0</v>
      </c>
      <c r="BD30" s="166">
        <f>IF(AZ30=4,G30,0)</f>
        <v>0</v>
      </c>
      <c r="BE30" s="166">
        <f>IF(AZ30=5,G30,0)</f>
        <v>0</v>
      </c>
      <c r="CA30" s="201">
        <v>1</v>
      </c>
      <c r="CB30" s="201">
        <v>1</v>
      </c>
      <c r="CZ30" s="166">
        <v>0</v>
      </c>
    </row>
    <row r="31" spans="1:104">
      <c r="A31" s="195">
        <v>22</v>
      </c>
      <c r="B31" s="196" t="s">
        <v>136</v>
      </c>
      <c r="C31" s="197" t="s">
        <v>137</v>
      </c>
      <c r="D31" s="198" t="s">
        <v>138</v>
      </c>
      <c r="E31" s="199">
        <v>1</v>
      </c>
      <c r="F31" s="199">
        <v>0</v>
      </c>
      <c r="G31" s="200">
        <f>E31*F31</f>
        <v>0</v>
      </c>
      <c r="O31" s="194">
        <v>2</v>
      </c>
      <c r="AA31" s="166">
        <v>1</v>
      </c>
      <c r="AB31" s="166">
        <v>1</v>
      </c>
      <c r="AC31" s="166">
        <v>1</v>
      </c>
      <c r="AZ31" s="166">
        <v>1</v>
      </c>
      <c r="BA31" s="166">
        <f>IF(AZ31=1,G31,0)</f>
        <v>0</v>
      </c>
      <c r="BB31" s="166">
        <f>IF(AZ31=2,G31,0)</f>
        <v>0</v>
      </c>
      <c r="BC31" s="166">
        <f>IF(AZ31=3,G31,0)</f>
        <v>0</v>
      </c>
      <c r="BD31" s="166">
        <f>IF(AZ31=4,G31,0)</f>
        <v>0</v>
      </c>
      <c r="BE31" s="166">
        <f>IF(AZ31=5,G31,0)</f>
        <v>0</v>
      </c>
      <c r="CA31" s="201">
        <v>1</v>
      </c>
      <c r="CB31" s="201">
        <v>1</v>
      </c>
      <c r="CZ31" s="166">
        <v>6.4345699999999999</v>
      </c>
    </row>
    <row r="32" spans="1:104">
      <c r="A32" s="195">
        <v>23</v>
      </c>
      <c r="B32" s="196" t="s">
        <v>127</v>
      </c>
      <c r="C32" s="197" t="s">
        <v>128</v>
      </c>
      <c r="D32" s="198" t="s">
        <v>129</v>
      </c>
      <c r="E32" s="199">
        <v>1.0395000000000001</v>
      </c>
      <c r="F32" s="199">
        <v>0</v>
      </c>
      <c r="G32" s="200">
        <f>E32*F32</f>
        <v>0</v>
      </c>
      <c r="O32" s="194">
        <v>2</v>
      </c>
      <c r="AA32" s="166">
        <v>3</v>
      </c>
      <c r="AB32" s="166">
        <v>1</v>
      </c>
      <c r="AC32" s="166">
        <v>58337330</v>
      </c>
      <c r="AZ32" s="166">
        <v>1</v>
      </c>
      <c r="BA32" s="166">
        <f>IF(AZ32=1,G32,0)</f>
        <v>0</v>
      </c>
      <c r="BB32" s="166">
        <f>IF(AZ32=2,G32,0)</f>
        <v>0</v>
      </c>
      <c r="BC32" s="166">
        <f>IF(AZ32=3,G32,0)</f>
        <v>0</v>
      </c>
      <c r="BD32" s="166">
        <f>IF(AZ32=4,G32,0)</f>
        <v>0</v>
      </c>
      <c r="BE32" s="166">
        <f>IF(AZ32=5,G32,0)</f>
        <v>0</v>
      </c>
      <c r="CA32" s="201">
        <v>3</v>
      </c>
      <c r="CB32" s="201">
        <v>1</v>
      </c>
      <c r="CZ32" s="166">
        <v>1</v>
      </c>
    </row>
    <row r="33" spans="1:104">
      <c r="A33" s="195">
        <v>24</v>
      </c>
      <c r="B33" s="196" t="s">
        <v>139</v>
      </c>
      <c r="C33" s="197" t="s">
        <v>140</v>
      </c>
      <c r="D33" s="198" t="s">
        <v>88</v>
      </c>
      <c r="E33" s="199">
        <v>3.69</v>
      </c>
      <c r="F33" s="199">
        <v>0</v>
      </c>
      <c r="G33" s="200">
        <f>E33*F33</f>
        <v>0</v>
      </c>
      <c r="O33" s="194">
        <v>2</v>
      </c>
      <c r="AA33" s="166">
        <v>3</v>
      </c>
      <c r="AB33" s="166">
        <v>1</v>
      </c>
      <c r="AC33" s="166">
        <v>58922231</v>
      </c>
      <c r="AZ33" s="166">
        <v>1</v>
      </c>
      <c r="BA33" s="166">
        <f>IF(AZ33=1,G33,0)</f>
        <v>0</v>
      </c>
      <c r="BB33" s="166">
        <f>IF(AZ33=2,G33,0)</f>
        <v>0</v>
      </c>
      <c r="BC33" s="166">
        <f>IF(AZ33=3,G33,0)</f>
        <v>0</v>
      </c>
      <c r="BD33" s="166">
        <f>IF(AZ33=4,G33,0)</f>
        <v>0</v>
      </c>
      <c r="BE33" s="166">
        <f>IF(AZ33=5,G33,0)</f>
        <v>0</v>
      </c>
      <c r="CA33" s="201">
        <v>3</v>
      </c>
      <c r="CB33" s="201">
        <v>1</v>
      </c>
      <c r="CZ33" s="166">
        <v>2.5</v>
      </c>
    </row>
    <row r="34" spans="1:104">
      <c r="A34" s="202"/>
      <c r="B34" s="203" t="s">
        <v>76</v>
      </c>
      <c r="C34" s="204" t="str">
        <f>CONCATENATE(B28," ",C28)</f>
        <v>2 Základy a zvláštní zakládání</v>
      </c>
      <c r="D34" s="205"/>
      <c r="E34" s="206"/>
      <c r="F34" s="207"/>
      <c r="G34" s="208">
        <f>SUM(G28:G33)</f>
        <v>0</v>
      </c>
      <c r="O34" s="194">
        <v>4</v>
      </c>
      <c r="BA34" s="209">
        <f>SUM(BA28:BA33)</f>
        <v>0</v>
      </c>
      <c r="BB34" s="209">
        <f>SUM(BB28:BB33)</f>
        <v>0</v>
      </c>
      <c r="BC34" s="209">
        <f>SUM(BC28:BC33)</f>
        <v>0</v>
      </c>
      <c r="BD34" s="209">
        <f>SUM(BD28:BD33)</f>
        <v>0</v>
      </c>
      <c r="BE34" s="209">
        <f>SUM(BE28:BE33)</f>
        <v>0</v>
      </c>
    </row>
    <row r="35" spans="1:104">
      <c r="A35" s="187" t="s">
        <v>72</v>
      </c>
      <c r="B35" s="188" t="s">
        <v>141</v>
      </c>
      <c r="C35" s="189" t="s">
        <v>142</v>
      </c>
      <c r="D35" s="190"/>
      <c r="E35" s="191"/>
      <c r="F35" s="191"/>
      <c r="G35" s="192"/>
      <c r="H35" s="193"/>
      <c r="I35" s="193"/>
      <c r="O35" s="194">
        <v>1</v>
      </c>
    </row>
    <row r="36" spans="1:104">
      <c r="A36" s="195">
        <v>25</v>
      </c>
      <c r="B36" s="196" t="s">
        <v>143</v>
      </c>
      <c r="C36" s="197" t="s">
        <v>144</v>
      </c>
      <c r="D36" s="198" t="s">
        <v>145</v>
      </c>
      <c r="E36" s="199">
        <v>35.200000000000003</v>
      </c>
      <c r="F36" s="199">
        <v>0</v>
      </c>
      <c r="G36" s="200">
        <f>E36*F36</f>
        <v>0</v>
      </c>
      <c r="O36" s="194">
        <v>2</v>
      </c>
      <c r="AA36" s="166">
        <v>1</v>
      </c>
      <c r="AB36" s="166">
        <v>1</v>
      </c>
      <c r="AC36" s="166">
        <v>1</v>
      </c>
      <c r="AZ36" s="166">
        <v>1</v>
      </c>
      <c r="BA36" s="166">
        <f>IF(AZ36=1,G36,0)</f>
        <v>0</v>
      </c>
      <c r="BB36" s="166">
        <f>IF(AZ36=2,G36,0)</f>
        <v>0</v>
      </c>
      <c r="BC36" s="166">
        <f>IF(AZ36=3,G36,0)</f>
        <v>0</v>
      </c>
      <c r="BD36" s="166">
        <f>IF(AZ36=4,G36,0)</f>
        <v>0</v>
      </c>
      <c r="BE36" s="166">
        <f>IF(AZ36=5,G36,0)</f>
        <v>0</v>
      </c>
      <c r="CA36" s="201">
        <v>1</v>
      </c>
      <c r="CB36" s="201">
        <v>1</v>
      </c>
      <c r="CZ36" s="166">
        <v>1.01E-3</v>
      </c>
    </row>
    <row r="37" spans="1:104">
      <c r="A37" s="195">
        <v>26</v>
      </c>
      <c r="B37" s="196" t="s">
        <v>146</v>
      </c>
      <c r="C37" s="197" t="s">
        <v>147</v>
      </c>
      <c r="D37" s="198" t="s">
        <v>145</v>
      </c>
      <c r="E37" s="199">
        <v>43.966999999999999</v>
      </c>
      <c r="F37" s="199">
        <v>0</v>
      </c>
      <c r="G37" s="200">
        <f>E37*F37</f>
        <v>0</v>
      </c>
      <c r="O37" s="194">
        <v>2</v>
      </c>
      <c r="AA37" s="166">
        <v>1</v>
      </c>
      <c r="AB37" s="166">
        <v>1</v>
      </c>
      <c r="AC37" s="166">
        <v>1</v>
      </c>
      <c r="AZ37" s="166">
        <v>1</v>
      </c>
      <c r="BA37" s="166">
        <f>IF(AZ37=1,G37,0)</f>
        <v>0</v>
      </c>
      <c r="BB37" s="166">
        <f>IF(AZ37=2,G37,0)</f>
        <v>0</v>
      </c>
      <c r="BC37" s="166">
        <f>IF(AZ37=3,G37,0)</f>
        <v>0</v>
      </c>
      <c r="BD37" s="166">
        <f>IF(AZ37=4,G37,0)</f>
        <v>0</v>
      </c>
      <c r="BE37" s="166">
        <f>IF(AZ37=5,G37,0)</f>
        <v>0</v>
      </c>
      <c r="CA37" s="201">
        <v>1</v>
      </c>
      <c r="CB37" s="201">
        <v>1</v>
      </c>
      <c r="CZ37" s="166">
        <v>2.0000000000000002E-5</v>
      </c>
    </row>
    <row r="38" spans="1:104">
      <c r="A38" s="195">
        <v>27</v>
      </c>
      <c r="B38" s="196" t="s">
        <v>148</v>
      </c>
      <c r="C38" s="197" t="s">
        <v>149</v>
      </c>
      <c r="D38" s="198" t="s">
        <v>91</v>
      </c>
      <c r="E38" s="199">
        <v>391.27</v>
      </c>
      <c r="F38" s="199">
        <v>0</v>
      </c>
      <c r="G38" s="200">
        <f>E38*F38</f>
        <v>0</v>
      </c>
      <c r="O38" s="194">
        <v>2</v>
      </c>
      <c r="AA38" s="166">
        <v>1</v>
      </c>
      <c r="AB38" s="166">
        <v>1</v>
      </c>
      <c r="AC38" s="166">
        <v>1</v>
      </c>
      <c r="AZ38" s="166">
        <v>1</v>
      </c>
      <c r="BA38" s="166">
        <f>IF(AZ38=1,G38,0)</f>
        <v>0</v>
      </c>
      <c r="BB38" s="166">
        <f>IF(AZ38=2,G38,0)</f>
        <v>0</v>
      </c>
      <c r="BC38" s="166">
        <f>IF(AZ38=3,G38,0)</f>
        <v>0</v>
      </c>
      <c r="BD38" s="166">
        <f>IF(AZ38=4,G38,0)</f>
        <v>0</v>
      </c>
      <c r="BE38" s="166">
        <f>IF(AZ38=5,G38,0)</f>
        <v>0</v>
      </c>
      <c r="CA38" s="201">
        <v>1</v>
      </c>
      <c r="CB38" s="201">
        <v>1</v>
      </c>
      <c r="CZ38" s="166">
        <v>5.0000000000000001E-4</v>
      </c>
    </row>
    <row r="39" spans="1:104" ht="22.5">
      <c r="A39" s="195">
        <v>28</v>
      </c>
      <c r="B39" s="196" t="s">
        <v>150</v>
      </c>
      <c r="C39" s="197" t="s">
        <v>151</v>
      </c>
      <c r="D39" s="198" t="s">
        <v>88</v>
      </c>
      <c r="E39" s="199">
        <v>261</v>
      </c>
      <c r="F39" s="199">
        <v>0</v>
      </c>
      <c r="G39" s="200">
        <f>E39*F39</f>
        <v>0</v>
      </c>
      <c r="O39" s="194">
        <v>2</v>
      </c>
      <c r="AA39" s="166">
        <v>1</v>
      </c>
      <c r="AB39" s="166">
        <v>1</v>
      </c>
      <c r="AC39" s="166">
        <v>1</v>
      </c>
      <c r="AZ39" s="166">
        <v>1</v>
      </c>
      <c r="BA39" s="166">
        <f>IF(AZ39=1,G39,0)</f>
        <v>0</v>
      </c>
      <c r="BB39" s="166">
        <f>IF(AZ39=2,G39,0)</f>
        <v>0</v>
      </c>
      <c r="BC39" s="166">
        <f>IF(AZ39=3,G39,0)</f>
        <v>0</v>
      </c>
      <c r="BD39" s="166">
        <f>IF(AZ39=4,G39,0)</f>
        <v>0</v>
      </c>
      <c r="BE39" s="166">
        <f>IF(AZ39=5,G39,0)</f>
        <v>0</v>
      </c>
      <c r="CA39" s="201">
        <v>1</v>
      </c>
      <c r="CB39" s="201">
        <v>1</v>
      </c>
      <c r="CZ39" s="166">
        <v>2.3283499999999999</v>
      </c>
    </row>
    <row r="40" spans="1:104">
      <c r="A40" s="195">
        <v>29</v>
      </c>
      <c r="B40" s="196" t="s">
        <v>152</v>
      </c>
      <c r="C40" s="197" t="s">
        <v>153</v>
      </c>
      <c r="D40" s="198" t="s">
        <v>88</v>
      </c>
      <c r="E40" s="199">
        <v>3.17</v>
      </c>
      <c r="F40" s="199">
        <v>0</v>
      </c>
      <c r="G40" s="200">
        <f>E40*F40</f>
        <v>0</v>
      </c>
      <c r="O40" s="194">
        <v>2</v>
      </c>
      <c r="AA40" s="166">
        <v>1</v>
      </c>
      <c r="AB40" s="166">
        <v>1</v>
      </c>
      <c r="AC40" s="166">
        <v>1</v>
      </c>
      <c r="AZ40" s="166">
        <v>1</v>
      </c>
      <c r="BA40" s="166">
        <f>IF(AZ40=1,G40,0)</f>
        <v>0</v>
      </c>
      <c r="BB40" s="166">
        <f>IF(AZ40=2,G40,0)</f>
        <v>0</v>
      </c>
      <c r="BC40" s="166">
        <f>IF(AZ40=3,G40,0)</f>
        <v>0</v>
      </c>
      <c r="BD40" s="166">
        <f>IF(AZ40=4,G40,0)</f>
        <v>0</v>
      </c>
      <c r="BE40" s="166">
        <f>IF(AZ40=5,G40,0)</f>
        <v>0</v>
      </c>
      <c r="CA40" s="201">
        <v>1</v>
      </c>
      <c r="CB40" s="201">
        <v>1</v>
      </c>
      <c r="CZ40" s="166">
        <v>2.9559700000000002</v>
      </c>
    </row>
    <row r="41" spans="1:104">
      <c r="A41" s="195">
        <v>30</v>
      </c>
      <c r="B41" s="196" t="s">
        <v>154</v>
      </c>
      <c r="C41" s="197" t="s">
        <v>155</v>
      </c>
      <c r="D41" s="198" t="s">
        <v>145</v>
      </c>
      <c r="E41" s="199">
        <v>46</v>
      </c>
      <c r="F41" s="199">
        <v>0</v>
      </c>
      <c r="G41" s="200">
        <f>E41*F41</f>
        <v>0</v>
      </c>
      <c r="O41" s="194">
        <v>2</v>
      </c>
      <c r="AA41" s="166">
        <v>1</v>
      </c>
      <c r="AB41" s="166">
        <v>1</v>
      </c>
      <c r="AC41" s="166">
        <v>1</v>
      </c>
      <c r="AZ41" s="166">
        <v>1</v>
      </c>
      <c r="BA41" s="166">
        <f>IF(AZ41=1,G41,0)</f>
        <v>0</v>
      </c>
      <c r="BB41" s="166">
        <f>IF(AZ41=2,G41,0)</f>
        <v>0</v>
      </c>
      <c r="BC41" s="166">
        <f>IF(AZ41=3,G41,0)</f>
        <v>0</v>
      </c>
      <c r="BD41" s="166">
        <f>IF(AZ41=4,G41,0)</f>
        <v>0</v>
      </c>
      <c r="BE41" s="166">
        <f>IF(AZ41=5,G41,0)</f>
        <v>0</v>
      </c>
      <c r="CA41" s="201">
        <v>1</v>
      </c>
      <c r="CB41" s="201">
        <v>1</v>
      </c>
      <c r="CZ41" s="166">
        <v>0.20815</v>
      </c>
    </row>
    <row r="42" spans="1:104">
      <c r="A42" s="195">
        <v>31</v>
      </c>
      <c r="B42" s="196" t="s">
        <v>156</v>
      </c>
      <c r="C42" s="197" t="s">
        <v>157</v>
      </c>
      <c r="D42" s="198" t="s">
        <v>88</v>
      </c>
      <c r="E42" s="199">
        <v>31.7</v>
      </c>
      <c r="F42" s="199">
        <v>0</v>
      </c>
      <c r="G42" s="200">
        <f>E42*F42</f>
        <v>0</v>
      </c>
      <c r="O42" s="194">
        <v>2</v>
      </c>
      <c r="AA42" s="166">
        <v>1</v>
      </c>
      <c r="AB42" s="166">
        <v>1</v>
      </c>
      <c r="AC42" s="166">
        <v>1</v>
      </c>
      <c r="AZ42" s="166">
        <v>1</v>
      </c>
      <c r="BA42" s="166">
        <f>IF(AZ42=1,G42,0)</f>
        <v>0</v>
      </c>
      <c r="BB42" s="166">
        <f>IF(AZ42=2,G42,0)</f>
        <v>0</v>
      </c>
      <c r="BC42" s="166">
        <f>IF(AZ42=3,G42,0)</f>
        <v>0</v>
      </c>
      <c r="BD42" s="166">
        <f>IF(AZ42=4,G42,0)</f>
        <v>0</v>
      </c>
      <c r="BE42" s="166">
        <f>IF(AZ42=5,G42,0)</f>
        <v>0</v>
      </c>
      <c r="CA42" s="201">
        <v>1</v>
      </c>
      <c r="CB42" s="201">
        <v>1</v>
      </c>
      <c r="CZ42" s="166">
        <v>1.7535000000000001</v>
      </c>
    </row>
    <row r="43" spans="1:104">
      <c r="A43" s="195">
        <v>32</v>
      </c>
      <c r="B43" s="196" t="s">
        <v>158</v>
      </c>
      <c r="C43" s="197" t="s">
        <v>159</v>
      </c>
      <c r="D43" s="198" t="s">
        <v>129</v>
      </c>
      <c r="E43" s="199">
        <v>0.27</v>
      </c>
      <c r="F43" s="199">
        <v>0</v>
      </c>
      <c r="G43" s="200">
        <f>E43*F43</f>
        <v>0</v>
      </c>
      <c r="O43" s="194">
        <v>2</v>
      </c>
      <c r="AA43" s="166">
        <v>3</v>
      </c>
      <c r="AB43" s="166">
        <v>1</v>
      </c>
      <c r="AC43" s="166" t="s">
        <v>158</v>
      </c>
      <c r="AZ43" s="166">
        <v>1</v>
      </c>
      <c r="BA43" s="166">
        <f>IF(AZ43=1,G43,0)</f>
        <v>0</v>
      </c>
      <c r="BB43" s="166">
        <f>IF(AZ43=2,G43,0)</f>
        <v>0</v>
      </c>
      <c r="BC43" s="166">
        <f>IF(AZ43=3,G43,0)</f>
        <v>0</v>
      </c>
      <c r="BD43" s="166">
        <f>IF(AZ43=4,G43,0)</f>
        <v>0</v>
      </c>
      <c r="BE43" s="166">
        <f>IF(AZ43=5,G43,0)</f>
        <v>0</v>
      </c>
      <c r="CA43" s="201">
        <v>3</v>
      </c>
      <c r="CB43" s="201">
        <v>1</v>
      </c>
      <c r="CZ43" s="166">
        <v>1</v>
      </c>
    </row>
    <row r="44" spans="1:104">
      <c r="A44" s="195">
        <v>33</v>
      </c>
      <c r="B44" s="196" t="s">
        <v>160</v>
      </c>
      <c r="C44" s="197" t="s">
        <v>161</v>
      </c>
      <c r="D44" s="198" t="s">
        <v>129</v>
      </c>
      <c r="E44" s="199">
        <v>0.84589999999999999</v>
      </c>
      <c r="F44" s="199">
        <v>0</v>
      </c>
      <c r="G44" s="200">
        <f>E44*F44</f>
        <v>0</v>
      </c>
      <c r="O44" s="194">
        <v>2</v>
      </c>
      <c r="AA44" s="166">
        <v>3</v>
      </c>
      <c r="AB44" s="166">
        <v>1</v>
      </c>
      <c r="AC44" s="166">
        <v>13380530</v>
      </c>
      <c r="AZ44" s="166">
        <v>1</v>
      </c>
      <c r="BA44" s="166">
        <f>IF(AZ44=1,G44,0)</f>
        <v>0</v>
      </c>
      <c r="BB44" s="166">
        <f>IF(AZ44=2,G44,0)</f>
        <v>0</v>
      </c>
      <c r="BC44" s="166">
        <f>IF(AZ44=3,G44,0)</f>
        <v>0</v>
      </c>
      <c r="BD44" s="166">
        <f>IF(AZ44=4,G44,0)</f>
        <v>0</v>
      </c>
      <c r="BE44" s="166">
        <f>IF(AZ44=5,G44,0)</f>
        <v>0</v>
      </c>
      <c r="CA44" s="201">
        <v>3</v>
      </c>
      <c r="CB44" s="201">
        <v>1</v>
      </c>
      <c r="CZ44" s="166">
        <v>1</v>
      </c>
    </row>
    <row r="45" spans="1:104">
      <c r="A45" s="195">
        <v>34</v>
      </c>
      <c r="B45" s="196" t="s">
        <v>127</v>
      </c>
      <c r="C45" s="197" t="s">
        <v>128</v>
      </c>
      <c r="D45" s="198" t="s">
        <v>129</v>
      </c>
      <c r="E45" s="199">
        <v>57.06</v>
      </c>
      <c r="F45" s="199">
        <v>0</v>
      </c>
      <c r="G45" s="200">
        <f>E45*F45</f>
        <v>0</v>
      </c>
      <c r="O45" s="194">
        <v>2</v>
      </c>
      <c r="AA45" s="166">
        <v>3</v>
      </c>
      <c r="AB45" s="166">
        <v>1</v>
      </c>
      <c r="AC45" s="166">
        <v>58337330</v>
      </c>
      <c r="AZ45" s="166">
        <v>1</v>
      </c>
      <c r="BA45" s="166">
        <f>IF(AZ45=1,G45,0)</f>
        <v>0</v>
      </c>
      <c r="BB45" s="166">
        <f>IF(AZ45=2,G45,0)</f>
        <v>0</v>
      </c>
      <c r="BC45" s="166">
        <f>IF(AZ45=3,G45,0)</f>
        <v>0</v>
      </c>
      <c r="BD45" s="166">
        <f>IF(AZ45=4,G45,0)</f>
        <v>0</v>
      </c>
      <c r="BE45" s="166">
        <f>IF(AZ45=5,G45,0)</f>
        <v>0</v>
      </c>
      <c r="CA45" s="201">
        <v>3</v>
      </c>
      <c r="CB45" s="201">
        <v>1</v>
      </c>
      <c r="CZ45" s="166">
        <v>1</v>
      </c>
    </row>
    <row r="46" spans="1:104">
      <c r="A46" s="195">
        <v>35</v>
      </c>
      <c r="B46" s="196" t="s">
        <v>139</v>
      </c>
      <c r="C46" s="197" t="s">
        <v>140</v>
      </c>
      <c r="D46" s="198" t="s">
        <v>88</v>
      </c>
      <c r="E46" s="199">
        <v>3.17</v>
      </c>
      <c r="F46" s="199">
        <v>0</v>
      </c>
      <c r="G46" s="200">
        <f>E46*F46</f>
        <v>0</v>
      </c>
      <c r="O46" s="194">
        <v>2</v>
      </c>
      <c r="AA46" s="166">
        <v>3</v>
      </c>
      <c r="AB46" s="166">
        <v>1</v>
      </c>
      <c r="AC46" s="166">
        <v>58922231</v>
      </c>
      <c r="AZ46" s="166">
        <v>1</v>
      </c>
      <c r="BA46" s="166">
        <f>IF(AZ46=1,G46,0)</f>
        <v>0</v>
      </c>
      <c r="BB46" s="166">
        <f>IF(AZ46=2,G46,0)</f>
        <v>0</v>
      </c>
      <c r="BC46" s="166">
        <f>IF(AZ46=3,G46,0)</f>
        <v>0</v>
      </c>
      <c r="BD46" s="166">
        <f>IF(AZ46=4,G46,0)</f>
        <v>0</v>
      </c>
      <c r="BE46" s="166">
        <f>IF(AZ46=5,G46,0)</f>
        <v>0</v>
      </c>
      <c r="CA46" s="201">
        <v>3</v>
      </c>
      <c r="CB46" s="201">
        <v>1</v>
      </c>
      <c r="CZ46" s="166">
        <v>2.5</v>
      </c>
    </row>
    <row r="47" spans="1:104">
      <c r="A47" s="195">
        <v>36</v>
      </c>
      <c r="B47" s="196" t="s">
        <v>162</v>
      </c>
      <c r="C47" s="197" t="s">
        <v>163</v>
      </c>
      <c r="D47" s="198" t="s">
        <v>91</v>
      </c>
      <c r="E47" s="199">
        <v>391.27</v>
      </c>
      <c r="F47" s="199">
        <v>0</v>
      </c>
      <c r="G47" s="200">
        <f>E47*F47</f>
        <v>0</v>
      </c>
      <c r="O47" s="194">
        <v>2</v>
      </c>
      <c r="AA47" s="166">
        <v>3</v>
      </c>
      <c r="AB47" s="166">
        <v>1</v>
      </c>
      <c r="AC47" s="166">
        <v>69366044</v>
      </c>
      <c r="AZ47" s="166">
        <v>1</v>
      </c>
      <c r="BA47" s="166">
        <f>IF(AZ47=1,G47,0)</f>
        <v>0</v>
      </c>
      <c r="BB47" s="166">
        <f>IF(AZ47=2,G47,0)</f>
        <v>0</v>
      </c>
      <c r="BC47" s="166">
        <f>IF(AZ47=3,G47,0)</f>
        <v>0</v>
      </c>
      <c r="BD47" s="166">
        <f>IF(AZ47=4,G47,0)</f>
        <v>0</v>
      </c>
      <c r="BE47" s="166">
        <f>IF(AZ47=5,G47,0)</f>
        <v>0</v>
      </c>
      <c r="CA47" s="201">
        <v>3</v>
      </c>
      <c r="CB47" s="201">
        <v>1</v>
      </c>
      <c r="CZ47" s="166">
        <v>3.5E-4</v>
      </c>
    </row>
    <row r="48" spans="1:104">
      <c r="A48" s="202"/>
      <c r="B48" s="203" t="s">
        <v>76</v>
      </c>
      <c r="C48" s="204" t="str">
        <f>CONCATENATE(B35," ",C35)</f>
        <v>3 Svislé a kompletní konstrukce</v>
      </c>
      <c r="D48" s="205"/>
      <c r="E48" s="206"/>
      <c r="F48" s="207"/>
      <c r="G48" s="208">
        <f>SUM(G35:G47)</f>
        <v>0</v>
      </c>
      <c r="O48" s="194">
        <v>4</v>
      </c>
      <c r="BA48" s="209">
        <f>SUM(BA35:BA47)</f>
        <v>0</v>
      </c>
      <c r="BB48" s="209">
        <f>SUM(BB35:BB47)</f>
        <v>0</v>
      </c>
      <c r="BC48" s="209">
        <f>SUM(BC35:BC47)</f>
        <v>0</v>
      </c>
      <c r="BD48" s="209">
        <f>SUM(BD35:BD47)</f>
        <v>0</v>
      </c>
      <c r="BE48" s="209">
        <f>SUM(BE35:BE47)</f>
        <v>0</v>
      </c>
    </row>
    <row r="49" spans="1:104">
      <c r="A49" s="187" t="s">
        <v>72</v>
      </c>
      <c r="B49" s="188" t="s">
        <v>164</v>
      </c>
      <c r="C49" s="189" t="s">
        <v>165</v>
      </c>
      <c r="D49" s="190"/>
      <c r="E49" s="191"/>
      <c r="F49" s="191"/>
      <c r="G49" s="192"/>
      <c r="H49" s="193"/>
      <c r="I49" s="193"/>
      <c r="O49" s="194">
        <v>1</v>
      </c>
    </row>
    <row r="50" spans="1:104">
      <c r="A50" s="195">
        <v>37</v>
      </c>
      <c r="B50" s="196" t="s">
        <v>166</v>
      </c>
      <c r="C50" s="197" t="s">
        <v>167</v>
      </c>
      <c r="D50" s="198" t="s">
        <v>91</v>
      </c>
      <c r="E50" s="199">
        <v>4</v>
      </c>
      <c r="F50" s="199">
        <v>0</v>
      </c>
      <c r="G50" s="200">
        <f>E50*F50</f>
        <v>0</v>
      </c>
      <c r="O50" s="194">
        <v>2</v>
      </c>
      <c r="AA50" s="166">
        <v>1</v>
      </c>
      <c r="AB50" s="166">
        <v>1</v>
      </c>
      <c r="AC50" s="166">
        <v>1</v>
      </c>
      <c r="AZ50" s="166">
        <v>1</v>
      </c>
      <c r="BA50" s="166">
        <f>IF(AZ50=1,G50,0)</f>
        <v>0</v>
      </c>
      <c r="BB50" s="166">
        <f>IF(AZ50=2,G50,0)</f>
        <v>0</v>
      </c>
      <c r="BC50" s="166">
        <f>IF(AZ50=3,G50,0)</f>
        <v>0</v>
      </c>
      <c r="BD50" s="166">
        <f>IF(AZ50=4,G50,0)</f>
        <v>0</v>
      </c>
      <c r="BE50" s="166">
        <f>IF(AZ50=5,G50,0)</f>
        <v>0</v>
      </c>
      <c r="CA50" s="201">
        <v>1</v>
      </c>
      <c r="CB50" s="201">
        <v>1</v>
      </c>
      <c r="CZ50" s="166">
        <v>0.19275999999999999</v>
      </c>
    </row>
    <row r="51" spans="1:104">
      <c r="A51" s="195">
        <v>38</v>
      </c>
      <c r="B51" s="196" t="s">
        <v>168</v>
      </c>
      <c r="C51" s="197" t="s">
        <v>169</v>
      </c>
      <c r="D51" s="198" t="s">
        <v>88</v>
      </c>
      <c r="E51" s="199">
        <v>1</v>
      </c>
      <c r="F51" s="199">
        <v>0</v>
      </c>
      <c r="G51" s="200">
        <f>E51*F51</f>
        <v>0</v>
      </c>
      <c r="O51" s="194">
        <v>2</v>
      </c>
      <c r="AA51" s="166">
        <v>1</v>
      </c>
      <c r="AB51" s="166">
        <v>1</v>
      </c>
      <c r="AC51" s="166">
        <v>1</v>
      </c>
      <c r="AZ51" s="166">
        <v>1</v>
      </c>
      <c r="BA51" s="166">
        <f>IF(AZ51=1,G51,0)</f>
        <v>0</v>
      </c>
      <c r="BB51" s="166">
        <f>IF(AZ51=2,G51,0)</f>
        <v>0</v>
      </c>
      <c r="BC51" s="166">
        <f>IF(AZ51=3,G51,0)</f>
        <v>0</v>
      </c>
      <c r="BD51" s="166">
        <f>IF(AZ51=4,G51,0)</f>
        <v>0</v>
      </c>
      <c r="BE51" s="166">
        <f>IF(AZ51=5,G51,0)</f>
        <v>0</v>
      </c>
      <c r="CA51" s="201">
        <v>1</v>
      </c>
      <c r="CB51" s="201">
        <v>1</v>
      </c>
      <c r="CZ51" s="166">
        <v>2.1215999999999999</v>
      </c>
    </row>
    <row r="52" spans="1:104">
      <c r="A52" s="195">
        <v>39</v>
      </c>
      <c r="B52" s="196" t="s">
        <v>170</v>
      </c>
      <c r="C52" s="197" t="s">
        <v>171</v>
      </c>
      <c r="D52" s="198" t="s">
        <v>88</v>
      </c>
      <c r="E52" s="199">
        <v>1.65</v>
      </c>
      <c r="F52" s="199">
        <v>0</v>
      </c>
      <c r="G52" s="200">
        <f>E52*F52</f>
        <v>0</v>
      </c>
      <c r="O52" s="194">
        <v>2</v>
      </c>
      <c r="AA52" s="166">
        <v>1</v>
      </c>
      <c r="AB52" s="166">
        <v>1</v>
      </c>
      <c r="AC52" s="166">
        <v>1</v>
      </c>
      <c r="AZ52" s="166">
        <v>1</v>
      </c>
      <c r="BA52" s="166">
        <f>IF(AZ52=1,G52,0)</f>
        <v>0</v>
      </c>
      <c r="BB52" s="166">
        <f>IF(AZ52=2,G52,0)</f>
        <v>0</v>
      </c>
      <c r="BC52" s="166">
        <f>IF(AZ52=3,G52,0)</f>
        <v>0</v>
      </c>
      <c r="BD52" s="166">
        <f>IF(AZ52=4,G52,0)</f>
        <v>0</v>
      </c>
      <c r="BE52" s="166">
        <f>IF(AZ52=5,G52,0)</f>
        <v>0</v>
      </c>
      <c r="CA52" s="201">
        <v>1</v>
      </c>
      <c r="CB52" s="201">
        <v>1</v>
      </c>
      <c r="CZ52" s="166">
        <v>1.8480000000000001</v>
      </c>
    </row>
    <row r="53" spans="1:104">
      <c r="A53" s="202"/>
      <c r="B53" s="203" t="s">
        <v>76</v>
      </c>
      <c r="C53" s="204" t="str">
        <f>CONCATENATE(B49," ",C49)</f>
        <v>4 Vodorovné konstrukce</v>
      </c>
      <c r="D53" s="205"/>
      <c r="E53" s="206"/>
      <c r="F53" s="207"/>
      <c r="G53" s="208">
        <f>SUM(G49:G52)</f>
        <v>0</v>
      </c>
      <c r="O53" s="194">
        <v>4</v>
      </c>
      <c r="BA53" s="209">
        <f>SUM(BA49:BA52)</f>
        <v>0</v>
      </c>
      <c r="BB53" s="209">
        <f>SUM(BB49:BB52)</f>
        <v>0</v>
      </c>
      <c r="BC53" s="209">
        <f>SUM(BC49:BC52)</f>
        <v>0</v>
      </c>
      <c r="BD53" s="209">
        <f>SUM(BD49:BD52)</f>
        <v>0</v>
      </c>
      <c r="BE53" s="209">
        <f>SUM(BE49:BE52)</f>
        <v>0</v>
      </c>
    </row>
    <row r="54" spans="1:104">
      <c r="A54" s="187" t="s">
        <v>72</v>
      </c>
      <c r="B54" s="188" t="s">
        <v>172</v>
      </c>
      <c r="C54" s="189" t="s">
        <v>173</v>
      </c>
      <c r="D54" s="190"/>
      <c r="E54" s="191"/>
      <c r="F54" s="191"/>
      <c r="G54" s="192"/>
      <c r="H54" s="193"/>
      <c r="I54" s="193"/>
      <c r="O54" s="194">
        <v>1</v>
      </c>
    </row>
    <row r="55" spans="1:104">
      <c r="A55" s="195">
        <v>40</v>
      </c>
      <c r="B55" s="196" t="s">
        <v>174</v>
      </c>
      <c r="C55" s="197" t="s">
        <v>175</v>
      </c>
      <c r="D55" s="198" t="s">
        <v>91</v>
      </c>
      <c r="E55" s="199">
        <v>80</v>
      </c>
      <c r="F55" s="199">
        <v>0</v>
      </c>
      <c r="G55" s="200">
        <f>E55*F55</f>
        <v>0</v>
      </c>
      <c r="O55" s="194">
        <v>2</v>
      </c>
      <c r="AA55" s="166">
        <v>1</v>
      </c>
      <c r="AB55" s="166">
        <v>1</v>
      </c>
      <c r="AC55" s="166">
        <v>1</v>
      </c>
      <c r="AZ55" s="166">
        <v>1</v>
      </c>
      <c r="BA55" s="166">
        <f>IF(AZ55=1,G55,0)</f>
        <v>0</v>
      </c>
      <c r="BB55" s="166">
        <f>IF(AZ55=2,G55,0)</f>
        <v>0</v>
      </c>
      <c r="BC55" s="166">
        <f>IF(AZ55=3,G55,0)</f>
        <v>0</v>
      </c>
      <c r="BD55" s="166">
        <f>IF(AZ55=4,G55,0)</f>
        <v>0</v>
      </c>
      <c r="BE55" s="166">
        <f>IF(AZ55=5,G55,0)</f>
        <v>0</v>
      </c>
      <c r="CA55" s="201">
        <v>1</v>
      </c>
      <c r="CB55" s="201">
        <v>1</v>
      </c>
      <c r="CZ55" s="166">
        <v>0.60104000000000002</v>
      </c>
    </row>
    <row r="56" spans="1:104">
      <c r="A56" s="195">
        <v>41</v>
      </c>
      <c r="B56" s="196" t="s">
        <v>176</v>
      </c>
      <c r="C56" s="197" t="s">
        <v>177</v>
      </c>
      <c r="D56" s="198" t="s">
        <v>91</v>
      </c>
      <c r="E56" s="199">
        <v>4</v>
      </c>
      <c r="F56" s="199">
        <v>0</v>
      </c>
      <c r="G56" s="200">
        <f>E56*F56</f>
        <v>0</v>
      </c>
      <c r="O56" s="194">
        <v>2</v>
      </c>
      <c r="AA56" s="166">
        <v>1</v>
      </c>
      <c r="AB56" s="166">
        <v>1</v>
      </c>
      <c r="AC56" s="166">
        <v>1</v>
      </c>
      <c r="AZ56" s="166">
        <v>1</v>
      </c>
      <c r="BA56" s="166">
        <f>IF(AZ56=1,G56,0)</f>
        <v>0</v>
      </c>
      <c r="BB56" s="166">
        <f>IF(AZ56=2,G56,0)</f>
        <v>0</v>
      </c>
      <c r="BC56" s="166">
        <f>IF(AZ56=3,G56,0)</f>
        <v>0</v>
      </c>
      <c r="BD56" s="166">
        <f>IF(AZ56=4,G56,0)</f>
        <v>0</v>
      </c>
      <c r="BE56" s="166">
        <f>IF(AZ56=5,G56,0)</f>
        <v>0</v>
      </c>
      <c r="CA56" s="201">
        <v>1</v>
      </c>
      <c r="CB56" s="201">
        <v>1</v>
      </c>
      <c r="CZ56" s="166">
        <v>0.28799999999999998</v>
      </c>
    </row>
    <row r="57" spans="1:104">
      <c r="A57" s="195">
        <v>42</v>
      </c>
      <c r="B57" s="196" t="s">
        <v>178</v>
      </c>
      <c r="C57" s="197" t="s">
        <v>179</v>
      </c>
      <c r="D57" s="198" t="s">
        <v>91</v>
      </c>
      <c r="E57" s="199">
        <v>4</v>
      </c>
      <c r="F57" s="199">
        <v>0</v>
      </c>
      <c r="G57" s="200">
        <f>E57*F57</f>
        <v>0</v>
      </c>
      <c r="O57" s="194">
        <v>2</v>
      </c>
      <c r="AA57" s="166">
        <v>1</v>
      </c>
      <c r="AB57" s="166">
        <v>1</v>
      </c>
      <c r="AC57" s="166">
        <v>1</v>
      </c>
      <c r="AZ57" s="166">
        <v>1</v>
      </c>
      <c r="BA57" s="166">
        <f>IF(AZ57=1,G57,0)</f>
        <v>0</v>
      </c>
      <c r="BB57" s="166">
        <f>IF(AZ57=2,G57,0)</f>
        <v>0</v>
      </c>
      <c r="BC57" s="166">
        <f>IF(AZ57=3,G57,0)</f>
        <v>0</v>
      </c>
      <c r="BD57" s="166">
        <f>IF(AZ57=4,G57,0)</f>
        <v>0</v>
      </c>
      <c r="BE57" s="166">
        <f>IF(AZ57=5,G57,0)</f>
        <v>0</v>
      </c>
      <c r="CA57" s="201">
        <v>1</v>
      </c>
      <c r="CB57" s="201">
        <v>1</v>
      </c>
      <c r="CZ57" s="166">
        <v>9.2799999999999994E-2</v>
      </c>
    </row>
    <row r="58" spans="1:104">
      <c r="A58" s="195">
        <v>43</v>
      </c>
      <c r="B58" s="196" t="s">
        <v>180</v>
      </c>
      <c r="C58" s="197" t="s">
        <v>181</v>
      </c>
      <c r="D58" s="198" t="s">
        <v>91</v>
      </c>
      <c r="E58" s="199">
        <v>4</v>
      </c>
      <c r="F58" s="199">
        <v>0</v>
      </c>
      <c r="G58" s="200">
        <f>E58*F58</f>
        <v>0</v>
      </c>
      <c r="O58" s="194">
        <v>2</v>
      </c>
      <c r="AA58" s="166">
        <v>1</v>
      </c>
      <c r="AB58" s="166">
        <v>1</v>
      </c>
      <c r="AC58" s="166">
        <v>1</v>
      </c>
      <c r="AZ58" s="166">
        <v>1</v>
      </c>
      <c r="BA58" s="166">
        <f>IF(AZ58=1,G58,0)</f>
        <v>0</v>
      </c>
      <c r="BB58" s="166">
        <f>IF(AZ58=2,G58,0)</f>
        <v>0</v>
      </c>
      <c r="BC58" s="166">
        <f>IF(AZ58=3,G58,0)</f>
        <v>0</v>
      </c>
      <c r="BD58" s="166">
        <f>IF(AZ58=4,G58,0)</f>
        <v>0</v>
      </c>
      <c r="BE58" s="166">
        <f>IF(AZ58=5,G58,0)</f>
        <v>0</v>
      </c>
      <c r="CA58" s="201">
        <v>1</v>
      </c>
      <c r="CB58" s="201">
        <v>1</v>
      </c>
      <c r="CZ58" s="166">
        <v>0</v>
      </c>
    </row>
    <row r="59" spans="1:104">
      <c r="A59" s="195">
        <v>44</v>
      </c>
      <c r="B59" s="196" t="s">
        <v>182</v>
      </c>
      <c r="C59" s="197" t="s">
        <v>183</v>
      </c>
      <c r="D59" s="198" t="s">
        <v>91</v>
      </c>
      <c r="E59" s="199">
        <v>4</v>
      </c>
      <c r="F59" s="199">
        <v>0</v>
      </c>
      <c r="G59" s="200">
        <f>E59*F59</f>
        <v>0</v>
      </c>
      <c r="O59" s="194">
        <v>2</v>
      </c>
      <c r="AA59" s="166">
        <v>3</v>
      </c>
      <c r="AB59" s="166">
        <v>1</v>
      </c>
      <c r="AC59" s="166">
        <v>59245095</v>
      </c>
      <c r="AZ59" s="166">
        <v>1</v>
      </c>
      <c r="BA59" s="166">
        <f>IF(AZ59=1,G59,0)</f>
        <v>0</v>
      </c>
      <c r="BB59" s="166">
        <f>IF(AZ59=2,G59,0)</f>
        <v>0</v>
      </c>
      <c r="BC59" s="166">
        <f>IF(AZ59=3,G59,0)</f>
        <v>0</v>
      </c>
      <c r="BD59" s="166">
        <f>IF(AZ59=4,G59,0)</f>
        <v>0</v>
      </c>
      <c r="BE59" s="166">
        <f>IF(AZ59=5,G59,0)</f>
        <v>0</v>
      </c>
      <c r="CA59" s="201">
        <v>3</v>
      </c>
      <c r="CB59" s="201">
        <v>1</v>
      </c>
      <c r="CZ59" s="166">
        <v>0.18</v>
      </c>
    </row>
    <row r="60" spans="1:104">
      <c r="A60" s="202"/>
      <c r="B60" s="203" t="s">
        <v>76</v>
      </c>
      <c r="C60" s="204" t="str">
        <f>CONCATENATE(B54," ",C54)</f>
        <v>5 Komunikace</v>
      </c>
      <c r="D60" s="205"/>
      <c r="E60" s="206"/>
      <c r="F60" s="207"/>
      <c r="G60" s="208">
        <f>SUM(G54:G59)</f>
        <v>0</v>
      </c>
      <c r="O60" s="194">
        <v>4</v>
      </c>
      <c r="BA60" s="209">
        <f>SUM(BA54:BA59)</f>
        <v>0</v>
      </c>
      <c r="BB60" s="209">
        <f>SUM(BB54:BB59)</f>
        <v>0</v>
      </c>
      <c r="BC60" s="209">
        <f>SUM(BC54:BC59)</f>
        <v>0</v>
      </c>
      <c r="BD60" s="209">
        <f>SUM(BD54:BD59)</f>
        <v>0</v>
      </c>
      <c r="BE60" s="209">
        <f>SUM(BE54:BE59)</f>
        <v>0</v>
      </c>
    </row>
    <row r="61" spans="1:104">
      <c r="A61" s="187" t="s">
        <v>72</v>
      </c>
      <c r="B61" s="188" t="s">
        <v>184</v>
      </c>
      <c r="C61" s="189" t="s">
        <v>185</v>
      </c>
      <c r="D61" s="190"/>
      <c r="E61" s="191"/>
      <c r="F61" s="191"/>
      <c r="G61" s="192"/>
      <c r="H61" s="193"/>
      <c r="I61" s="193"/>
      <c r="O61" s="194">
        <v>1</v>
      </c>
    </row>
    <row r="62" spans="1:104" ht="22.5">
      <c r="A62" s="195">
        <v>45</v>
      </c>
      <c r="B62" s="196" t="s">
        <v>186</v>
      </c>
      <c r="C62" s="197" t="s">
        <v>187</v>
      </c>
      <c r="D62" s="198" t="s">
        <v>88</v>
      </c>
      <c r="E62" s="199">
        <v>0.4</v>
      </c>
      <c r="F62" s="199">
        <v>0</v>
      </c>
      <c r="G62" s="200">
        <f>E62*F62</f>
        <v>0</v>
      </c>
      <c r="O62" s="194">
        <v>2</v>
      </c>
      <c r="AA62" s="166">
        <v>1</v>
      </c>
      <c r="AB62" s="166">
        <v>1</v>
      </c>
      <c r="AC62" s="166">
        <v>1</v>
      </c>
      <c r="AZ62" s="166">
        <v>1</v>
      </c>
      <c r="BA62" s="166">
        <f>IF(AZ62=1,G62,0)</f>
        <v>0</v>
      </c>
      <c r="BB62" s="166">
        <f>IF(AZ62=2,G62,0)</f>
        <v>0</v>
      </c>
      <c r="BC62" s="166">
        <f>IF(AZ62=3,G62,0)</f>
        <v>0</v>
      </c>
      <c r="BD62" s="166">
        <f>IF(AZ62=4,G62,0)</f>
        <v>0</v>
      </c>
      <c r="BE62" s="166">
        <f>IF(AZ62=5,G62,0)</f>
        <v>0</v>
      </c>
      <c r="CA62" s="201">
        <v>1</v>
      </c>
      <c r="CB62" s="201">
        <v>1</v>
      </c>
      <c r="CZ62" s="166">
        <v>2.5</v>
      </c>
    </row>
    <row r="63" spans="1:104">
      <c r="A63" s="195">
        <v>46</v>
      </c>
      <c r="B63" s="196" t="s">
        <v>188</v>
      </c>
      <c r="C63" s="197" t="s">
        <v>189</v>
      </c>
      <c r="D63" s="198" t="s">
        <v>91</v>
      </c>
      <c r="E63" s="199">
        <v>4</v>
      </c>
      <c r="F63" s="199">
        <v>0</v>
      </c>
      <c r="G63" s="200">
        <f>E63*F63</f>
        <v>0</v>
      </c>
      <c r="O63" s="194">
        <v>2</v>
      </c>
      <c r="AA63" s="166">
        <v>1</v>
      </c>
      <c r="AB63" s="166">
        <v>1</v>
      </c>
      <c r="AC63" s="166">
        <v>1</v>
      </c>
      <c r="AZ63" s="166">
        <v>1</v>
      </c>
      <c r="BA63" s="166">
        <f>IF(AZ63=1,G63,0)</f>
        <v>0</v>
      </c>
      <c r="BB63" s="166">
        <f>IF(AZ63=2,G63,0)</f>
        <v>0</v>
      </c>
      <c r="BC63" s="166">
        <f>IF(AZ63=3,G63,0)</f>
        <v>0</v>
      </c>
      <c r="BD63" s="166">
        <f>IF(AZ63=4,G63,0)</f>
        <v>0</v>
      </c>
      <c r="BE63" s="166">
        <f>IF(AZ63=5,G63,0)</f>
        <v>0</v>
      </c>
      <c r="CA63" s="201">
        <v>1</v>
      </c>
      <c r="CB63" s="201">
        <v>1</v>
      </c>
      <c r="CZ63" s="166">
        <v>0.30360999999999999</v>
      </c>
    </row>
    <row r="64" spans="1:104" ht="22.5">
      <c r="A64" s="195">
        <v>47</v>
      </c>
      <c r="B64" s="196" t="s">
        <v>190</v>
      </c>
      <c r="C64" s="197" t="s">
        <v>191</v>
      </c>
      <c r="D64" s="198" t="s">
        <v>145</v>
      </c>
      <c r="E64" s="199">
        <v>4.38</v>
      </c>
      <c r="F64" s="199">
        <v>0</v>
      </c>
      <c r="G64" s="200">
        <f>E64*F64</f>
        <v>0</v>
      </c>
      <c r="O64" s="194">
        <v>2</v>
      </c>
      <c r="AA64" s="166">
        <v>1</v>
      </c>
      <c r="AB64" s="166">
        <v>1</v>
      </c>
      <c r="AC64" s="166">
        <v>1</v>
      </c>
      <c r="AZ64" s="166">
        <v>1</v>
      </c>
      <c r="BA64" s="166">
        <f>IF(AZ64=1,G64,0)</f>
        <v>0</v>
      </c>
      <c r="BB64" s="166">
        <f>IF(AZ64=2,G64,0)</f>
        <v>0</v>
      </c>
      <c r="BC64" s="166">
        <f>IF(AZ64=3,G64,0)</f>
        <v>0</v>
      </c>
      <c r="BD64" s="166">
        <f>IF(AZ64=4,G64,0)</f>
        <v>0</v>
      </c>
      <c r="BE64" s="166">
        <f>IF(AZ64=5,G64,0)</f>
        <v>0</v>
      </c>
      <c r="CA64" s="201">
        <v>1</v>
      </c>
      <c r="CB64" s="201">
        <v>1</v>
      </c>
      <c r="CZ64" s="166">
        <v>1.2149999999999999E-2</v>
      </c>
    </row>
    <row r="65" spans="1:104" ht="22.5">
      <c r="A65" s="195">
        <v>48</v>
      </c>
      <c r="B65" s="196" t="s">
        <v>192</v>
      </c>
      <c r="C65" s="197" t="s">
        <v>193</v>
      </c>
      <c r="D65" s="198" t="s">
        <v>145</v>
      </c>
      <c r="E65" s="199">
        <v>23.352</v>
      </c>
      <c r="F65" s="199">
        <v>0</v>
      </c>
      <c r="G65" s="200">
        <f>E65*F65</f>
        <v>0</v>
      </c>
      <c r="O65" s="194">
        <v>2</v>
      </c>
      <c r="AA65" s="166">
        <v>1</v>
      </c>
      <c r="AB65" s="166">
        <v>1</v>
      </c>
      <c r="AC65" s="166">
        <v>1</v>
      </c>
      <c r="AZ65" s="166">
        <v>1</v>
      </c>
      <c r="BA65" s="166">
        <f>IF(AZ65=1,G65,0)</f>
        <v>0</v>
      </c>
      <c r="BB65" s="166">
        <f>IF(AZ65=2,G65,0)</f>
        <v>0</v>
      </c>
      <c r="BC65" s="166">
        <f>IF(AZ65=3,G65,0)</f>
        <v>0</v>
      </c>
      <c r="BD65" s="166">
        <f>IF(AZ65=4,G65,0)</f>
        <v>0</v>
      </c>
      <c r="BE65" s="166">
        <f>IF(AZ65=5,G65,0)</f>
        <v>0</v>
      </c>
      <c r="CA65" s="201">
        <v>1</v>
      </c>
      <c r="CB65" s="201">
        <v>1</v>
      </c>
      <c r="CZ65" s="166">
        <v>1.9460000000000002E-2</v>
      </c>
    </row>
    <row r="66" spans="1:104" ht="22.5">
      <c r="A66" s="195">
        <v>49</v>
      </c>
      <c r="B66" s="196" t="s">
        <v>194</v>
      </c>
      <c r="C66" s="197" t="s">
        <v>195</v>
      </c>
      <c r="D66" s="198" t="s">
        <v>138</v>
      </c>
      <c r="E66" s="199">
        <v>5</v>
      </c>
      <c r="F66" s="199">
        <v>0</v>
      </c>
      <c r="G66" s="200">
        <f>E66*F66</f>
        <v>0</v>
      </c>
      <c r="O66" s="194">
        <v>2</v>
      </c>
      <c r="AA66" s="166">
        <v>1</v>
      </c>
      <c r="AB66" s="166">
        <v>1</v>
      </c>
      <c r="AC66" s="166">
        <v>1</v>
      </c>
      <c r="AZ66" s="166">
        <v>1</v>
      </c>
      <c r="BA66" s="166">
        <f>IF(AZ66=1,G66,0)</f>
        <v>0</v>
      </c>
      <c r="BB66" s="166">
        <f>IF(AZ66=2,G66,0)</f>
        <v>0</v>
      </c>
      <c r="BC66" s="166">
        <f>IF(AZ66=3,G66,0)</f>
        <v>0</v>
      </c>
      <c r="BD66" s="166">
        <f>IF(AZ66=4,G66,0)</f>
        <v>0</v>
      </c>
      <c r="BE66" s="166">
        <f>IF(AZ66=5,G66,0)</f>
        <v>0</v>
      </c>
      <c r="CA66" s="201">
        <v>1</v>
      </c>
      <c r="CB66" s="201">
        <v>1</v>
      </c>
      <c r="CZ66" s="166">
        <v>0.40952</v>
      </c>
    </row>
    <row r="67" spans="1:104" ht="22.5">
      <c r="A67" s="195">
        <v>50</v>
      </c>
      <c r="B67" s="196" t="s">
        <v>196</v>
      </c>
      <c r="C67" s="197" t="s">
        <v>197</v>
      </c>
      <c r="D67" s="198" t="s">
        <v>138</v>
      </c>
      <c r="E67" s="199">
        <v>1</v>
      </c>
      <c r="F67" s="199">
        <v>0</v>
      </c>
      <c r="G67" s="200">
        <f>E67*F67</f>
        <v>0</v>
      </c>
      <c r="O67" s="194">
        <v>2</v>
      </c>
      <c r="AA67" s="166">
        <v>1</v>
      </c>
      <c r="AB67" s="166">
        <v>1</v>
      </c>
      <c r="AC67" s="166">
        <v>1</v>
      </c>
      <c r="AZ67" s="166">
        <v>1</v>
      </c>
      <c r="BA67" s="166">
        <f>IF(AZ67=1,G67,0)</f>
        <v>0</v>
      </c>
      <c r="BB67" s="166">
        <f>IF(AZ67=2,G67,0)</f>
        <v>0</v>
      </c>
      <c r="BC67" s="166">
        <f>IF(AZ67=3,G67,0)</f>
        <v>0</v>
      </c>
      <c r="BD67" s="166">
        <f>IF(AZ67=4,G67,0)</f>
        <v>0</v>
      </c>
      <c r="BE67" s="166">
        <f>IF(AZ67=5,G67,0)</f>
        <v>0</v>
      </c>
      <c r="CA67" s="201">
        <v>1</v>
      </c>
      <c r="CB67" s="201">
        <v>1</v>
      </c>
      <c r="CZ67" s="166">
        <v>3.2292000000000001</v>
      </c>
    </row>
    <row r="68" spans="1:104" ht="22.5">
      <c r="A68" s="195">
        <v>51</v>
      </c>
      <c r="B68" s="196" t="s">
        <v>198</v>
      </c>
      <c r="C68" s="197" t="s">
        <v>199</v>
      </c>
      <c r="D68" s="198" t="s">
        <v>138</v>
      </c>
      <c r="E68" s="199">
        <v>2</v>
      </c>
      <c r="F68" s="199">
        <v>0</v>
      </c>
      <c r="G68" s="200">
        <f>E68*F68</f>
        <v>0</v>
      </c>
      <c r="O68" s="194">
        <v>2</v>
      </c>
      <c r="AA68" s="166">
        <v>1</v>
      </c>
      <c r="AB68" s="166">
        <v>1</v>
      </c>
      <c r="AC68" s="166">
        <v>1</v>
      </c>
      <c r="AZ68" s="166">
        <v>1</v>
      </c>
      <c r="BA68" s="166">
        <f>IF(AZ68=1,G68,0)</f>
        <v>0</v>
      </c>
      <c r="BB68" s="166">
        <f>IF(AZ68=2,G68,0)</f>
        <v>0</v>
      </c>
      <c r="BC68" s="166">
        <f>IF(AZ68=3,G68,0)</f>
        <v>0</v>
      </c>
      <c r="BD68" s="166">
        <f>IF(AZ68=4,G68,0)</f>
        <v>0</v>
      </c>
      <c r="BE68" s="166">
        <f>IF(AZ68=5,G68,0)</f>
        <v>0</v>
      </c>
      <c r="CA68" s="201">
        <v>1</v>
      </c>
      <c r="CB68" s="201">
        <v>1</v>
      </c>
      <c r="CZ68" s="166">
        <v>0.16502</v>
      </c>
    </row>
    <row r="69" spans="1:104">
      <c r="A69" s="195">
        <v>52</v>
      </c>
      <c r="B69" s="196" t="s">
        <v>200</v>
      </c>
      <c r="C69" s="197" t="s">
        <v>201</v>
      </c>
      <c r="D69" s="198" t="s">
        <v>138</v>
      </c>
      <c r="E69" s="199">
        <v>18</v>
      </c>
      <c r="F69" s="199">
        <v>0</v>
      </c>
      <c r="G69" s="200">
        <f>E69*F69</f>
        <v>0</v>
      </c>
      <c r="O69" s="194">
        <v>2</v>
      </c>
      <c r="AA69" s="166">
        <v>1</v>
      </c>
      <c r="AB69" s="166">
        <v>1</v>
      </c>
      <c r="AC69" s="166">
        <v>1</v>
      </c>
      <c r="AZ69" s="166">
        <v>1</v>
      </c>
      <c r="BA69" s="166">
        <f>IF(AZ69=1,G69,0)</f>
        <v>0</v>
      </c>
      <c r="BB69" s="166">
        <f>IF(AZ69=2,G69,0)</f>
        <v>0</v>
      </c>
      <c r="BC69" s="166">
        <f>IF(AZ69=3,G69,0)</f>
        <v>0</v>
      </c>
      <c r="BD69" s="166">
        <f>IF(AZ69=4,G69,0)</f>
        <v>0</v>
      </c>
      <c r="BE69" s="166">
        <f>IF(AZ69=5,G69,0)</f>
        <v>0</v>
      </c>
      <c r="CA69" s="201">
        <v>1</v>
      </c>
      <c r="CB69" s="201">
        <v>1</v>
      </c>
      <c r="CZ69" s="166">
        <v>1.32E-2</v>
      </c>
    </row>
    <row r="70" spans="1:104" ht="22.5">
      <c r="A70" s="195">
        <v>53</v>
      </c>
      <c r="B70" s="196" t="s">
        <v>202</v>
      </c>
      <c r="C70" s="197" t="s">
        <v>203</v>
      </c>
      <c r="D70" s="198" t="s">
        <v>88</v>
      </c>
      <c r="E70" s="199">
        <v>0.86</v>
      </c>
      <c r="F70" s="199">
        <v>0</v>
      </c>
      <c r="G70" s="200">
        <f>E70*F70</f>
        <v>0</v>
      </c>
      <c r="O70" s="194">
        <v>2</v>
      </c>
      <c r="AA70" s="166">
        <v>1</v>
      </c>
      <c r="AB70" s="166">
        <v>1</v>
      </c>
      <c r="AC70" s="166">
        <v>1</v>
      </c>
      <c r="AZ70" s="166">
        <v>1</v>
      </c>
      <c r="BA70" s="166">
        <f>IF(AZ70=1,G70,0)</f>
        <v>0</v>
      </c>
      <c r="BB70" s="166">
        <f>IF(AZ70=2,G70,0)</f>
        <v>0</v>
      </c>
      <c r="BC70" s="166">
        <f>IF(AZ70=3,G70,0)</f>
        <v>0</v>
      </c>
      <c r="BD70" s="166">
        <f>IF(AZ70=4,G70,0)</f>
        <v>0</v>
      </c>
      <c r="BE70" s="166">
        <f>IF(AZ70=5,G70,0)</f>
        <v>0</v>
      </c>
      <c r="CA70" s="201">
        <v>1</v>
      </c>
      <c r="CB70" s="201">
        <v>1</v>
      </c>
      <c r="CZ70" s="166">
        <v>2.5249999999999999</v>
      </c>
    </row>
    <row r="71" spans="1:104">
      <c r="A71" s="195">
        <v>54</v>
      </c>
      <c r="B71" s="196" t="s">
        <v>204</v>
      </c>
      <c r="C71" s="197" t="s">
        <v>205</v>
      </c>
      <c r="D71" s="198" t="s">
        <v>75</v>
      </c>
      <c r="E71" s="199">
        <v>1</v>
      </c>
      <c r="F71" s="199">
        <v>0</v>
      </c>
      <c r="G71" s="200">
        <f>E71*F71</f>
        <v>0</v>
      </c>
      <c r="O71" s="194">
        <v>2</v>
      </c>
      <c r="AA71" s="166">
        <v>12</v>
      </c>
      <c r="AB71" s="166">
        <v>0</v>
      </c>
      <c r="AC71" s="166">
        <v>114</v>
      </c>
      <c r="AZ71" s="166">
        <v>1</v>
      </c>
      <c r="BA71" s="166">
        <f>IF(AZ71=1,G71,0)</f>
        <v>0</v>
      </c>
      <c r="BB71" s="166">
        <f>IF(AZ71=2,G71,0)</f>
        <v>0</v>
      </c>
      <c r="BC71" s="166">
        <f>IF(AZ71=3,G71,0)</f>
        <v>0</v>
      </c>
      <c r="BD71" s="166">
        <f>IF(AZ71=4,G71,0)</f>
        <v>0</v>
      </c>
      <c r="BE71" s="166">
        <f>IF(AZ71=5,G71,0)</f>
        <v>0</v>
      </c>
      <c r="CA71" s="201">
        <v>12</v>
      </c>
      <c r="CB71" s="201">
        <v>0</v>
      </c>
      <c r="CZ71" s="166">
        <v>0.01</v>
      </c>
    </row>
    <row r="72" spans="1:104">
      <c r="A72" s="195">
        <v>55</v>
      </c>
      <c r="B72" s="196" t="s">
        <v>206</v>
      </c>
      <c r="C72" s="197" t="s">
        <v>207</v>
      </c>
      <c r="D72" s="198" t="s">
        <v>75</v>
      </c>
      <c r="E72" s="199">
        <v>4</v>
      </c>
      <c r="F72" s="199">
        <v>0</v>
      </c>
      <c r="G72" s="200">
        <f>E72*F72</f>
        <v>0</v>
      </c>
      <c r="O72" s="194">
        <v>2</v>
      </c>
      <c r="AA72" s="166">
        <v>12</v>
      </c>
      <c r="AB72" s="166">
        <v>0</v>
      </c>
      <c r="AC72" s="166">
        <v>46</v>
      </c>
      <c r="AZ72" s="166">
        <v>1</v>
      </c>
      <c r="BA72" s="166">
        <f>IF(AZ72=1,G72,0)</f>
        <v>0</v>
      </c>
      <c r="BB72" s="166">
        <f>IF(AZ72=2,G72,0)</f>
        <v>0</v>
      </c>
      <c r="BC72" s="166">
        <f>IF(AZ72=3,G72,0)</f>
        <v>0</v>
      </c>
      <c r="BD72" s="166">
        <f>IF(AZ72=4,G72,0)</f>
        <v>0</v>
      </c>
      <c r="BE72" s="166">
        <f>IF(AZ72=5,G72,0)</f>
        <v>0</v>
      </c>
      <c r="CA72" s="201">
        <v>12</v>
      </c>
      <c r="CB72" s="201">
        <v>0</v>
      </c>
      <c r="CZ72" s="166">
        <v>0</v>
      </c>
    </row>
    <row r="73" spans="1:104">
      <c r="A73" s="195">
        <v>56</v>
      </c>
      <c r="B73" s="196" t="s">
        <v>208</v>
      </c>
      <c r="C73" s="197" t="s">
        <v>209</v>
      </c>
      <c r="D73" s="198" t="s">
        <v>145</v>
      </c>
      <c r="E73" s="199">
        <v>104.21</v>
      </c>
      <c r="F73" s="199">
        <v>0</v>
      </c>
      <c r="G73" s="200">
        <f>E73*F73</f>
        <v>0</v>
      </c>
      <c r="O73" s="194">
        <v>2</v>
      </c>
      <c r="AA73" s="166">
        <v>12</v>
      </c>
      <c r="AB73" s="166">
        <v>0</v>
      </c>
      <c r="AC73" s="166">
        <v>47</v>
      </c>
      <c r="AZ73" s="166">
        <v>1</v>
      </c>
      <c r="BA73" s="166">
        <f>IF(AZ73=1,G73,0)</f>
        <v>0</v>
      </c>
      <c r="BB73" s="166">
        <f>IF(AZ73=2,G73,0)</f>
        <v>0</v>
      </c>
      <c r="BC73" s="166">
        <f>IF(AZ73=3,G73,0)</f>
        <v>0</v>
      </c>
      <c r="BD73" s="166">
        <f>IF(AZ73=4,G73,0)</f>
        <v>0</v>
      </c>
      <c r="BE73" s="166">
        <f>IF(AZ73=5,G73,0)</f>
        <v>0</v>
      </c>
      <c r="CA73" s="201">
        <v>12</v>
      </c>
      <c r="CB73" s="201">
        <v>0</v>
      </c>
      <c r="CZ73" s="166">
        <v>0</v>
      </c>
    </row>
    <row r="74" spans="1:104">
      <c r="A74" s="195">
        <v>57</v>
      </c>
      <c r="B74" s="196" t="s">
        <v>210</v>
      </c>
      <c r="C74" s="197" t="s">
        <v>211</v>
      </c>
      <c r="D74" s="198" t="s">
        <v>145</v>
      </c>
      <c r="E74" s="199">
        <v>104.21</v>
      </c>
      <c r="F74" s="199">
        <v>0</v>
      </c>
      <c r="G74" s="200">
        <f>E74*F74</f>
        <v>0</v>
      </c>
      <c r="O74" s="194">
        <v>2</v>
      </c>
      <c r="AA74" s="166">
        <v>12</v>
      </c>
      <c r="AB74" s="166">
        <v>0</v>
      </c>
      <c r="AC74" s="166">
        <v>2</v>
      </c>
      <c r="AZ74" s="166">
        <v>1</v>
      </c>
      <c r="BA74" s="166">
        <f>IF(AZ74=1,G74,0)</f>
        <v>0</v>
      </c>
      <c r="BB74" s="166">
        <f>IF(AZ74=2,G74,0)</f>
        <v>0</v>
      </c>
      <c r="BC74" s="166">
        <f>IF(AZ74=3,G74,0)</f>
        <v>0</v>
      </c>
      <c r="BD74" s="166">
        <f>IF(AZ74=4,G74,0)</f>
        <v>0</v>
      </c>
      <c r="BE74" s="166">
        <f>IF(AZ74=5,G74,0)</f>
        <v>0</v>
      </c>
      <c r="CA74" s="201">
        <v>12</v>
      </c>
      <c r="CB74" s="201">
        <v>0</v>
      </c>
      <c r="CZ74" s="166">
        <v>0</v>
      </c>
    </row>
    <row r="75" spans="1:104">
      <c r="A75" s="195">
        <v>58</v>
      </c>
      <c r="B75" s="196" t="s">
        <v>212</v>
      </c>
      <c r="C75" s="197" t="s">
        <v>213</v>
      </c>
      <c r="D75" s="198" t="s">
        <v>145</v>
      </c>
      <c r="E75" s="199">
        <v>104.21</v>
      </c>
      <c r="F75" s="199">
        <v>0</v>
      </c>
      <c r="G75" s="200">
        <f>E75*F75</f>
        <v>0</v>
      </c>
      <c r="O75" s="194">
        <v>2</v>
      </c>
      <c r="AA75" s="166">
        <v>12</v>
      </c>
      <c r="AB75" s="166">
        <v>0</v>
      </c>
      <c r="AC75" s="166">
        <v>3</v>
      </c>
      <c r="AZ75" s="166">
        <v>1</v>
      </c>
      <c r="BA75" s="166">
        <f>IF(AZ75=1,G75,0)</f>
        <v>0</v>
      </c>
      <c r="BB75" s="166">
        <f>IF(AZ75=2,G75,0)</f>
        <v>0</v>
      </c>
      <c r="BC75" s="166">
        <f>IF(AZ75=3,G75,0)</f>
        <v>0</v>
      </c>
      <c r="BD75" s="166">
        <f>IF(AZ75=4,G75,0)</f>
        <v>0</v>
      </c>
      <c r="BE75" s="166">
        <f>IF(AZ75=5,G75,0)</f>
        <v>0</v>
      </c>
      <c r="CA75" s="201">
        <v>12</v>
      </c>
      <c r="CB75" s="201">
        <v>0</v>
      </c>
      <c r="CZ75" s="166">
        <v>0</v>
      </c>
    </row>
    <row r="76" spans="1:104">
      <c r="A76" s="195">
        <v>59</v>
      </c>
      <c r="B76" s="196" t="s">
        <v>214</v>
      </c>
      <c r="C76" s="197" t="s">
        <v>215</v>
      </c>
      <c r="D76" s="198" t="s">
        <v>216</v>
      </c>
      <c r="E76" s="199">
        <v>1</v>
      </c>
      <c r="F76" s="199">
        <v>0</v>
      </c>
      <c r="G76" s="200">
        <f>E76*F76</f>
        <v>0</v>
      </c>
      <c r="O76" s="194">
        <v>2</v>
      </c>
      <c r="AA76" s="166">
        <v>12</v>
      </c>
      <c r="AB76" s="166">
        <v>0</v>
      </c>
      <c r="AC76" s="166">
        <v>4</v>
      </c>
      <c r="AZ76" s="166">
        <v>1</v>
      </c>
      <c r="BA76" s="166">
        <f>IF(AZ76=1,G76,0)</f>
        <v>0</v>
      </c>
      <c r="BB76" s="166">
        <f>IF(AZ76=2,G76,0)</f>
        <v>0</v>
      </c>
      <c r="BC76" s="166">
        <f>IF(AZ76=3,G76,0)</f>
        <v>0</v>
      </c>
      <c r="BD76" s="166">
        <f>IF(AZ76=4,G76,0)</f>
        <v>0</v>
      </c>
      <c r="BE76" s="166">
        <f>IF(AZ76=5,G76,0)</f>
        <v>0</v>
      </c>
      <c r="CA76" s="201">
        <v>12</v>
      </c>
      <c r="CB76" s="201">
        <v>0</v>
      </c>
      <c r="CZ76" s="166">
        <v>0</v>
      </c>
    </row>
    <row r="77" spans="1:104">
      <c r="A77" s="195">
        <v>60</v>
      </c>
      <c r="B77" s="196" t="s">
        <v>217</v>
      </c>
      <c r="C77" s="197" t="s">
        <v>218</v>
      </c>
      <c r="D77" s="198" t="s">
        <v>75</v>
      </c>
      <c r="E77" s="199">
        <v>3</v>
      </c>
      <c r="F77" s="199">
        <v>0</v>
      </c>
      <c r="G77" s="200">
        <f>E77*F77</f>
        <v>0</v>
      </c>
      <c r="O77" s="194">
        <v>2</v>
      </c>
      <c r="AA77" s="166">
        <v>12</v>
      </c>
      <c r="AB77" s="166">
        <v>0</v>
      </c>
      <c r="AC77" s="166">
        <v>52</v>
      </c>
      <c r="AZ77" s="166">
        <v>1</v>
      </c>
      <c r="BA77" s="166">
        <f>IF(AZ77=1,G77,0)</f>
        <v>0</v>
      </c>
      <c r="BB77" s="166">
        <f>IF(AZ77=2,G77,0)</f>
        <v>0</v>
      </c>
      <c r="BC77" s="166">
        <f>IF(AZ77=3,G77,0)</f>
        <v>0</v>
      </c>
      <c r="BD77" s="166">
        <f>IF(AZ77=4,G77,0)</f>
        <v>0</v>
      </c>
      <c r="BE77" s="166">
        <f>IF(AZ77=5,G77,0)</f>
        <v>0</v>
      </c>
      <c r="CA77" s="201">
        <v>12</v>
      </c>
      <c r="CB77" s="201">
        <v>0</v>
      </c>
      <c r="CZ77" s="166">
        <v>0</v>
      </c>
    </row>
    <row r="78" spans="1:104">
      <c r="A78" s="195">
        <v>61</v>
      </c>
      <c r="B78" s="196" t="s">
        <v>219</v>
      </c>
      <c r="C78" s="197" t="s">
        <v>220</v>
      </c>
      <c r="D78" s="198" t="s">
        <v>216</v>
      </c>
      <c r="E78" s="199">
        <v>3</v>
      </c>
      <c r="F78" s="199">
        <v>0</v>
      </c>
      <c r="G78" s="200">
        <f>E78*F78</f>
        <v>0</v>
      </c>
      <c r="O78" s="194">
        <v>2</v>
      </c>
      <c r="AA78" s="166">
        <v>12</v>
      </c>
      <c r="AB78" s="166">
        <v>0</v>
      </c>
      <c r="AC78" s="166">
        <v>53</v>
      </c>
      <c r="AZ78" s="166">
        <v>1</v>
      </c>
      <c r="BA78" s="166">
        <f>IF(AZ78=1,G78,0)</f>
        <v>0</v>
      </c>
      <c r="BB78" s="166">
        <f>IF(AZ78=2,G78,0)</f>
        <v>0</v>
      </c>
      <c r="BC78" s="166">
        <f>IF(AZ78=3,G78,0)</f>
        <v>0</v>
      </c>
      <c r="BD78" s="166">
        <f>IF(AZ78=4,G78,0)</f>
        <v>0</v>
      </c>
      <c r="BE78" s="166">
        <f>IF(AZ78=5,G78,0)</f>
        <v>0</v>
      </c>
      <c r="CA78" s="201">
        <v>12</v>
      </c>
      <c r="CB78" s="201">
        <v>0</v>
      </c>
      <c r="CZ78" s="166">
        <v>0</v>
      </c>
    </row>
    <row r="79" spans="1:104">
      <c r="A79" s="195">
        <v>62</v>
      </c>
      <c r="B79" s="196" t="s">
        <v>221</v>
      </c>
      <c r="C79" s="197" t="s">
        <v>222</v>
      </c>
      <c r="D79" s="198" t="s">
        <v>223</v>
      </c>
      <c r="E79" s="199">
        <v>24</v>
      </c>
      <c r="F79" s="199">
        <v>0</v>
      </c>
      <c r="G79" s="200">
        <f>E79*F79</f>
        <v>0</v>
      </c>
      <c r="O79" s="194">
        <v>2</v>
      </c>
      <c r="AA79" s="166">
        <v>12</v>
      </c>
      <c r="AB79" s="166">
        <v>0</v>
      </c>
      <c r="AC79" s="166">
        <v>54</v>
      </c>
      <c r="AZ79" s="166">
        <v>1</v>
      </c>
      <c r="BA79" s="166">
        <f>IF(AZ79=1,G79,0)</f>
        <v>0</v>
      </c>
      <c r="BB79" s="166">
        <f>IF(AZ79=2,G79,0)</f>
        <v>0</v>
      </c>
      <c r="BC79" s="166">
        <f>IF(AZ79=3,G79,0)</f>
        <v>0</v>
      </c>
      <c r="BD79" s="166">
        <f>IF(AZ79=4,G79,0)</f>
        <v>0</v>
      </c>
      <c r="BE79" s="166">
        <f>IF(AZ79=5,G79,0)</f>
        <v>0</v>
      </c>
      <c r="CA79" s="201">
        <v>12</v>
      </c>
      <c r="CB79" s="201">
        <v>0</v>
      </c>
      <c r="CZ79" s="166">
        <v>0</v>
      </c>
    </row>
    <row r="80" spans="1:104">
      <c r="A80" s="195">
        <v>63</v>
      </c>
      <c r="B80" s="196" t="s">
        <v>224</v>
      </c>
      <c r="C80" s="197" t="s">
        <v>225</v>
      </c>
      <c r="D80" s="198" t="s">
        <v>145</v>
      </c>
      <c r="E80" s="199">
        <v>104.21</v>
      </c>
      <c r="F80" s="199">
        <v>0</v>
      </c>
      <c r="G80" s="200">
        <f>E80*F80</f>
        <v>0</v>
      </c>
      <c r="O80" s="194">
        <v>2</v>
      </c>
      <c r="AA80" s="166">
        <v>12</v>
      </c>
      <c r="AB80" s="166">
        <v>0</v>
      </c>
      <c r="AC80" s="166">
        <v>55</v>
      </c>
      <c r="AZ80" s="166">
        <v>1</v>
      </c>
      <c r="BA80" s="166">
        <f>IF(AZ80=1,G80,0)</f>
        <v>0</v>
      </c>
      <c r="BB80" s="166">
        <f>IF(AZ80=2,G80,0)</f>
        <v>0</v>
      </c>
      <c r="BC80" s="166">
        <f>IF(AZ80=3,G80,0)</f>
        <v>0</v>
      </c>
      <c r="BD80" s="166">
        <f>IF(AZ80=4,G80,0)</f>
        <v>0</v>
      </c>
      <c r="BE80" s="166">
        <f>IF(AZ80=5,G80,0)</f>
        <v>0</v>
      </c>
      <c r="CA80" s="201">
        <v>12</v>
      </c>
      <c r="CB80" s="201">
        <v>0</v>
      </c>
      <c r="CZ80" s="166">
        <v>4.4999999999999998E-2</v>
      </c>
    </row>
    <row r="81" spans="1:104">
      <c r="A81" s="195">
        <v>64</v>
      </c>
      <c r="B81" s="196" t="s">
        <v>226</v>
      </c>
      <c r="C81" s="197" t="s">
        <v>227</v>
      </c>
      <c r="D81" s="198" t="s">
        <v>138</v>
      </c>
      <c r="E81" s="199">
        <v>1</v>
      </c>
      <c r="F81" s="199">
        <v>0</v>
      </c>
      <c r="G81" s="200">
        <f>E81*F81</f>
        <v>0</v>
      </c>
      <c r="O81" s="194">
        <v>2</v>
      </c>
      <c r="AA81" s="166">
        <v>3</v>
      </c>
      <c r="AB81" s="166">
        <v>1</v>
      </c>
      <c r="AC81" s="166" t="s">
        <v>226</v>
      </c>
      <c r="AZ81" s="166">
        <v>1</v>
      </c>
      <c r="BA81" s="166">
        <f>IF(AZ81=1,G81,0)</f>
        <v>0</v>
      </c>
      <c r="BB81" s="166">
        <f>IF(AZ81=2,G81,0)</f>
        <v>0</v>
      </c>
      <c r="BC81" s="166">
        <f>IF(AZ81=3,G81,0)</f>
        <v>0</v>
      </c>
      <c r="BD81" s="166">
        <f>IF(AZ81=4,G81,0)</f>
        <v>0</v>
      </c>
      <c r="BE81" s="166">
        <f>IF(AZ81=5,G81,0)</f>
        <v>0</v>
      </c>
      <c r="CA81" s="201">
        <v>3</v>
      </c>
      <c r="CB81" s="201">
        <v>1</v>
      </c>
      <c r="CZ81" s="166">
        <v>1.3299999999999999E-2</v>
      </c>
    </row>
    <row r="82" spans="1:104">
      <c r="A82" s="195">
        <v>65</v>
      </c>
      <c r="B82" s="196" t="s">
        <v>228</v>
      </c>
      <c r="C82" s="197" t="s">
        <v>229</v>
      </c>
      <c r="D82" s="198" t="s">
        <v>138</v>
      </c>
      <c r="E82" s="199">
        <v>1</v>
      </c>
      <c r="F82" s="199">
        <v>0</v>
      </c>
      <c r="G82" s="200">
        <f>E82*F82</f>
        <v>0</v>
      </c>
      <c r="O82" s="194">
        <v>2</v>
      </c>
      <c r="AA82" s="166">
        <v>3</v>
      </c>
      <c r="AB82" s="166">
        <v>1</v>
      </c>
      <c r="AC82" s="166">
        <v>28611760</v>
      </c>
      <c r="AZ82" s="166">
        <v>1</v>
      </c>
      <c r="BA82" s="166">
        <f>IF(AZ82=1,G82,0)</f>
        <v>0</v>
      </c>
      <c r="BB82" s="166">
        <f>IF(AZ82=2,G82,0)</f>
        <v>0</v>
      </c>
      <c r="BC82" s="166">
        <f>IF(AZ82=3,G82,0)</f>
        <v>0</v>
      </c>
      <c r="BD82" s="166">
        <f>IF(AZ82=4,G82,0)</f>
        <v>0</v>
      </c>
      <c r="BE82" s="166">
        <f>IF(AZ82=5,G82,0)</f>
        <v>0</v>
      </c>
      <c r="CA82" s="201">
        <v>3</v>
      </c>
      <c r="CB82" s="201">
        <v>1</v>
      </c>
      <c r="CZ82" s="166">
        <v>3.7900000000000003E-2</v>
      </c>
    </row>
    <row r="83" spans="1:104">
      <c r="A83" s="195">
        <v>66</v>
      </c>
      <c r="B83" s="196" t="s">
        <v>230</v>
      </c>
      <c r="C83" s="197" t="s">
        <v>231</v>
      </c>
      <c r="D83" s="198" t="s">
        <v>138</v>
      </c>
      <c r="E83" s="199">
        <v>7</v>
      </c>
      <c r="F83" s="199">
        <v>0</v>
      </c>
      <c r="G83" s="200">
        <f>E83*F83</f>
        <v>0</v>
      </c>
      <c r="O83" s="194">
        <v>2</v>
      </c>
      <c r="AA83" s="166">
        <v>3</v>
      </c>
      <c r="AB83" s="166">
        <v>1</v>
      </c>
      <c r="AC83" s="166">
        <v>28611763</v>
      </c>
      <c r="AZ83" s="166">
        <v>1</v>
      </c>
      <c r="BA83" s="166">
        <f>IF(AZ83=1,G83,0)</f>
        <v>0</v>
      </c>
      <c r="BB83" s="166">
        <f>IF(AZ83=2,G83,0)</f>
        <v>0</v>
      </c>
      <c r="BC83" s="166">
        <f>IF(AZ83=3,G83,0)</f>
        <v>0</v>
      </c>
      <c r="BD83" s="166">
        <f>IF(AZ83=4,G83,0)</f>
        <v>0</v>
      </c>
      <c r="BE83" s="166">
        <f>IF(AZ83=5,G83,0)</f>
        <v>0</v>
      </c>
      <c r="CA83" s="201">
        <v>3</v>
      </c>
      <c r="CB83" s="201">
        <v>1</v>
      </c>
      <c r="CZ83" s="166">
        <v>6.7500000000000004E-2</v>
      </c>
    </row>
    <row r="84" spans="1:104">
      <c r="A84" s="195">
        <v>67</v>
      </c>
      <c r="B84" s="196" t="s">
        <v>232</v>
      </c>
      <c r="C84" s="197" t="s">
        <v>233</v>
      </c>
      <c r="D84" s="198" t="s">
        <v>138</v>
      </c>
      <c r="E84" s="199">
        <v>1</v>
      </c>
      <c r="F84" s="199">
        <v>0</v>
      </c>
      <c r="G84" s="200">
        <f>E84*F84</f>
        <v>0</v>
      </c>
      <c r="O84" s="194">
        <v>2</v>
      </c>
      <c r="AA84" s="166">
        <v>3</v>
      </c>
      <c r="AB84" s="166">
        <v>1</v>
      </c>
      <c r="AC84" s="166">
        <v>5922405305</v>
      </c>
      <c r="AZ84" s="166">
        <v>1</v>
      </c>
      <c r="BA84" s="166">
        <f>IF(AZ84=1,G84,0)</f>
        <v>0</v>
      </c>
      <c r="BB84" s="166">
        <f>IF(AZ84=2,G84,0)</f>
        <v>0</v>
      </c>
      <c r="BC84" s="166">
        <f>IF(AZ84=3,G84,0)</f>
        <v>0</v>
      </c>
      <c r="BD84" s="166">
        <f>IF(AZ84=4,G84,0)</f>
        <v>0</v>
      </c>
      <c r="BE84" s="166">
        <f>IF(AZ84=5,G84,0)</f>
        <v>0</v>
      </c>
      <c r="CA84" s="201">
        <v>3</v>
      </c>
      <c r="CB84" s="201">
        <v>1</v>
      </c>
      <c r="CZ84" s="166">
        <v>2.4169999999999998</v>
      </c>
    </row>
    <row r="85" spans="1:104">
      <c r="A85" s="195">
        <v>68</v>
      </c>
      <c r="B85" s="196" t="s">
        <v>234</v>
      </c>
      <c r="C85" s="197" t="s">
        <v>235</v>
      </c>
      <c r="D85" s="198" t="s">
        <v>138</v>
      </c>
      <c r="E85" s="199">
        <v>1</v>
      </c>
      <c r="F85" s="199">
        <v>0</v>
      </c>
      <c r="G85" s="200">
        <f>E85*F85</f>
        <v>0</v>
      </c>
      <c r="O85" s="194">
        <v>2</v>
      </c>
      <c r="AA85" s="166">
        <v>3</v>
      </c>
      <c r="AB85" s="166">
        <v>1</v>
      </c>
      <c r="AC85" s="166" t="s">
        <v>234</v>
      </c>
      <c r="AZ85" s="166">
        <v>1</v>
      </c>
      <c r="BA85" s="166">
        <f>IF(AZ85=1,G85,0)</f>
        <v>0</v>
      </c>
      <c r="BB85" s="166">
        <f>IF(AZ85=2,G85,0)</f>
        <v>0</v>
      </c>
      <c r="BC85" s="166">
        <f>IF(AZ85=3,G85,0)</f>
        <v>0</v>
      </c>
      <c r="BD85" s="166">
        <f>IF(AZ85=4,G85,0)</f>
        <v>0</v>
      </c>
      <c r="BE85" s="166">
        <f>IF(AZ85=5,G85,0)</f>
        <v>0</v>
      </c>
      <c r="CA85" s="201">
        <v>3</v>
      </c>
      <c r="CB85" s="201">
        <v>1</v>
      </c>
      <c r="CZ85" s="166">
        <v>0.185</v>
      </c>
    </row>
    <row r="86" spans="1:104">
      <c r="A86" s="195">
        <v>69</v>
      </c>
      <c r="B86" s="196" t="s">
        <v>236</v>
      </c>
      <c r="C86" s="197" t="s">
        <v>237</v>
      </c>
      <c r="D86" s="198" t="s">
        <v>138</v>
      </c>
      <c r="E86" s="199">
        <v>1</v>
      </c>
      <c r="F86" s="199">
        <v>0</v>
      </c>
      <c r="G86" s="200">
        <f>E86*F86</f>
        <v>0</v>
      </c>
      <c r="O86" s="194">
        <v>2</v>
      </c>
      <c r="AA86" s="166">
        <v>3</v>
      </c>
      <c r="AB86" s="166">
        <v>1</v>
      </c>
      <c r="AC86" s="166" t="s">
        <v>236</v>
      </c>
      <c r="AZ86" s="166">
        <v>1</v>
      </c>
      <c r="BA86" s="166">
        <f>IF(AZ86=1,G86,0)</f>
        <v>0</v>
      </c>
      <c r="BB86" s="166">
        <f>IF(AZ86=2,G86,0)</f>
        <v>0</v>
      </c>
      <c r="BC86" s="166">
        <f>IF(AZ86=3,G86,0)</f>
        <v>0</v>
      </c>
      <c r="BD86" s="166">
        <f>IF(AZ86=4,G86,0)</f>
        <v>0</v>
      </c>
      <c r="BE86" s="166">
        <f>IF(AZ86=5,G86,0)</f>
        <v>0</v>
      </c>
      <c r="CA86" s="201">
        <v>3</v>
      </c>
      <c r="CB86" s="201">
        <v>1</v>
      </c>
      <c r="CZ86" s="166">
        <v>0.37</v>
      </c>
    </row>
    <row r="87" spans="1:104">
      <c r="A87" s="195">
        <v>70</v>
      </c>
      <c r="B87" s="196" t="s">
        <v>238</v>
      </c>
      <c r="C87" s="197" t="s">
        <v>239</v>
      </c>
      <c r="D87" s="198" t="s">
        <v>138</v>
      </c>
      <c r="E87" s="199">
        <v>4</v>
      </c>
      <c r="F87" s="199">
        <v>0</v>
      </c>
      <c r="G87" s="200">
        <f>E87*F87</f>
        <v>0</v>
      </c>
      <c r="O87" s="194">
        <v>2</v>
      </c>
      <c r="AA87" s="166">
        <v>3</v>
      </c>
      <c r="AB87" s="166">
        <v>1</v>
      </c>
      <c r="AC87" s="166" t="s">
        <v>238</v>
      </c>
      <c r="AZ87" s="166">
        <v>1</v>
      </c>
      <c r="BA87" s="166">
        <f>IF(AZ87=1,G87,0)</f>
        <v>0</v>
      </c>
      <c r="BB87" s="166">
        <f>IF(AZ87=2,G87,0)</f>
        <v>0</v>
      </c>
      <c r="BC87" s="166">
        <f>IF(AZ87=3,G87,0)</f>
        <v>0</v>
      </c>
      <c r="BD87" s="166">
        <f>IF(AZ87=4,G87,0)</f>
        <v>0</v>
      </c>
      <c r="BE87" s="166">
        <f>IF(AZ87=5,G87,0)</f>
        <v>0</v>
      </c>
      <c r="CA87" s="201">
        <v>3</v>
      </c>
      <c r="CB87" s="201">
        <v>1</v>
      </c>
      <c r="CZ87" s="166">
        <v>0.74</v>
      </c>
    </row>
    <row r="88" spans="1:104">
      <c r="A88" s="195">
        <v>71</v>
      </c>
      <c r="B88" s="196" t="s">
        <v>240</v>
      </c>
      <c r="C88" s="197" t="s">
        <v>241</v>
      </c>
      <c r="D88" s="198" t="s">
        <v>138</v>
      </c>
      <c r="E88" s="199">
        <v>1</v>
      </c>
      <c r="F88" s="199">
        <v>0</v>
      </c>
      <c r="G88" s="200">
        <f>E88*F88</f>
        <v>0</v>
      </c>
      <c r="O88" s="194">
        <v>2</v>
      </c>
      <c r="AA88" s="166">
        <v>3</v>
      </c>
      <c r="AB88" s="166">
        <v>1</v>
      </c>
      <c r="AC88" s="166" t="s">
        <v>240</v>
      </c>
      <c r="AZ88" s="166">
        <v>1</v>
      </c>
      <c r="BA88" s="166">
        <f>IF(AZ88=1,G88,0)</f>
        <v>0</v>
      </c>
      <c r="BB88" s="166">
        <f>IF(AZ88=2,G88,0)</f>
        <v>0</v>
      </c>
      <c r="BC88" s="166">
        <f>IF(AZ88=3,G88,0)</f>
        <v>0</v>
      </c>
      <c r="BD88" s="166">
        <f>IF(AZ88=4,G88,0)</f>
        <v>0</v>
      </c>
      <c r="BE88" s="166">
        <f>IF(AZ88=5,G88,0)</f>
        <v>0</v>
      </c>
      <c r="CA88" s="201">
        <v>3</v>
      </c>
      <c r="CB88" s="201">
        <v>1</v>
      </c>
      <c r="CZ88" s="166">
        <v>5.3999999999999999E-2</v>
      </c>
    </row>
    <row r="89" spans="1:104">
      <c r="A89" s="195">
        <v>72</v>
      </c>
      <c r="B89" s="196" t="s">
        <v>242</v>
      </c>
      <c r="C89" s="197" t="s">
        <v>243</v>
      </c>
      <c r="D89" s="198" t="s">
        <v>138</v>
      </c>
      <c r="E89" s="199">
        <v>1</v>
      </c>
      <c r="F89" s="199">
        <v>0</v>
      </c>
      <c r="G89" s="200">
        <f>E89*F89</f>
        <v>0</v>
      </c>
      <c r="O89" s="194">
        <v>2</v>
      </c>
      <c r="AA89" s="166">
        <v>3</v>
      </c>
      <c r="AB89" s="166">
        <v>1</v>
      </c>
      <c r="AC89" s="166">
        <v>59224349</v>
      </c>
      <c r="AZ89" s="166">
        <v>1</v>
      </c>
      <c r="BA89" s="166">
        <f>IF(AZ89=1,G89,0)</f>
        <v>0</v>
      </c>
      <c r="BB89" s="166">
        <f>IF(AZ89=2,G89,0)</f>
        <v>0</v>
      </c>
      <c r="BC89" s="166">
        <f>IF(AZ89=3,G89,0)</f>
        <v>0</v>
      </c>
      <c r="BD89" s="166">
        <f>IF(AZ89=4,G89,0)</f>
        <v>0</v>
      </c>
      <c r="BE89" s="166">
        <f>IF(AZ89=5,G89,0)</f>
        <v>0</v>
      </c>
      <c r="CA89" s="201">
        <v>3</v>
      </c>
      <c r="CB89" s="201">
        <v>1</v>
      </c>
      <c r="CZ89" s="166">
        <v>8.1000000000000003E-2</v>
      </c>
    </row>
    <row r="90" spans="1:104">
      <c r="A90" s="195">
        <v>73</v>
      </c>
      <c r="B90" s="196" t="s">
        <v>244</v>
      </c>
      <c r="C90" s="197" t="s">
        <v>245</v>
      </c>
      <c r="D90" s="198" t="s">
        <v>138</v>
      </c>
      <c r="E90" s="199">
        <v>1</v>
      </c>
      <c r="F90" s="199">
        <v>0</v>
      </c>
      <c r="G90" s="200">
        <f>E90*F90</f>
        <v>0</v>
      </c>
      <c r="O90" s="194">
        <v>2</v>
      </c>
      <c r="AA90" s="166">
        <v>3</v>
      </c>
      <c r="AB90" s="166">
        <v>1</v>
      </c>
      <c r="AC90" s="166" t="s">
        <v>244</v>
      </c>
      <c r="AZ90" s="166">
        <v>1</v>
      </c>
      <c r="BA90" s="166">
        <f>IF(AZ90=1,G90,0)</f>
        <v>0</v>
      </c>
      <c r="BB90" s="166">
        <f>IF(AZ90=2,G90,0)</f>
        <v>0</v>
      </c>
      <c r="BC90" s="166">
        <f>IF(AZ90=3,G90,0)</f>
        <v>0</v>
      </c>
      <c r="BD90" s="166">
        <f>IF(AZ90=4,G90,0)</f>
        <v>0</v>
      </c>
      <c r="BE90" s="166">
        <f>IF(AZ90=5,G90,0)</f>
        <v>0</v>
      </c>
      <c r="CA90" s="201">
        <v>3</v>
      </c>
      <c r="CB90" s="201">
        <v>1</v>
      </c>
      <c r="CZ90" s="166">
        <v>6.8000000000000005E-2</v>
      </c>
    </row>
    <row r="91" spans="1:104">
      <c r="A91" s="195">
        <v>74</v>
      </c>
      <c r="B91" s="196" t="s">
        <v>246</v>
      </c>
      <c r="C91" s="197" t="s">
        <v>247</v>
      </c>
      <c r="D91" s="198" t="s">
        <v>138</v>
      </c>
      <c r="E91" s="199">
        <v>1</v>
      </c>
      <c r="F91" s="199">
        <v>0</v>
      </c>
      <c r="G91" s="200">
        <f>E91*F91</f>
        <v>0</v>
      </c>
      <c r="O91" s="194">
        <v>2</v>
      </c>
      <c r="AA91" s="166">
        <v>3</v>
      </c>
      <c r="AB91" s="166">
        <v>1</v>
      </c>
      <c r="AC91" s="166">
        <v>592243501</v>
      </c>
      <c r="AZ91" s="166">
        <v>1</v>
      </c>
      <c r="BA91" s="166">
        <f>IF(AZ91=1,G91,0)</f>
        <v>0</v>
      </c>
      <c r="BB91" s="166">
        <f>IF(AZ91=2,G91,0)</f>
        <v>0</v>
      </c>
      <c r="BC91" s="166">
        <f>IF(AZ91=3,G91,0)</f>
        <v>0</v>
      </c>
      <c r="BD91" s="166">
        <f>IF(AZ91=4,G91,0)</f>
        <v>0</v>
      </c>
      <c r="BE91" s="166">
        <f>IF(AZ91=5,G91,0)</f>
        <v>0</v>
      </c>
      <c r="CA91" s="201">
        <v>3</v>
      </c>
      <c r="CB91" s="201">
        <v>1</v>
      </c>
      <c r="CZ91" s="166">
        <v>0.5</v>
      </c>
    </row>
    <row r="92" spans="1:104">
      <c r="A92" s="195">
        <v>75</v>
      </c>
      <c r="B92" s="196" t="s">
        <v>248</v>
      </c>
      <c r="C92" s="197" t="s">
        <v>249</v>
      </c>
      <c r="D92" s="198" t="s">
        <v>138</v>
      </c>
      <c r="E92" s="199">
        <v>1</v>
      </c>
      <c r="F92" s="199">
        <v>0</v>
      </c>
      <c r="G92" s="200">
        <f>E92*F92</f>
        <v>0</v>
      </c>
      <c r="O92" s="194">
        <v>2</v>
      </c>
      <c r="AA92" s="166">
        <v>3</v>
      </c>
      <c r="AB92" s="166">
        <v>1</v>
      </c>
      <c r="AC92" s="166" t="s">
        <v>248</v>
      </c>
      <c r="AZ92" s="166">
        <v>1</v>
      </c>
      <c r="BA92" s="166">
        <f>IF(AZ92=1,G92,0)</f>
        <v>0</v>
      </c>
      <c r="BB92" s="166">
        <f>IF(AZ92=2,G92,0)</f>
        <v>0</v>
      </c>
      <c r="BC92" s="166">
        <f>IF(AZ92=3,G92,0)</f>
        <v>0</v>
      </c>
      <c r="BD92" s="166">
        <f>IF(AZ92=4,G92,0)</f>
        <v>0</v>
      </c>
      <c r="BE92" s="166">
        <f>IF(AZ92=5,G92,0)</f>
        <v>0</v>
      </c>
      <c r="CA92" s="201">
        <v>3</v>
      </c>
      <c r="CB92" s="201">
        <v>1</v>
      </c>
      <c r="CZ92" s="166">
        <v>0.58499999999999996</v>
      </c>
    </row>
    <row r="93" spans="1:104">
      <c r="A93" s="195">
        <v>76</v>
      </c>
      <c r="B93" s="196" t="s">
        <v>250</v>
      </c>
      <c r="C93" s="197" t="s">
        <v>251</v>
      </c>
      <c r="D93" s="198" t="s">
        <v>138</v>
      </c>
      <c r="E93" s="199">
        <v>2</v>
      </c>
      <c r="F93" s="199">
        <v>0</v>
      </c>
      <c r="G93" s="200">
        <f>E93*F93</f>
        <v>0</v>
      </c>
      <c r="O93" s="194">
        <v>2</v>
      </c>
      <c r="AA93" s="166">
        <v>3</v>
      </c>
      <c r="AB93" s="166">
        <v>1</v>
      </c>
      <c r="AC93" s="166" t="s">
        <v>250</v>
      </c>
      <c r="AZ93" s="166">
        <v>1</v>
      </c>
      <c r="BA93" s="166">
        <f>IF(AZ93=1,G93,0)</f>
        <v>0</v>
      </c>
      <c r="BB93" s="166">
        <f>IF(AZ93=2,G93,0)</f>
        <v>0</v>
      </c>
      <c r="BC93" s="166">
        <f>IF(AZ93=3,G93,0)</f>
        <v>0</v>
      </c>
      <c r="BD93" s="166">
        <f>IF(AZ93=4,G93,0)</f>
        <v>0</v>
      </c>
      <c r="BE93" s="166">
        <f>IF(AZ93=5,G93,0)</f>
        <v>0</v>
      </c>
      <c r="CA93" s="201">
        <v>3</v>
      </c>
      <c r="CB93" s="201">
        <v>1</v>
      </c>
      <c r="CZ93" s="166">
        <v>2E-3</v>
      </c>
    </row>
    <row r="94" spans="1:104">
      <c r="A94" s="202"/>
      <c r="B94" s="203" t="s">
        <v>76</v>
      </c>
      <c r="C94" s="204" t="str">
        <f>CONCATENATE(B61," ",C61)</f>
        <v>8 Trubní vedení</v>
      </c>
      <c r="D94" s="205"/>
      <c r="E94" s="206"/>
      <c r="F94" s="207"/>
      <c r="G94" s="208">
        <f>SUM(G61:G93)</f>
        <v>0</v>
      </c>
      <c r="O94" s="194">
        <v>4</v>
      </c>
      <c r="BA94" s="209">
        <f>SUM(BA61:BA93)</f>
        <v>0</v>
      </c>
      <c r="BB94" s="209">
        <f>SUM(BB61:BB93)</f>
        <v>0</v>
      </c>
      <c r="BC94" s="209">
        <f>SUM(BC61:BC93)</f>
        <v>0</v>
      </c>
      <c r="BD94" s="209">
        <f>SUM(BD61:BD93)</f>
        <v>0</v>
      </c>
      <c r="BE94" s="209">
        <f>SUM(BE61:BE93)</f>
        <v>0</v>
      </c>
    </row>
    <row r="95" spans="1:104">
      <c r="A95" s="187" t="s">
        <v>72</v>
      </c>
      <c r="B95" s="188" t="s">
        <v>252</v>
      </c>
      <c r="C95" s="189" t="s">
        <v>253</v>
      </c>
      <c r="D95" s="190"/>
      <c r="E95" s="191"/>
      <c r="F95" s="191"/>
      <c r="G95" s="192"/>
      <c r="H95" s="193"/>
      <c r="I95" s="193"/>
      <c r="O95" s="194">
        <v>1</v>
      </c>
    </row>
    <row r="96" spans="1:104">
      <c r="A96" s="195">
        <v>77</v>
      </c>
      <c r="B96" s="196" t="s">
        <v>254</v>
      </c>
      <c r="C96" s="197" t="s">
        <v>255</v>
      </c>
      <c r="D96" s="198" t="s">
        <v>145</v>
      </c>
      <c r="E96" s="199">
        <v>68</v>
      </c>
      <c r="F96" s="199">
        <v>0</v>
      </c>
      <c r="G96" s="200">
        <f>E96*F96</f>
        <v>0</v>
      </c>
      <c r="O96" s="194">
        <v>2</v>
      </c>
      <c r="AA96" s="166">
        <v>12</v>
      </c>
      <c r="AB96" s="166">
        <v>0</v>
      </c>
      <c r="AC96" s="166">
        <v>91</v>
      </c>
      <c r="AZ96" s="166">
        <v>1</v>
      </c>
      <c r="BA96" s="166">
        <f>IF(AZ96=1,G96,0)</f>
        <v>0</v>
      </c>
      <c r="BB96" s="166">
        <f>IF(AZ96=2,G96,0)</f>
        <v>0</v>
      </c>
      <c r="BC96" s="166">
        <f>IF(AZ96=3,G96,0)</f>
        <v>0</v>
      </c>
      <c r="BD96" s="166">
        <f>IF(AZ96=4,G96,0)</f>
        <v>0</v>
      </c>
      <c r="BE96" s="166">
        <f>IF(AZ96=5,G96,0)</f>
        <v>0</v>
      </c>
      <c r="CA96" s="201">
        <v>12</v>
      </c>
      <c r="CB96" s="201">
        <v>0</v>
      </c>
      <c r="CZ96" s="166">
        <v>0</v>
      </c>
    </row>
    <row r="97" spans="1:104">
      <c r="A97" s="195">
        <v>78</v>
      </c>
      <c r="B97" s="196" t="s">
        <v>256</v>
      </c>
      <c r="C97" s="197" t="s">
        <v>257</v>
      </c>
      <c r="D97" s="198" t="s">
        <v>145</v>
      </c>
      <c r="E97" s="199">
        <v>68</v>
      </c>
      <c r="F97" s="199">
        <v>0</v>
      </c>
      <c r="G97" s="200">
        <f>E97*F97</f>
        <v>0</v>
      </c>
      <c r="O97" s="194">
        <v>2</v>
      </c>
      <c r="AA97" s="166">
        <v>12</v>
      </c>
      <c r="AB97" s="166">
        <v>0</v>
      </c>
      <c r="AC97" s="166">
        <v>116</v>
      </c>
      <c r="AZ97" s="166">
        <v>1</v>
      </c>
      <c r="BA97" s="166">
        <f>IF(AZ97=1,G97,0)</f>
        <v>0</v>
      </c>
      <c r="BB97" s="166">
        <f>IF(AZ97=2,G97,0)</f>
        <v>0</v>
      </c>
      <c r="BC97" s="166">
        <f>IF(AZ97=3,G97,0)</f>
        <v>0</v>
      </c>
      <c r="BD97" s="166">
        <f>IF(AZ97=4,G97,0)</f>
        <v>0</v>
      </c>
      <c r="BE97" s="166">
        <f>IF(AZ97=5,G97,0)</f>
        <v>0</v>
      </c>
      <c r="CA97" s="201">
        <v>12</v>
      </c>
      <c r="CB97" s="201">
        <v>0</v>
      </c>
      <c r="CZ97" s="166">
        <v>0</v>
      </c>
    </row>
    <row r="98" spans="1:104">
      <c r="A98" s="195">
        <v>79</v>
      </c>
      <c r="B98" s="196" t="s">
        <v>258</v>
      </c>
      <c r="C98" s="197" t="s">
        <v>259</v>
      </c>
      <c r="D98" s="198" t="s">
        <v>75</v>
      </c>
      <c r="E98" s="199">
        <v>23</v>
      </c>
      <c r="F98" s="199">
        <v>0</v>
      </c>
      <c r="G98" s="200">
        <f>E98*F98</f>
        <v>0</v>
      </c>
      <c r="O98" s="194">
        <v>2</v>
      </c>
      <c r="AA98" s="166">
        <v>12</v>
      </c>
      <c r="AB98" s="166">
        <v>0</v>
      </c>
      <c r="AC98" s="166">
        <v>139</v>
      </c>
      <c r="AZ98" s="166">
        <v>1</v>
      </c>
      <c r="BA98" s="166">
        <f>IF(AZ98=1,G98,0)</f>
        <v>0</v>
      </c>
      <c r="BB98" s="166">
        <f>IF(AZ98=2,G98,0)</f>
        <v>0</v>
      </c>
      <c r="BC98" s="166">
        <f>IF(AZ98=3,G98,0)</f>
        <v>0</v>
      </c>
      <c r="BD98" s="166">
        <f>IF(AZ98=4,G98,0)</f>
        <v>0</v>
      </c>
      <c r="BE98" s="166">
        <f>IF(AZ98=5,G98,0)</f>
        <v>0</v>
      </c>
      <c r="CA98" s="201">
        <v>12</v>
      </c>
      <c r="CB98" s="201">
        <v>0</v>
      </c>
      <c r="CZ98" s="166">
        <v>0.1</v>
      </c>
    </row>
    <row r="99" spans="1:104">
      <c r="A99" s="195">
        <v>80</v>
      </c>
      <c r="B99" s="196" t="s">
        <v>260</v>
      </c>
      <c r="C99" s="197" t="s">
        <v>261</v>
      </c>
      <c r="D99" s="198" t="s">
        <v>145</v>
      </c>
      <c r="E99" s="199">
        <v>68</v>
      </c>
      <c r="F99" s="199">
        <v>0</v>
      </c>
      <c r="G99" s="200">
        <f>E99*F99</f>
        <v>0</v>
      </c>
      <c r="O99" s="194">
        <v>2</v>
      </c>
      <c r="AA99" s="166">
        <v>12</v>
      </c>
      <c r="AB99" s="166">
        <v>0</v>
      </c>
      <c r="AC99" s="166">
        <v>117</v>
      </c>
      <c r="AZ99" s="166">
        <v>1</v>
      </c>
      <c r="BA99" s="166">
        <f>IF(AZ99=1,G99,0)</f>
        <v>0</v>
      </c>
      <c r="BB99" s="166">
        <f>IF(AZ99=2,G99,0)</f>
        <v>0</v>
      </c>
      <c r="BC99" s="166">
        <f>IF(AZ99=3,G99,0)</f>
        <v>0</v>
      </c>
      <c r="BD99" s="166">
        <f>IF(AZ99=4,G99,0)</f>
        <v>0</v>
      </c>
      <c r="BE99" s="166">
        <f>IF(AZ99=5,G99,0)</f>
        <v>0</v>
      </c>
      <c r="CA99" s="201">
        <v>12</v>
      </c>
      <c r="CB99" s="201">
        <v>0</v>
      </c>
      <c r="CZ99" s="166">
        <v>0</v>
      </c>
    </row>
    <row r="100" spans="1:104">
      <c r="A100" s="195">
        <v>81</v>
      </c>
      <c r="B100" s="196" t="s">
        <v>262</v>
      </c>
      <c r="C100" s="197" t="s">
        <v>263</v>
      </c>
      <c r="D100" s="198" t="s">
        <v>264</v>
      </c>
      <c r="E100" s="199">
        <v>1</v>
      </c>
      <c r="F100" s="199">
        <v>0</v>
      </c>
      <c r="G100" s="200">
        <f>E100*F100</f>
        <v>0</v>
      </c>
      <c r="O100" s="194">
        <v>2</v>
      </c>
      <c r="AA100" s="166">
        <v>12</v>
      </c>
      <c r="AB100" s="166">
        <v>0</v>
      </c>
      <c r="AC100" s="166">
        <v>6</v>
      </c>
      <c r="AZ100" s="166">
        <v>1</v>
      </c>
      <c r="BA100" s="166">
        <f>IF(AZ100=1,G100,0)</f>
        <v>0</v>
      </c>
      <c r="BB100" s="166">
        <f>IF(AZ100=2,G100,0)</f>
        <v>0</v>
      </c>
      <c r="BC100" s="166">
        <f>IF(AZ100=3,G100,0)</f>
        <v>0</v>
      </c>
      <c r="BD100" s="166">
        <f>IF(AZ100=4,G100,0)</f>
        <v>0</v>
      </c>
      <c r="BE100" s="166">
        <f>IF(AZ100=5,G100,0)</f>
        <v>0</v>
      </c>
      <c r="CA100" s="201">
        <v>12</v>
      </c>
      <c r="CB100" s="201">
        <v>0</v>
      </c>
      <c r="CZ100" s="166">
        <v>0</v>
      </c>
    </row>
    <row r="101" spans="1:104">
      <c r="A101" s="202"/>
      <c r="B101" s="203" t="s">
        <v>76</v>
      </c>
      <c r="C101" s="204" t="str">
        <f>CONCATENATE(B95," ",C95)</f>
        <v>93 Dokončovací práce inženýrských staveb</v>
      </c>
      <c r="D101" s="205"/>
      <c r="E101" s="206"/>
      <c r="F101" s="207"/>
      <c r="G101" s="208">
        <f>SUM(G95:G100)</f>
        <v>0</v>
      </c>
      <c r="O101" s="194">
        <v>4</v>
      </c>
      <c r="BA101" s="209">
        <f>SUM(BA95:BA100)</f>
        <v>0</v>
      </c>
      <c r="BB101" s="209">
        <f>SUM(BB95:BB100)</f>
        <v>0</v>
      </c>
      <c r="BC101" s="209">
        <f>SUM(BC95:BC100)</f>
        <v>0</v>
      </c>
      <c r="BD101" s="209">
        <f>SUM(BD95:BD100)</f>
        <v>0</v>
      </c>
      <c r="BE101" s="209">
        <f>SUM(BE95:BE100)</f>
        <v>0</v>
      </c>
    </row>
    <row r="102" spans="1:104">
      <c r="A102" s="187" t="s">
        <v>72</v>
      </c>
      <c r="B102" s="188" t="s">
        <v>265</v>
      </c>
      <c r="C102" s="189" t="s">
        <v>266</v>
      </c>
      <c r="D102" s="190"/>
      <c r="E102" s="191"/>
      <c r="F102" s="191"/>
      <c r="G102" s="192"/>
      <c r="H102" s="193"/>
      <c r="I102" s="193"/>
      <c r="O102" s="194">
        <v>1</v>
      </c>
    </row>
    <row r="103" spans="1:104">
      <c r="A103" s="195">
        <v>82</v>
      </c>
      <c r="B103" s="196" t="s">
        <v>267</v>
      </c>
      <c r="C103" s="197" t="s">
        <v>268</v>
      </c>
      <c r="D103" s="198" t="s">
        <v>88</v>
      </c>
      <c r="E103" s="199">
        <v>6.26</v>
      </c>
      <c r="F103" s="199">
        <v>0</v>
      </c>
      <c r="G103" s="200">
        <f>E103*F103</f>
        <v>0</v>
      </c>
      <c r="O103" s="194">
        <v>2</v>
      </c>
      <c r="AA103" s="166">
        <v>1</v>
      </c>
      <c r="AB103" s="166">
        <v>1</v>
      </c>
      <c r="AC103" s="166">
        <v>1</v>
      </c>
      <c r="AZ103" s="166">
        <v>1</v>
      </c>
      <c r="BA103" s="166">
        <f>IF(AZ103=1,G103,0)</f>
        <v>0</v>
      </c>
      <c r="BB103" s="166">
        <f>IF(AZ103=2,G103,0)</f>
        <v>0</v>
      </c>
      <c r="BC103" s="166">
        <f>IF(AZ103=3,G103,0)</f>
        <v>0</v>
      </c>
      <c r="BD103" s="166">
        <f>IF(AZ103=4,G103,0)</f>
        <v>0</v>
      </c>
      <c r="BE103" s="166">
        <f>IF(AZ103=5,G103,0)</f>
        <v>0</v>
      </c>
      <c r="CA103" s="201">
        <v>1</v>
      </c>
      <c r="CB103" s="201">
        <v>1</v>
      </c>
      <c r="CZ103" s="166">
        <v>0</v>
      </c>
    </row>
    <row r="104" spans="1:104">
      <c r="A104" s="195">
        <v>83</v>
      </c>
      <c r="B104" s="196" t="s">
        <v>269</v>
      </c>
      <c r="C104" s="197" t="s">
        <v>270</v>
      </c>
      <c r="D104" s="198" t="s">
        <v>88</v>
      </c>
      <c r="E104" s="199">
        <v>15.53</v>
      </c>
      <c r="F104" s="199">
        <v>0</v>
      </c>
      <c r="G104" s="200">
        <f>E104*F104</f>
        <v>0</v>
      </c>
      <c r="O104" s="194">
        <v>2</v>
      </c>
      <c r="AA104" s="166">
        <v>1</v>
      </c>
      <c r="AB104" s="166">
        <v>1</v>
      </c>
      <c r="AC104" s="166">
        <v>1</v>
      </c>
      <c r="AZ104" s="166">
        <v>1</v>
      </c>
      <c r="BA104" s="166">
        <f>IF(AZ104=1,G104,0)</f>
        <v>0</v>
      </c>
      <c r="BB104" s="166">
        <f>IF(AZ104=2,G104,0)</f>
        <v>0</v>
      </c>
      <c r="BC104" s="166">
        <f>IF(AZ104=3,G104,0)</f>
        <v>0</v>
      </c>
      <c r="BD104" s="166">
        <f>IF(AZ104=4,G104,0)</f>
        <v>0</v>
      </c>
      <c r="BE104" s="166">
        <f>IF(AZ104=5,G104,0)</f>
        <v>0</v>
      </c>
      <c r="CA104" s="201">
        <v>1</v>
      </c>
      <c r="CB104" s="201">
        <v>1</v>
      </c>
      <c r="CZ104" s="166">
        <v>0</v>
      </c>
    </row>
    <row r="105" spans="1:104">
      <c r="A105" s="202"/>
      <c r="B105" s="203" t="s">
        <v>76</v>
      </c>
      <c r="C105" s="204" t="str">
        <f>CONCATENATE(B102," ",C102)</f>
        <v>96 Bourání konstrukcí</v>
      </c>
      <c r="D105" s="205"/>
      <c r="E105" s="206"/>
      <c r="F105" s="207"/>
      <c r="G105" s="208">
        <f>SUM(G102:G104)</f>
        <v>0</v>
      </c>
      <c r="O105" s="194">
        <v>4</v>
      </c>
      <c r="BA105" s="209">
        <f>SUM(BA102:BA104)</f>
        <v>0</v>
      </c>
      <c r="BB105" s="209">
        <f>SUM(BB102:BB104)</f>
        <v>0</v>
      </c>
      <c r="BC105" s="209">
        <f>SUM(BC102:BC104)</f>
        <v>0</v>
      </c>
      <c r="BD105" s="209">
        <f>SUM(BD102:BD104)</f>
        <v>0</v>
      </c>
      <c r="BE105" s="209">
        <f>SUM(BE102:BE104)</f>
        <v>0</v>
      </c>
    </row>
    <row r="106" spans="1:104">
      <c r="A106" s="187" t="s">
        <v>72</v>
      </c>
      <c r="B106" s="188" t="s">
        <v>271</v>
      </c>
      <c r="C106" s="189" t="s">
        <v>272</v>
      </c>
      <c r="D106" s="190"/>
      <c r="E106" s="191"/>
      <c r="F106" s="191"/>
      <c r="G106" s="192"/>
      <c r="H106" s="193"/>
      <c r="I106" s="193"/>
      <c r="O106" s="194">
        <v>1</v>
      </c>
    </row>
    <row r="107" spans="1:104">
      <c r="A107" s="195">
        <v>84</v>
      </c>
      <c r="B107" s="196" t="s">
        <v>273</v>
      </c>
      <c r="C107" s="197" t="s">
        <v>274</v>
      </c>
      <c r="D107" s="198" t="s">
        <v>129</v>
      </c>
      <c r="E107" s="199">
        <v>944.85202005999997</v>
      </c>
      <c r="F107" s="199">
        <v>0</v>
      </c>
      <c r="G107" s="200">
        <f>E107*F107</f>
        <v>0</v>
      </c>
      <c r="O107" s="194">
        <v>2</v>
      </c>
      <c r="AA107" s="166">
        <v>7</v>
      </c>
      <c r="AB107" s="166">
        <v>1</v>
      </c>
      <c r="AC107" s="166">
        <v>2</v>
      </c>
      <c r="AZ107" s="166">
        <v>1</v>
      </c>
      <c r="BA107" s="166">
        <f>IF(AZ107=1,G107,0)</f>
        <v>0</v>
      </c>
      <c r="BB107" s="166">
        <f>IF(AZ107=2,G107,0)</f>
        <v>0</v>
      </c>
      <c r="BC107" s="166">
        <f>IF(AZ107=3,G107,0)</f>
        <v>0</v>
      </c>
      <c r="BD107" s="166">
        <f>IF(AZ107=4,G107,0)</f>
        <v>0</v>
      </c>
      <c r="BE107" s="166">
        <f>IF(AZ107=5,G107,0)</f>
        <v>0</v>
      </c>
      <c r="CA107" s="201">
        <v>7</v>
      </c>
      <c r="CB107" s="201">
        <v>1</v>
      </c>
      <c r="CZ107" s="166">
        <v>0</v>
      </c>
    </row>
    <row r="108" spans="1:104">
      <c r="A108" s="202"/>
      <c r="B108" s="203" t="s">
        <v>76</v>
      </c>
      <c r="C108" s="204" t="str">
        <f>CONCATENATE(B106," ",C106)</f>
        <v>99 Staveništní přesun hmot</v>
      </c>
      <c r="D108" s="205"/>
      <c r="E108" s="206"/>
      <c r="F108" s="207"/>
      <c r="G108" s="208">
        <f>SUM(G106:G107)</f>
        <v>0</v>
      </c>
      <c r="O108" s="194">
        <v>4</v>
      </c>
      <c r="BA108" s="209">
        <f>SUM(BA106:BA107)</f>
        <v>0</v>
      </c>
      <c r="BB108" s="209">
        <f>SUM(BB106:BB107)</f>
        <v>0</v>
      </c>
      <c r="BC108" s="209">
        <f>SUM(BC106:BC107)</f>
        <v>0</v>
      </c>
      <c r="BD108" s="209">
        <f>SUM(BD106:BD107)</f>
        <v>0</v>
      </c>
      <c r="BE108" s="209">
        <f>SUM(BE106:BE107)</f>
        <v>0</v>
      </c>
    </row>
    <row r="109" spans="1:104">
      <c r="A109" s="187" t="s">
        <v>72</v>
      </c>
      <c r="B109" s="188" t="s">
        <v>275</v>
      </c>
      <c r="C109" s="189" t="s">
        <v>276</v>
      </c>
      <c r="D109" s="190"/>
      <c r="E109" s="191"/>
      <c r="F109" s="191"/>
      <c r="G109" s="192"/>
      <c r="H109" s="193"/>
      <c r="I109" s="193"/>
      <c r="O109" s="194">
        <v>1</v>
      </c>
    </row>
    <row r="110" spans="1:104">
      <c r="A110" s="195">
        <v>85</v>
      </c>
      <c r="B110" s="196" t="s">
        <v>277</v>
      </c>
      <c r="C110" s="197" t="s">
        <v>278</v>
      </c>
      <c r="D110" s="198" t="s">
        <v>129</v>
      </c>
      <c r="E110" s="199">
        <v>51.561999999999998</v>
      </c>
      <c r="F110" s="199">
        <v>0</v>
      </c>
      <c r="G110" s="200">
        <f>E110*F110</f>
        <v>0</v>
      </c>
      <c r="O110" s="194">
        <v>2</v>
      </c>
      <c r="AA110" s="166">
        <v>8</v>
      </c>
      <c r="AB110" s="166">
        <v>0</v>
      </c>
      <c r="AC110" s="166">
        <v>3</v>
      </c>
      <c r="AZ110" s="166">
        <v>1</v>
      </c>
      <c r="BA110" s="166">
        <f>IF(AZ110=1,G110,0)</f>
        <v>0</v>
      </c>
      <c r="BB110" s="166">
        <f>IF(AZ110=2,G110,0)</f>
        <v>0</v>
      </c>
      <c r="BC110" s="166">
        <f>IF(AZ110=3,G110,0)</f>
        <v>0</v>
      </c>
      <c r="BD110" s="166">
        <f>IF(AZ110=4,G110,0)</f>
        <v>0</v>
      </c>
      <c r="BE110" s="166">
        <f>IF(AZ110=5,G110,0)</f>
        <v>0</v>
      </c>
      <c r="CA110" s="201">
        <v>8</v>
      </c>
      <c r="CB110" s="201">
        <v>0</v>
      </c>
      <c r="CZ110" s="166">
        <v>0</v>
      </c>
    </row>
    <row r="111" spans="1:104">
      <c r="A111" s="195">
        <v>86</v>
      </c>
      <c r="B111" s="196" t="s">
        <v>279</v>
      </c>
      <c r="C111" s="197" t="s">
        <v>280</v>
      </c>
      <c r="D111" s="198" t="s">
        <v>129</v>
      </c>
      <c r="E111" s="199">
        <v>51.561999999999998</v>
      </c>
      <c r="F111" s="199">
        <v>0</v>
      </c>
      <c r="G111" s="200">
        <f>E111*F111</f>
        <v>0</v>
      </c>
      <c r="O111" s="194">
        <v>2</v>
      </c>
      <c r="AA111" s="166">
        <v>8</v>
      </c>
      <c r="AB111" s="166">
        <v>0</v>
      </c>
      <c r="AC111" s="166">
        <v>3</v>
      </c>
      <c r="AZ111" s="166">
        <v>1</v>
      </c>
      <c r="BA111" s="166">
        <f>IF(AZ111=1,G111,0)</f>
        <v>0</v>
      </c>
      <c r="BB111" s="166">
        <f>IF(AZ111=2,G111,0)</f>
        <v>0</v>
      </c>
      <c r="BC111" s="166">
        <f>IF(AZ111=3,G111,0)</f>
        <v>0</v>
      </c>
      <c r="BD111" s="166">
        <f>IF(AZ111=4,G111,0)</f>
        <v>0</v>
      </c>
      <c r="BE111" s="166">
        <f>IF(AZ111=5,G111,0)</f>
        <v>0</v>
      </c>
      <c r="CA111" s="201">
        <v>8</v>
      </c>
      <c r="CB111" s="201">
        <v>0</v>
      </c>
      <c r="CZ111" s="166">
        <v>0</v>
      </c>
    </row>
    <row r="112" spans="1:104">
      <c r="A112" s="195">
        <v>87</v>
      </c>
      <c r="B112" s="196" t="s">
        <v>281</v>
      </c>
      <c r="C112" s="197" t="s">
        <v>282</v>
      </c>
      <c r="D112" s="198" t="s">
        <v>129</v>
      </c>
      <c r="E112" s="199">
        <v>51.561999999999998</v>
      </c>
      <c r="F112" s="199">
        <v>0</v>
      </c>
      <c r="G112" s="200">
        <f>E112*F112</f>
        <v>0</v>
      </c>
      <c r="O112" s="194">
        <v>2</v>
      </c>
      <c r="AA112" s="166">
        <v>8</v>
      </c>
      <c r="AB112" s="166">
        <v>0</v>
      </c>
      <c r="AC112" s="166">
        <v>3</v>
      </c>
      <c r="AZ112" s="166">
        <v>1</v>
      </c>
      <c r="BA112" s="166">
        <f>IF(AZ112=1,G112,0)</f>
        <v>0</v>
      </c>
      <c r="BB112" s="166">
        <f>IF(AZ112=2,G112,0)</f>
        <v>0</v>
      </c>
      <c r="BC112" s="166">
        <f>IF(AZ112=3,G112,0)</f>
        <v>0</v>
      </c>
      <c r="BD112" s="166">
        <f>IF(AZ112=4,G112,0)</f>
        <v>0</v>
      </c>
      <c r="BE112" s="166">
        <f>IF(AZ112=5,G112,0)</f>
        <v>0</v>
      </c>
      <c r="CA112" s="201">
        <v>8</v>
      </c>
      <c r="CB112" s="201">
        <v>0</v>
      </c>
      <c r="CZ112" s="166">
        <v>0</v>
      </c>
    </row>
    <row r="113" spans="1:104">
      <c r="A113" s="195">
        <v>88</v>
      </c>
      <c r="B113" s="196" t="s">
        <v>283</v>
      </c>
      <c r="C113" s="197" t="s">
        <v>284</v>
      </c>
      <c r="D113" s="198" t="s">
        <v>129</v>
      </c>
      <c r="E113" s="199">
        <v>51.561999999999998</v>
      </c>
      <c r="F113" s="199">
        <v>0</v>
      </c>
      <c r="G113" s="200">
        <f>E113*F113</f>
        <v>0</v>
      </c>
      <c r="O113" s="194">
        <v>2</v>
      </c>
      <c r="AA113" s="166">
        <v>8</v>
      </c>
      <c r="AB113" s="166">
        <v>0</v>
      </c>
      <c r="AC113" s="166">
        <v>3</v>
      </c>
      <c r="AZ113" s="166">
        <v>1</v>
      </c>
      <c r="BA113" s="166">
        <f>IF(AZ113=1,G113,0)</f>
        <v>0</v>
      </c>
      <c r="BB113" s="166">
        <f>IF(AZ113=2,G113,0)</f>
        <v>0</v>
      </c>
      <c r="BC113" s="166">
        <f>IF(AZ113=3,G113,0)</f>
        <v>0</v>
      </c>
      <c r="BD113" s="166">
        <f>IF(AZ113=4,G113,0)</f>
        <v>0</v>
      </c>
      <c r="BE113" s="166">
        <f>IF(AZ113=5,G113,0)</f>
        <v>0</v>
      </c>
      <c r="CA113" s="201">
        <v>8</v>
      </c>
      <c r="CB113" s="201">
        <v>0</v>
      </c>
      <c r="CZ113" s="166">
        <v>0</v>
      </c>
    </row>
    <row r="114" spans="1:104">
      <c r="A114" s="202"/>
      <c r="B114" s="203" t="s">
        <v>76</v>
      </c>
      <c r="C114" s="204" t="str">
        <f>CONCATENATE(B109," ",C109)</f>
        <v>D96 Přesuny suti a vybouraných hmot</v>
      </c>
      <c r="D114" s="205"/>
      <c r="E114" s="206"/>
      <c r="F114" s="207"/>
      <c r="G114" s="208">
        <f>SUM(G109:G113)</f>
        <v>0</v>
      </c>
      <c r="O114" s="194">
        <v>4</v>
      </c>
      <c r="BA114" s="209">
        <f>SUM(BA109:BA113)</f>
        <v>0</v>
      </c>
      <c r="BB114" s="209">
        <f>SUM(BB109:BB113)</f>
        <v>0</v>
      </c>
      <c r="BC114" s="209">
        <f>SUM(BC109:BC113)</f>
        <v>0</v>
      </c>
      <c r="BD114" s="209">
        <f>SUM(BD109:BD113)</f>
        <v>0</v>
      </c>
      <c r="BE114" s="209">
        <f>SUM(BE109:BE113)</f>
        <v>0</v>
      </c>
    </row>
    <row r="115" spans="1:104">
      <c r="E115" s="166"/>
    </row>
    <row r="116" spans="1:104">
      <c r="E116" s="166"/>
    </row>
    <row r="117" spans="1:104">
      <c r="E117" s="166"/>
    </row>
    <row r="118" spans="1:104">
      <c r="E118" s="166"/>
    </row>
    <row r="119" spans="1:104">
      <c r="E119" s="166"/>
    </row>
    <row r="120" spans="1:104">
      <c r="E120" s="166"/>
    </row>
    <row r="121" spans="1:104">
      <c r="E121" s="166"/>
    </row>
    <row r="122" spans="1:104">
      <c r="E122" s="166"/>
    </row>
    <row r="123" spans="1:104">
      <c r="E123" s="166"/>
    </row>
    <row r="124" spans="1:104">
      <c r="E124" s="166"/>
    </row>
    <row r="125" spans="1:104">
      <c r="E125" s="166"/>
    </row>
    <row r="126" spans="1:104">
      <c r="E126" s="166"/>
    </row>
    <row r="127" spans="1:104">
      <c r="E127" s="166"/>
    </row>
    <row r="128" spans="1:104">
      <c r="E128" s="166"/>
    </row>
    <row r="129" spans="1:7">
      <c r="E129" s="166"/>
    </row>
    <row r="130" spans="1:7">
      <c r="E130" s="166"/>
    </row>
    <row r="131" spans="1:7">
      <c r="E131" s="166"/>
    </row>
    <row r="132" spans="1:7">
      <c r="E132" s="166"/>
    </row>
    <row r="133" spans="1:7">
      <c r="E133" s="166"/>
    </row>
    <row r="134" spans="1:7">
      <c r="E134" s="166"/>
    </row>
    <row r="135" spans="1:7">
      <c r="E135" s="166"/>
    </row>
    <row r="136" spans="1:7">
      <c r="E136" s="166"/>
    </row>
    <row r="137" spans="1:7">
      <c r="E137" s="166"/>
    </row>
    <row r="138" spans="1:7">
      <c r="A138" s="210"/>
      <c r="B138" s="210"/>
      <c r="C138" s="210"/>
      <c r="D138" s="210"/>
      <c r="E138" s="210"/>
      <c r="F138" s="210"/>
      <c r="G138" s="210"/>
    </row>
    <row r="139" spans="1:7">
      <c r="A139" s="210"/>
      <c r="B139" s="210"/>
      <c r="C139" s="210"/>
      <c r="D139" s="210"/>
      <c r="E139" s="210"/>
      <c r="F139" s="210"/>
      <c r="G139" s="210"/>
    </row>
    <row r="140" spans="1:7">
      <c r="A140" s="210"/>
      <c r="B140" s="210"/>
      <c r="C140" s="210"/>
      <c r="D140" s="210"/>
      <c r="E140" s="210"/>
      <c r="F140" s="210"/>
      <c r="G140" s="210"/>
    </row>
    <row r="141" spans="1:7">
      <c r="A141" s="210"/>
      <c r="B141" s="210"/>
      <c r="C141" s="210"/>
      <c r="D141" s="210"/>
      <c r="E141" s="210"/>
      <c r="F141" s="210"/>
      <c r="G141" s="210"/>
    </row>
    <row r="142" spans="1:7">
      <c r="E142" s="166"/>
    </row>
    <row r="143" spans="1:7">
      <c r="E143" s="166"/>
    </row>
    <row r="144" spans="1:7">
      <c r="E144" s="166"/>
    </row>
    <row r="145" spans="5:5">
      <c r="E145" s="166"/>
    </row>
    <row r="146" spans="5:5">
      <c r="E146" s="166"/>
    </row>
    <row r="147" spans="5:5">
      <c r="E147" s="166"/>
    </row>
    <row r="148" spans="5:5">
      <c r="E148" s="166"/>
    </row>
    <row r="149" spans="5:5">
      <c r="E149" s="166"/>
    </row>
    <row r="150" spans="5:5">
      <c r="E150" s="166"/>
    </row>
    <row r="151" spans="5:5">
      <c r="E151" s="166"/>
    </row>
    <row r="152" spans="5:5">
      <c r="E152" s="166"/>
    </row>
    <row r="153" spans="5:5">
      <c r="E153" s="166"/>
    </row>
    <row r="154" spans="5:5">
      <c r="E154" s="166"/>
    </row>
    <row r="155" spans="5:5">
      <c r="E155" s="166"/>
    </row>
    <row r="156" spans="5:5">
      <c r="E156" s="166"/>
    </row>
    <row r="157" spans="5:5">
      <c r="E157" s="166"/>
    </row>
    <row r="158" spans="5:5">
      <c r="E158" s="166"/>
    </row>
    <row r="159" spans="5:5">
      <c r="E159" s="166"/>
    </row>
    <row r="160" spans="5:5">
      <c r="E160" s="166"/>
    </row>
    <row r="161" spans="1:7">
      <c r="E161" s="166"/>
    </row>
    <row r="162" spans="1:7">
      <c r="E162" s="166"/>
    </row>
    <row r="163" spans="1:7">
      <c r="E163" s="166"/>
    </row>
    <row r="164" spans="1:7">
      <c r="E164" s="166"/>
    </row>
    <row r="165" spans="1:7">
      <c r="E165" s="166"/>
    </row>
    <row r="166" spans="1:7">
      <c r="E166" s="166"/>
    </row>
    <row r="167" spans="1:7">
      <c r="E167" s="166"/>
    </row>
    <row r="168" spans="1:7">
      <c r="E168" s="166"/>
    </row>
    <row r="169" spans="1:7">
      <c r="E169" s="166"/>
    </row>
    <row r="170" spans="1:7">
      <c r="E170" s="166"/>
    </row>
    <row r="171" spans="1:7">
      <c r="E171" s="166"/>
    </row>
    <row r="172" spans="1:7">
      <c r="E172" s="166"/>
    </row>
    <row r="173" spans="1:7">
      <c r="A173" s="211"/>
      <c r="B173" s="211"/>
    </row>
    <row r="174" spans="1:7">
      <c r="A174" s="210"/>
      <c r="B174" s="210"/>
      <c r="C174" s="213"/>
      <c r="D174" s="213"/>
      <c r="E174" s="214"/>
      <c r="F174" s="213"/>
      <c r="G174" s="215"/>
    </row>
    <row r="175" spans="1:7">
      <c r="A175" s="216"/>
      <c r="B175" s="216"/>
      <c r="C175" s="210"/>
      <c r="D175" s="210"/>
      <c r="E175" s="217"/>
      <c r="F175" s="210"/>
      <c r="G175" s="210"/>
    </row>
    <row r="176" spans="1:7">
      <c r="A176" s="210"/>
      <c r="B176" s="210"/>
      <c r="C176" s="210"/>
      <c r="D176" s="210"/>
      <c r="E176" s="217"/>
      <c r="F176" s="210"/>
      <c r="G176" s="210"/>
    </row>
    <row r="177" spans="1:7">
      <c r="A177" s="210"/>
      <c r="B177" s="210"/>
      <c r="C177" s="210"/>
      <c r="D177" s="210"/>
      <c r="E177" s="217"/>
      <c r="F177" s="210"/>
      <c r="G177" s="210"/>
    </row>
    <row r="178" spans="1:7">
      <c r="A178" s="210"/>
      <c r="B178" s="210"/>
      <c r="C178" s="210"/>
      <c r="D178" s="210"/>
      <c r="E178" s="217"/>
      <c r="F178" s="210"/>
      <c r="G178" s="210"/>
    </row>
    <row r="179" spans="1:7">
      <c r="A179" s="210"/>
      <c r="B179" s="210"/>
      <c r="C179" s="210"/>
      <c r="D179" s="210"/>
      <c r="E179" s="217"/>
      <c r="F179" s="210"/>
      <c r="G179" s="210"/>
    </row>
    <row r="180" spans="1:7">
      <c r="A180" s="210"/>
      <c r="B180" s="210"/>
      <c r="C180" s="210"/>
      <c r="D180" s="210"/>
      <c r="E180" s="217"/>
      <c r="F180" s="210"/>
      <c r="G180" s="210"/>
    </row>
    <row r="181" spans="1:7">
      <c r="A181" s="210"/>
      <c r="B181" s="210"/>
      <c r="C181" s="210"/>
      <c r="D181" s="210"/>
      <c r="E181" s="217"/>
      <c r="F181" s="210"/>
      <c r="G181" s="210"/>
    </row>
    <row r="182" spans="1:7">
      <c r="A182" s="210"/>
      <c r="B182" s="210"/>
      <c r="C182" s="210"/>
      <c r="D182" s="210"/>
      <c r="E182" s="217"/>
      <c r="F182" s="210"/>
      <c r="G182" s="210"/>
    </row>
    <row r="183" spans="1:7">
      <c r="A183" s="210"/>
      <c r="B183" s="210"/>
      <c r="C183" s="210"/>
      <c r="D183" s="210"/>
      <c r="E183" s="217"/>
      <c r="F183" s="210"/>
      <c r="G183" s="210"/>
    </row>
    <row r="184" spans="1:7">
      <c r="A184" s="210"/>
      <c r="B184" s="210"/>
      <c r="C184" s="210"/>
      <c r="D184" s="210"/>
      <c r="E184" s="217"/>
      <c r="F184" s="210"/>
      <c r="G184" s="210"/>
    </row>
    <row r="185" spans="1:7">
      <c r="A185" s="210"/>
      <c r="B185" s="210"/>
      <c r="C185" s="210"/>
      <c r="D185" s="210"/>
      <c r="E185" s="217"/>
      <c r="F185" s="210"/>
      <c r="G185" s="210"/>
    </row>
    <row r="186" spans="1:7">
      <c r="A186" s="210"/>
      <c r="B186" s="210"/>
      <c r="C186" s="210"/>
      <c r="D186" s="210"/>
      <c r="E186" s="217"/>
      <c r="F186" s="210"/>
      <c r="G186" s="210"/>
    </row>
    <row r="187" spans="1:7">
      <c r="A187" s="210"/>
      <c r="B187" s="210"/>
      <c r="C187" s="210"/>
      <c r="D187" s="210"/>
      <c r="E187" s="217"/>
      <c r="F187" s="210"/>
      <c r="G187" s="210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Radek</cp:lastModifiedBy>
  <dcterms:created xsi:type="dcterms:W3CDTF">2020-05-04T12:13:06Z</dcterms:created>
  <dcterms:modified xsi:type="dcterms:W3CDTF">2020-05-04T12:14:15Z</dcterms:modified>
</cp:coreProperties>
</file>