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101.1 - Hromadná garáž" sheetId="2" r:id="rId2"/>
    <sheet name="SO101.2 - Hromadná garáž ..." sheetId="3" r:id="rId3"/>
    <sheet name="SO101.3 - Hromadná garáž ..." sheetId="4" r:id="rId4"/>
    <sheet name="SO101.4 - Hromadná garáž ..." sheetId="5" r:id="rId5"/>
    <sheet name="D.1.4.1 - ZTI - Vodovod a..." sheetId="6" r:id="rId6"/>
    <sheet name="D.1.4.2 - Vytápění - SO 1..." sheetId="7" r:id="rId7"/>
    <sheet name="D.1.4.3 - Vzduchotechnika..." sheetId="8" r:id="rId8"/>
    <sheet name="01 - Připojení - SO 101.1..." sheetId="9" r:id="rId9"/>
    <sheet name="02_001 - Silnoproud" sheetId="10" r:id="rId10"/>
    <sheet name="02_002 - Bleskosvod" sheetId="11" r:id="rId11"/>
    <sheet name="D.1.4.5 - Slaboproud - SO..." sheetId="12" r:id="rId12"/>
    <sheet name="D.1.4.6 - Měření a regula..." sheetId="13" r:id="rId13"/>
    <sheet name="SO201.1 - Přípojka NN - E..." sheetId="14" r:id="rId14"/>
    <sheet name="SO202.1 - Přeložka NN - E..." sheetId="15" r:id="rId15"/>
    <sheet name="SO203.1 - Přípojka sdělov..." sheetId="16" r:id="rId16"/>
    <sheet name="SO204.1 - Přeložka optick..." sheetId="17" r:id="rId17"/>
    <sheet name="SO205.1 - Přeložka VO" sheetId="18" r:id="rId18"/>
    <sheet name="SO502.1 - Veřejné prostra..." sheetId="19" r:id="rId19"/>
    <sheet name="SO502.2 - Chodník" sheetId="20" r:id="rId20"/>
    <sheet name="SO503.1 - Účelová komunikace" sheetId="21" r:id="rId21"/>
    <sheet name="SO401.1 - Vodovodní přípojka" sheetId="22" r:id="rId22"/>
    <sheet name="001 - Stavební část" sheetId="23" r:id="rId23"/>
    <sheet name="002 - Technologie" sheetId="24" r:id="rId24"/>
    <sheet name="SO402.1 - Přípojka splašk..." sheetId="25" r:id="rId25"/>
    <sheet name="SO403.1 - Vsak" sheetId="26" r:id="rId26"/>
    <sheet name="SO403.2 - Areálová dešťov..." sheetId="27" r:id="rId27"/>
    <sheet name="SO506.1 - Sadové úpravy" sheetId="28" r:id="rId28"/>
    <sheet name="SO507.1 - Oplocení" sheetId="29" r:id="rId29"/>
    <sheet name="VON - Vedlejší a ostatní ..." sheetId="30" r:id="rId30"/>
    <sheet name="Pokyny pro vyplnění" sheetId="31" r:id="rId31"/>
  </sheets>
  <definedNames>
    <definedName name="_xlnm.Print_Area" localSheetId="0">'Rekapitulace stavby'!$D$4:$AO$36,'Rekapitulace stavby'!$C$42:$AQ$99</definedName>
    <definedName name="_xlnm._FilterDatabase" localSheetId="1" hidden="1">'SO101.1 - Hromadná garáž'!$C$109:$K$954</definedName>
    <definedName name="_xlnm.Print_Area" localSheetId="1">'SO101.1 - Hromadná garáž'!$C$4:$J$43,'SO101.1 - Hromadná garáž'!$C$49:$J$87,'SO101.1 - Hromadná garáž'!$C$93:$K$954</definedName>
    <definedName name="_xlnm._FilterDatabase" localSheetId="2" hidden="1">'SO101.2 - Hromadná garáž ...'!$C$108:$K$517</definedName>
    <definedName name="_xlnm.Print_Area" localSheetId="2">'SO101.2 - Hromadná garáž ...'!$C$4:$J$43,'SO101.2 - Hromadná garáž ...'!$C$49:$J$86,'SO101.2 - Hromadná garáž ...'!$C$92:$K$517</definedName>
    <definedName name="_xlnm._FilterDatabase" localSheetId="3" hidden="1">'SO101.3 - Hromadná garáž ...'!$C$111:$K$652</definedName>
    <definedName name="_xlnm.Print_Area" localSheetId="3">'SO101.3 - Hromadná garáž ...'!$C$4:$J$43,'SO101.3 - Hromadná garáž ...'!$C$49:$J$89,'SO101.3 - Hromadná garáž ...'!$C$95:$K$652</definedName>
    <definedName name="_xlnm._FilterDatabase" localSheetId="4" hidden="1">'SO101.4 - Hromadná garáž ...'!$C$97:$K$149</definedName>
    <definedName name="_xlnm.Print_Area" localSheetId="4">'SO101.4 - Hromadná garáž ...'!$C$4:$J$43,'SO101.4 - Hromadná garáž ...'!$C$49:$J$75,'SO101.4 - Hromadná garáž ...'!$C$81:$K$149</definedName>
    <definedName name="_xlnm._FilterDatabase" localSheetId="5" hidden="1">'D.1.4.1 - ZTI - Vodovod a...'!$C$94:$K$174</definedName>
    <definedName name="_xlnm.Print_Area" localSheetId="5">'D.1.4.1 - ZTI - Vodovod a...'!$C$4:$J$43,'D.1.4.1 - ZTI - Vodovod a...'!$C$49:$J$72,'D.1.4.1 - ZTI - Vodovod a...'!$C$78:$K$174</definedName>
    <definedName name="_xlnm._FilterDatabase" localSheetId="6" hidden="1">'D.1.4.2 - Vytápění - SO 1...'!$C$94:$K$138</definedName>
    <definedName name="_xlnm.Print_Area" localSheetId="6">'D.1.4.2 - Vytápění - SO 1...'!$C$4:$J$43,'D.1.4.2 - Vytápění - SO 1...'!$C$49:$J$72,'D.1.4.2 - Vytápění - SO 1...'!$C$78:$K$138</definedName>
    <definedName name="_xlnm._FilterDatabase" localSheetId="7" hidden="1">'D.1.4.3 - Vzduchotechnika...'!$C$98:$K$213</definedName>
    <definedName name="_xlnm.Print_Area" localSheetId="7">'D.1.4.3 - Vzduchotechnika...'!$C$4:$J$43,'D.1.4.3 - Vzduchotechnika...'!$C$49:$J$76,'D.1.4.3 - Vzduchotechnika...'!$C$82:$K$213</definedName>
    <definedName name="_xlnm._FilterDatabase" localSheetId="8" hidden="1">'01 - Připojení - SO 101.1...'!$C$91:$K$99</definedName>
    <definedName name="_xlnm.Print_Area" localSheetId="8">'01 - Připojení - SO 101.1...'!$C$4:$J$43,'01 - Připojení - SO 101.1...'!$C$49:$J$69,'01 - Připojení - SO 101.1...'!$C$75:$K$99</definedName>
    <definedName name="_xlnm._FilterDatabase" localSheetId="9" hidden="1">'02_001 - Silnoproud'!$C$93:$K$238</definedName>
    <definedName name="_xlnm.Print_Area" localSheetId="9">'02_001 - Silnoproud'!$C$4:$J$43,'02_001 - Silnoproud'!$C$49:$J$71,'02_001 - Silnoproud'!$C$77:$K$238</definedName>
    <definedName name="_xlnm._FilterDatabase" localSheetId="10" hidden="1">'02_002 - Bleskosvod'!$C$92:$K$186</definedName>
    <definedName name="_xlnm.Print_Area" localSheetId="10">'02_002 - Bleskosvod'!$C$4:$J$43,'02_002 - Bleskosvod'!$C$49:$J$70,'02_002 - Bleskosvod'!$C$76:$K$186</definedName>
    <definedName name="_xlnm._FilterDatabase" localSheetId="11" hidden="1">'D.1.4.5 - Slaboproud - SO...'!$C$97:$K$287</definedName>
    <definedName name="_xlnm.Print_Area" localSheetId="11">'D.1.4.5 - Slaboproud - SO...'!$C$4:$J$43,'D.1.4.5 - Slaboproud - SO...'!$C$49:$J$75,'D.1.4.5 - Slaboproud - SO...'!$C$81:$K$287</definedName>
    <definedName name="_xlnm._FilterDatabase" localSheetId="12" hidden="1">'D.1.4.6 - Měření a regula...'!$C$96:$K$162</definedName>
    <definedName name="_xlnm.Print_Area" localSheetId="12">'D.1.4.6 - Měření a regula...'!$C$4:$J$43,'D.1.4.6 - Měření a regula...'!$C$49:$J$74,'D.1.4.6 - Měření a regula...'!$C$80:$K$162</definedName>
    <definedName name="_xlnm._FilterDatabase" localSheetId="13" hidden="1">'SO201.1 - Přípojka NN - E...'!$C$86:$K$90</definedName>
    <definedName name="_xlnm.Print_Area" localSheetId="13">'SO201.1 - Přípojka NN - E...'!$C$4:$J$41,'SO201.1 - Přípojka NN - E...'!$C$47:$J$66,'SO201.1 - Přípojka NN - E...'!$C$72:$K$90</definedName>
    <definedName name="_xlnm._FilterDatabase" localSheetId="14" hidden="1">'SO202.1 - Přeložka NN - E...'!$C$86:$K$90</definedName>
    <definedName name="_xlnm.Print_Area" localSheetId="14">'SO202.1 - Přeložka NN - E...'!$C$4:$J$41,'SO202.1 - Přeložka NN - E...'!$C$47:$J$66,'SO202.1 - Přeložka NN - E...'!$C$72:$K$90</definedName>
    <definedName name="_xlnm._FilterDatabase" localSheetId="15" hidden="1">'SO203.1 - Přípojka sdělov...'!$C$86:$K$90</definedName>
    <definedName name="_xlnm.Print_Area" localSheetId="15">'SO203.1 - Přípojka sdělov...'!$C$4:$J$41,'SO203.1 - Přípojka sdělov...'!$C$47:$J$66,'SO203.1 - Přípojka sdělov...'!$C$72:$K$90</definedName>
    <definedName name="_xlnm._FilterDatabase" localSheetId="16" hidden="1">'SO204.1 - Přeložka optick...'!$C$85:$K$111</definedName>
    <definedName name="_xlnm.Print_Area" localSheetId="16">'SO204.1 - Přeložka optick...'!$C$4:$J$41,'SO204.1 - Přeložka optick...'!$C$47:$J$65,'SO204.1 - Přeložka optick...'!$C$71:$K$111</definedName>
    <definedName name="_xlnm._FilterDatabase" localSheetId="17" hidden="1">'SO205.1 - Přeložka VO'!$C$85:$K$104</definedName>
    <definedName name="_xlnm.Print_Area" localSheetId="17">'SO205.1 - Přeložka VO'!$C$4:$J$41,'SO205.1 - Přeložka VO'!$C$47:$J$65,'SO205.1 - Přeložka VO'!$C$71:$K$104</definedName>
    <definedName name="_xlnm._FilterDatabase" localSheetId="18" hidden="1">'SO502.1 - Veřejné prostra...'!$C$94:$K$200</definedName>
    <definedName name="_xlnm.Print_Area" localSheetId="18">'SO502.1 - Veřejné prostra...'!$C$4:$J$41,'SO502.1 - Veřejné prostra...'!$C$47:$J$74,'SO502.1 - Veřejné prostra...'!$C$80:$K$200</definedName>
    <definedName name="_xlnm._FilterDatabase" localSheetId="19" hidden="1">'SO502.2 - Chodník'!$C$90:$K$180</definedName>
    <definedName name="_xlnm.Print_Area" localSheetId="19">'SO502.2 - Chodník'!$C$4:$J$41,'SO502.2 - Chodník'!$C$47:$J$70,'SO502.2 - Chodník'!$C$76:$K$180</definedName>
    <definedName name="_xlnm._FilterDatabase" localSheetId="20" hidden="1">'SO503.1 - Účelová komunikace'!$C$92:$K$272</definedName>
    <definedName name="_xlnm.Print_Area" localSheetId="20">'SO503.1 - Účelová komunikace'!$C$4:$J$41,'SO503.1 - Účelová komunikace'!$C$47:$J$72,'SO503.1 - Účelová komunikace'!$C$78:$K$272</definedName>
    <definedName name="_xlnm._FilterDatabase" localSheetId="21" hidden="1">'SO401.1 - Vodovodní přípojka'!$C$88:$K$162</definedName>
    <definedName name="_xlnm.Print_Area" localSheetId="21">'SO401.1 - Vodovodní přípojka'!$C$4:$J$41,'SO401.1 - Vodovodní přípojka'!$C$47:$J$68,'SO401.1 - Vodovodní přípojka'!$C$74:$K$162</definedName>
    <definedName name="_xlnm._FilterDatabase" localSheetId="22" hidden="1">'001 - Stavební část'!$C$96:$K$161</definedName>
    <definedName name="_xlnm.Print_Area" localSheetId="22">'001 - Stavební část'!$C$4:$J$43,'001 - Stavební část'!$C$49:$J$74,'001 - Stavební část'!$C$80:$K$161</definedName>
    <definedName name="_xlnm._FilterDatabase" localSheetId="23" hidden="1">'002 - Technologie'!$C$94:$K$182</definedName>
    <definedName name="_xlnm.Print_Area" localSheetId="23">'002 - Technologie'!$C$4:$J$43,'002 - Technologie'!$C$49:$J$72,'002 - Technologie'!$C$78:$K$182</definedName>
    <definedName name="_xlnm._FilterDatabase" localSheetId="24" hidden="1">'SO402.1 - Přípojka splašk...'!$C$91:$K$129</definedName>
    <definedName name="_xlnm.Print_Area" localSheetId="24">'SO402.1 - Přípojka splašk...'!$C$4:$J$41,'SO402.1 - Přípojka splašk...'!$C$47:$J$71,'SO402.1 - Přípojka splašk...'!$C$77:$K$129</definedName>
    <definedName name="_xlnm._FilterDatabase" localSheetId="25" hidden="1">'SO403.1 - Vsak'!$C$88:$K$110</definedName>
    <definedName name="_xlnm.Print_Area" localSheetId="25">'SO403.1 - Vsak'!$C$4:$J$41,'SO403.1 - Vsak'!$C$47:$J$68,'SO403.1 - Vsak'!$C$74:$K$110</definedName>
    <definedName name="_xlnm._FilterDatabase" localSheetId="26" hidden="1">'SO403.2 - Areálová dešťov...'!$C$88:$K$132</definedName>
    <definedName name="_xlnm.Print_Area" localSheetId="26">'SO403.2 - Areálová dešťov...'!$C$4:$J$41,'SO403.2 - Areálová dešťov...'!$C$47:$J$68,'SO403.2 - Areálová dešťov...'!$C$74:$K$132</definedName>
    <definedName name="_xlnm._FilterDatabase" localSheetId="27" hidden="1">'SO506.1 - Sadové úpravy'!$C$88:$K$156</definedName>
    <definedName name="_xlnm.Print_Area" localSheetId="27">'SO506.1 - Sadové úpravy'!$C$4:$J$41,'SO506.1 - Sadové úpravy'!$C$47:$J$68,'SO506.1 - Sadové úpravy'!$C$74:$K$156</definedName>
    <definedName name="_xlnm._FilterDatabase" localSheetId="28" hidden="1">'SO507.1 - Oplocení'!$C$91:$K$125</definedName>
    <definedName name="_xlnm.Print_Area" localSheetId="28">'SO507.1 - Oplocení'!$C$4:$J$41,'SO507.1 - Oplocení'!$C$47:$J$71,'SO507.1 - Oplocení'!$C$77:$K$125</definedName>
    <definedName name="_xlnm._FilterDatabase" localSheetId="29" hidden="1">'VON - Vedlejší a ostatní ...'!$C$82:$K$91</definedName>
    <definedName name="_xlnm.Print_Area" localSheetId="29">'VON - Vedlejší a ostatní ...'!$C$4:$J$39,'VON - Vedlejší a ostatní ...'!$C$45:$J$64,'VON - Vedlejší a ostatní ...'!$C$70:$K$91</definedName>
    <definedName name="_xlnm.Print_Area" localSheetId="30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'SO101.1 - Hromadná garáž'!$109:$109</definedName>
    <definedName name="_xlnm.Print_Titles" localSheetId="2">'SO101.2 - Hromadná garáž ...'!$108:$108</definedName>
    <definedName name="_xlnm.Print_Titles" localSheetId="3">'SO101.3 - Hromadná garáž ...'!$111:$111</definedName>
    <definedName name="_xlnm.Print_Titles" localSheetId="4">'SO101.4 - Hromadná garáž ...'!$97:$97</definedName>
    <definedName name="_xlnm.Print_Titles" localSheetId="5">'D.1.4.1 - ZTI - Vodovod a...'!$94:$94</definedName>
    <definedName name="_xlnm.Print_Titles" localSheetId="6">'D.1.4.2 - Vytápění - SO 1...'!$94:$94</definedName>
    <definedName name="_xlnm.Print_Titles" localSheetId="7">'D.1.4.3 - Vzduchotechnika...'!$98:$98</definedName>
    <definedName name="_xlnm.Print_Titles" localSheetId="8">'01 - Připojení - SO 101.1...'!$91:$91</definedName>
    <definedName name="_xlnm.Print_Titles" localSheetId="9">'02_001 - Silnoproud'!$93:$93</definedName>
    <definedName name="_xlnm.Print_Titles" localSheetId="10">'02_002 - Bleskosvod'!$92:$92</definedName>
    <definedName name="_xlnm.Print_Titles" localSheetId="11">'D.1.4.5 - Slaboproud - SO...'!$97:$97</definedName>
    <definedName name="_xlnm.Print_Titles" localSheetId="12">'D.1.4.6 - Měření a regula...'!$96:$96</definedName>
    <definedName name="_xlnm.Print_Titles" localSheetId="13">'SO201.1 - Přípojka NN - E...'!$86:$86</definedName>
    <definedName name="_xlnm.Print_Titles" localSheetId="14">'SO202.1 - Přeložka NN - E...'!$86:$86</definedName>
    <definedName name="_xlnm.Print_Titles" localSheetId="15">'SO203.1 - Přípojka sdělov...'!$86:$86</definedName>
    <definedName name="_xlnm.Print_Titles" localSheetId="16">'SO204.1 - Přeložka optick...'!$85:$85</definedName>
    <definedName name="_xlnm.Print_Titles" localSheetId="17">'SO205.1 - Přeložka VO'!$85:$85</definedName>
    <definedName name="_xlnm.Print_Titles" localSheetId="18">'SO502.1 - Veřejné prostra...'!$94:$94</definedName>
    <definedName name="_xlnm.Print_Titles" localSheetId="19">'SO502.2 - Chodník'!$90:$90</definedName>
    <definedName name="_xlnm.Print_Titles" localSheetId="20">'SO503.1 - Účelová komunikace'!$92:$92</definedName>
    <definedName name="_xlnm.Print_Titles" localSheetId="21">'SO401.1 - Vodovodní přípojka'!$88:$88</definedName>
    <definedName name="_xlnm.Print_Titles" localSheetId="22">'001 - Stavební část'!$96:$96</definedName>
    <definedName name="_xlnm.Print_Titles" localSheetId="23">'002 - Technologie'!$94:$94</definedName>
    <definedName name="_xlnm.Print_Titles" localSheetId="24">'SO402.1 - Přípojka splašk...'!$91:$91</definedName>
    <definedName name="_xlnm.Print_Titles" localSheetId="25">'SO403.1 - Vsak'!$88:$88</definedName>
    <definedName name="_xlnm.Print_Titles" localSheetId="26">'SO403.2 - Areálová dešťov...'!$88:$88</definedName>
    <definedName name="_xlnm.Print_Titles" localSheetId="27">'SO506.1 - Sadové úpravy'!$88:$88</definedName>
    <definedName name="_xlnm.Print_Titles" localSheetId="28">'SO507.1 - Oplocení'!$91:$91</definedName>
    <definedName name="_xlnm.Print_Titles" localSheetId="29">'VON - Vedlejší a ostatní ...'!$82:$82</definedName>
  </definedNames>
  <calcPr fullCalcOnLoad="1"/>
</workbook>
</file>

<file path=xl/sharedStrings.xml><?xml version="1.0" encoding="utf-8"?>
<sst xmlns="http://schemas.openxmlformats.org/spreadsheetml/2006/main" count="45212" uniqueCount="4994">
  <si>
    <t>Export Komplet</t>
  </si>
  <si>
    <t>VZ</t>
  </si>
  <si>
    <t>2.0</t>
  </si>
  <si>
    <t>ZAMOK</t>
  </si>
  <si>
    <t>False</t>
  </si>
  <si>
    <t>{1a5651f0-fe28-424b-8c9a-7e955d745964}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</si>
  <si>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</si>
  <si>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</si>
  <si>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</si>
  <si>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</si>
  <si>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</si>
  <si>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</si>
  <si>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</si>
  <si>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</si>
  <si>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Knesl0080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</si>
  <si>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</si>
  <si>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</si>
  <si>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Parkovací dům Havlíčkova 1, Kroměříž</t>
  </si>
  <si>
    <t>KSO:</t>
  </si>
  <si>
    <t/>
  </si>
  <si>
    <t>CC-CZ:</t>
  </si>
  <si>
    <t>Místo:</t>
  </si>
  <si>
    <t xml:space="preserve"> </t>
  </si>
  <si>
    <t>Datum:</t>
  </si>
  <si>
    <t>3. 7. 2019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</si>
  <si>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</si>
  <si>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</si>
  <si>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</si>
  <si>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</si>
  <si>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</si>
  <si>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</si>
  <si>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</si>
  <si>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</si>
  <si>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</si>
  <si>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</si>
  <si>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</si>
  <si>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</si>
  <si>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</si>
  <si>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</si>
  <si>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</si>
  <si>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</si>
  <si>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</si>
  <si>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</si>
  <si>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</si>
  <si>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</si>
  <si>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</si>
  <si>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</si>
  <si>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</si>
  <si>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</si>
  <si>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</si>
  <si>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</si>
  <si>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</si>
  <si>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</si>
  <si>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</si>
  <si>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</si>
  <si>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</si>
  <si>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</si>
  <si>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</si>
  <si>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</si>
  <si>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</si>
  <si>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</si>
  <si>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</si>
  <si>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</si>
  <si>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</si>
  <si>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</si>
  <si>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</si>
  <si>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</si>
  <si>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</si>
  <si>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</si>
  <si>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</si>
  <si>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</si>
  <si>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</si>
  <si>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</si>
  <si>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D.1</t>
  </si>
  <si>
    <t>Stavební část</t>
  </si>
  <si>
    <t>STA</t>
  </si>
  <si>
    <t>1</t>
  </si>
  <si>
    <t>{89667a82-cd00-4883-bb97-c402b440957e}</t>
  </si>
  <si>
    <t>2</t>
  </si>
  <si>
    <t>SO101</t>
  </si>
  <si>
    <t>Hromadná garáž - 101.1, 101.2,101.3.101.4</t>
  </si>
  <si>
    <t>Soupis</t>
  </si>
  <si>
    <t>{651bc580-d863-4a6f-99d3-5b44afd49b47}</t>
  </si>
  <si>
    <t>D.1.1</t>
  </si>
  <si>
    <t>Architektonicko stavební řešení</t>
  </si>
  <si>
    <t>3</t>
  </si>
  <si>
    <t>{60495c2e-8f30-4791-a916-37122c6728fa}</t>
  </si>
  <si>
    <t>/</t>
  </si>
  <si>
    <t>SO101.1</t>
  </si>
  <si>
    <t>Hromadná garáž</t>
  </si>
  <si>
    <t>4</t>
  </si>
  <si>
    <t>{1e8f38ef-2052-45b6-8a8b-89d475c59b42}</t>
  </si>
  <si>
    <t>SO101.2</t>
  </si>
  <si>
    <t>Hromadná garáž - Zázemí</t>
  </si>
  <si>
    <t>{e5bcf5a4-d77a-4c04-a4a9-55e048e46281}</t>
  </si>
  <si>
    <t>SO101.3</t>
  </si>
  <si>
    <t>Hromadná garáž - informační centrum</t>
  </si>
  <si>
    <t>{234ffacb-c992-48f3-b921-bbddac80c9c5}</t>
  </si>
  <si>
    <t>SO101.4</t>
  </si>
  <si>
    <t>Hromadná garáž - Loubí</t>
  </si>
  <si>
    <t>{d20a63d9-43d4-4155-a96e-91015b7ab08d}</t>
  </si>
  <si>
    <t>D.1.4.1</t>
  </si>
  <si>
    <t>ZTI - Vodovod a kanalizace - SO 101.1, 101.2,101.3.101.4</t>
  </si>
  <si>
    <t>{718780a0-a46a-4cb1-8dfe-d6ba023bdec3}</t>
  </si>
  <si>
    <t>D.1.4.2</t>
  </si>
  <si>
    <t>Vytápění - SO 101.2</t>
  </si>
  <si>
    <t>{ac6f541d-b995-408f-a3e5-a456bf7b8523}</t>
  </si>
  <si>
    <t>D.1.4.3</t>
  </si>
  <si>
    <t>Vzduchotechnika - SO 101.1, 101.2,101.3</t>
  </si>
  <si>
    <t>{fd19784a-25ec-42a3-8580-6060f6678149}</t>
  </si>
  <si>
    <t>D.1.4.4</t>
  </si>
  <si>
    <t>Elektroinstalace silnoproud</t>
  </si>
  <si>
    <t>{c443549f-fce4-4b31-98d8-5bc3dfaf4024}</t>
  </si>
  <si>
    <t>01</t>
  </si>
  <si>
    <t>Připojení - SO 101.1, 101.2,101.3.101.4</t>
  </si>
  <si>
    <t>{4c3224ef-15a6-45c2-a9e0-e7041a05e52a}</t>
  </si>
  <si>
    <t>02</t>
  </si>
  <si>
    <t>Vnitřní instalace - 101.1, 101.2,101.3.101.4</t>
  </si>
  <si>
    <t>{fa42ed00-4af3-447c-ab81-f5fdd1a2e510}</t>
  </si>
  <si>
    <t>02_001</t>
  </si>
  <si>
    <t>Silnoproud</t>
  </si>
  <si>
    <t>5</t>
  </si>
  <si>
    <t>{4448753f-d13f-48c5-a8c6-084869cb03f0}</t>
  </si>
  <si>
    <t>02_002</t>
  </si>
  <si>
    <t>Bleskosvod</t>
  </si>
  <si>
    <t>{a29ae1f2-6f57-4205-9475-9d477ee05847}</t>
  </si>
  <si>
    <t>D.1.4.5</t>
  </si>
  <si>
    <t>Slaboproud - SO 101.1, 101.2,101.3</t>
  </si>
  <si>
    <t>{6abb4ee6-3310-41fd-8b4e-962107123b5f}</t>
  </si>
  <si>
    <t>D.1.4.6</t>
  </si>
  <si>
    <t>Měření a regulace - SO 101.1, 101.2,101.3</t>
  </si>
  <si>
    <t>{106f801e-1545-46b3-8d99-e74a5dfa4397}</t>
  </si>
  <si>
    <t>D.2.1</t>
  </si>
  <si>
    <t>Přípojka NN - NEOCEŇOVAT</t>
  </si>
  <si>
    <t>{04b245c2-f130-4e89-94ed-1fdbd4bdc1e3}</t>
  </si>
  <si>
    <t>SO201.1</t>
  </si>
  <si>
    <t>Přípojka NN - EON - řešeno samostatným projektem</t>
  </si>
  <si>
    <t>{61d783d4-3d60-4a45-9ada-589e13e47c1b}</t>
  </si>
  <si>
    <t>D.2.2</t>
  </si>
  <si>
    <t>Přeložka NN - NEOCEŇOVAT</t>
  </si>
  <si>
    <t>{aa71bc2e-7049-4009-bbad-283efa8dadc4}</t>
  </si>
  <si>
    <t>SO202.1</t>
  </si>
  <si>
    <t>Přeložka NN - EON - řešeno samostatným projektem</t>
  </si>
  <si>
    <t>{4b1799f0-9733-433a-aa38-f5b540fdc4ea}</t>
  </si>
  <si>
    <t>D.2.3</t>
  </si>
  <si>
    <t>Přípojka sdělovací síť - NEOCEŇOVAT</t>
  </si>
  <si>
    <t>{e5ce8232-28f9-45e4-9cfd-23033bf51c0c}</t>
  </si>
  <si>
    <t>SO203.1</t>
  </si>
  <si>
    <t>Přípojka sdělovací - CETIN - řešeno samostatným projektem</t>
  </si>
  <si>
    <t>{4224e055-757e-427f-8312-50bd73dd07b9}</t>
  </si>
  <si>
    <t>D.2.4</t>
  </si>
  <si>
    <t>Přeložka optického vedení</t>
  </si>
  <si>
    <t>{1ab04da1-34b7-4d19-beb2-6f87cba74a45}</t>
  </si>
  <si>
    <t>SO204.1</t>
  </si>
  <si>
    <t>{ed32bc72-ffd8-444e-9dda-be1e96699eee}</t>
  </si>
  <si>
    <t>D.2.5</t>
  </si>
  <si>
    <t>Přeložka VO</t>
  </si>
  <si>
    <t>{99ace06a-f816-45b3-a562-3ecef9de6d66}</t>
  </si>
  <si>
    <t>SO205.1</t>
  </si>
  <si>
    <t>{02a882ff-1a7e-44c8-9150-b3a69655c66e}</t>
  </si>
  <si>
    <t>D.3.1</t>
  </si>
  <si>
    <t>Komunikace a zpevněné plochy</t>
  </si>
  <si>
    <t>{b7aa09d5-fea0-49c9-8438-9389fabba525}</t>
  </si>
  <si>
    <t>SO502.1</t>
  </si>
  <si>
    <t>Veřejné prostranství</t>
  </si>
  <si>
    <t>{290c9ad7-80d1-431a-83ae-9e2d4280d02c}</t>
  </si>
  <si>
    <t>SO502.2</t>
  </si>
  <si>
    <t>Chodník</t>
  </si>
  <si>
    <t>{6e3d1d75-6d70-434f-9493-07c1efdc3d97}</t>
  </si>
  <si>
    <t>SO503.1</t>
  </si>
  <si>
    <t>Účelová komunikace</t>
  </si>
  <si>
    <t>{c368b42b-b537-4122-94a9-8cc33f725bb5}</t>
  </si>
  <si>
    <t>D.4.1</t>
  </si>
  <si>
    <t>Vodní hospodářství</t>
  </si>
  <si>
    <t>{ac991767-af17-487d-89a7-281acbe32101}</t>
  </si>
  <si>
    <t>SO401.1</t>
  </si>
  <si>
    <t>Vodovodní přípojka</t>
  </si>
  <si>
    <t>{aa43cdd8-2697-48df-8773-42465706dcf3}</t>
  </si>
  <si>
    <t>SO401.2</t>
  </si>
  <si>
    <t>Vodní prvek - fontána</t>
  </si>
  <si>
    <t>{bb875581-f8fe-4c3d-abc6-23618f792c2f}</t>
  </si>
  <si>
    <t>001</t>
  </si>
  <si>
    <t>{dbdc766c-1cb2-4095-88e5-ab107aa0f022}</t>
  </si>
  <si>
    <t>002</t>
  </si>
  <si>
    <t>Technologie</t>
  </si>
  <si>
    <t>{60f55ede-3581-4302-b210-1e1c9da654b2}</t>
  </si>
  <si>
    <t>SO402.1</t>
  </si>
  <si>
    <t>Přípojka splaškové kanalizace</t>
  </si>
  <si>
    <t>{88ff5aa7-cd1c-41e9-ac40-dd63d03626f4}</t>
  </si>
  <si>
    <t>SO403.1</t>
  </si>
  <si>
    <t>Vsak</t>
  </si>
  <si>
    <t>{f0147880-ea49-434d-8cb5-6ed5525fc80f}</t>
  </si>
  <si>
    <t>SO403.2</t>
  </si>
  <si>
    <t>Areálová dešťová kanalizace</t>
  </si>
  <si>
    <t>{fd7cc148-8262-42de-a4cb-5d854198e309}</t>
  </si>
  <si>
    <t>D.5.1</t>
  </si>
  <si>
    <t>Sadové úpravy</t>
  </si>
  <si>
    <t>{b6c44737-8c0d-4e5a-994c-239d71cb3c82}</t>
  </si>
  <si>
    <t>SO506.1</t>
  </si>
  <si>
    <t>{44d1e897-fb8b-4bc1-8c70-ac0ccc8c004a}</t>
  </si>
  <si>
    <t>D.5.2</t>
  </si>
  <si>
    <t>Oplocení</t>
  </si>
  <si>
    <t>{70416f6c-ddc7-485c-8c31-1fa8e7ff41bb}</t>
  </si>
  <si>
    <t>SO507.1</t>
  </si>
  <si>
    <t>{a925f6ea-1d18-41ca-a8d0-5cad738e7360}</t>
  </si>
  <si>
    <t>VON</t>
  </si>
  <si>
    <t>Vedlejší a ostatní náklady</t>
  </si>
  <si>
    <t>{e1eb1b8b-a522-4877-b427-9d692f21976f}</t>
  </si>
  <si>
    <t>KRYCÍ LIST SOUPISU PRACÍ</t>
  </si>
  <si>
    <t>Objekt:</t>
  </si>
  <si>
    <t>D.1 - Stavební část</t>
  </si>
  <si>
    <t>Soupis:</t>
  </si>
  <si>
    <t>SO101 - Hromadná garáž - 101.1, 101.2,101.3.101.4</t>
  </si>
  <si>
    <t>Úroveň 4:</t>
  </si>
  <si>
    <t>SO101.1 - Hromadná garáž</t>
  </si>
  <si>
    <t>REKAPITULACE ČLENĚNÍ SOUPISU PRACÍ</t>
  </si>
  <si>
    <t>Kód dílu - Popis</t>
  </si>
  <si>
    <t>Cena celkem [CZK]</t>
  </si>
  <si>
    <t>-1</t>
  </si>
  <si>
    <t>HSV - HSV</t>
  </si>
  <si>
    <t xml:space="preserve">    1 - Zemní práce</t>
  </si>
  <si>
    <t xml:space="preserve">    2 - Zakládání</t>
  </si>
  <si>
    <t xml:space="preserve">    220 - Systémové smykové lišty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</si>
  <si>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</si>
  <si>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</si>
  <si>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</si>
  <si>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</si>
  <si>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901 - Ostatní výrobky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</si>
  <si>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</si>
  <si>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</si>
  <si>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</si>
  <si>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</si>
  <si>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</si>
  <si>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764 - Konstrukce klempířské</t>
  </si>
  <si>
    <t xml:space="preserve">    767 - Konstrukce zámečnické</t>
  </si>
  <si>
    <t xml:space="preserve">    777 - Podlahy lité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</si>
  <si>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</si>
  <si>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</si>
  <si>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</si>
  <si>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</si>
  <si>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</si>
  <si>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</si>
  <si>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</si>
  <si>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</si>
  <si>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</si>
  <si>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</si>
  <si>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</si>
  <si>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</si>
  <si>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</si>
  <si>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</si>
  <si>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</si>
  <si>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</si>
  <si>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</si>
  <si>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Zemní práce</t>
  </si>
  <si>
    <t>K</t>
  </si>
  <si>
    <t>132201101</t>
  </si>
  <si>
    <t>Hloubení zapažených i nezapažených rýh šířky do 600 mm s urovnáním dna do předepsaného profilu a spádu v hornině tř. 3 do 100 m3</t>
  </si>
  <si>
    <t>m3</t>
  </si>
  <si>
    <t>CS ÚRS 2019 02</t>
  </si>
  <si>
    <t>-556450855</t>
  </si>
  <si>
    <t>VV</t>
  </si>
  <si>
    <t>"pro drenáže"</t>
  </si>
  <si>
    <t>(53,93+0,6)*0,6*(0,515+0,735)/2</t>
  </si>
  <si>
    <t>14,795*0,6*(0,735+0,809)/2+(58,4-12,3)*0,6*(0,545+0,775)/2</t>
  </si>
  <si>
    <t>12,3*0,6*(0,775+0,923)/2+60,9*0,6*(0,25+0,555)/2+18,105*0,6*(0,555+0,625)/2</t>
  </si>
  <si>
    <t>Součet</t>
  </si>
  <si>
    <t>132201109</t>
  </si>
  <si>
    <t>Hloubení zapažených i nezapažených rýh šířky do 600 mm s urovnáním dna do předepsaného profilu a spádu v hornině tř. 3 Příplatek k cenám za lepivost horniny tř. 3</t>
  </si>
  <si>
    <t>-1941136459</t>
  </si>
  <si>
    <t>72,94/2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</si>
  <si>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</si>
  <si>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</si>
  <si>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132644619</t>
  </si>
  <si>
    <t>"výkopek na meziskládku" 72,94</t>
  </si>
  <si>
    <t>"pro zásypy z meziskládky" 331,802</t>
  </si>
  <si>
    <t>171201211</t>
  </si>
  <si>
    <t>Poplatek za uložení stavebního odpadu na skládce (skládkovné) zeminy a kameniva zatříděného do Katalogu odpadů pod kódem 170 504</t>
  </si>
  <si>
    <t>t</t>
  </si>
  <si>
    <t>1411709119</t>
  </si>
  <si>
    <t>72,94*1,8</t>
  </si>
  <si>
    <t>174101102</t>
  </si>
  <si>
    <t>Zásyp sypaninou z jakékoliv horniny s uložením výkopku ve vrstvách se zhutněním v uzavřených prostorách s urovnáním povrchu zásypu</t>
  </si>
  <si>
    <t>-1518214955</t>
  </si>
  <si>
    <t>"pod rampu" 7,86*8,74*1,227/2</t>
  </si>
  <si>
    <t>6</t>
  </si>
  <si>
    <t>M</t>
  </si>
  <si>
    <t>58344171</t>
  </si>
  <si>
    <t>štěrkodrť frakce 0/32</t>
  </si>
  <si>
    <t>8</t>
  </si>
  <si>
    <t>1548906446</t>
  </si>
  <si>
    <t>"pod rampu" 7,86*8,74*1,227/2*2</t>
  </si>
  <si>
    <t>7</t>
  </si>
  <si>
    <t>175101201</t>
  </si>
  <si>
    <t>Obsypání objektů nad přilehlým původním terénem sypaninou z vhodných hornin 1 až 4 nebo materiálem uloženým ve vzdálenosti do 3 m od vnějšího kraje objektu pro jakoukoliv míru zhutnění bez prohození sypaniny sítem</t>
  </si>
  <si>
    <t>2075924592</t>
  </si>
  <si>
    <t>53,325*((0,9+2,3)/2*1,7-1,9*0,3/2)</t>
  </si>
  <si>
    <t>59,7*((0,9+1,6)/2*0,6+0,8*0,3/2+0,5*0,3)</t>
  </si>
  <si>
    <t>((0,9+2,3)/2+33,6+(0,9+1,6)/2)*(1,2+3,1)/2*1,8</t>
  </si>
  <si>
    <t>181951102</t>
  </si>
  <si>
    <t>Úprava pláně vyrovnáním výškových rozdílů v hornině tř. 1 až 4 se zhutněním</t>
  </si>
  <si>
    <t>m2</t>
  </si>
  <si>
    <t>871418896</t>
  </si>
  <si>
    <t>60,9*34,715</t>
  </si>
  <si>
    <t>Zakládání</t>
  </si>
  <si>
    <t>9</t>
  </si>
  <si>
    <t>21100-001R</t>
  </si>
  <si>
    <t>M+D drenážní šachtice d 315mm, vč. poklopu, dna, a těla z korugovaného potrubí, kompletní provedení, hl. do 2m</t>
  </si>
  <si>
    <t>kus</t>
  </si>
  <si>
    <t>376256948</t>
  </si>
  <si>
    <t>10</t>
  </si>
  <si>
    <t>21100-002R</t>
  </si>
  <si>
    <t>M+D drenážní šachtice d 315mm, vč. poklopu, dna, a těla z korugovaného potrubí, kompletní provedení, hl. 2-3,3m</t>
  </si>
  <si>
    <t>-499458270</t>
  </si>
  <si>
    <t>11</t>
  </si>
  <si>
    <t>211561111</t>
  </si>
  <si>
    <t>Výplň kamenivem do rýh odvodňovacích žeber nebo trativodů bez zhutnění, s úpravou povrchu výplně kamenivem hrubým drceným frakce 4 až 16 mm</t>
  </si>
  <si>
    <t>-146531813</t>
  </si>
  <si>
    <t>(53,93+0,6)*0,6*(0,715+0,935)/2</t>
  </si>
  <si>
    <t>14,795*0,6*0,935</t>
  </si>
  <si>
    <t>46,1*0,6*(0,825+1,18)/2</t>
  </si>
  <si>
    <t>12,3*0,6*(1,18+1,33)/2</t>
  </si>
  <si>
    <t>60,9*0,6*(0,7+0,735)/2</t>
  </si>
  <si>
    <t>18,105*0,6*(0,735+0,826)/2</t>
  </si>
  <si>
    <t>"odečet beton lože" -20,776</t>
  </si>
  <si>
    <t>12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</si>
  <si>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</si>
  <si>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</si>
  <si>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393226095</t>
  </si>
  <si>
    <t>(53,93+0,6)*(0,6*2+0,715+0,935)</t>
  </si>
  <si>
    <t>14,795*(0,6+0,935)*2</t>
  </si>
  <si>
    <t>46,1*(0,6*2+0,825+1,18)</t>
  </si>
  <si>
    <t>12,3*(0,6*2+1,18+1,33)</t>
  </si>
  <si>
    <t>60,9*(0,6*2+0,7+0,735)</t>
  </si>
  <si>
    <t>18,105*(0,6*2+0,735+0,826)</t>
  </si>
  <si>
    <t>13</t>
  </si>
  <si>
    <t>69311033</t>
  </si>
  <si>
    <t>geotextilie tkaná separační, filtrační, výztužná PP pevnost v tahu 20kN/m</t>
  </si>
  <si>
    <t>2036553692</t>
  </si>
  <si>
    <t>604,676*1,15</t>
  </si>
  <si>
    <t>14</t>
  </si>
  <si>
    <t>212312111</t>
  </si>
  <si>
    <t>Lože pro trativody z betonu prostého</t>
  </si>
  <si>
    <t>-1452265899</t>
  </si>
  <si>
    <t>(53,93+0,6+14,795+46,1+12,3+60,9+18,105)*0,6*(0,185+0,15)/2</t>
  </si>
  <si>
    <t>212755214</t>
  </si>
  <si>
    <t>Trativody bez lože z drenážních trubek plastových flexibilních D 100 mm</t>
  </si>
  <si>
    <t>m</t>
  </si>
  <si>
    <t>-464878401</t>
  </si>
  <si>
    <t>69,325+79,005</t>
  </si>
  <si>
    <t>16</t>
  </si>
  <si>
    <t>212755216</t>
  </si>
  <si>
    <t>Trativody bez lože z drenážních trubek plastových flexibilních D 160 mm</t>
  </si>
  <si>
    <t>-656671091</t>
  </si>
  <si>
    <t>17</t>
  </si>
  <si>
    <t>271532212</t>
  </si>
  <si>
    <t>Podsyp pod základové konstrukce se zhutněním a urovnáním povrchu z kameniva hrubého, frakce 16 - 32 mm</t>
  </si>
  <si>
    <t>562193271</t>
  </si>
  <si>
    <t>"pod žb desku"</t>
  </si>
  <si>
    <t>60,9*17,5*(0,4+0,2)/2+60,9*17,5*(0,7+0,585)/2</t>
  </si>
  <si>
    <t>(60,9-7,86)*(1,7+2,8)/2*1,1+7,86*1,1*1,1/2</t>
  </si>
  <si>
    <t>18</t>
  </si>
  <si>
    <t>273313611</t>
  </si>
  <si>
    <t>Základy z betonu prostého desky z betonu kamenem neprokládaného tř. C 16/20</t>
  </si>
  <si>
    <t>1854210685</t>
  </si>
  <si>
    <t>"podkladní beton"</t>
  </si>
  <si>
    <t>"pod žb desku" (34*60,1-2,01*1,8+3,01*2,8)*0,1</t>
  </si>
  <si>
    <t>19</t>
  </si>
  <si>
    <t>273323611</t>
  </si>
  <si>
    <t>Základy z betonu železového (bez výztuže) desky z betonu pro konstrukce bílých van tř. C 30/37</t>
  </si>
  <si>
    <t>-154113301</t>
  </si>
  <si>
    <t>"beton tř. C30/37 XC4, XD3, XF4, XM1, XA2"</t>
  </si>
  <si>
    <t>"žb deska-podlaha" (33,6*59,7-2,01*1,8)*0,4-2*1*0,1*4-3*7,86*0,1*2</t>
  </si>
  <si>
    <t>"pod výtahem" 2,61*2,4*0,3</t>
  </si>
  <si>
    <t>"rampa" 7,86*8,83*0,15+3*7,86*(0,1+0,25)/2</t>
  </si>
  <si>
    <t xml:space="preserve">"zvýšený bet obrubník" </t>
  </si>
  <si>
    <t>(9,62*0,46*0,15+0,4*0,4*3,14/2*0,15*2)*2</t>
  </si>
  <si>
    <t>(4,6*0,6+0,3*0,3*3,14)*0,15</t>
  </si>
  <si>
    <t>20</t>
  </si>
  <si>
    <t>273329000</t>
  </si>
  <si>
    <t>Příplatek za strojní přehlazení povrchu</t>
  </si>
  <si>
    <t>456875926</t>
  </si>
  <si>
    <t>"žb deska-podlaha" 33,6*59,7-2,01*1,8+(2+1)*2*0,1*4</t>
  </si>
  <si>
    <t>"pod výtahem" 1,8*2,04</t>
  </si>
  <si>
    <t>"rampa" 7,86*8,83+3*7,86</t>
  </si>
  <si>
    <t>(9,62*0,46+0,4*0,4*3,14/2*2+(9,62+0,8*3,14+9,62-9)*0,15)*2</t>
  </si>
  <si>
    <t>(4,6*2+0,6*3,14)*0,15</t>
  </si>
  <si>
    <t>273351121</t>
  </si>
  <si>
    <t>Bednění základů desek zřízení</t>
  </si>
  <si>
    <t>1437196176</t>
  </si>
  <si>
    <t>"žb deska"</t>
  </si>
  <si>
    <t>(33,6+59,7+2,01+1,8)*2*0,4+(2,61+2,4)*2*0,3+(2+1)*2*0,1*4+(3+7,86)*2*0,1*2</t>
  </si>
  <si>
    <t>"vysychací žlab"</t>
  </si>
  <si>
    <t>(42,89+59,4)*2*0,05</t>
  </si>
  <si>
    <t>"zvýšený bet obrubník"</t>
  </si>
  <si>
    <t>(9,62*0,15+(9,62-9)*0,15+0,8*3,14/2*0,15*2)*2</t>
  </si>
  <si>
    <t>22</t>
  </si>
  <si>
    <t>273351122</t>
  </si>
  <si>
    <t>Bednění základů desek odstranění</t>
  </si>
  <si>
    <t>-1717725797</t>
  </si>
  <si>
    <t>23</t>
  </si>
  <si>
    <t>273353121</t>
  </si>
  <si>
    <t>Bednění kotevních otvorů a prostupů v základových konstrukcích v deskách včetně polohového zajištění a odbednění, popř. ztraceného bednění z pletiva apod. průřezu přes 0,02 do 0,05 m2, hl. do 0,50 m</t>
  </si>
  <si>
    <t>-630834593</t>
  </si>
  <si>
    <t>"d150" 12</t>
  </si>
  <si>
    <t>24</t>
  </si>
  <si>
    <t>273353141</t>
  </si>
  <si>
    <t>Bednění kotevních otvorů a prostupů v základových konstrukcích v deskách včetně polohového zajištění a odbednění, popř. ztraceného bednění z pletiva apod. průřezu přes 0,10 do 0,17 m2, hl. do 1,00 m</t>
  </si>
  <si>
    <t>1843817649</t>
  </si>
  <si>
    <t>"d400" 5</t>
  </si>
  <si>
    <t>"d325" 1</t>
  </si>
  <si>
    <t>25</t>
  </si>
  <si>
    <t>273361116</t>
  </si>
  <si>
    <t>Výztuž základových konstrukcí desek z betonářské oceli 10 505 (R) nebo BSt 500</t>
  </si>
  <si>
    <t>-605766328</t>
  </si>
  <si>
    <t>47,7887+35,2775+9,4617+2,7556+22,1456</t>
  </si>
  <si>
    <t>220</t>
  </si>
  <si>
    <t>Systémové smykové lišty</t>
  </si>
  <si>
    <t>26</t>
  </si>
  <si>
    <t>22000-001</t>
  </si>
  <si>
    <t>M+D Systémové smykové lišty JDA-2/16/335-395 (105/175/115)</t>
  </si>
  <si>
    <t>-835204401</t>
  </si>
  <si>
    <t>27</t>
  </si>
  <si>
    <t>22000-002</t>
  </si>
  <si>
    <t>M+D Systémové smykové lišty JDA-2/16/335-460 (115/230/115)</t>
  </si>
  <si>
    <t>1709781222</t>
  </si>
  <si>
    <t>28</t>
  </si>
  <si>
    <t>22000-003</t>
  </si>
  <si>
    <t>M+D Systémové smykové lišty JDA-2/14/335-375 (105/175/95)</t>
  </si>
  <si>
    <t>84085533</t>
  </si>
  <si>
    <t>29</t>
  </si>
  <si>
    <t>22000-004</t>
  </si>
  <si>
    <t>M+D Systémové smykové lišty JDA-3/14/335-570 (95/190/190/95)</t>
  </si>
  <si>
    <t>-1825640156</t>
  </si>
  <si>
    <t>30</t>
  </si>
  <si>
    <t>22000-005</t>
  </si>
  <si>
    <t>M+D Systémové smykové lišty JDA-2/14/235-275 (75/120/80)</t>
  </si>
  <si>
    <t>1160497474</t>
  </si>
  <si>
    <t>31</t>
  </si>
  <si>
    <t>22000-006</t>
  </si>
  <si>
    <t>M+D Systémové smykové lišty JDA-3/14/235-480 (80/160/160/80)</t>
  </si>
  <si>
    <t>-1257675818</t>
  </si>
  <si>
    <t>32</t>
  </si>
  <si>
    <t>22000-007</t>
  </si>
  <si>
    <t>M+D Systémové smykové lišty JDA-2/16/335-365 (105/170/90)</t>
  </si>
  <si>
    <t>-1751826664</t>
  </si>
  <si>
    <t>33</t>
  </si>
  <si>
    <t>22000-008</t>
  </si>
  <si>
    <t>M+D Systémové smykové lišty JDA-3/16/335-540 (90/180/180/90)</t>
  </si>
  <si>
    <t>224765536</t>
  </si>
  <si>
    <t>34</t>
  </si>
  <si>
    <t>22000-009</t>
  </si>
  <si>
    <t>M+D Systémové smykové lišty JDA-2/16/335-375 (105/175/95)</t>
  </si>
  <si>
    <t>-1911385417</t>
  </si>
  <si>
    <t>35</t>
  </si>
  <si>
    <t>22000-010</t>
  </si>
  <si>
    <t>M+D Systémové smykové lišty JDA-3/16/335-570 (95/190/190/95)</t>
  </si>
  <si>
    <t>159714252</t>
  </si>
  <si>
    <t>36</t>
  </si>
  <si>
    <t>22000-011</t>
  </si>
  <si>
    <t>M+D Systémové smykové lišty JDA-2/16/335-380 (105/175/100)</t>
  </si>
  <si>
    <t>-15567985</t>
  </si>
  <si>
    <t>37</t>
  </si>
  <si>
    <t>22000-012</t>
  </si>
  <si>
    <t>M+D Systémové smykové lišty JDA-2/16/335-400 (100/200/100)</t>
  </si>
  <si>
    <t>1361871432</t>
  </si>
  <si>
    <t>38</t>
  </si>
  <si>
    <t>22000-401</t>
  </si>
  <si>
    <t>M+D Systémové smykové lišty JDA-3/14/215-510 (85/170/170/85)</t>
  </si>
  <si>
    <t>-628985362</t>
  </si>
  <si>
    <t>"statika vč.106" 48</t>
  </si>
  <si>
    <t>"statika vč.109" 30</t>
  </si>
  <si>
    <t>39</t>
  </si>
  <si>
    <t>22000-402</t>
  </si>
  <si>
    <t>M+D Systémové smykové lišty JDA-2/14/215-340 (85/170/85)</t>
  </si>
  <si>
    <t>1226418454</t>
  </si>
  <si>
    <t>"statika vč.106" 96</t>
  </si>
  <si>
    <t>"statika vč.109" 60</t>
  </si>
  <si>
    <t>40</t>
  </si>
  <si>
    <t>22000-403</t>
  </si>
  <si>
    <t>M+D Systémové smykové lišty JDA-3/12/215-510 (85/170/170/85)</t>
  </si>
  <si>
    <t>-1349091310</t>
  </si>
  <si>
    <t>"statika vč.106" 384</t>
  </si>
  <si>
    <t>"statika vč.109" 360</t>
  </si>
  <si>
    <t>41</t>
  </si>
  <si>
    <t>22000-404</t>
  </si>
  <si>
    <t>M+D Systémové smykové lišty JDA-2/12/215-340 (85/170/85)</t>
  </si>
  <si>
    <t>-1471740819</t>
  </si>
  <si>
    <t>"statika vč.106" 276</t>
  </si>
  <si>
    <t>"statika vč.109" 192</t>
  </si>
  <si>
    <t>Svislé a kompletní konstrukce</t>
  </si>
  <si>
    <t>42</t>
  </si>
  <si>
    <t>311321611</t>
  </si>
  <si>
    <t>Nadzákladové zdi z betonu železového (bez výztuže) nosné bez zvláštních nároků na vliv prostředí tř. C 30/37</t>
  </si>
  <si>
    <t>-429149821</t>
  </si>
  <si>
    <t>"Pohledový beton PB2"</t>
  </si>
  <si>
    <t>"beton C 30/37 XC3, XD2, XF1"</t>
  </si>
  <si>
    <t>"výtahová šachta"</t>
  </si>
  <si>
    <t>((2,49*2+1,8)*7,979+1,8*6,4-1,2*2,18*4)*0,24</t>
  </si>
  <si>
    <t>43</t>
  </si>
  <si>
    <t>311321815</t>
  </si>
  <si>
    <t>Nadzákladové zdi z betonu železového (bez výztuže) nosné pohledového (v přírodní barvě drtí a přísad) tř. C 30/37</t>
  </si>
  <si>
    <t>-929559734</t>
  </si>
  <si>
    <t>"tř. betonu C30/37 XC4, XF2, XD1"</t>
  </si>
  <si>
    <t>"1.np"</t>
  </si>
  <si>
    <t>"ST1.1"</t>
  </si>
  <si>
    <t>((15,2-0,3*3-1,34)*(2,75+2,51)/2+2,7*(2,75+4,322)/2+1,95*2,72-1,06*2,33)*0,24</t>
  </si>
  <si>
    <t>1,34*2,75*0,3+(13,75*2,72-7,5*2,3)*0,3</t>
  </si>
  <si>
    <t>"ST1.2"</t>
  </si>
  <si>
    <t>(2,8*2,75+2,7*(2,75+4,322)/2+3,5*2,72-1,06*2,18)*0,24</t>
  </si>
  <si>
    <t>"ST1.3"</t>
  </si>
  <si>
    <t>9*(2,775+4,35)/2*0,24</t>
  </si>
  <si>
    <t>"ST1.4"</t>
  </si>
  <si>
    <t>"ST1.5"</t>
  </si>
  <si>
    <t>(4,35*(2,75+2,034)/2+(9-4,35)*(0,7+0,1)/2)*0,24</t>
  </si>
  <si>
    <t>"ST1.6"</t>
  </si>
  <si>
    <t>"ST1.7"</t>
  </si>
  <si>
    <t>15,3*(2,51+2,75)/2*0,24+2,7*(2,75+4,322)*0,25+15,6*2,72*0,24</t>
  </si>
  <si>
    <t>"ST1.8"</t>
  </si>
  <si>
    <t>6,1*2,72*0,24</t>
  </si>
  <si>
    <t>"ST1.9"</t>
  </si>
  <si>
    <t>(3,37*2,72-1,06*2,18)*0,24</t>
  </si>
  <si>
    <t>"ST1.10"</t>
  </si>
  <si>
    <t>(5,13*2,72-1,06*2,18)*0,24</t>
  </si>
  <si>
    <t>"ST1.11"</t>
  </si>
  <si>
    <t>(2,26*2,75-1,06*2,18)*0,24</t>
  </si>
  <si>
    <t>"ST1.12"</t>
  </si>
  <si>
    <t>2,26*2,75*0,24</t>
  </si>
  <si>
    <t>"ST1.13"</t>
  </si>
  <si>
    <t>(13,14*2,72-7,6*1,5)*0,24</t>
  </si>
  <si>
    <t>"ST1.14"</t>
  </si>
  <si>
    <t>2,4*2,72*0,3*6</t>
  </si>
  <si>
    <t>"ST1.15"</t>
  </si>
  <si>
    <t>(2,26*2,72-1,7*2,19)*0,24</t>
  </si>
  <si>
    <t>Mezisoučet</t>
  </si>
  <si>
    <t>"2.np"</t>
  </si>
  <si>
    <t>"ST2.1"</t>
  </si>
  <si>
    <t>0,3*2,72*0,3+11,8*2,72*0,24+1,34*4,09*0,3+1,46*4,09*0,24+2,7*(4,09+2,64)/2*0,24</t>
  </si>
  <si>
    <t>2,25*2,64*0,24+13,75*2,64*0,3</t>
  </si>
  <si>
    <t>"ST2.2"</t>
  </si>
  <si>
    <t>(2,5*4,09+2,7*(4,09+2,64)/2+3,5*2,64)*0,24+0,3*4,09*0,3</t>
  </si>
  <si>
    <t>"ST2.3"</t>
  </si>
  <si>
    <t>0,3*2,6*0,3+8,7*(4,07+2,615)/2*0,24</t>
  </si>
  <si>
    <t>"ST2.4"</t>
  </si>
  <si>
    <t>"ST2.5"</t>
  </si>
  <si>
    <t>0,3*2,71*0,3+8,7*(4,09+5,6)/2*0,24</t>
  </si>
  <si>
    <t>"ST2.6"</t>
  </si>
  <si>
    <t>"ST2.7"</t>
  </si>
  <si>
    <t>(12,3*2,72+5,745*4,09+15,555*2,715)*0,25</t>
  </si>
  <si>
    <t>"ST2.8"</t>
  </si>
  <si>
    <t>8,4*2,715*0,25</t>
  </si>
  <si>
    <t>"ST2.9"</t>
  </si>
  <si>
    <t>(5,13*2,59-1,06*2,18)*0,24</t>
  </si>
  <si>
    <t>"ST2.10"</t>
  </si>
  <si>
    <t>(5,13*(4,09-0,7)-1,06*2,18)*0,24</t>
  </si>
  <si>
    <t>"ST2.11"</t>
  </si>
  <si>
    <t>(2,32*2,72-1,06*2,18)*0,24</t>
  </si>
  <si>
    <t>"ST2.12"</t>
  </si>
  <si>
    <t>"ST2.13" 0</t>
  </si>
  <si>
    <t>"ST2.14"</t>
  </si>
  <si>
    <t>44</t>
  </si>
  <si>
    <t>311322611</t>
  </si>
  <si>
    <t>Nadzákladové zdi z betonu železového (bez výztuže) nosné odolného proti agresivnímu prostředí tř. C 30/37</t>
  </si>
  <si>
    <t>-834182318</t>
  </si>
  <si>
    <t>"třída betonu C30/37 XC4, XD3, XF4, XM1, XA2"</t>
  </si>
  <si>
    <t>"mezi výškovými úrovněmi"</t>
  </si>
  <si>
    <t>"statika řez 1" (2,26+10,73)*0,3*1,224</t>
  </si>
  <si>
    <t>"statika řez 2" 7,86*0,3*1,227</t>
  </si>
  <si>
    <t>"statika řez 3" 24,06*0,3*1,224</t>
  </si>
  <si>
    <t>"statika řez 4" 7,86*0,3*1,205</t>
  </si>
  <si>
    <t>"statika řez 5" (1,365+1,365)*0,3*0,99</t>
  </si>
  <si>
    <t>"třída betonu C30/37 XC4, XF2, XD1"</t>
  </si>
  <si>
    <t>"statika parapet P1" 59,7*0,3*0,5</t>
  </si>
  <si>
    <t>"statika parapet P4" 33*0,3*0,503</t>
  </si>
  <si>
    <t>"statika parapet P5" 34,79*0,3*0,509</t>
  </si>
  <si>
    <t>45</t>
  </si>
  <si>
    <t>311351121</t>
  </si>
  <si>
    <t>Bednění nadzákladových zdí nosných rovné oboustranné za každou stranu zřízení</t>
  </si>
  <si>
    <t>100351514</t>
  </si>
  <si>
    <t>((2,49*2+1,8)*7,979+1,8*6,4-1,2*2,18*4)*2+(1,2+2,18*2)*0,24*4</t>
  </si>
  <si>
    <t>"statika řez 1" (2,26+10,73)*1,224*2</t>
  </si>
  <si>
    <t>"statika řez 2" 7,86*1,227*2</t>
  </si>
  <si>
    <t>"statika řez 3" 24,06*1,224*2</t>
  </si>
  <si>
    <t>"statika řez 4" 7,86*1,205*2</t>
  </si>
  <si>
    <t>"statika řez 5" (1,365+1,365)*0,99*2</t>
  </si>
  <si>
    <t>"statika parapet P1" 59,7*0,5*2</t>
  </si>
  <si>
    <t>"statika parapet P4" 33*0,503*2</t>
  </si>
  <si>
    <t>"statika parapet P5" 34,79*0,509*2</t>
  </si>
  <si>
    <t>"žb stěny nad deskou"</t>
  </si>
  <si>
    <t>((15,2-0,3*3-1,34)*(2,75+2,51)/2+2,7*(2,75+4,322)/2+1,95*2,72-1,06*2,33)*2</t>
  </si>
  <si>
    <t>1,34*2,75*2+(13,75*2,72-7,5*2,3)*2+(7,5+2,3)*2*0,3+(1,06+2,33*2)*0,24</t>
  </si>
  <si>
    <t>(2,8*2,75+2,7*(2,75+4,322)/2+3,5*2,72-1,06*2,18)*2+(1,06+2,18*2)*0,24</t>
  </si>
  <si>
    <t>9*(2,775+4,35)/2*2</t>
  </si>
  <si>
    <t>(4,35*(2,75+2,034)/2+(9-4,35)*(0,7+0,1)/2)*2</t>
  </si>
  <si>
    <t>15,3*(2,51+2,75)/2*2+2,7*(2,75+4,322)*2+15,6*2,72*2</t>
  </si>
  <si>
    <t>6,1*2,72*2</t>
  </si>
  <si>
    <t>(3,37*2,72-1,06*2,18)*2+(1,06+2,18*2)*0,24</t>
  </si>
  <si>
    <t>(5,13*2,72-1,06*2,18)*2+(1,06+2,18*2)*0,24</t>
  </si>
  <si>
    <t>(2,26*2,75-1,06*2,18)*2+(1,06+2,18*2)*0,24</t>
  </si>
  <si>
    <t>2,26*2,75*2</t>
  </si>
  <si>
    <t>(13,14*2,72-7,6*1,5)*2+(7,6+1,5)*2*0,24</t>
  </si>
  <si>
    <t>2,4*2,72*2*6</t>
  </si>
  <si>
    <t>(2,26*2,72-1,7*2,19)*2+(1,7+2,19)*2*0,24</t>
  </si>
  <si>
    <t>0,3*2,72*2+11,8*2,72*2+1,34*4,09*2+1,46*4,09*2+2,7*(4,09+2,64)/2*2</t>
  </si>
  <si>
    <t>2,25*2,64*2+13,75*2,64*2</t>
  </si>
  <si>
    <t>(2,5*4,09+2,7*(4,09+2,64)/2+3,5*2,64)*2+0,3*4,09*2</t>
  </si>
  <si>
    <t>0,3*2,6*2+8,7*(4,07+2,615)/2*2</t>
  </si>
  <si>
    <t>0,3*2,71*2+8,7*(4,09+5,6)/2*2</t>
  </si>
  <si>
    <t>(12,3*2,72+5,745*4,09+15,555*2,715)*2</t>
  </si>
  <si>
    <t>8,4*2,715*2</t>
  </si>
  <si>
    <t>(5,13*2,59-1,06*2,18)*2+(1,06+2,18*2)*0,24</t>
  </si>
  <si>
    <t>(5,13*(4,09-0,7)-1,06*2,18)*2+(1,06+2,18*2)*0,24</t>
  </si>
  <si>
    <t>(2,32*2,72-1,06*2,18)*2+(1,06+2,18*2)*0,24</t>
  </si>
  <si>
    <t>46</t>
  </si>
  <si>
    <t>311351122</t>
  </si>
  <si>
    <t>Bednění nadzákladových zdí nosných rovné oboustranné za každou stranu odstranění</t>
  </si>
  <si>
    <t>-1445389859</t>
  </si>
  <si>
    <t>47</t>
  </si>
  <si>
    <t>311361821</t>
  </si>
  <si>
    <t>Výztuž nadzákladových zdí nosných svislých nebo odkloněných od svislice, rovných nebo oblých z betonářské oceli 10 505 (R) nebo BSt 500</t>
  </si>
  <si>
    <t>-124344917</t>
  </si>
  <si>
    <t>"statika vč.110" 25,9721</t>
  </si>
  <si>
    <t>"statika vč.113" 2,2509</t>
  </si>
  <si>
    <t>48</t>
  </si>
  <si>
    <t>311362021</t>
  </si>
  <si>
    <t>Výztuž nadzákladových zdí nosných svislých nebo odkloněných od svislice, rovných nebo oblých ze svařovaných sítí z drátů typu KARI</t>
  </si>
  <si>
    <t>-1812789507</t>
  </si>
  <si>
    <t>"statika vč.113" 0,0474</t>
  </si>
  <si>
    <t>49</t>
  </si>
  <si>
    <t>311370001R</t>
  </si>
  <si>
    <t>SP1 - spárová spojka pro připojení desky rampy d12/150</t>
  </si>
  <si>
    <t>-1912573663</t>
  </si>
  <si>
    <t>50</t>
  </si>
  <si>
    <t>330321612</t>
  </si>
  <si>
    <t>Sloupy, pilíře, táhla, rámové stojky, vzpěry z betonu železového (bez výztuže) odolného proti agresivnímu prostředí tř. C 30/37</t>
  </si>
  <si>
    <t>-951909698</t>
  </si>
  <si>
    <t>"beton C 30/37 XC4, XF2, XD1"</t>
  </si>
  <si>
    <t>"oblé"</t>
  </si>
  <si>
    <t>"S1.1" (0,36*0,24+0,12*0,12*3,14)*2,6*7</t>
  </si>
  <si>
    <t>"S1.2" (0,36*0,24+0,12*0,12*3,14)*2,72*10</t>
  </si>
  <si>
    <t>"S1.3" (0,36*0,24+0,12*0,12*3,14)*2,843*3</t>
  </si>
  <si>
    <t>"S1.4" (0,36*0,24+0,12*0,12*3,14)*2,749*3</t>
  </si>
  <si>
    <t>"hranaté"</t>
  </si>
  <si>
    <t>"S1.5" 0,5*0,3*2,42*22</t>
  </si>
  <si>
    <t>"S1.6" 0,3*0,3*2,6*3</t>
  </si>
  <si>
    <t>"S1.7" 0,5*0,3*2,63*19</t>
  </si>
  <si>
    <t>"S2.1" (0,36*0,24+0,12*0,12*3,14)*2,72*7</t>
  </si>
  <si>
    <t>"S2.2" (0,36*0,24+0,12*0,12*3,14)*2,72*7</t>
  </si>
  <si>
    <t>"S2.2*" (0,36*0,24+0,12*0,12*3,14)*2,6*3</t>
  </si>
  <si>
    <t>"S2.3" (0,36*0,24+0,12*0,12*3,14)*4,059*3</t>
  </si>
  <si>
    <t>"S2.4" (0,3*0,3+0,24*0,18+0,12*0,12*3,14/2)*2,602*3</t>
  </si>
  <si>
    <t>"S2.5" 0,5*0,3*2,71*22</t>
  </si>
  <si>
    <t>"S2.6" 0,3*0,3*2,72*3</t>
  </si>
  <si>
    <t>"S2.7" 0,5*0,3*2,72*19</t>
  </si>
  <si>
    <t>"S2.8" 0,3*0,3*2,602*13+0,3*0,3*0,7*23</t>
  </si>
  <si>
    <t>51</t>
  </si>
  <si>
    <t>331351121</t>
  </si>
  <si>
    <t>Bednění hranatých sloupů a pilířů včetně vzepření průřezu pravoúhlého čtyřúhelníka výšky do 4 m, průřezu přes 0,08 do 0,16 m2 zřízení</t>
  </si>
  <si>
    <t>-1588714661</t>
  </si>
  <si>
    <t>"S1.5" (0,5+0,3)*2*2,42*22</t>
  </si>
  <si>
    <t>"S1.6" (0,3*4-0,25*2)*2,6*3</t>
  </si>
  <si>
    <t>"S1.7" (0,5+0,3)*2*2,63*6+(0,3+0,2)*2*2,63*13</t>
  </si>
  <si>
    <t>"S2.4" (0,3*3+0,3-0,24+0,18*2)*2,602*3</t>
  </si>
  <si>
    <t>"S2.5" (0,5+0,3*2)*2,71*22</t>
  </si>
  <si>
    <t>"S2.6" 0,3*4*2,72*3</t>
  </si>
  <si>
    <t>"S2.7" (0,5+0,3)*2*2,72*6+(0,3+0,2)*2*2,72*13</t>
  </si>
  <si>
    <t>"S2.8" 0,3*4*2,602*13+0,3*4*0,7*23</t>
  </si>
  <si>
    <t>52</t>
  </si>
  <si>
    <t>331351122</t>
  </si>
  <si>
    <t>Bednění hranatých sloupů a pilířů včetně vzepření průřezu pravoúhlého čtyřúhelníka výšky do 4 m, průřezu přes 0,08 do 0,16 m2 odstranění</t>
  </si>
  <si>
    <t>-763336876</t>
  </si>
  <si>
    <t>53</t>
  </si>
  <si>
    <t>331361821</t>
  </si>
  <si>
    <t>Výztuž sloupů, pilířů, rámových stojek, táhel nebo vzpěr hranatých svislých nebo šikmých (odkloněných) z betonářské oceli 10 505 (R) nebo BSt 500</t>
  </si>
  <si>
    <t>-715633693</t>
  </si>
  <si>
    <t>7,857/53,464*36,423</t>
  </si>
  <si>
    <t>54</t>
  </si>
  <si>
    <t>332351115</t>
  </si>
  <si>
    <t>Bednění kruhových a oblých sloupů a pilířů včetně vzepření průřezu kruhového nebo zakřiveného výšky do 4 m, průměru sloupu přes 0,25 do 0,40 m zřízení</t>
  </si>
  <si>
    <t>34980107</t>
  </si>
  <si>
    <t>"S1.1" (0,36*2+0,24*3,14)*2,6*7</t>
  </si>
  <si>
    <t>"S1.2" (0,36*2+0,24*3,14)*2,72*10</t>
  </si>
  <si>
    <t>"S1.3" (0,36*2+0,24*3,14)*2,843*3</t>
  </si>
  <si>
    <t>"S1.4" (0,36*2+0,24*3,14)*2,749*3</t>
  </si>
  <si>
    <t>"S2.1" (0,36*2+0,24*3,14)*2,72*7</t>
  </si>
  <si>
    <t>"S2.2" (0,36*2+0,24*3,14)*2,72*7</t>
  </si>
  <si>
    <t>"S2.2*" (0,36*2+0,24*3,14)*2,6*3</t>
  </si>
  <si>
    <t>"S2.3" (0,36*2+0,24*3,14)*4,059*3</t>
  </si>
  <si>
    <t>"S2.4" 0,24*3,14/2*2,602*3</t>
  </si>
  <si>
    <t>55</t>
  </si>
  <si>
    <t>332351116</t>
  </si>
  <si>
    <t>Bednění kruhových a oblých sloupů a pilířů včetně vzepření průřezu kruhového nebo zakřiveného výšky do 4 m, průměru sloupu přes 0,25 do 0,40 m odstranění</t>
  </si>
  <si>
    <t>861197989</t>
  </si>
  <si>
    <t>56</t>
  </si>
  <si>
    <t>332361821</t>
  </si>
  <si>
    <t>Výztuž sloupů, pilířů, rámových stojek, táhel nebo vzpěr oblých svislých nebo šikmých (odkloněných) z betonářské oceli 10 505 (R) nebo BSt 500</t>
  </si>
  <si>
    <t>2134213093</t>
  </si>
  <si>
    <t>"statika vč.111" 4,012</t>
  </si>
  <si>
    <t>"statika vč.112" 3,8453</t>
  </si>
  <si>
    <t>"odečet výztuže hranatých sloupů" -5,353</t>
  </si>
  <si>
    <t>57</t>
  </si>
  <si>
    <t>342241161</t>
  </si>
  <si>
    <t>Příčky nebo přizdívky jednoduché z cihel nebo příčkovek pálených na maltu MVC nebo MC plných P7,5 až P15 dl. 290 mm (290x140x65 mm), tl. o tl. 65 mm</t>
  </si>
  <si>
    <t>-959640845</t>
  </si>
  <si>
    <t>"obezdění stoupačky" (1,2+0,3)*2,72*2+(1,2+0,3)*4,09*2+(1,2+0,3)*0,7</t>
  </si>
  <si>
    <t>Vodorovné konstrukce</t>
  </si>
  <si>
    <t>58</t>
  </si>
  <si>
    <t>411324646</t>
  </si>
  <si>
    <t>Stropy z betonu železového (bez výztuže) pohledového stropů deskových, plochých střech, desek balkonových, desek hřibových stropů včetně hlavic hřibových sloupů tř. C 30/37</t>
  </si>
  <si>
    <t>-1637738113</t>
  </si>
  <si>
    <t>"beton tř. C30/37 XC4, XF4, XD3, XM1"</t>
  </si>
  <si>
    <t>"strop nad 1.np"</t>
  </si>
  <si>
    <t>(33,6*60-7,86*9*2-6,71*2,26-7,32*5,13)*0,28</t>
  </si>
  <si>
    <t>"zvětšení tl. stropu"</t>
  </si>
  <si>
    <t>60*1,2*(0,37-0,28)*2</t>
  </si>
  <si>
    <t>"průvlak P1.1" 2,4*0,3*0,503*22</t>
  </si>
  <si>
    <t>"průvlak P1.2" (11,21+24,54)*0,3*0,509</t>
  </si>
  <si>
    <t>"průvlak P1.3" (11,21+24,54)*0,3*0,509</t>
  </si>
  <si>
    <t>"průvlak P1.4" 2,4*0,3*0,503*13+2,3*0,3*0,503</t>
  </si>
  <si>
    <t xml:space="preserve">"průvlak P1.5-součástí stěny ST1.1" </t>
  </si>
  <si>
    <t>"průvlak P1.6" 8,34*0,3*0,502</t>
  </si>
  <si>
    <t>"zvýšený bet obrubník" (9,62*0,46*0,15+0,4*0,4*3,14/2*0,15*2)*4</t>
  </si>
  <si>
    <t>"rampa v řezu B"</t>
  </si>
  <si>
    <t>9,12*7,86*0,28</t>
  </si>
  <si>
    <t>"rampa v řezu D"</t>
  </si>
  <si>
    <t>7,86*3*(0,1+0,3)/2+7,86*3*(0,22+0,706)/2+5,2*7,86*0,28</t>
  </si>
  <si>
    <t>"strop nad 2.np"</t>
  </si>
  <si>
    <t>(60*(13,1+21,3)-2,07*1,8-2,49*2,28)*0,28</t>
  </si>
  <si>
    <t>"průvlak P2.1" 60*0,3*0,504</t>
  </si>
  <si>
    <t>"průvlak P2.2" 59,65*0,3*0,52</t>
  </si>
  <si>
    <t>"průvlak P2.3" 60*0,3*0,504</t>
  </si>
  <si>
    <t>"průvlak P2.4" 60*0,3*0,484</t>
  </si>
  <si>
    <t>"průvlak P2.5" 12,6*0,3*0,504*2</t>
  </si>
  <si>
    <t>"průvlak P2.6" 21,3*0,3*0,504*2</t>
  </si>
  <si>
    <t>59</t>
  </si>
  <si>
    <t>411351021</t>
  </si>
  <si>
    <t>Bednění stropních konstrukcí - bez podpěrné konstrukce desek tloušťky stropní desky přes 25 do 50 cm zřízení</t>
  </si>
  <si>
    <t>-2121725989</t>
  </si>
  <si>
    <t>(33,6*60-7,86*9*2-6,71*2,26-7,32*5,13)</t>
  </si>
  <si>
    <t>(33,6-1,2)*0,28*2+(6,71+2,26+7,32+5,13+(7,86+9)*2)*2*0,28</t>
  </si>
  <si>
    <t>(60+1,2*2)*0,37*2+60*(0,37-0,28)*2</t>
  </si>
  <si>
    <t>"průvlak P1.1" 2,4*0,503*2*22</t>
  </si>
  <si>
    <t>"průvlak P1.2" (11,21+24,54)*2*0,509</t>
  </si>
  <si>
    <t>"průvlak P1.3" (11,21+24,54)*2*0,509</t>
  </si>
  <si>
    <t>"průvlak P1.4" 2,4*2*0,503*13+2,3*2*0,503</t>
  </si>
  <si>
    <t>"průvlak P1.6" 8,34*2*0,502</t>
  </si>
  <si>
    <t>"zvýšený bet obrubník" ((9,62+9,62-9)*0,15+0,8*3,14/2*0,15*2)*4</t>
  </si>
  <si>
    <t>9,12*7,86</t>
  </si>
  <si>
    <t>5,2*7,86</t>
  </si>
  <si>
    <t>3*(0,1+0,3)/2*2+3*(0,22+0,706)/2*2</t>
  </si>
  <si>
    <t>(60*(13,1+21,3)-2,07*1,8-2,49*2,28)</t>
  </si>
  <si>
    <t>(60*4+13,1*2+21,3*2+(2,07+1,8)*2+(2,49+2,28)*2)*0,28</t>
  </si>
  <si>
    <t>"průvlak P2.1" 60*2*0,504</t>
  </si>
  <si>
    <t>"průvlak P2.2" 59,65*2*0,52</t>
  </si>
  <si>
    <t>"průvlak P2.3" 60*2*0,504</t>
  </si>
  <si>
    <t>"průvlak P2.4" 60*2*0,484</t>
  </si>
  <si>
    <t>"průvlak P2.5" 12,6*2*0,504*2</t>
  </si>
  <si>
    <t>"průvlak P2.6" 21,3*2*0,504*2</t>
  </si>
  <si>
    <t>60</t>
  </si>
  <si>
    <t>411351022</t>
  </si>
  <si>
    <t>Bednění stropních konstrukcí - bez podpěrné konstrukce desek tloušťky stropní desky přes 25 do 50 cm odstranění</t>
  </si>
  <si>
    <t>-172504681</t>
  </si>
  <si>
    <t>61</t>
  </si>
  <si>
    <t>411354315</t>
  </si>
  <si>
    <t>Podpěrná konstrukce stropů - desek, kleneb a skořepin výška podepření do 4 m tloušťka stropu přes 25 do 35 cm zřízení</t>
  </si>
  <si>
    <t>720827236</t>
  </si>
  <si>
    <t>62</t>
  </si>
  <si>
    <t>411354316</t>
  </si>
  <si>
    <t>Podpěrná konstrukce stropů - desek, kleneb a skořepin výška podepření do 4 m tloušťka stropu přes 25 do 35 cm odstranění</t>
  </si>
  <si>
    <t>705892740</t>
  </si>
  <si>
    <t>63</t>
  </si>
  <si>
    <t>411361821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</si>
  <si>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</si>
  <si>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-417192891</t>
  </si>
  <si>
    <t>"statika vč.105" 35,7223+32,2504+5,2741</t>
  </si>
  <si>
    <t>"statika vč.106" 10,2519</t>
  </si>
  <si>
    <t>"statika vč.108" 35,4406+32,3159+5,2741</t>
  </si>
  <si>
    <t>"statika vč.109" 11,5332</t>
  </si>
  <si>
    <t>64</t>
  </si>
  <si>
    <t>430321616</t>
  </si>
  <si>
    <t>Schodišťové konstrukce a rampy z betonu železového (bez výztuže) stupně, schodnice, ramena, podesty s nosníky tř. C 30/37</t>
  </si>
  <si>
    <t>-1482789776</t>
  </si>
  <si>
    <t>"tř. betonu C30/37 XC3, XF1"</t>
  </si>
  <si>
    <t>20,34*0,344*0,15</t>
  </si>
  <si>
    <t>22,8*0,344*0,15</t>
  </si>
  <si>
    <t>65</t>
  </si>
  <si>
    <t>430361821</t>
  </si>
  <si>
    <t>Výztuž schodišťových konstrukcí a ramp stupňů, schodnic, ramen, podest s nosníky z betonářské oceli 10 505 (R) nebo BSt 500</t>
  </si>
  <si>
    <t>1304542801</t>
  </si>
  <si>
    <t>600,6/1000</t>
  </si>
  <si>
    <t>66</t>
  </si>
  <si>
    <t>433351131</t>
  </si>
  <si>
    <t>Bednění schodnic včetně podpěrné konstrukce výšky do 4 m půdorysně přímočarých zřízení</t>
  </si>
  <si>
    <t>487256469</t>
  </si>
  <si>
    <t>20,34*0,344</t>
  </si>
  <si>
    <t>22,8*0,344</t>
  </si>
  <si>
    <t>67</t>
  </si>
  <si>
    <t>433351132</t>
  </si>
  <si>
    <t>Bednění schodnic včetně podpěrné konstrukce výšky do 4 m půdorysně přímočarých odstranění</t>
  </si>
  <si>
    <t>929808923</t>
  </si>
  <si>
    <t>68</t>
  </si>
  <si>
    <t>434311115</t>
  </si>
  <si>
    <t>Stupně dusané z betonu prostého nebo prokládaného kamenem na terén nebo na desku bez potěru, se zahlazením povrchu tř. C 20/25</t>
  </si>
  <si>
    <t>1432801688</t>
  </si>
  <si>
    <t>1,13*18+1,425*16</t>
  </si>
  <si>
    <t>69</t>
  </si>
  <si>
    <t>434351141</t>
  </si>
  <si>
    <t>Bednění stupňů betonovaných na podstupňové desce nebo na terénu půdorysně přímočarých zřízení</t>
  </si>
  <si>
    <t>1833194494</t>
  </si>
  <si>
    <t>20,34*(0,3+0,167)+0,3*0,167/2*18</t>
  </si>
  <si>
    <t>22,8*(0,3+0,167)</t>
  </si>
  <si>
    <t>70</t>
  </si>
  <si>
    <t>434351142</t>
  </si>
  <si>
    <t>Bednění stupňů betonovaných na podstupňové desce nebo na terénu půdorysně přímočarých odstranění</t>
  </si>
  <si>
    <t>382501132</t>
  </si>
  <si>
    <t>Úpravy povrchů, podlahy a osazování výplní</t>
  </si>
  <si>
    <t>71</t>
  </si>
  <si>
    <t>612131101</t>
  </si>
  <si>
    <t>Podkladní a spojovací vrstva vnitřních omítaných ploch cementový postřik nanášený ručně celoplošně stěn</t>
  </si>
  <si>
    <t>2089055613</t>
  </si>
  <si>
    <t>"obezdění stoupačky" (1,2+0,4)*2,72*2+(1,2+0,4)*4,09*2+(1,2+0,4)*0,7</t>
  </si>
  <si>
    <t>72</t>
  </si>
  <si>
    <t>612321141</t>
  </si>
  <si>
    <t>Omítka vápenocementová vnitřních ploch nanášená ručně dvouvrstvá, tloušťky jádrové omítky do 10 mm a tloušťky štuku do 3 mm štuková svislých konstrukcí stěn</t>
  </si>
  <si>
    <t>868884346</t>
  </si>
  <si>
    <t>73</t>
  </si>
  <si>
    <t>637121112</t>
  </si>
  <si>
    <t>Okapový chodník z kameniva s udusáním a urovnáním povrchu z kačírku tl. 150 mm</t>
  </si>
  <si>
    <t>1874362156</t>
  </si>
  <si>
    <t>(59,7+0,4+33,6-10,7+0,4+53,325)*0,4</t>
  </si>
  <si>
    <t>Ostatní konstrukce a práce, bourání</t>
  </si>
  <si>
    <t>74</t>
  </si>
  <si>
    <t>941311111</t>
  </si>
  <si>
    <t>Montáž lešení řadového modulového lehkého pracovního s podlahami s provozním zatížením tř. 3 do 200 kg/m2 šířky tř. SW06 přes 0,6 do 0,9 m, výšky do 10 m</t>
  </si>
  <si>
    <t>1636673319</t>
  </si>
  <si>
    <t>(1,2+59,7+1,2)*(6,25+5,85)/2+(1,2+33,14+1,2)*(6,25+6,46)/2</t>
  </si>
  <si>
    <t>(1,2+33,6+1,2)*(5,85+6,46)/2</t>
  </si>
  <si>
    <t>(1,2+53,325+1,2)*6,46</t>
  </si>
  <si>
    <t>75</t>
  </si>
  <si>
    <t>941311211</t>
  </si>
  <si>
    <t>Montáž lešení řadového modulového lehkého pracovního s podlahami s provozním zatížením tř. 3 do 200 kg/m2 Příplatek za první a každý další den použití lešení k ceně -1111 nebo -1112</t>
  </si>
  <si>
    <t>-2069248367</t>
  </si>
  <si>
    <t>1183,126*30</t>
  </si>
  <si>
    <t>76</t>
  </si>
  <si>
    <t>941311811</t>
  </si>
  <si>
    <t>Demontáž lešení řadového modulového lehkého pracovního s podlahami s provozním zatížením tř. 3 do 200 kg/m2 šířky SW06 přes 0,6 do 0,9 m, výšky do 10 m</t>
  </si>
  <si>
    <t>-1274885757</t>
  </si>
  <si>
    <t>77</t>
  </si>
  <si>
    <t>944511111</t>
  </si>
  <si>
    <t>Montáž ochranné sítě zavěšené na konstrukci lešení z textilie z umělých vláken</t>
  </si>
  <si>
    <t>1369178964</t>
  </si>
  <si>
    <t>78</t>
  </si>
  <si>
    <t>944511211</t>
  </si>
  <si>
    <t>Montáž ochranné sítě Příplatek za první a každý další den použití sítě k ceně -1111</t>
  </si>
  <si>
    <t>12016293</t>
  </si>
  <si>
    <t>79</t>
  </si>
  <si>
    <t>944511811</t>
  </si>
  <si>
    <t>Demontáž ochranné sítě zavěšené na konstrukci lešení z textilie z umělých vláken</t>
  </si>
  <si>
    <t>415296867</t>
  </si>
  <si>
    <t>80</t>
  </si>
  <si>
    <t>953334121</t>
  </si>
  <si>
    <t>Bobtnavý pásek do pracovních spar betonových konstrukcí bentonitový, rozměru 20 x 25 mm</t>
  </si>
  <si>
    <t>-1109388936</t>
  </si>
  <si>
    <t>"základy" 18+180</t>
  </si>
  <si>
    <t>81</t>
  </si>
  <si>
    <t>953334423</t>
  </si>
  <si>
    <t>Těsnící plech do pracovních spar betonových konstrukcí horizontálních i vertikálních (podlaha - zeď, zeď - strop a technologických) délky do 2,5 m s nožičkou s bitumenovým povrchem oboustranným, šířky 160 mm</t>
  </si>
  <si>
    <t>102898167</t>
  </si>
  <si>
    <t>"styk deska-deska" 68</t>
  </si>
  <si>
    <t>"styk deska-stěna" 270</t>
  </si>
  <si>
    <t>82</t>
  </si>
  <si>
    <t>953335000</t>
  </si>
  <si>
    <t>SP1 M+D systémový těsnící prostup potrubí DN 110, s těsnícím límcem</t>
  </si>
  <si>
    <t>-1959546288</t>
  </si>
  <si>
    <t>901</t>
  </si>
  <si>
    <t>Ostatní výrobky</t>
  </si>
  <si>
    <t>83</t>
  </si>
  <si>
    <t>90100-001</t>
  </si>
  <si>
    <t>O01 M+D světlík fix pro otvor ve stropě 1200/1200mm, vč kotevní, lemování, doplňků, povrchové úpravy, kompletní provedení dle PD</t>
  </si>
  <si>
    <t>-825549243</t>
  </si>
  <si>
    <t>84</t>
  </si>
  <si>
    <t>90100-002</t>
  </si>
  <si>
    <t>O02 M+D světlík otevíravý pro otvor ve stropě 1200/1200mm, vč kotevní, lemování, doplňků, povrchové úpravy, kompletní provedení dle PD</t>
  </si>
  <si>
    <t>1483190616</t>
  </si>
  <si>
    <t>85</t>
  </si>
  <si>
    <t>90100-004</t>
  </si>
  <si>
    <t>O04 M+D výtah, kompletní provedení dle PD</t>
  </si>
  <si>
    <t>707755651</t>
  </si>
  <si>
    <t>86</t>
  </si>
  <si>
    <t>90100-014</t>
  </si>
  <si>
    <t>O14 M+D podsvícený nápis "PARKOVACÍ DŮM", kompletní provedení dle PD</t>
  </si>
  <si>
    <t>1199499994</t>
  </si>
  <si>
    <t>87</t>
  </si>
  <si>
    <t>90100-033</t>
  </si>
  <si>
    <t>O33 M+D kontrolní šachta 300/300, vpusti pro střechu s vegetačním souvrstvím</t>
  </si>
  <si>
    <t>2096145180</t>
  </si>
  <si>
    <t>88</t>
  </si>
  <si>
    <t>90100-034</t>
  </si>
  <si>
    <t>O34 M+D pojistný přepad, kompletní provedení dle PD</t>
  </si>
  <si>
    <t>1913197819</t>
  </si>
  <si>
    <t>89</t>
  </si>
  <si>
    <t>90100-036</t>
  </si>
  <si>
    <t>O36 M+D hroty proti ptactvu, kompletní provedení dle PD</t>
  </si>
  <si>
    <t>-484518045</t>
  </si>
  <si>
    <t>90</t>
  </si>
  <si>
    <t>90100-042</t>
  </si>
  <si>
    <t>O42 M+D odvětrání výtahu, kompletní provedení dle PD</t>
  </si>
  <si>
    <t>2014959326</t>
  </si>
  <si>
    <t>91</t>
  </si>
  <si>
    <t>90100-048</t>
  </si>
  <si>
    <t>O48 M+D vypařovací žlaby z polymerbetonu, 300/50mm, kompletní provedení dle PD</t>
  </si>
  <si>
    <t>1610990132</t>
  </si>
  <si>
    <t>92</t>
  </si>
  <si>
    <t>90100-049</t>
  </si>
  <si>
    <t>O49 M+D kompletní parkovací systém, kompletní provedení dle PD</t>
  </si>
  <si>
    <t>-1994683447</t>
  </si>
  <si>
    <t>93</t>
  </si>
  <si>
    <t>90100-052</t>
  </si>
  <si>
    <t>O52 M+D hliníkový profil L15x20mm, kompletní provedení dle PD</t>
  </si>
  <si>
    <t>1240799769</t>
  </si>
  <si>
    <t>94</t>
  </si>
  <si>
    <t>90100-053</t>
  </si>
  <si>
    <t>O53 M+D hliníkový profil L30x30x3mm, kompletní provedení dle PD</t>
  </si>
  <si>
    <t>1123577584</t>
  </si>
  <si>
    <t>95</t>
  </si>
  <si>
    <t>90100-054</t>
  </si>
  <si>
    <t>O54 M+D dveřní zarážka na kliku, kompletní provedení dle PD</t>
  </si>
  <si>
    <t>-95977310</t>
  </si>
  <si>
    <t>96</t>
  </si>
  <si>
    <t>90100-055</t>
  </si>
  <si>
    <t>O55 M+D ocel. samofixační obrubník, kompletní provedení dle PD</t>
  </si>
  <si>
    <t>403500619</t>
  </si>
  <si>
    <t>97</t>
  </si>
  <si>
    <t>90100-058</t>
  </si>
  <si>
    <t>O/58 M+D revizní dvířka plechová uzamykatelná 600x600mm, kompletní provedení dle PD</t>
  </si>
  <si>
    <t>1548355058</t>
  </si>
  <si>
    <t>998</t>
  </si>
  <si>
    <t>Přesun hmot</t>
  </si>
  <si>
    <t>98</t>
  </si>
  <si>
    <t>998012021</t>
  </si>
  <si>
    <t>Přesun hmot pro budovy občanské výstavby, bydlení, výrobu a služby s nosnou svislou konstrukcí monolitickou betonovou tyčovou nebo plošnou s jakýkoliv obvodovým pláštěm kromě vyzdívaného vodorovná dopravní vzdálenost do 100 m pro budovy výšky do 6 m</t>
  </si>
  <si>
    <t>-1321870350</t>
  </si>
  <si>
    <t>PSV</t>
  </si>
  <si>
    <t>Práce a dodávky PSV</t>
  </si>
  <si>
    <t>711</t>
  </si>
  <si>
    <t>Izolace proti vodě, vlhkosti a plynům</t>
  </si>
  <si>
    <t>99</t>
  </si>
  <si>
    <t>711471053</t>
  </si>
  <si>
    <t>Provedení izolace proti povrchové a podpovrchové tlakové vodě termoplasty na ploše vodorovné V folií z nízkolehčeného PE položenou volně</t>
  </si>
  <si>
    <t>792617073</t>
  </si>
  <si>
    <t>"pod žb desku" (34*60,1-2,01*1,8+3,01*2,8)</t>
  </si>
  <si>
    <t>100</t>
  </si>
  <si>
    <t>28329042</t>
  </si>
  <si>
    <t>fólie PE separační či ochranná tl. 0,2mm</t>
  </si>
  <si>
    <t>-1158148663</t>
  </si>
  <si>
    <t>"pod žb desku" (34*60,1-2,01*1,8+3,01*2,8)*1,15</t>
  </si>
  <si>
    <t>101</t>
  </si>
  <si>
    <t>711491171</t>
  </si>
  <si>
    <t>Provedení izolace proti povrchové a podpovrchové tlakové vodě ostatní na ploše vodorovné V z textilií, vrstva podkladní</t>
  </si>
  <si>
    <t>768816134</t>
  </si>
  <si>
    <t>102</t>
  </si>
  <si>
    <t>69311199</t>
  </si>
  <si>
    <t>geotextilie netkaná separační, ochranná, filtrační, drenážní  PES(70%)+PP(30%) 300g/m2</t>
  </si>
  <si>
    <t>446242728</t>
  </si>
  <si>
    <t>2048,21*1,15</t>
  </si>
  <si>
    <t>103</t>
  </si>
  <si>
    <t>711491172</t>
  </si>
  <si>
    <t>Provedení izolace proti povrchové a podpovrchové tlakové vodě ostatní na ploše vodorovné V z textilií, vrstva ochranná</t>
  </si>
  <si>
    <t>-1349617487</t>
  </si>
  <si>
    <t>104</t>
  </si>
  <si>
    <t>-2071770884</t>
  </si>
  <si>
    <t>105</t>
  </si>
  <si>
    <t>998711101</t>
  </si>
  <si>
    <t>Přesun hmot pro izolace proti vodě, vlhkosti a plynům stanovený z hmotnosti přesunovaného materiálu vodorovná dopravní vzdálenost do 50 m v objektech výšky do 6 m</t>
  </si>
  <si>
    <t>-1248528266</t>
  </si>
  <si>
    <t>712</t>
  </si>
  <si>
    <t>Povlakové krytiny</t>
  </si>
  <si>
    <t>106</t>
  </si>
  <si>
    <t>71200-001</t>
  </si>
  <si>
    <t>M+D střešní vpusť s ochr. Košem - součástí dodávky části D.1.4.1 ZTI</t>
  </si>
  <si>
    <t>-1474487750</t>
  </si>
  <si>
    <t>107</t>
  </si>
  <si>
    <t>712311101</t>
  </si>
  <si>
    <t>Provedení povlakové krytiny střech plochých do 10° natěradly a tmely za studena nátěrem lakem penetračním nebo asfaltovým</t>
  </si>
  <si>
    <t>-527112342</t>
  </si>
  <si>
    <t xml:space="preserve">"střecha R04-výtahová šachta" </t>
  </si>
  <si>
    <t>"plocha" 2,48*2,69</t>
  </si>
  <si>
    <t>"stěny" (2,48+2,61)*2*0,823</t>
  </si>
  <si>
    <t xml:space="preserve">"střecha R01" </t>
  </si>
  <si>
    <t>"plocha" 59,1*(20,7+12)-1,38*1,38*2-2,48*2,69</t>
  </si>
  <si>
    <t>"atiky" (20,7*2+12*2+59,1*4)*0,58</t>
  </si>
  <si>
    <t>"hlava atiky" (59,1*4+21,3*2+12,3*2)*0,3</t>
  </si>
  <si>
    <t>"vytažení na světlíky"  (1,38+1,38)*2*0,3*2+(2,48+2,69)*2*0,3</t>
  </si>
  <si>
    <t>108</t>
  </si>
  <si>
    <t>11163150</t>
  </si>
  <si>
    <t>lak penetrační asfaltový</t>
  </si>
  <si>
    <t>-1955283775</t>
  </si>
  <si>
    <t>2209,677*0,0002</t>
  </si>
  <si>
    <t>109</t>
  </si>
  <si>
    <t>712332135</t>
  </si>
  <si>
    <t>Povlakové krytiny střech plochých na sucho nopová fólie vrstva drenážní a hydroakumulační vegetačních střech s perforovanou deskou výška nopku 20 mm, tl. fólie do 1,0 mm</t>
  </si>
  <si>
    <t>-990445940</t>
  </si>
  <si>
    <t>110</t>
  </si>
  <si>
    <t>712341559</t>
  </si>
  <si>
    <t>Provedení povlakové krytiny střech plochých do 10° pásy přitavením NAIP v plné ploše</t>
  </si>
  <si>
    <t>1220449147</t>
  </si>
  <si>
    <t>111</t>
  </si>
  <si>
    <t>62856010</t>
  </si>
  <si>
    <t>pás asfaltový natavitelný modifikovaný SBS tl 3,5mm s vložkou z hliníkové fólie, hliníkové fólie s textilií a spalitelnou PE fólií nebo jemnozrnný minerálním posypem na horním povrchu</t>
  </si>
  <si>
    <t>-102940075</t>
  </si>
  <si>
    <t>2209,677*1,15</t>
  </si>
  <si>
    <t>112</t>
  </si>
  <si>
    <t>712363544</t>
  </si>
  <si>
    <t>Provedení povlakové krytiny střech plochých do 10° s mechanicky kotvenou izolací včetně položení fólie a horkovzdušného svaření tl. tepelné izolace přes 200 do 240 mm budovy výšky do 18 m, kotvené do betonu vnitřní pole</t>
  </si>
  <si>
    <t>-1825993042</t>
  </si>
  <si>
    <t xml:space="preserve">"skladba R04" </t>
  </si>
  <si>
    <t>"plocha" 2,48*2,69-(2,48+0,69)*0,6*2</t>
  </si>
  <si>
    <t>113</t>
  </si>
  <si>
    <t>712363545</t>
  </si>
  <si>
    <t>Provedení povlakové krytiny střech plochých do 10° s mechanicky kotvenou izolací včetně položení fólie a horkovzdušného svaření tl. tepelné izolace přes 200 do 240 mm budovy výšky do 18 m, kotvené do betonu krajní pole</t>
  </si>
  <si>
    <t>-818402211</t>
  </si>
  <si>
    <t>"plocha" (2,48+0,69)*0,6*2</t>
  </si>
  <si>
    <t>114</t>
  </si>
  <si>
    <t>712363546</t>
  </si>
  <si>
    <t>Provedení povlakové krytiny střech plochých do 10° s mechanicky kotvenou izolací včetně položení fólie a horkovzdušného svaření tl. tepelné izolace přes 200 do 240 mm budovy výšky do 18 m, kotvené do betonu rohové pole</t>
  </si>
  <si>
    <t>-256386595</t>
  </si>
  <si>
    <t>115</t>
  </si>
  <si>
    <t>28322001</t>
  </si>
  <si>
    <t xml:space="preserve">fólie hydroizolační střešní mPVC s polyester výztužnou síťkou mechanicky kotvená tl 1,5mm </t>
  </si>
  <si>
    <t>-1984005081</t>
  </si>
  <si>
    <t>"plocha" 2,48*2,69*1,15</t>
  </si>
  <si>
    <t>"stěny" (2,48+2,61)*2*0,823*1,15</t>
  </si>
  <si>
    <t>116</t>
  </si>
  <si>
    <t>712363604</t>
  </si>
  <si>
    <t>Provedení povlakové krytiny střech plochých do 10° s mechanicky kotvenou izolací včetně položení fólie a horkovzdušného svaření tl. tepelné izolace přes 240 mm budovy výšky do 18 m, kotvené do betonu vnitřní pole</t>
  </si>
  <si>
    <t>1981351942</t>
  </si>
  <si>
    <t>"plocha" 59,1*(20,7+12)-1,38*1,38*2-2,48*2,69-298,6*1</t>
  </si>
  <si>
    <t>117</t>
  </si>
  <si>
    <t>712363605</t>
  </si>
  <si>
    <t>Provedení povlakové krytiny střech plochých do 10° s mechanicky kotvenou izolací včetně položení fólie a horkovzdušného svaření tl. tepelné izolace přes 240 mm budovy výšky do 18 m, kotvené do betonu krajní pole</t>
  </si>
  <si>
    <t>1777781516</t>
  </si>
  <si>
    <t>298,6*1</t>
  </si>
  <si>
    <t>118</t>
  </si>
  <si>
    <t>712363606</t>
  </si>
  <si>
    <t>Provedení povlakové krytiny střech plochých do 10° s mechanicky kotvenou izolací včetně položení fólie a horkovzdušného svaření tl. tepelné izolace přes 240 mm budovy výšky do 18 m, kotvené do betonu rohové pole</t>
  </si>
  <si>
    <t>-775241061</t>
  </si>
  <si>
    <t>"vytažení na světlíky"  ((1,38+1,38)*2*0,3*2+(2,48+2,69)*2*0,3)</t>
  </si>
  <si>
    <t>119</t>
  </si>
  <si>
    <t>28343015</t>
  </si>
  <si>
    <t>fólie hydroizolační střešní mPVC určená ke stabilizaci přitížením a do vegetačních střech tl 1,5mm s vložkou ze skelné rohože</t>
  </si>
  <si>
    <t>101471380</t>
  </si>
  <si>
    <t>"plocha" (59,1*(20,7+12)-1,38*1,38*2-2,48*2,69)*1,15</t>
  </si>
  <si>
    <t>"atiky" (20,7*2+12*2+59,1*4)*0,58*1,15</t>
  </si>
  <si>
    <t>"hlava atiky" (59,1*4+21,3*2+12,3*2)*0,3*1,15</t>
  </si>
  <si>
    <t>"vytažení na světlíky"  ((1,38+1,38)*2*0,3*2+(2,48+2,69)*2*0,3)*1,15</t>
  </si>
  <si>
    <t>120</t>
  </si>
  <si>
    <t>712391171</t>
  </si>
  <si>
    <t>Provedení povlakové krytiny střech plochých do 10° -ostatní práce provedení vrstvy textilní podkladní</t>
  </si>
  <si>
    <t>-301046811</t>
  </si>
  <si>
    <t>121</t>
  </si>
  <si>
    <t>69311068</t>
  </si>
  <si>
    <t>geotextilie netkaná separační, ochranná, filtrační, drenážní PP 300g/m2</t>
  </si>
  <si>
    <t>-631971379</t>
  </si>
  <si>
    <t>122</t>
  </si>
  <si>
    <t>712391172</t>
  </si>
  <si>
    <t>Provedení povlakové krytiny střech plochých do 10° -ostatní práce provedení vrstvy textilní ochranné</t>
  </si>
  <si>
    <t>1509952133</t>
  </si>
  <si>
    <t>123</t>
  </si>
  <si>
    <t>-1488968807</t>
  </si>
  <si>
    <t>124</t>
  </si>
  <si>
    <t>71277-001</t>
  </si>
  <si>
    <t>Provedení střešní vegetace</t>
  </si>
  <si>
    <t>458522861</t>
  </si>
  <si>
    <t>125</t>
  </si>
  <si>
    <t>712771101</t>
  </si>
  <si>
    <t>Provedení ochranné vrstvy vegetační střechy proti prorůstání kořenů, proti mechanickému poškození hydroizolace z textilií nebo rohoží volně kladených s přesahem, sklon střechy do 5°</t>
  </si>
  <si>
    <t>-247653050</t>
  </si>
  <si>
    <t>126</t>
  </si>
  <si>
    <t>69311060</t>
  </si>
  <si>
    <t>geotextilie netkaná separační, ochranná, filtrační, drenážní PP 200g/m2</t>
  </si>
  <si>
    <t>-1312220270</t>
  </si>
  <si>
    <t>1922,09*1,15</t>
  </si>
  <si>
    <t>127</t>
  </si>
  <si>
    <t>712771401</t>
  </si>
  <si>
    <t>Provedení vegetační vrstvy vegetační střechy ze substrátu, tloušťky do 100 mm, sklon střechy do 5°</t>
  </si>
  <si>
    <t>1082898375</t>
  </si>
  <si>
    <t>"odečet kačírku" -148,553</t>
  </si>
  <si>
    <t>128</t>
  </si>
  <si>
    <t>10321225</t>
  </si>
  <si>
    <t>substrát vegetačních střech (kůra, liodrain, dolomit vápenec, základní hnojivo)</t>
  </si>
  <si>
    <t>-1529716156</t>
  </si>
  <si>
    <t>1773,537*0,08</t>
  </si>
  <si>
    <t>129</t>
  </si>
  <si>
    <t>712771601</t>
  </si>
  <si>
    <t>Provedení ochranných pásů vegetační střechy po obvodu střechy, v místech střešních prostupům napojení na zeď apod. z praného říčního kameniva, tloušťky do 100 mm, šířky do 500 mm</t>
  </si>
  <si>
    <t>1285874408</t>
  </si>
  <si>
    <t>(298,6*0,4+2,41*2,18+1,1*0,8*4+1,1*1,1*8+1,1*1,64+3,28*5,895-1,38*1,38*2-2,48*2,69)*0,08</t>
  </si>
  <si>
    <t>130</t>
  </si>
  <si>
    <t>58337401</t>
  </si>
  <si>
    <t>kamenivo dekorační (kačírek) frakce 8/16</t>
  </si>
  <si>
    <t>1199912105</t>
  </si>
  <si>
    <t>11,884*2</t>
  </si>
  <si>
    <t>131</t>
  </si>
  <si>
    <t>712771613</t>
  </si>
  <si>
    <t>Provedení ochranných pásů vegetační střechy osazení ochranné kačírkové lišty navařením na hydroizolaci</t>
  </si>
  <si>
    <t>757165079</t>
  </si>
  <si>
    <t>132</t>
  </si>
  <si>
    <t>69334031</t>
  </si>
  <si>
    <t>lišta kačírková výška 80mm nerez</t>
  </si>
  <si>
    <t>-1512262498</t>
  </si>
  <si>
    <t>363,45*1,1</t>
  </si>
  <si>
    <t>133</t>
  </si>
  <si>
    <t>998712101</t>
  </si>
  <si>
    <t>Přesun hmot pro povlakové krytiny stanovený z hmotnosti přesunovaného materiálu vodorovná dopravní vzdálenost do 50 m v objektech výšky do 6 m</t>
  </si>
  <si>
    <t>-710554299</t>
  </si>
  <si>
    <t>713</t>
  </si>
  <si>
    <t>Izolace tepelné</t>
  </si>
  <si>
    <t>134</t>
  </si>
  <si>
    <t>713131141</t>
  </si>
  <si>
    <t>Montáž tepelné izolace stěn rohožemi, pásy, deskami, dílci, bloky (izolační materiál ve specifikaci) lepením celoplošně</t>
  </si>
  <si>
    <t>805180016</t>
  </si>
  <si>
    <t>"pod terénem" (59,7-2,3)*1,714+2,3*2,78+2,3*1,24+2,41*(1,24+2,78)/2*2</t>
  </si>
  <si>
    <t>"výtahová šachta" (2,48+2,61)*2*0,823</t>
  </si>
  <si>
    <t>135</t>
  </si>
  <si>
    <t>28376385</t>
  </si>
  <si>
    <t>deska z polystyrénu XPS, hrana rovná, polo či pero drážka a hladký povrch λ=0,034 m3</t>
  </si>
  <si>
    <t>1435828275</t>
  </si>
  <si>
    <t>"pod terénem" 117,318*0,04*1,05</t>
  </si>
  <si>
    <t>136</t>
  </si>
  <si>
    <t>28372309</t>
  </si>
  <si>
    <t>deska EPS 100 do plochých střech a podlah λ=0,037 tl 100mm</t>
  </si>
  <si>
    <t>-510417325</t>
  </si>
  <si>
    <t>"výtahová šachta" (2,48+2,61)*2*0,823*1,05</t>
  </si>
  <si>
    <t>137</t>
  </si>
  <si>
    <t>28372316</t>
  </si>
  <si>
    <t>deska EPS 100 do plochých střech a podlah λ=0,037 tl 140mm</t>
  </si>
  <si>
    <t>2128996336</t>
  </si>
  <si>
    <t>"plocha" 2,48*2,69*1,05</t>
  </si>
  <si>
    <t>138</t>
  </si>
  <si>
    <t>28376141</t>
  </si>
  <si>
    <t>klín izolační z pěnového polystyrenu EPS 100 spádový</t>
  </si>
  <si>
    <t>-184947925</t>
  </si>
  <si>
    <t>"plocha" 2,48*2,69*(0,02+0,07)/2*1,05</t>
  </si>
  <si>
    <t>139</t>
  </si>
  <si>
    <t>28376142</t>
  </si>
  <si>
    <t>klín izolační z pěnového polystyrenu EPS 150 spádový</t>
  </si>
  <si>
    <t>-856295101</t>
  </si>
  <si>
    <t>"plocha" (59,1*(20,7+12)-1,38*1,38*2-2,48*2,69)*(0,02+0,26)/2*1,05</t>
  </si>
  <si>
    <t>140</t>
  </si>
  <si>
    <t>713141111</t>
  </si>
  <si>
    <t>Montáž tepelné izolace střech plochých rohožemi, pásy, deskami, dílci, bloky (izolační materiál ve specifikaci) přilepenými asfaltem za horka zplna, jednovrstvá</t>
  </si>
  <si>
    <t>2138972342</t>
  </si>
  <si>
    <t>"plocha" 2,48*2,69*2</t>
  </si>
  <si>
    <t>141</t>
  </si>
  <si>
    <t>998713101</t>
  </si>
  <si>
    <t>Přesun hmot pro izolace tepelné stanovený z hmotnosti přesunovaného materiálu vodorovná dopravní vzdálenost do 50 m v objektech výšky do 6 m</t>
  </si>
  <si>
    <t>-1538607722</t>
  </si>
  <si>
    <t>764</t>
  </si>
  <si>
    <t>Konstrukce klempířské</t>
  </si>
  <si>
    <t>142</t>
  </si>
  <si>
    <t>764212635</t>
  </si>
  <si>
    <t>Oplechování střešních prvků z pozinkovaného plechu s povrchovou úpravou štítu závětrnou lištou rš 400 mm</t>
  </si>
  <si>
    <t>-1540504567</t>
  </si>
  <si>
    <t>"K01" 292,6</t>
  </si>
  <si>
    <t>143</t>
  </si>
  <si>
    <t>764216641</t>
  </si>
  <si>
    <t>Oplechování parapetů z pozinkovaného plechu s povrchovou úpravou rovných celoplošně lepené, bez rohů rš 160 mm</t>
  </si>
  <si>
    <t>-1177653588</t>
  </si>
  <si>
    <t>"K03" 7,5</t>
  </si>
  <si>
    <t>144</t>
  </si>
  <si>
    <t>998764101</t>
  </si>
  <si>
    <t>Přesun hmot pro konstrukce klempířské stanovený z hmotnosti přesunovaného materiálu vodorovná dopravní vzdálenost do 50 m v objektech výšky do 6 m</t>
  </si>
  <si>
    <t>-989391930</t>
  </si>
  <si>
    <t>767</t>
  </si>
  <si>
    <t>Konstrukce zámečnické</t>
  </si>
  <si>
    <t>145</t>
  </si>
  <si>
    <t>76700-001</t>
  </si>
  <si>
    <t>Z01 M+D opláštění liniovým systémovými žaluziemi tvaru C, vč. kotvení, povrchové úpravy, kompletní provedení dle PD</t>
  </si>
  <si>
    <t>-1297997539</t>
  </si>
  <si>
    <t>146</t>
  </si>
  <si>
    <t>76700-001a</t>
  </si>
  <si>
    <t>Z01a M+D ocelová kce pro opláštění liniovým systémovými žaluziemi tvaru C, vč. kotvení, povrchové úpravy, kompletní provedení dle PD</t>
  </si>
  <si>
    <t>kg</t>
  </si>
  <si>
    <t>1556064622</t>
  </si>
  <si>
    <t>147</t>
  </si>
  <si>
    <t>76700-002</t>
  </si>
  <si>
    <t>Z02 M+D krytí garáž.prostoru liniovým systémovými žaluziemi tvaru C, vč. kotvení, povrchové úpravy, kompletní provedení dle PD</t>
  </si>
  <si>
    <t>1114398685</t>
  </si>
  <si>
    <t>148</t>
  </si>
  <si>
    <t>76700-002a</t>
  </si>
  <si>
    <t>Z02a M+D ocelová kce pro opláštění liniovým systémovými žaluziemi tvaru C, vč. kotvení, povrchové úpravy, kompletní provedení dle PD</t>
  </si>
  <si>
    <t>-1060962813</t>
  </si>
  <si>
    <t>149</t>
  </si>
  <si>
    <t>76700-006</t>
  </si>
  <si>
    <t>Z06 M+D okno 900/700mm fix v Al rámu, vč. kování, povrchové úpravy, kompletní provedení dle PD</t>
  </si>
  <si>
    <t>-61464098</t>
  </si>
  <si>
    <t>150</t>
  </si>
  <si>
    <t>76700-007</t>
  </si>
  <si>
    <t>Z07 M+D okno 4730/700mm fix v Al rámu, vč. kování, povrchové úpravy, kompletní provedení dle PD</t>
  </si>
  <si>
    <t>-867301011</t>
  </si>
  <si>
    <t>151</t>
  </si>
  <si>
    <t>76700-008</t>
  </si>
  <si>
    <t>Z08 M+D dveře 1060/2330mm hliníkové vč. Al rámu, vč. kotvení, kování, povrchové úpravy, doplňků, kompletní provedení dle PD</t>
  </si>
  <si>
    <t>-751484896</t>
  </si>
  <si>
    <t>152</t>
  </si>
  <si>
    <t>76700-009</t>
  </si>
  <si>
    <t>Z09 M+D dveře 1760/2180mm hliníkové vč. Al rámu, vč. kotvení, kování, povrchové úpravy, doplňků, EW 15 DP1 , kompletní provedení dle PD</t>
  </si>
  <si>
    <t>970502735</t>
  </si>
  <si>
    <t>153</t>
  </si>
  <si>
    <t>76700-010</t>
  </si>
  <si>
    <t>Z10 M+D dveře 1060/2180mm hliníkové vč. Al rámu, vč. kotvení, kování, povrchové úpravy, doplňků, EW 15 DP3-C, kompletní provedení dle PD</t>
  </si>
  <si>
    <t>-449416835</t>
  </si>
  <si>
    <t>154</t>
  </si>
  <si>
    <t>76700-011</t>
  </si>
  <si>
    <t>Z11 M+D okno 7600/1500mm v Al rámu, vč. kování, povrchové úpravy, doplňků, EI 15 DP1, kompletní provedení dle PD</t>
  </si>
  <si>
    <t>1053256932</t>
  </si>
  <si>
    <t>155</t>
  </si>
  <si>
    <t>76700-012</t>
  </si>
  <si>
    <t>Z12 M+D dveře 2000/2620mm hliníkové vč. Al rámu, vč. kotvení, kování, povrchové úpravy, doplňků, kompletní provedení dle PD</t>
  </si>
  <si>
    <t>1592263644</t>
  </si>
  <si>
    <t>156</t>
  </si>
  <si>
    <t>76700-013</t>
  </si>
  <si>
    <t>Z13 M+D úchyt pro žebřík, vč. kotvení, kování, povrchové úpravy, doplňků, kompletní provedení dle PD</t>
  </si>
  <si>
    <t>572632721</t>
  </si>
  <si>
    <t>157</t>
  </si>
  <si>
    <t>76700-014c</t>
  </si>
  <si>
    <t>Z14c M+D čistící rohož venkovní /rohož z dural. profilů) 2000x1300mm, vč. ocel. rámu, podklad. betonu, kotvení, kování, povrchové úpravy, doplňků, kompletní provedení dle PD</t>
  </si>
  <si>
    <t>1440910330</t>
  </si>
  <si>
    <t>158</t>
  </si>
  <si>
    <t>76700-015</t>
  </si>
  <si>
    <t>Z15 M+D ocelové zábradlí, vč. nerez.trubky, kotvení, kování, povrchové úpravy, doplňků, kompletní provedení dle PD</t>
  </si>
  <si>
    <t>-1411718811</t>
  </si>
  <si>
    <t>159</t>
  </si>
  <si>
    <t>76700-016</t>
  </si>
  <si>
    <t>Z16 M+D ocelové zábradlí, vč. kotvení, kování, povrchové úpravy, doplňků, kompletní provedení dle PD</t>
  </si>
  <si>
    <t>-1154090490</t>
  </si>
  <si>
    <t>175,2*5</t>
  </si>
  <si>
    <t>160</t>
  </si>
  <si>
    <t>76700-017</t>
  </si>
  <si>
    <t>Z17 M+D ocelové zábradlí, vč. kotvení, kování, povrchové úpravy, doplňků, kompletní provedení dle PD</t>
  </si>
  <si>
    <t>-189686082</t>
  </si>
  <si>
    <t>147,8*8</t>
  </si>
  <si>
    <t>161</t>
  </si>
  <si>
    <t>76700-018</t>
  </si>
  <si>
    <t>Z18 M+D ocelové zábradlí, vč. kotvení, kování, povrchové úpravy, doplňků, kompletní provedení dle PD</t>
  </si>
  <si>
    <t>-1957455389</t>
  </si>
  <si>
    <t>54,8</t>
  </si>
  <si>
    <t>162</t>
  </si>
  <si>
    <t>76700-019</t>
  </si>
  <si>
    <t>Z19 M+D ocelové zábradlí, vč. kotvení, kování, povrchové úpravy, doplňků, kompletní provedení dle PD</t>
  </si>
  <si>
    <t>667902806</t>
  </si>
  <si>
    <t>50,4*2</t>
  </si>
  <si>
    <t>163</t>
  </si>
  <si>
    <t>76700-020</t>
  </si>
  <si>
    <t>Z20 M+D přejezdový profil L 100x100x8mm, vč. kotvení, kování, povrchové úpravy, doplňků, kompletní provedení dle PD</t>
  </si>
  <si>
    <t>-1270097179</t>
  </si>
  <si>
    <t>164</t>
  </si>
  <si>
    <t>76700-028</t>
  </si>
  <si>
    <t>Z28 M+D pomocný úhelník pro založení obezdívky šachty L 400x150x60x8mm, vč. kotvení, kování, povrchové úpravy, doplňků, kompletní provedení dle PD</t>
  </si>
  <si>
    <t>1345467847</t>
  </si>
  <si>
    <t>165</t>
  </si>
  <si>
    <t>76700-032</t>
  </si>
  <si>
    <t>Z32 M+D nerezové madlo dl.3390mm, vč. kotvení, kování, povrchové úpravy, doplňků, kompletní provedení dle PD</t>
  </si>
  <si>
    <t>-642434869</t>
  </si>
  <si>
    <t>166</t>
  </si>
  <si>
    <t>76700-033</t>
  </si>
  <si>
    <t>Z33 M+D ocelové zábradlí, vč. kotvení, kování, povrchové úpravy, doplňků, kompletní provedení dle PD</t>
  </si>
  <si>
    <t>-225038537</t>
  </si>
  <si>
    <t>167</t>
  </si>
  <si>
    <t>76700-035</t>
  </si>
  <si>
    <t>Z35 M+D stojan na kola 1005/650mm, vč. kotvení, povrchové úpravy, kompletní provedení dle PD</t>
  </si>
  <si>
    <t>1387465430</t>
  </si>
  <si>
    <t>168</t>
  </si>
  <si>
    <t>76700-036</t>
  </si>
  <si>
    <t>Z36 M+D opláštění výtahové šachty liniovým systémovými žaluziemi tvaru C, vč. kotvení, povrchové úpravy, kompletní provedení dle PD</t>
  </si>
  <si>
    <t>1747437657</t>
  </si>
  <si>
    <t>169</t>
  </si>
  <si>
    <t>76700-036a</t>
  </si>
  <si>
    <t>Z36a M+D ocelová kce pro opláštění liniovým systémovými žaluziemi tvaru C, vč. kotvení, povrchové úpravy, kompletní provedení dle PD</t>
  </si>
  <si>
    <t>-525469303</t>
  </si>
  <si>
    <t>170</t>
  </si>
  <si>
    <t>998767101</t>
  </si>
  <si>
    <t>Přesun hmot pro zámečnické konstrukce stanovený z hmotnosti přesunovaného materiálu vodorovná dopravní vzdálenost do 50 m v objektech výšky do 6 m</t>
  </si>
  <si>
    <t>-306216388</t>
  </si>
  <si>
    <t>777</t>
  </si>
  <si>
    <t>Podlahy lité</t>
  </si>
  <si>
    <t>171</t>
  </si>
  <si>
    <t>77700-101</t>
  </si>
  <si>
    <t xml:space="preserve">PS.1 PODLAHOVÝ POLYURETANOVÝ SYSTÉM V ČÁSTI VJEZDU DO GARÁŽÍ TL.2mm, kompletní provedení dle PD </t>
  </si>
  <si>
    <t>1034803418</t>
  </si>
  <si>
    <t>172</t>
  </si>
  <si>
    <t>77700-102</t>
  </si>
  <si>
    <t xml:space="preserve">PS.2 TUHÝ BAREVNÝ EPOXIDOVÝ PODLAHOVÝ SYSTÉM PARKOVÁNÍ NA TERÉNU TL.2mm, kompletní provedení dle PD </t>
  </si>
  <si>
    <t>1819769825</t>
  </si>
  <si>
    <t>1933,24-82-100</t>
  </si>
  <si>
    <t>173</t>
  </si>
  <si>
    <t>77700-103</t>
  </si>
  <si>
    <t xml:space="preserve">PS.3 PROTISKLUZNÝ, BAREVNÝ A PRUŽNÝ POLYURETANOVÝ PODLAHOVÝ SYSTÉM POJEZDOVÝCH RAMP TL.2mm, kompletní provedení dle PD </t>
  </si>
  <si>
    <t>203553735</t>
  </si>
  <si>
    <t>174</t>
  </si>
  <si>
    <t>77700-104</t>
  </si>
  <si>
    <t xml:space="preserve">PS.4 PROTISKLUZNÝ, BAREVNÝ A PRUŽNÝ POLYURETANOVÝ PODLAHOVÝ SYSTÉM – PARKOVÁNÍ NA STROPNÍ KONSTRUKCI TL.2mm, kompletní provedení dle PD </t>
  </si>
  <si>
    <t>1243298560</t>
  </si>
  <si>
    <t>1851,1-200</t>
  </si>
  <si>
    <t>175</t>
  </si>
  <si>
    <t>77700-105</t>
  </si>
  <si>
    <t xml:space="preserve">PS.5 PROTISKLUZNÝ, EPOXIDOVÝ PODLAHOVÝ SYSTÉM – KOMUNIKACE PĚŠÍ TL.2mm, kompletní provedení dle PD </t>
  </si>
  <si>
    <t>1900645623</t>
  </si>
  <si>
    <t>176</t>
  </si>
  <si>
    <t>77700-003</t>
  </si>
  <si>
    <t>M+S sokl epoxidový h=55mm s fabionem</t>
  </si>
  <si>
    <t>-1252755371</t>
  </si>
  <si>
    <t>"1.np" 436,14</t>
  </si>
  <si>
    <t>"2.np" 423,11</t>
  </si>
  <si>
    <t>783</t>
  </si>
  <si>
    <t>Dokončovací práce - nátěry</t>
  </si>
  <si>
    <t>177</t>
  </si>
  <si>
    <t>78300-001</t>
  </si>
  <si>
    <t>Nátěr proti ropným produktům</t>
  </si>
  <si>
    <t>-557203068</t>
  </si>
  <si>
    <t>"výtahová šachta" 3,62+(1,8+2,01)*2*0,3</t>
  </si>
  <si>
    <t>178</t>
  </si>
  <si>
    <t>783826605</t>
  </si>
  <si>
    <t>Hydrofobizační nátěr omítek silikonový, transparentní, povrchů hladkých betonových povrchů nebo povrchů z desek na bázi dřeva (dřevovláknitých apod.)</t>
  </si>
  <si>
    <t>-666514085</t>
  </si>
  <si>
    <t>"transparentní nátěr žb stěn v interieru"</t>
  </si>
  <si>
    <t>"statika řez 1" (2,26+10,73)*(1,224+0,4)</t>
  </si>
  <si>
    <t>"statika řez 2" 7,86*(1,227+0,4)</t>
  </si>
  <si>
    <t>"statika řez 3" 24,06*(1,224+0,4)</t>
  </si>
  <si>
    <t>"statika řez 4" 7,86*(1,205+0,4)</t>
  </si>
  <si>
    <t>"statika řez 5" (1,365+1,365)*0,99</t>
  </si>
  <si>
    <t>"statika parapet P1" 59,7*(0,5+0,3+0,5+0,28)</t>
  </si>
  <si>
    <t>"statika parapet P4" 33*(0,503+0,3+0,503+0,28)</t>
  </si>
  <si>
    <t>"statika parapet P5" 34,79*(0,509+0,3+0,509+0,28)</t>
  </si>
  <si>
    <t>((15,2-0,3*3-1,34)*(2,75+2,51)/2+2,7*(2,75+4,322)/2+1,95*2,72-1,06*2,33)</t>
  </si>
  <si>
    <t>15,3*(2,51+2,75)/2+2,7*(2,75+4,322)+15,6*2,72</t>
  </si>
  <si>
    <t>6,1*2,72</t>
  </si>
  <si>
    <t>2,4*2,72*6</t>
  </si>
  <si>
    <t>0,3*2,72+11,8*2,72+1,34*4,09+1,46*4,09+2,7*(4,09+2,64)/2</t>
  </si>
  <si>
    <t>2,25*2,64+13,75*2,64</t>
  </si>
  <si>
    <t>(12,3*2,72+5,745*4,09+15,555*2,715)</t>
  </si>
  <si>
    <t>8,4*2,715</t>
  </si>
  <si>
    <t>"sloupy" 357,143+180,116</t>
  </si>
  <si>
    <t>"schodiště" 14,84</t>
  </si>
  <si>
    <t>"transparentní nátěr fasády"</t>
  </si>
  <si>
    <t>59,7*(6,25+5,85)/2-2,4*2,21*22-2,4*0,7*20-2,54*0,7-2,4*1,9*22</t>
  </si>
  <si>
    <t>33,14*(6,25+6,46)/2</t>
  </si>
  <si>
    <t>33,6*(5,85+6,46)/2-0,9*2,25-7,5*2,33</t>
  </si>
  <si>
    <t>53,325*6,46-2,4*2,21*13-2,4*2,14*13+(2,4+2,21)*2*0,2*6*2</t>
  </si>
  <si>
    <t>(59,7-53,325)*(6,46-4)</t>
  </si>
  <si>
    <t>784</t>
  </si>
  <si>
    <t>Dokončovací práce - malby a tapety</t>
  </si>
  <si>
    <t>179</t>
  </si>
  <si>
    <t>784181121</t>
  </si>
  <si>
    <t>Penetrace podkladu jednonásobná hloubková v místnostech výšky do 3,80 m</t>
  </si>
  <si>
    <t>-485667092</t>
  </si>
  <si>
    <t>180</t>
  </si>
  <si>
    <t>784221101</t>
  </si>
  <si>
    <t>Malby z malířských směsí otěruvzdorných za sucha dvojnásobné, bílé za sucha otěruvzdorné dobře v místnostech výšky do 3,80 m</t>
  </si>
  <si>
    <t>-219856133</t>
  </si>
  <si>
    <t>SO101.2 - Hromadná garáž - Zázemí</t>
  </si>
  <si>
    <t xml:space="preserve">    771 - Podlahy z dlaždic</t>
  </si>
  <si>
    <t>1771956953</t>
  </si>
  <si>
    <t>(14,82+2,11)*0,6*0,6+0,75*0,6*0,6*2+1*0,6*0,6*2+1*0,6*(1,2+0,6)/2</t>
  </si>
  <si>
    <t>(2+3)*0,6*1,2+(1+5,25+1)*0,75*1,05+9,7*0,6*1,2+3,6*0,6*(1,2+2,9)/2</t>
  </si>
  <si>
    <t>1535244172</t>
  </si>
  <si>
    <t>28,616/2</t>
  </si>
  <si>
    <t>132201201</t>
  </si>
  <si>
    <t>Hloubení zapažených i nezapažených rýh šířky přes 600 do 2 000 mm s urovnáním dna do předepsaného profilu a spádu v hornině tř. 3 do 100 m3</t>
  </si>
  <si>
    <t>1932601715</t>
  </si>
  <si>
    <t>13,915*(2,2+3)/2*0,57+13,915*0,9*0,6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</si>
  <si>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</si>
  <si>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</si>
  <si>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-351124096</t>
  </si>
  <si>
    <t>28,136/2</t>
  </si>
  <si>
    <t>-764070791</t>
  </si>
  <si>
    <t>"výkopek" 28,616+28,136</t>
  </si>
  <si>
    <t>"pro zásypy" 287,805</t>
  </si>
  <si>
    <t>167101102</t>
  </si>
  <si>
    <t>Nakládání, skládání a překládání neulehlého výkopku nebo sypaniny nakládání, množství přes 100 m3, z hornin tř. 1 až 4</t>
  </si>
  <si>
    <t>-1121394979</t>
  </si>
  <si>
    <t>1486073613</t>
  </si>
  <si>
    <t>(28,616+28,136)*1,8</t>
  </si>
  <si>
    <t>174101101</t>
  </si>
  <si>
    <t>Zásyp sypaninou z jakékoliv horniny s uložením výkopku ve vrstvách se zhutněním jam, šachet, rýh nebo kolem objektů v těchto vykopávkách</t>
  </si>
  <si>
    <t>-103549583</t>
  </si>
  <si>
    <t>"pod podlahou" 15,2*(0,9+3,2)/2*2,4+15,2*5,4*0,4</t>
  </si>
  <si>
    <t>"za zdí vnější strany" 20,825*(0,9+1,25)/2*0,57</t>
  </si>
  <si>
    <t>"pod loubím zázemí" 15,5*(4,1*0,5+(0,8+1,2)/2*0,6+(1,2+1,8)/2*0,6)</t>
  </si>
  <si>
    <t>"od loubí zázemí kolem stáv. objektu"</t>
  </si>
  <si>
    <t>14*(1+2,5)/2*3+(4,6+2,81)*(1+2,5)/2*3</t>
  </si>
  <si>
    <t>-1466361469</t>
  </si>
  <si>
    <t>1539418376</t>
  </si>
  <si>
    <t>(28,3+27+9,6+13+9)*0,6*0,6</t>
  </si>
  <si>
    <t>1630249201</t>
  </si>
  <si>
    <t>(28,3+27+9,6+13+9)*(0,6+0,6)*2</t>
  </si>
  <si>
    <t>-1829001200</t>
  </si>
  <si>
    <t>208,56*1,15</t>
  </si>
  <si>
    <t>2076200407</t>
  </si>
  <si>
    <t>(28,3+27+9,6+13+9)*0,6*0,6*(0,185+0,15)/2</t>
  </si>
  <si>
    <t>-743396085</t>
  </si>
  <si>
    <t>"kolem zázemí" 28,3</t>
  </si>
  <si>
    <t>-83605483</t>
  </si>
  <si>
    <t>"odvedení od zázemí" 27+9,6+13+9</t>
  </si>
  <si>
    <t>-1575520521</t>
  </si>
  <si>
    <t>"mezi základ.pasy"</t>
  </si>
  <si>
    <t>((4,367+5,695+2,053)*5,05+0,95*3,49)*0,1</t>
  </si>
  <si>
    <t>273322511</t>
  </si>
  <si>
    <t>Základy z betonu železového (bez výztuže) desky z betonu se zvýšenými nároky na prostředí tř. C 25/30</t>
  </si>
  <si>
    <t>-2017677924</t>
  </si>
  <si>
    <t>"třída betonu C25/30 XC2 XA2"</t>
  </si>
  <si>
    <t>6,15*13,915*0,2</t>
  </si>
  <si>
    <t>1916767255</t>
  </si>
  <si>
    <t>13,915*0,2*2</t>
  </si>
  <si>
    <t>-285731045</t>
  </si>
  <si>
    <t>273362021</t>
  </si>
  <si>
    <t>Výztuž základů desek ze svařovaných sítí z drátů typu KARI</t>
  </si>
  <si>
    <t>1842505648</t>
  </si>
  <si>
    <t>6,15*13,915*1,2*4,44/1000</t>
  </si>
  <si>
    <t>274322511</t>
  </si>
  <si>
    <t>Základy z betonu železového (bez výztuže) pasy z betonu se zvýšenými nároky na prostředí tř. C 25/30</t>
  </si>
  <si>
    <t>-1333176106</t>
  </si>
  <si>
    <t>"třída betonu C25/30 XC2, XA2"</t>
  </si>
  <si>
    <t>13,195*0,9*0,6+0,75*0,6*0,6*2+0,3*0,6*2,1*2+0,7*0,6*2,1*2+0,3*0,6*0,75</t>
  </si>
  <si>
    <t>0,75*0,6*0,6+(3+2)*0,6*0,6+5,25*0,75*0,65+1*0,6*0,75*2+9,8*0,6*0,6</t>
  </si>
  <si>
    <t>0,3*0,6*0,725*3+1,3*0,6*0,6+0,7*0,6*0,6+0,653*0,6*0,6+2,11*0,6*0,6</t>
  </si>
  <si>
    <t>14,82*0,6*0,6</t>
  </si>
  <si>
    <t>274351121</t>
  </si>
  <si>
    <t>Bednění základů pasů rovné zřízení</t>
  </si>
  <si>
    <t>1664312833</t>
  </si>
  <si>
    <t>13,195*0,6*2+0,75*0,6*2*2+0,3*2,1*2*2+0,7*2,1*2*2+0,3*0,75*2</t>
  </si>
  <si>
    <t>0,75*0,6*2+(3+2)*0,6*2+5,25*0,65*2+1*0,75*2*2+9,8*0,6*2</t>
  </si>
  <si>
    <t>0,3*0,725*2*3+1,3*0,6*2+0,7*0,6*2+0,653*0,6*2+2,11*0,6*2</t>
  </si>
  <si>
    <t>14,82*0,6*2</t>
  </si>
  <si>
    <t>274351122</t>
  </si>
  <si>
    <t>Bednění základů pasů rovné odstranění</t>
  </si>
  <si>
    <t>-147517410</t>
  </si>
  <si>
    <t>274353131</t>
  </si>
  <si>
    <t>Bednění kotevních otvorů a prostupů v základových konstrukcích v pasech včetně polohového zajištění a odbednění, popř. ztraceného bednění z pletiva apod. průřezu přes 0,05 do 0,10 m2, hl. do 1,00 m</t>
  </si>
  <si>
    <t>1755027627</t>
  </si>
  <si>
    <t>274361821</t>
  </si>
  <si>
    <t>Výztuž základů pasů z betonářské oceli 10 505 (R) nebo BSt 500</t>
  </si>
  <si>
    <t>-861153321</t>
  </si>
  <si>
    <t>26,818*0,09</t>
  </si>
  <si>
    <t>275321511</t>
  </si>
  <si>
    <t>Základy z betonu železového (bez výztuže) patky z betonu bez zvláštních nároků na prostředí tř. C 25/30</t>
  </si>
  <si>
    <t>-2021750901</t>
  </si>
  <si>
    <t>0,6*0,6*0,85*2</t>
  </si>
  <si>
    <t>279113154</t>
  </si>
  <si>
    <t>Základové zdi z tvárnic ztraceného bednění včetně výplně z betonu bez zvláštních nároků na vliv prostředí třídy C 25/30, tloušťky zdiva přes 250 do 300 mm</t>
  </si>
  <si>
    <t>919336404</t>
  </si>
  <si>
    <t>"Z7" (0,2+1,05+1,05)*2,35</t>
  </si>
  <si>
    <t>"Z8" (5,13+0,7)*2,35</t>
  </si>
  <si>
    <t>"Z6" (1,6+1,6)*1,35</t>
  </si>
  <si>
    <t>"Z2" 1*2,85*3+1*2,1*3+1,3*1,1*2</t>
  </si>
  <si>
    <t>"Z5" 9,8*0,85</t>
  </si>
  <si>
    <t xml:space="preserve">"Z3" 2,15*0,85 </t>
  </si>
  <si>
    <t>279113155</t>
  </si>
  <si>
    <t>Základové zdi z tvárnic ztraceného bednění včetně výplně z betonu bez zvláštních nároků na vliv prostředí třídy C 25/30, tloušťky zdiva přes 300 do 400 mm</t>
  </si>
  <si>
    <t>299496423</t>
  </si>
  <si>
    <t>"Z1" 14*2,85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</si>
  <si>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</si>
  <si>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</si>
  <si>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-1161097283</t>
  </si>
  <si>
    <t>(51,294*0,3+39,9*0,4)*0,05</t>
  </si>
  <si>
    <t>311235111</t>
  </si>
  <si>
    <t>Zdivo jednovrstvé z cihel děrovaných broušených na celoplošnou tenkovrstvou maltu, pevnost cihel přes P10 do P15, tl. zdiva 175 mm</t>
  </si>
  <si>
    <t>-527237612</t>
  </si>
  <si>
    <t>(1,97*4+5,4)*3,3</t>
  </si>
  <si>
    <t>311235151</t>
  </si>
  <si>
    <t>Zdivo jednovrstvé z cihel děrovaných broušených na celoplošnou tenkovrstvou maltu, pevnost cihel do P10, tl. zdiva 300 mm</t>
  </si>
  <si>
    <t>-1137740213</t>
  </si>
  <si>
    <t>15,5*3,15+20,825*3,15-0,9*0,9*5</t>
  </si>
  <si>
    <t>2098065111</t>
  </si>
  <si>
    <t>(4*3-1,06*2,08-1,06*2,18)*0,45</t>
  </si>
  <si>
    <t>110840707</t>
  </si>
  <si>
    <t>(4*3-1,06*2,08-1,06*2,18)*2+(1,06*2+2,08*2+2,18*2)*0,45</t>
  </si>
  <si>
    <t>528549139</t>
  </si>
  <si>
    <t>2008257960</t>
  </si>
  <si>
    <t>(4*3-1,06*2,08-1,06*2,18)*0,45*0,15</t>
  </si>
  <si>
    <t>317168052</t>
  </si>
  <si>
    <t>Překlady keramické vysoké osazené do maltového lože, šířky překladu 70 mm výšky 238 mm, délky 1250 mm</t>
  </si>
  <si>
    <t>-946262957</t>
  </si>
  <si>
    <t>3*5</t>
  </si>
  <si>
    <t>317998114</t>
  </si>
  <si>
    <t>Izolace tepelná mezi překlady z pěnového polystyrenu výšky 24 cm, tloušťky 90 mm</t>
  </si>
  <si>
    <t>-2092134617</t>
  </si>
  <si>
    <t>1,25*5</t>
  </si>
  <si>
    <t>174612215</t>
  </si>
  <si>
    <t>"tř. betonu C 30/37 XC4, XF1"</t>
  </si>
  <si>
    <t>"pohledový beton tř. PB3"</t>
  </si>
  <si>
    <t>(6,1*15,2-1,2*0,49)*0,22</t>
  </si>
  <si>
    <t>13,4*2,78*0,16</t>
  </si>
  <si>
    <t>"průvlak P1.2" 13,374*0,6*0,35</t>
  </si>
  <si>
    <t>"průvlak P1.4" 15,2*0,5*0,2</t>
  </si>
  <si>
    <t>"věnec" (14+15,2)*0,3*0,15</t>
  </si>
  <si>
    <t>411351011</t>
  </si>
  <si>
    <t>Bednění stropních konstrukcí - bez podpěrné konstrukce desek tloušťky stropní desky přes 5 do 25 cm zřízení</t>
  </si>
  <si>
    <t>-653017609</t>
  </si>
  <si>
    <t>(6,1*15,2-1,2*0,49)</t>
  </si>
  <si>
    <t>13,4*2,78</t>
  </si>
  <si>
    <t>(15,2*2-1,2)*0,22+13,4*(0,22-0,16)+(13,4+2,78)*0,16</t>
  </si>
  <si>
    <t>"průvlak P1.2" 13,374*0,6*2</t>
  </si>
  <si>
    <t>"průvlak P1.4" 15,2*0,5*2</t>
  </si>
  <si>
    <t>"věnec" (14+15,2)*0,15*2</t>
  </si>
  <si>
    <t>411351012</t>
  </si>
  <si>
    <t>Bednění stropních konstrukcí - bez podpěrné konstrukce desek tloušťky stropní desky přes 5 do 25 cm odstranění</t>
  </si>
  <si>
    <t>1374169265</t>
  </si>
  <si>
    <t>411354313</t>
  </si>
  <si>
    <t>Podpěrná konstrukce stropů - desek, kleneb a skořepin výška podepření do 4 m tloušťka stropu přes 15 do 25 cm zřízení</t>
  </si>
  <si>
    <t>477502894</t>
  </si>
  <si>
    <t>411354314</t>
  </si>
  <si>
    <t>Podpěrná konstrukce stropů - desek, kleneb a skořepin výška podepření do 4 m tloušťka stropu přes 15 do 25 cm odstranění</t>
  </si>
  <si>
    <t>-358179720</t>
  </si>
  <si>
    <t>1867299353</t>
  </si>
  <si>
    <t>(4,1228+4,3753+0,8407)/(31,872+97,709)*31,872</t>
  </si>
  <si>
    <t>1720931416</t>
  </si>
  <si>
    <t>"mč.A.1.12+A.1.13"</t>
  </si>
  <si>
    <t>66,15*3,1-1,5*3,05*4-0,9*0,9*5-0,9*2-0,9*2,1</t>
  </si>
  <si>
    <t>(1,5+3,05*2)*0,175*2+(0,9+0,9*2)*0,25*5+(1,06+1,06+2,08*2+2,18*2)*0,4</t>
  </si>
  <si>
    <t>"sklad"</t>
  </si>
  <si>
    <t>4*3-0,9*2-0,9*2,1</t>
  </si>
  <si>
    <t>-867568744</t>
  </si>
  <si>
    <t>622131101</t>
  </si>
  <si>
    <t>Podkladní a spojovací vrstva vnějších omítaných ploch cementový postřik nanášený ručně celoplošně stěn</t>
  </si>
  <si>
    <t>966043606</t>
  </si>
  <si>
    <t>"sokl"</t>
  </si>
  <si>
    <t>20,825*2,18+15,5*0,3</t>
  </si>
  <si>
    <t>"fasáda nad soklem"</t>
  </si>
  <si>
    <t>20,825*(6,58-2,18)-0,9*0,9*5+(0,9+0,9*2)*0,2*5+15,5*2,9</t>
  </si>
  <si>
    <t>622143003</t>
  </si>
  <si>
    <t>Montáž omítkových profilů plastových nebo pozinkovaných, upevněných vtlačením do podkladní vrstvy nebo přibitím rohových s tkaninou</t>
  </si>
  <si>
    <t>-1036884328</t>
  </si>
  <si>
    <t>"ostění" 13,5</t>
  </si>
  <si>
    <t>"vnější roh" 6,58</t>
  </si>
  <si>
    <t>59051480</t>
  </si>
  <si>
    <t>profil rohový Al s tkaninou kontaktního zateplení</t>
  </si>
  <si>
    <t>-1112876486</t>
  </si>
  <si>
    <t>20,08*1,1</t>
  </si>
  <si>
    <t>622143004</t>
  </si>
  <si>
    <t>Montáž omítkových profilů plastových nebo pozinkovaných, upevněných vtlačením do podkladní vrstvy nebo přibitím začišťovacích samolepících pro vytvoření dilatujícího spoje s okenním rámem</t>
  </si>
  <si>
    <t>-1229154559</t>
  </si>
  <si>
    <t>(0,9+0,9*2)*5</t>
  </si>
  <si>
    <t>59051476</t>
  </si>
  <si>
    <t>profil okenní začišťovací se sklovláknitou armovací tkaninou 9mm/2,4m</t>
  </si>
  <si>
    <t>-510119054</t>
  </si>
  <si>
    <t>13,5*1,1</t>
  </si>
  <si>
    <t>622211011</t>
  </si>
  <si>
    <t>Montáž kontaktního zateplení lepením a mechanickým kotvením z polystyrenových desek nebo z kombinovaných desek na vnější stěny, tloušťky desek přes 40 do 80 mm</t>
  </si>
  <si>
    <t>-1560747593</t>
  </si>
  <si>
    <t>28376384</t>
  </si>
  <si>
    <t>deska z polystyrénu XPS, hrana polodrážková a hladký povrch s vyšší odolností m3</t>
  </si>
  <si>
    <t>-843622147</t>
  </si>
  <si>
    <t>50,049*0,05*1,1</t>
  </si>
  <si>
    <t>622212001</t>
  </si>
  <si>
    <t>Montáž kontaktního zateplení vnějšího ostění, nadpraží nebo parapetu lepením z polystyrenových desek nebo z kombinovaných desek hloubky špalet do 200 mm, tloušťky desek do 40 mm</t>
  </si>
  <si>
    <t>-1261740577</t>
  </si>
  <si>
    <t>"parapety" 0,9*5</t>
  </si>
  <si>
    <t>629370519</t>
  </si>
  <si>
    <t>"parapety" 0,9*5*0,2*0,03*1,1</t>
  </si>
  <si>
    <t>622221021</t>
  </si>
  <si>
    <t>Montáž kontaktního zateplení lepením a mechanickým kotvením z desek z minerální vlny s podélnou orientací vláken na vnější stěny, tloušťky desek přes 80 do 120 mm</t>
  </si>
  <si>
    <t>-528368904</t>
  </si>
  <si>
    <t>63151527</t>
  </si>
  <si>
    <t>deska tepelně izolační minerální kontaktních fasád podélné vlákno λ=0,036 tl 100mm</t>
  </si>
  <si>
    <t>2088490257</t>
  </si>
  <si>
    <t>135,23*1,1</t>
  </si>
  <si>
    <t>622221201</t>
  </si>
  <si>
    <t>Montáž druhé vrstvy kontaktního zateplení lepením a mechanickým kotvením na vnější stěny, z desek z minerální vlny, celkové tloušťky izolace přes 160 do 200 mm</t>
  </si>
  <si>
    <t>-355400875</t>
  </si>
  <si>
    <t>"atika z vnější strany"(20,825+15,5)*0,8</t>
  </si>
  <si>
    <t>63151519</t>
  </si>
  <si>
    <t>deska tepelně izolační minerální kontaktních fasád podélné vlákno λ=0,036 tl 50mm</t>
  </si>
  <si>
    <t>-869244361</t>
  </si>
  <si>
    <t>29,06*1,1</t>
  </si>
  <si>
    <t>622222001</t>
  </si>
  <si>
    <t>Montáž kontaktního zateplení vnějšího ostění, nadpraží nebo parapetu lepením z desek z minerální vlny s podélnou nebo kolmou orientací vláken hloubky špalet do 200 mm, tloušťky desek do 40 mm</t>
  </si>
  <si>
    <t>1848796444</t>
  </si>
  <si>
    <t>63151518</t>
  </si>
  <si>
    <t>deska tepelně izolační minerální kontaktních fasád podélné vlákno λ=0,036 tl 40mm</t>
  </si>
  <si>
    <t>1398178257</t>
  </si>
  <si>
    <t>13,5*0,2*1,1</t>
  </si>
  <si>
    <t>622251101</t>
  </si>
  <si>
    <t>Montáž kontaktního zateplení lepením a mechanickým kotvením Příplatek k cenám za zápustnou montáž kotev s použitím tepelněizolačních zátek na vnější stěny z polystyrenu</t>
  </si>
  <si>
    <t>1740548032</t>
  </si>
  <si>
    <t>622251105</t>
  </si>
  <si>
    <t>Montáž kontaktního zateplení lepením a mechanickým kotvením Příplatek k cenám za zápustnou montáž kotev s použitím tepelněizolačních zátek na vnější stěny z minerální vlny</t>
  </si>
  <si>
    <t>611140248</t>
  </si>
  <si>
    <t>622252001</t>
  </si>
  <si>
    <t>Montáž profilů kontaktního zateplení zakládacích soklových připevněných hmoždinkami</t>
  </si>
  <si>
    <t>937717849</t>
  </si>
  <si>
    <t>20,825+15,5</t>
  </si>
  <si>
    <t>59051647</t>
  </si>
  <si>
    <t>AL zakládací profil pod ETICS tl 0,7mm pro izolant tl 100mm</t>
  </si>
  <si>
    <t>1313832483</t>
  </si>
  <si>
    <t>36,325*1,1</t>
  </si>
  <si>
    <t>622252002</t>
  </si>
  <si>
    <t>Montáž profilů kontaktního zateplení ostatních stěnových, dilatačních apod. lepených do tmelu</t>
  </si>
  <si>
    <t>912137685</t>
  </si>
  <si>
    <t>"okapnička" 0,9*5</t>
  </si>
  <si>
    <t>59051510</t>
  </si>
  <si>
    <t>profil okenní s nepřiznanou podomítkovou okapnicí PVC 2,0m s tkaninou</t>
  </si>
  <si>
    <t>-872523001</t>
  </si>
  <si>
    <t>4,5*1,1</t>
  </si>
  <si>
    <t>622321111</t>
  </si>
  <si>
    <t>Omítka vápenocementová vnějších ploch nanášená ručně jednovrstvá, tloušťky do 15 mm hrubá zatřená stěn</t>
  </si>
  <si>
    <t>1572239280</t>
  </si>
  <si>
    <t>622541011</t>
  </si>
  <si>
    <t>Omítka tenkovrstvá silikonsilikátová vnějších ploch hydrofobní, se samočistícím účinkem probarvená, včetně penetrace podkladu zrnitá, tloušťky 1,5 mm stěn</t>
  </si>
  <si>
    <t>-82728374</t>
  </si>
  <si>
    <t>"ostění" (0,9+0,9*2)*0,2*5</t>
  </si>
  <si>
    <t>1978825147</t>
  </si>
  <si>
    <t>25,825*6,58+15,5*3,2</t>
  </si>
  <si>
    <t>840056767</t>
  </si>
  <si>
    <t>219,529*14</t>
  </si>
  <si>
    <t>989173017</t>
  </si>
  <si>
    <t>-271412021</t>
  </si>
  <si>
    <t>66969211</t>
  </si>
  <si>
    <t>1089910125</t>
  </si>
  <si>
    <t>949101111</t>
  </si>
  <si>
    <t>Lešení pomocné pracovní pro objekty pozemních staveb pro zatížení do 150 kg/m2, o výšce lešeňové podlahy do 1,9 m</t>
  </si>
  <si>
    <t>1543717925</t>
  </si>
  <si>
    <t>952901111</t>
  </si>
  <si>
    <t>Vyčištění budov nebo objektů před předáním do užívání budov bytové nebo občanské výstavby, světlé výšky podlaží do 4 m</t>
  </si>
  <si>
    <t>-1646684349</t>
  </si>
  <si>
    <t>95351101R</t>
  </si>
  <si>
    <t xml:space="preserve">M+D Systémový smykový trn JD1 </t>
  </si>
  <si>
    <t>-878345230</t>
  </si>
  <si>
    <t>95351103R</t>
  </si>
  <si>
    <t>IS02 Nosný tepelně-izolační prvek pro přerušení tepel. mostu h=160</t>
  </si>
  <si>
    <t>-1382026822</t>
  </si>
  <si>
    <t>975021211</t>
  </si>
  <si>
    <t>Podchycení nadzákladového zdiva pod stropem dřevěnou výztuhou nad vybouraným otvorem, pro jakoukoliv délku podchycení, při tl. zdiva do 450 mm</t>
  </si>
  <si>
    <t>-1687776548</t>
  </si>
  <si>
    <t>1218330367</t>
  </si>
  <si>
    <t>90100-045</t>
  </si>
  <si>
    <t>O45 M+D výtvarný prvek</t>
  </si>
  <si>
    <t>-2105213885</t>
  </si>
  <si>
    <t>90100-050</t>
  </si>
  <si>
    <t>O50 M+D betonové světlíky 1520x1600x600mm pro odvětrání stáv. prostor, vč. krycího roštu, kompletní provedení dle PD</t>
  </si>
  <si>
    <t>1358599444</t>
  </si>
  <si>
    <t>90100-056a</t>
  </si>
  <si>
    <t>O56a M+D chráničky pro slaboproudou přípojku HDPE 40/32mm, kompletní provedení dle PD</t>
  </si>
  <si>
    <t>-857574833</t>
  </si>
  <si>
    <t>90100-056b</t>
  </si>
  <si>
    <t>O56b M+D chráničky pro silnoproudou přípojku LDPE d110mm, kompletní provedení dle PD</t>
  </si>
  <si>
    <t>-1268282079</t>
  </si>
  <si>
    <t>876278470</t>
  </si>
  <si>
    <t>711111001</t>
  </si>
  <si>
    <t>Provedení izolace proti zemní vlhkosti natěradly a tmely za studena na ploše vodorovné V nátěrem penetračním</t>
  </si>
  <si>
    <t>-467960982</t>
  </si>
  <si>
    <t>6,15*13,915+4*0,45</t>
  </si>
  <si>
    <t>50551140</t>
  </si>
  <si>
    <t>87,377*0,0002</t>
  </si>
  <si>
    <t>711112001</t>
  </si>
  <si>
    <t>Provedení izolace proti zemní vlhkosti natěradly a tmely za studena na ploše svislé S nátěrem penetračním</t>
  </si>
  <si>
    <t>-955288168</t>
  </si>
  <si>
    <t>"zázemí" 20,825*2,75+15,5*1,7</t>
  </si>
  <si>
    <t xml:space="preserve">"stávající objekt u zázemí" </t>
  </si>
  <si>
    <t>(12,9+13,8+2,81)*(3,6+0,3)</t>
  </si>
  <si>
    <t>1801690761</t>
  </si>
  <si>
    <t>198,708*0,0002</t>
  </si>
  <si>
    <t>711141559</t>
  </si>
  <si>
    <t>Provedení izolace proti zemní vlhkosti pásy přitavením NAIP na ploše vodorovné V</t>
  </si>
  <si>
    <t>-1948237394</t>
  </si>
  <si>
    <t>(6,15*13,915+4*0,45)*2</t>
  </si>
  <si>
    <t>62855001</t>
  </si>
  <si>
    <t>pás asfaltový natavitelný modifikovaný SBS tl 4,0mm s vložkou z polyesterové rohože a spalitelnou PE fólií nebo jemnozrnný minerálním posypem na horním povrchu</t>
  </si>
  <si>
    <t>984241791</t>
  </si>
  <si>
    <t>(6,15*13,915+4*0,45)*1,15</t>
  </si>
  <si>
    <t>62853006</t>
  </si>
  <si>
    <t>pás asfaltový natavitelný modifikovaný SBS tl 4,2mm s vložkou ze skleněné tkaniny a hrubozrnným břidličným posypem na horním povrchu</t>
  </si>
  <si>
    <t>453156787</t>
  </si>
  <si>
    <t>711142559</t>
  </si>
  <si>
    <t>Provedení izolace proti zemní vlhkosti pásy přitavením NAIP na ploše svislé S</t>
  </si>
  <si>
    <t>-1650230999</t>
  </si>
  <si>
    <t>"zázemí" (20,825*2,75+15,5*1,7)*2</t>
  </si>
  <si>
    <t xml:space="preserve">"izolace stávajícího objektu u zázemí" </t>
  </si>
  <si>
    <t>(12,9+13,8+2,81)*(3,6+0,3)*2</t>
  </si>
  <si>
    <t>1019045248</t>
  </si>
  <si>
    <t>"zázemí" (20,825*2,75+15,5*1,7)*1,15</t>
  </si>
  <si>
    <t>(12,9+13,8+2,81)*(3,6+0,3)*1,15</t>
  </si>
  <si>
    <t>683696268</t>
  </si>
  <si>
    <t>711413121</t>
  </si>
  <si>
    <t>Izolace proti povrchové a podpovrchové vodě natěradly a tmely za studena na ploše svislé S těsnicí hmotou dvousložkovou bitumenovou</t>
  </si>
  <si>
    <t>-161980109</t>
  </si>
  <si>
    <t>"skladba W10" 20,825*2,75+15,5*1,7</t>
  </si>
  <si>
    <t>2011800643</t>
  </si>
  <si>
    <t xml:space="preserve">M+D střešní vpusť s ochr. košem - součástí dodávky části D.1.4.1 ZTI
</t>
  </si>
  <si>
    <t>-1755370540</t>
  </si>
  <si>
    <t>-628114</t>
  </si>
  <si>
    <t>"plocha" 8,21*14,8</t>
  </si>
  <si>
    <t>"vytažení na atiku" (14,8+14,8+8,21)*(0,58+0,35)</t>
  </si>
  <si>
    <t>1590777540</t>
  </si>
  <si>
    <t>156,671*0,0002</t>
  </si>
  <si>
    <t>-894728901</t>
  </si>
  <si>
    <t>8,21*14,8</t>
  </si>
  <si>
    <t>235500614</t>
  </si>
  <si>
    <t>2056312220</t>
  </si>
  <si>
    <t>156,671*1,15</t>
  </si>
  <si>
    <t>-1336725899</t>
  </si>
  <si>
    <t>"plocha" 8,21*14,8-37,81</t>
  </si>
  <si>
    <t>-503030080</t>
  </si>
  <si>
    <t>"plocha" (8,21+14,8*2)*1</t>
  </si>
  <si>
    <t>-1305045591</t>
  </si>
  <si>
    <t>"vytažení na atiku" (14,8+14,8+8,21)*((0,1+0,3)/2+0,35)</t>
  </si>
  <si>
    <t>1579950239</t>
  </si>
  <si>
    <t>(83,698+37,81+20,796)*1,15</t>
  </si>
  <si>
    <t>-1022172704</t>
  </si>
  <si>
    <t>7630826</t>
  </si>
  <si>
    <t>142,304*1,15</t>
  </si>
  <si>
    <t>745075655</t>
  </si>
  <si>
    <t>153386998</t>
  </si>
  <si>
    <t>1867756272</t>
  </si>
  <si>
    <t>8,21*14,8-(14,8*0,4+7,41*1,481+1,2*1,2+0,7*1,2*2)</t>
  </si>
  <si>
    <t>1605206273</t>
  </si>
  <si>
    <t>-30466963</t>
  </si>
  <si>
    <t>121,508*1,15</t>
  </si>
  <si>
    <t>1612479503</t>
  </si>
  <si>
    <t>-1054859794</t>
  </si>
  <si>
    <t>101,494*0,08</t>
  </si>
  <si>
    <t>1616766634</t>
  </si>
  <si>
    <t>(14,8*0,4+7,41*1,481+1,2*1,2+0,7*1,2*2)*0,08</t>
  </si>
  <si>
    <t>-137359037</t>
  </si>
  <si>
    <t>1,601*2</t>
  </si>
  <si>
    <t>809528218</t>
  </si>
  <si>
    <t>1,2*4+1,4*2+7,41+26,638</t>
  </si>
  <si>
    <t>-1398671410</t>
  </si>
  <si>
    <t>41,648*1,1</t>
  </si>
  <si>
    <t>1701223982</t>
  </si>
  <si>
    <t>713121121</t>
  </si>
  <si>
    <t>Montáž tepelné izolace podlah rohožemi, pásy, deskami, dílci, bloky (izolační materiál ve specifikaci) kladenými volně dvouvrstvá</t>
  </si>
  <si>
    <t>-1399330927</t>
  </si>
  <si>
    <t>28375910</t>
  </si>
  <si>
    <t>deska EPS 150 do plochých střech a podlah λ=0,035 tl 60mm</t>
  </si>
  <si>
    <t>-1397155676</t>
  </si>
  <si>
    <t>81,03*1,05*2</t>
  </si>
  <si>
    <t>713121211</t>
  </si>
  <si>
    <t>Montáž tepelné izolace podlah okrajovými pásky kladenými volně</t>
  </si>
  <si>
    <t>-1416544627</t>
  </si>
  <si>
    <t>63140273</t>
  </si>
  <si>
    <t>pásek okrajový izolační minerální plovoucích podlah š 80mm tl 12mm</t>
  </si>
  <si>
    <t>-1298974309</t>
  </si>
  <si>
    <t>60,15*1,1</t>
  </si>
  <si>
    <t>-1897316762</t>
  </si>
  <si>
    <t>"pod terénem-zázemí" 15,5*1,4+20,825*0,57</t>
  </si>
  <si>
    <t>"vytažení na atiku" (14,8+14,8+8,21)*0,58</t>
  </si>
  <si>
    <t>267657125</t>
  </si>
  <si>
    <t>"pod terénem-zázemí" (15,5*1,4+20,825*0,57)*0,05*1,05</t>
  </si>
  <si>
    <t xml:space="preserve">"obezdívka izolace stávajícího objektu u zázemí" </t>
  </si>
  <si>
    <t>(12,9+13,8+2,81)*(3,6+0,3)*0,13*1,05</t>
  </si>
  <si>
    <t>-1147246048</t>
  </si>
  <si>
    <t>"vytažení na atiku" (14,8+14,8+8,21)*0,58*1,05</t>
  </si>
  <si>
    <t>1063730434</t>
  </si>
  <si>
    <t>8,21*14,8*3</t>
  </si>
  <si>
    <t>28372312</t>
  </si>
  <si>
    <t>deska EPS 100 do plochých střech a podlah λ=0,037 tl 120mm</t>
  </si>
  <si>
    <t>1548749150</t>
  </si>
  <si>
    <t>8,21*14,8*1,05</t>
  </si>
  <si>
    <t>28375924</t>
  </si>
  <si>
    <t>deska EPS 200 do plochých střech a podlah λ=0,034 tl 80mm</t>
  </si>
  <si>
    <t>1832623940</t>
  </si>
  <si>
    <t>2129370319</t>
  </si>
  <si>
    <t>8,21*14,8*(0,02+0,23)/2*1,05</t>
  </si>
  <si>
    <t>713191132</t>
  </si>
  <si>
    <t>Montáž tepelné izolace stavebních konstrukcí - doplňky a konstrukční součásti podlah, stropů vrchem nebo střech překrytím fólií separační z PE</t>
  </si>
  <si>
    <t>-1722745765</t>
  </si>
  <si>
    <t>-1846688454</t>
  </si>
  <si>
    <t>81,03*1,15</t>
  </si>
  <si>
    <t>-1314455185</t>
  </si>
  <si>
    <t>577880722</t>
  </si>
  <si>
    <t>"K07" 32,8</t>
  </si>
  <si>
    <t>764213641</t>
  </si>
  <si>
    <t>Oplechování střešních prvků z pozinkovaného plechu s povrchovou úpravou střešní dilatace vícedílná rš 900 mm</t>
  </si>
  <si>
    <t>-170346420</t>
  </si>
  <si>
    <t>"K04" 11,5</t>
  </si>
  <si>
    <t>764216642</t>
  </si>
  <si>
    <t>Oplechování parapetů z pozinkovaného plechu s povrchovou úpravou rovných celoplošně lepené, bez rohů rš 200 mm</t>
  </si>
  <si>
    <t>-732767244</t>
  </si>
  <si>
    <t>"K05" 5,7</t>
  </si>
  <si>
    <t>764218624</t>
  </si>
  <si>
    <t>Oplechování říms a ozdobných prvků z pozinkovaného plechu s povrchovou úpravou rovných, bez rohů celoplošně lepené rš 330 mm</t>
  </si>
  <si>
    <t>1359413670</t>
  </si>
  <si>
    <t>"K02" 11,8</t>
  </si>
  <si>
    <t>764518621</t>
  </si>
  <si>
    <t>Svod z pozinkovaného plechu s upraveným povrchem včetně objímek, kolen a odskoků kruhový, průměru do 90 mm</t>
  </si>
  <si>
    <t>-1215660056</t>
  </si>
  <si>
    <t>"K06" 6,5</t>
  </si>
  <si>
    <t>1198653589</t>
  </si>
  <si>
    <t>76700-005</t>
  </si>
  <si>
    <t>Z05 M+D okno 900x1000mm v Al rámu, vč. kotvení, kování, povrchové úpravy, doplňků, kompletní provedení dle PD</t>
  </si>
  <si>
    <t>1980357989</t>
  </si>
  <si>
    <t>76700-029</t>
  </si>
  <si>
    <t>Z29 M+D sklepní kóje vč. dveří, H=3100mm, vč. kotvení, kování, povrchové úpravy, doplňků, kompletní provedení dle PD</t>
  </si>
  <si>
    <t>1003133940</t>
  </si>
  <si>
    <t>76700-030</t>
  </si>
  <si>
    <t>Z30 M+D dveře 1060/2080mm hliníkové vč. Al rámu, vč. kotvení, kování, povrchové úpravy, doplňků, EI45DP1-C,S, kompletní provedení dle PD</t>
  </si>
  <si>
    <t>2129318836</t>
  </si>
  <si>
    <t>76700-031</t>
  </si>
  <si>
    <t>Z31 M+D dveře 1060/2180mm hliníkové vč. Al rámu, vč. kotvení, kování, povrchové úpravy, doplňků, EI45DP1-C,S, kompletní provedení dle PD</t>
  </si>
  <si>
    <t>1552588594</t>
  </si>
  <si>
    <t>76710-1001</t>
  </si>
  <si>
    <t>M+D ocelový sloup S1.2, vč.kotvení a povrchové úpravy</t>
  </si>
  <si>
    <t>-531871422</t>
  </si>
  <si>
    <t>107,46*2</t>
  </si>
  <si>
    <t>"prořez" 214,92*0,2</t>
  </si>
  <si>
    <t>-1444739996</t>
  </si>
  <si>
    <t>771</t>
  </si>
  <si>
    <t>Podlahy z dlaždic</t>
  </si>
  <si>
    <t>771474112</t>
  </si>
  <si>
    <t>Montáž soklů z dlaždic keramických lepených flexibilním lepidlem rovných, výšky přes 65 do 90 mm</t>
  </si>
  <si>
    <t>1721102468</t>
  </si>
  <si>
    <t>59761275</t>
  </si>
  <si>
    <t>sokl-dlažba keramická slinutá hladká do interiéru i exteriéru 330x80mm</t>
  </si>
  <si>
    <t>1687025894</t>
  </si>
  <si>
    <t>60,65/0,33*1,1</t>
  </si>
  <si>
    <t>771574112</t>
  </si>
  <si>
    <t>Montáž podlah z dlaždic keramických lepených flexibilním lepidlem maloformátových hladkých přes 9 do 12 ks/m2</t>
  </si>
  <si>
    <t>1014719770</t>
  </si>
  <si>
    <t>59761011</t>
  </si>
  <si>
    <t>dlažba keramická 300/300mm</t>
  </si>
  <si>
    <t>-1267202290</t>
  </si>
  <si>
    <t>81,03*1,1</t>
  </si>
  <si>
    <t>771591115</t>
  </si>
  <si>
    <t>Podlahy - dokončovací práce spárování silikonem</t>
  </si>
  <si>
    <t>-1355765659</t>
  </si>
  <si>
    <t>998771101</t>
  </si>
  <si>
    <t>Přesun hmot pro podlahy z dlaždic stanovený z hmotnosti přesunovaného materiálu vodorovná dopravní vzdálenost do 50 m v objektech výšky do 6 m</t>
  </si>
  <si>
    <t>-1287100814</t>
  </si>
  <si>
    <t>1184652079</t>
  </si>
  <si>
    <t>"stropy" 9,86+71,17</t>
  </si>
  <si>
    <t>"ochoz+průvlak" 13,4*(2,7+0,8)</t>
  </si>
  <si>
    <t>1739884496</t>
  </si>
  <si>
    <t>66,15*3,1-1,5*3,05*4+0,9*3*0,25*5+(1,06*2+2,08*2+2,18*2)*0,4</t>
  </si>
  <si>
    <t>4*3</t>
  </si>
  <si>
    <t>-1614951153</t>
  </si>
  <si>
    <t>SO101.3 - Hromadná garáž - informační centrum</t>
  </si>
  <si>
    <t xml:space="preserve">    763 - Konstrukce suché výstavby</t>
  </si>
  <si>
    <t xml:space="preserve">    766 - Konstrukce truhlářské</t>
  </si>
  <si>
    <t xml:space="preserve">    781 - Dokončovací práce - obklady</t>
  </si>
  <si>
    <t>272486062</t>
  </si>
  <si>
    <t>(14,735+6,5+11,4+2+8,51)*0,6*(2-0,8)+8,85*0,8*(2-0,8)+0,75*0,6*0,6</t>
  </si>
  <si>
    <t>(0,42+2,3)*0,6*0,57+(0,3+0,7)*0,6*0,6+(0,3+0,6+0,3)*0,6*0,75+0,3*0,6*0,3</t>
  </si>
  <si>
    <t>(0,7+0,3)*0,6*0,6+0,7*0,6*(0,6+1,2)/2+0,3*0,6*1,2+0,3*0,6*1,075</t>
  </si>
  <si>
    <t>(16,422+5,2+5,328+2,67)*0,6*0,95+0,3*0,8*1,075+13,25*0,8*0,95+2,85*0,6*0,95*2</t>
  </si>
  <si>
    <t>0,64*0,6*0,825+11,3*0,6*0,95</t>
  </si>
  <si>
    <t>2140571057</t>
  </si>
  <si>
    <t>80,08/2</t>
  </si>
  <si>
    <t>-626353738</t>
  </si>
  <si>
    <t>5,59*(2,2+3)/2*0,57+5,59*0,9*0,6</t>
  </si>
  <si>
    <t>-1011869304</t>
  </si>
  <si>
    <t>11,303/2</t>
  </si>
  <si>
    <t>2035560926</t>
  </si>
  <si>
    <t>"výkopek" 11,303+80,08</t>
  </si>
  <si>
    <t>"dovoz pro zásypy" 64,175</t>
  </si>
  <si>
    <t>167101101</t>
  </si>
  <si>
    <t>Nakládání, skládání a překládání neulehlého výkopku nebo sypaniny nakládání, množství do 100 m3, z hornin tř. 1 až 4</t>
  </si>
  <si>
    <t>-244205713</t>
  </si>
  <si>
    <t>"pro zásypy" 64,175</t>
  </si>
  <si>
    <t>-1181187060</t>
  </si>
  <si>
    <t>"kolem  objektu"</t>
  </si>
  <si>
    <t>31,517*(0,8+1,2)/2*0,6+25*(0,6+1,4)/2*0,8*2</t>
  </si>
  <si>
    <t>6,066*(0,8+1,2)/2*0,5+6,2*(0,6+1,2)/2*0,4</t>
  </si>
  <si>
    <t>1659201212</t>
  </si>
  <si>
    <t>892436491</t>
  </si>
  <si>
    <t>(31,517+0,5)*0,8*0,4</t>
  </si>
  <si>
    <t>-1098603956</t>
  </si>
  <si>
    <t>(31,517+0,5)*(0,8+0,4)*2</t>
  </si>
  <si>
    <t>535144911</t>
  </si>
  <si>
    <t>76,841*1,15</t>
  </si>
  <si>
    <t>-944816582</t>
  </si>
  <si>
    <t>(31,517+0,5)*0,8*(0,15+0,1)/2</t>
  </si>
  <si>
    <t>131987803</t>
  </si>
  <si>
    <t>(31,517+0,5)</t>
  </si>
  <si>
    <t>-336115040</t>
  </si>
  <si>
    <t>(2,5+2,07)/2*(5,328+5,1)/2+(5,328+6,48)/2*13,485+(6,5+7,2)/2*7,685*0,1</t>
  </si>
  <si>
    <t>((6,35+6)/2*4,63+4,39*5,05)*0,1</t>
  </si>
  <si>
    <t>-711146962</t>
  </si>
  <si>
    <t>"pod OZ1" 15,645*2,7*0,1</t>
  </si>
  <si>
    <t>-1979695685</t>
  </si>
  <si>
    <t>(25,016*(6,429+8,7)/2+0,611*6,429/2+(7,03+6,6)/2*5,83+5*6,55)*0,2</t>
  </si>
  <si>
    <t>656944848</t>
  </si>
  <si>
    <t>75,302*0,2</t>
  </si>
  <si>
    <t>2078400902</t>
  </si>
  <si>
    <t>-1605198987</t>
  </si>
  <si>
    <t>4,0093-0,456</t>
  </si>
  <si>
    <t>1555416461</t>
  </si>
  <si>
    <t>(14,735+1,8+6,5+11,4+2+8,51+0,42+2,3)*0,6*0,6+5,59*0,9*0,6</t>
  </si>
  <si>
    <t>0,3*0,6*2,675+0,7*0,6*2+0,3*0,6*0,75+0,7*0,6*0,6+0,3*0,6*0,75*4+0,7*0,6*0,6*2</t>
  </si>
  <si>
    <t>0,3*0,6*0,85+(16,422+5,2+5,328+2,67)*0,6*0,6+13,25*0,8*0,6+2,85*0,6*0,6*2</t>
  </si>
  <si>
    <t>0,64*0,6*0,75+11,3*0,6*0,6</t>
  </si>
  <si>
    <t>1745395421</t>
  </si>
  <si>
    <t>(14,735+1,8+6,5+11,4+2+8,51+0,42+2,3+5,59)*0,6*2</t>
  </si>
  <si>
    <t>0,3*2,675*2+0,7*2*2+0,3*0,75*2+0,7*0,6*2+0,3*0,75*2*4+0,7*0,6*2*2</t>
  </si>
  <si>
    <t>0,3*0,85*2+(16,422+5,2+5,328+2,67)*0,6*2+13,25*0,6*2+2,85*0,6*2*2</t>
  </si>
  <si>
    <t>0,64*0,75*2+11,3*0,6*2</t>
  </si>
  <si>
    <t>-2018068719</t>
  </si>
  <si>
    <t>568375032</t>
  </si>
  <si>
    <t>-535226295</t>
  </si>
  <si>
    <t>"celk. výztuž" 15,1872</t>
  </si>
  <si>
    <t>"odečet výztuže OZ1" -5,423</t>
  </si>
  <si>
    <t>"odečet výztuže BTB" -(1,655+1,567)</t>
  </si>
  <si>
    <t>"odečet výztuže pasů zázemí" -2,514</t>
  </si>
  <si>
    <t>-1982798306</t>
  </si>
  <si>
    <t>0,6*0,6*0,85+0,6*0,6*1,2*2</t>
  </si>
  <si>
    <t>2077802966</t>
  </si>
  <si>
    <t>"Z4" 1,57*0,85</t>
  </si>
  <si>
    <t>"Z5" (15,035+6,95+2,2)*0,85</t>
  </si>
  <si>
    <t>"Z9" (16,422-0,3+6,429+5,75+11,6)*0,6</t>
  </si>
  <si>
    <t>"Z2" 1,25*2,85+1*2,1+1*1,1</t>
  </si>
  <si>
    <t>"Z3" 1*0,85+4,16*2,85</t>
  </si>
  <si>
    <t>39417690</t>
  </si>
  <si>
    <t>"Z11" 15,866*0,6</t>
  </si>
  <si>
    <t>"Z10" 9,75*0,85</t>
  </si>
  <si>
    <t>"Z1" 5,6*2,85</t>
  </si>
  <si>
    <t>2008849785</t>
  </si>
  <si>
    <t>(65,302*0,3+33,768*0,4)*0,05</t>
  </si>
  <si>
    <t>-34758113</t>
  </si>
  <si>
    <t>(7,248-0,3)*3,5-1,34*2,1</t>
  </si>
  <si>
    <t>311235121</t>
  </si>
  <si>
    <t>Zdivo jednovrstvé z cihel děrovaných broušených na celoplošnou tenkovrstvou maltu, pevnost cihel do P10, tl. zdiva 200 mm</t>
  </si>
  <si>
    <t>1553388349</t>
  </si>
  <si>
    <t>"přizdívky - zdivo je nutno přisekat do požadovaného tvaru"</t>
  </si>
  <si>
    <t>(3,24*2+2,1*2+2,27*2+2,515*2+1+1,4)*3,5</t>
  </si>
  <si>
    <t>"za WC" 1*1,5*2</t>
  </si>
  <si>
    <t>-67948757</t>
  </si>
  <si>
    <t>(5,879+6,066+31,417+6,3+0,45+5,1+5,8+2,7)*3,5</t>
  </si>
  <si>
    <t>311236141</t>
  </si>
  <si>
    <t>Zdivo jednovrstvé zvukově izolační z cihel děrovaných spojených na pero a drážku na maltu cementovou M10, pevnost cihel do P15, tl. zdiva 300 mm</t>
  </si>
  <si>
    <t>1115191876</t>
  </si>
  <si>
    <t>8*3,5</t>
  </si>
  <si>
    <t>311322511</t>
  </si>
  <si>
    <t>Nadzákladové zdi z betonu železového (bez výztuže) nosné odolného proti agresivnímu prostředí tř. C 25/30</t>
  </si>
  <si>
    <t>-1617019259</t>
  </si>
  <si>
    <t>"třída betonu C25/30 XC2 XF3 XA2"</t>
  </si>
  <si>
    <t>"pata" 15,445*2,5*0,6</t>
  </si>
  <si>
    <t>"dřík" (15,445+1,9+1,9)*2,69*0,6</t>
  </si>
  <si>
    <t>1188316024</t>
  </si>
  <si>
    <t>"pata" (15,445+2,5)*2*0,6</t>
  </si>
  <si>
    <t>"dřík" (15,445+1,9+1,9)*2,69*2</t>
  </si>
  <si>
    <t>-438525425</t>
  </si>
  <si>
    <t>1231716707</t>
  </si>
  <si>
    <t>54,229*0,1</t>
  </si>
  <si>
    <t>317168012</t>
  </si>
  <si>
    <t>Překlady keramické ploché osazené do maltového lože, výšky překladu 71 mm šířky 115 mm, délky 1250 mm</t>
  </si>
  <si>
    <t>713558693</t>
  </si>
  <si>
    <t>317168022</t>
  </si>
  <si>
    <t>Překlady keramické ploché osazené do maltového lože, výšky překladu 71 mm šířky 145 mm, délky 1250 mm</t>
  </si>
  <si>
    <t>-2023608247</t>
  </si>
  <si>
    <t>317168057</t>
  </si>
  <si>
    <t>Překlady keramické vysoké osazené do maltového lože, šířky překladu 70 mm výšky 238 mm, délky 2500 mm</t>
  </si>
  <si>
    <t>1691577133</t>
  </si>
  <si>
    <t>330321610</t>
  </si>
  <si>
    <t>Sloupy, pilíře, táhla, rámové stojky, vzpěry z betonu železového (bez výztuže) bez zvláštních nároků na vliv prostředí tř. C 30/37</t>
  </si>
  <si>
    <t>-1451818472</t>
  </si>
  <si>
    <t>"tř. betonu C 30/37 XC1"</t>
  </si>
  <si>
    <t>0,3*0,3*3,75*1</t>
  </si>
  <si>
    <t>820911035</t>
  </si>
  <si>
    <t>0,3*4*3,75*7</t>
  </si>
  <si>
    <t>-221927920</t>
  </si>
  <si>
    <t>1768004750</t>
  </si>
  <si>
    <t>230/1000</t>
  </si>
  <si>
    <t>342244211</t>
  </si>
  <si>
    <t>Příčky jednoduché z cihel děrovaných broušených, na tenkovrstvou maltu, pevnost cihel do P15, tl. příčky 115 mm</t>
  </si>
  <si>
    <t>-1925401227</t>
  </si>
  <si>
    <t>(1,8+2,515+2,715*2+1,6*2+0,55*2)*3,5-0,7*2,1*4-0,9*2,1*2</t>
  </si>
  <si>
    <t>342244221</t>
  </si>
  <si>
    <t>Příčky jednoduché z cihel děrovaných broušených, na tenkovrstvou maltu, pevnost cihel do P15, tl. příčky 140 mm</t>
  </si>
  <si>
    <t>-1480663423</t>
  </si>
  <si>
    <t>(8,2+5,2+2+2+0,9+3,8+5,08+3,3+2,75+1,35+0,8)*3,5-0,9*2,1*5-0,8*2,1*2</t>
  </si>
  <si>
    <t>389941022</t>
  </si>
  <si>
    <t>Montáž kovových doplňkových konstrukcí pro montáž prefabrikovaných dílců hmotnosti jednoho kusu přes 1 do 10 kg</t>
  </si>
  <si>
    <t>-20693554</t>
  </si>
  <si>
    <t>"ocel profil pro překlady" 0,3*18,2*2</t>
  </si>
  <si>
    <t>13010444</t>
  </si>
  <si>
    <t>úhelník ocelový rovnostranný jakost 11 375 120x120x10mm</t>
  </si>
  <si>
    <t>-452302862</t>
  </si>
  <si>
    <t>"ocel profil pro překlady" 0,3*18,2*2/1000*1,1</t>
  </si>
  <si>
    <t>-675108992</t>
  </si>
  <si>
    <t>((19,281-14+11,3)/2*6,1-0,42*6,33+(11,3+6,103)/2*(25,895-0,3))*0,22</t>
  </si>
  <si>
    <t>((12,72+12,275)+(2,56+22,082))*3,57*0,16</t>
  </si>
  <si>
    <t>"průvlak P1.1" 22,082*0,6*0,25</t>
  </si>
  <si>
    <t>"průvlak P1.2" 3,57*0,6*0,35</t>
  </si>
  <si>
    <t>"průvlak P1.3" 25,895*0,5*0,2</t>
  </si>
  <si>
    <t>"průvlak P1.4" (19,281-15,2+6,023+2,55)*0,5*0,2</t>
  </si>
  <si>
    <t>"průvlak P1.5" 5,35*0,4*0,2</t>
  </si>
  <si>
    <t>"průvlak P1.6" 3,764*0,4*0,2</t>
  </si>
  <si>
    <t>"průvlak P1.7" 5,51*0,23*0,2</t>
  </si>
  <si>
    <t>"věnec" 61,262*0,3*0,05</t>
  </si>
  <si>
    <t>949785276</t>
  </si>
  <si>
    <t>((19,281-14+11,3)/2*6,1-0,42*6,33+(11,3+6,103)/2*(25,895-0,3))</t>
  </si>
  <si>
    <t>((12,72+12,275)+(2,56+22,082))*3,57</t>
  </si>
  <si>
    <t>(19,281-14+7,71+10,345-15,5+25,895+6,103)*0,22</t>
  </si>
  <si>
    <t>(12,72+12,275)*(0,22-0,16)+(22,082+3,57)*0,16</t>
  </si>
  <si>
    <t>"průvlak P1.1" 22,082*0,6*2</t>
  </si>
  <si>
    <t>"průvlak P1.2" 3,57*0,6*2</t>
  </si>
  <si>
    <t>"průvlak P1.3" 25,895*0,5*2</t>
  </si>
  <si>
    <t>"průvlak P1.4" (19,281-15,2+6,023+2,55)*0,5*2</t>
  </si>
  <si>
    <t>"průvlak P1.5" 5,35*0,4*2</t>
  </si>
  <si>
    <t>"průvlak P1.6" 3,764*0,4*2</t>
  </si>
  <si>
    <t>"průvlak P1.7" 5,51*0,23*2</t>
  </si>
  <si>
    <t>"věnec" 61,262*0,05*2</t>
  </si>
  <si>
    <t>727631738</t>
  </si>
  <si>
    <t>-391127362</t>
  </si>
  <si>
    <t>-1986431448</t>
  </si>
  <si>
    <t>2127399801</t>
  </si>
  <si>
    <t>4,1228+4,3753+0,8407-2,297</t>
  </si>
  <si>
    <t>611131101</t>
  </si>
  <si>
    <t>Podkladní a spojovací vrstva vnitřních omítaných ploch cementový postřik nanášený ručně celoplošně stropů</t>
  </si>
  <si>
    <t>-162881387</t>
  </si>
  <si>
    <t>8,8+15,46</t>
  </si>
  <si>
    <t>611321141</t>
  </si>
  <si>
    <t>Omítka vápenocementová vnitřních ploch nanášená ručně dvouvrstvá, tloušťky jádrové omítky do 10 mm a tloušťky štuku do 3 mm štuková vodorovných konstrukcí stropů rovných</t>
  </si>
  <si>
    <t>717361605</t>
  </si>
  <si>
    <t>-1767489078</t>
  </si>
  <si>
    <t>(213,18-17,04)*3,35+17,04*3,45-1,8*2,1*2-0,9*2,1*14-0,8*2,1*4-1,34*2,1*2</t>
  </si>
  <si>
    <t>-2,325*3,45-0,7*2,1*8-13,7*3,1+(2,05*3,2*2)*0,3*2</t>
  </si>
  <si>
    <t>612321121</t>
  </si>
  <si>
    <t>Omítka vápenocementová vnitřních ploch nanášená ručně jednovrstvá, tloušťky do 10 mm hladká svislých konstrukcí stěn</t>
  </si>
  <si>
    <t>-135566033</t>
  </si>
  <si>
    <t>"pod obklady"</t>
  </si>
  <si>
    <t>"mč. 1.19-1.28"</t>
  </si>
  <si>
    <t xml:space="preserve"> 65,28*2,65+(1*0,15+0,15*1,45*2)*2+2,6*0,6-0,8*2,1-0,9*2,1*6-0,7*2,1*8</t>
  </si>
  <si>
    <t>"mč. 1.16-1.17" 22,04*2,35-0,9*2,1*2</t>
  </si>
  <si>
    <t>"mč. 1.15" 7,6*2,55-0,9*2,1</t>
  </si>
  <si>
    <t>"mč. 1.30" 6,066*3,45</t>
  </si>
  <si>
    <t>-1296417467</t>
  </si>
  <si>
    <t>"odečet omítky pod obklady" -237,374</t>
  </si>
  <si>
    <t>1284179265</t>
  </si>
  <si>
    <t>(31,517+6,379)*4,5+3*3,2+0,35*3,2*8+0,42*3,2-1,8*2,1</t>
  </si>
  <si>
    <t>-695585451</t>
  </si>
  <si>
    <t>(1,8+2,1*2)+3,2*2*10+4,52</t>
  </si>
  <si>
    <t>-1511079466</t>
  </si>
  <si>
    <t>74,52*1,1</t>
  </si>
  <si>
    <t>1664483973</t>
  </si>
  <si>
    <t>1,8+2,1*2+(2,45+3,2*2)*8</t>
  </si>
  <si>
    <t>1644803179</t>
  </si>
  <si>
    <t>76,8*1,1</t>
  </si>
  <si>
    <t>-259688947</t>
  </si>
  <si>
    <t>"sokl" (31,517+6,379)*0,5+(25,1-2,45*8+3)*0,2</t>
  </si>
  <si>
    <t>390091622</t>
  </si>
  <si>
    <t>"sokl" ((31,517+6,379)*0,5+(25,1-2,45*8+3)*0,2)*0,1*1,1</t>
  </si>
  <si>
    <t>622211021</t>
  </si>
  <si>
    <t>Montáž kontaktního zateplení lepením a mechanickým kotvením z polystyrenových desek nebo z kombinovaných desek na vnější stěny, tloušťky desek přes 80 do 120 mm</t>
  </si>
  <si>
    <t>-1694212360</t>
  </si>
  <si>
    <t>(31,517+6,379)*4+3*3,2-1,8*2,1+(0,35*8+0,42)*3,2</t>
  </si>
  <si>
    <t>28375938</t>
  </si>
  <si>
    <t>deska EPS 70 fasádní λ=0,039 tl 100mm</t>
  </si>
  <si>
    <t>1686144658</t>
  </si>
  <si>
    <t>167,708*1,1</t>
  </si>
  <si>
    <t>622211201</t>
  </si>
  <si>
    <t>Montáž druhé vrstvy kontaktního zateplení lepením a mechanickým kotvením na vnější stěny, z desek polystyrenových, celkové tloušťky izolace přes 160 do 200 mm</t>
  </si>
  <si>
    <t>1606526356</t>
  </si>
  <si>
    <t>"atika" (31,517+6,379)*0,8</t>
  </si>
  <si>
    <t>28375933</t>
  </si>
  <si>
    <t>deska EPS 70 fasádní λ=0,039 tl 50mm</t>
  </si>
  <si>
    <t>-29599856</t>
  </si>
  <si>
    <t>30,317*1,1</t>
  </si>
  <si>
    <t>-1658149652</t>
  </si>
  <si>
    <t>(1,8+2,1*2)+(2,45+3,2*2)*8</t>
  </si>
  <si>
    <t>28375931</t>
  </si>
  <si>
    <t>deska EPS 70 fasádní λ=0,039 tl 30mm</t>
  </si>
  <si>
    <t>-819395044</t>
  </si>
  <si>
    <t>76,8*0,1*1,1</t>
  </si>
  <si>
    <t>-178235359</t>
  </si>
  <si>
    <t>20,648+167,708</t>
  </si>
  <si>
    <t>369165148</t>
  </si>
  <si>
    <t>31,517+6,379+3+25,1</t>
  </si>
  <si>
    <t>-1942668312</t>
  </si>
  <si>
    <t>65,996*1,1</t>
  </si>
  <si>
    <t>968504275</t>
  </si>
  <si>
    <t>-1795272078</t>
  </si>
  <si>
    <t>1,8*1,1</t>
  </si>
  <si>
    <t>2048427847</t>
  </si>
  <si>
    <t>1348188559</t>
  </si>
  <si>
    <t>20,648+167,708+76,8*0,1</t>
  </si>
  <si>
    <t>631311114</t>
  </si>
  <si>
    <t>Mazanina z betonu prostého bez zvýšených nároků na prostředí tl. přes 50 do 80 mm tř. C 16/20</t>
  </si>
  <si>
    <t>88058581</t>
  </si>
  <si>
    <t>200*0,066+15,46*0,076</t>
  </si>
  <si>
    <t>631319171</t>
  </si>
  <si>
    <t>Příplatek k cenám mazanin za stržení povrchu spodní vrstvy mazaniny latí před vložením výztuže nebo pletiva pro tl. obou vrstev mazaniny přes 50 do 80 mm</t>
  </si>
  <si>
    <t>-1960608595</t>
  </si>
  <si>
    <t>631362021</t>
  </si>
  <si>
    <t>Výztuž mazanin ze svařovaných sítí z drátů typu KARI</t>
  </si>
  <si>
    <t>-1867652685</t>
  </si>
  <si>
    <t>(200,88+15,46)*1,2*4,44/1000</t>
  </si>
  <si>
    <t>-1465906066</t>
  </si>
  <si>
    <t>642942111</t>
  </si>
  <si>
    <t>Osazování zárubní nebo rámů kovových dveřních lisovaných nebo z úhelníků bez dveřních křídel na cementovou maltu, plochy otvoru do 2,5 m2</t>
  </si>
  <si>
    <t>-203900770</t>
  </si>
  <si>
    <t>"Z24"  5</t>
  </si>
  <si>
    <t xml:space="preserve">"Z25" 2 </t>
  </si>
  <si>
    <t xml:space="preserve">"Z26" 4 </t>
  </si>
  <si>
    <t xml:space="preserve">"Z27" 2 </t>
  </si>
  <si>
    <t>553314041</t>
  </si>
  <si>
    <t>Z24 zárubeň ocelová pro běžné zdění 900/2100mm vč. povrchové úpravy, provedeno dle PD</t>
  </si>
  <si>
    <t>1976212645</t>
  </si>
  <si>
    <t>553314042</t>
  </si>
  <si>
    <t>Z25 zárubeň ocelová pro běžné zdění 900/2100mm vč. povrchové úpravy, provedeno dle PD</t>
  </si>
  <si>
    <t>1317650591</t>
  </si>
  <si>
    <t>553314043</t>
  </si>
  <si>
    <t>Z26 zárubeň ocelová pro běžné zdění 700/2100mm vč. povrchové úpravy, provedeno dle PD</t>
  </si>
  <si>
    <t>-1994738861</t>
  </si>
  <si>
    <t>553314044</t>
  </si>
  <si>
    <t>Z27 zárubeň ocelová pro běžné zdění 800/2100mm vč. povrchové úpravy, provedeno dle PD</t>
  </si>
  <si>
    <t>-951359224</t>
  </si>
  <si>
    <t>-1550093736</t>
  </si>
  <si>
    <t>(31,517+1+1+6,379+1)*4,5+(1+25,1+3)*3,2</t>
  </si>
  <si>
    <t>-1900588655</t>
  </si>
  <si>
    <t>277,152*30</t>
  </si>
  <si>
    <t>-712829286</t>
  </si>
  <si>
    <t>138322941</t>
  </si>
  <si>
    <t>-654091533</t>
  </si>
  <si>
    <t>-992160297</t>
  </si>
  <si>
    <t>-266340703</t>
  </si>
  <si>
    <t>63191601</t>
  </si>
  <si>
    <t>200,88+15,46</t>
  </si>
  <si>
    <t>953312125</t>
  </si>
  <si>
    <t>Vložky svislé do dilatačních spár z polystyrenových desek extrudovaných včetně dodání a osazení, v jakémkoliv zdivu přes 40 do 50 mm</t>
  </si>
  <si>
    <t>306485750</t>
  </si>
  <si>
    <t>(0,7+6,4)*0,5</t>
  </si>
  <si>
    <t>1849542688</t>
  </si>
  <si>
    <t>95351102R</t>
  </si>
  <si>
    <t>IS01 Nosný tepelně-izolační prvek pro přerušení tepel. mostu h=160</t>
  </si>
  <si>
    <t>-106300280</t>
  </si>
  <si>
    <t>629104447</t>
  </si>
  <si>
    <t>18-15,2</t>
  </si>
  <si>
    <t>1158217000</t>
  </si>
  <si>
    <t>90100-003</t>
  </si>
  <si>
    <t>O03 M+D světlík fix pro otvor ve stropě 1000/1000mm, vč kotevní, lemování, doplňků, povrchové úpravy, kompletní provedení dle PD</t>
  </si>
  <si>
    <t>706560578</t>
  </si>
  <si>
    <t>90100-005</t>
  </si>
  <si>
    <t>O05 M+D orientační systém (Al tabulky s fotoluminiscenční vrstvou), kompletní provedení dle PD ( v ceně jsou zahrnuty objekty SO101.1, SO101.2,SO101.3, SO101.4)-18ks hasicí přístroj 20x20cm, 12ks otevírání dveří 20x20cm, 10ks bezbarierová úniková cesta 30x15cm</t>
  </si>
  <si>
    <t>Kč</t>
  </si>
  <si>
    <t>1846089126</t>
  </si>
  <si>
    <t>90100-006</t>
  </si>
  <si>
    <t>O06 M+D informační orientační systém (tabulky-broušená nerez)-sklepní kóje, WC, atd. , kompletní provedení dle PD ( v ceně jsou zahrnuty objekty SO101.1, SO101.2,SO101.3, SO101.4)-9ks cedule směr umístění na dveřích 15x15cm, 12ks směr umístění WC 50x20cm, 16ks směr umístění pokladny 100x20cm, 1ks orientační mapa parkovacího domu 80x50cm, 8ks grafický orientační systém(nátěr na stěnách) 150x150cm</t>
  </si>
  <si>
    <t>-1283975749</t>
  </si>
  <si>
    <t>90100-007</t>
  </si>
  <si>
    <t>O07 M+D systém generálního klíče , kompletní provedení dle PD ( v ceně jsou zahrnuty objekty SO101.1, SO101.2,SO101.3, SO101.4) - systém k uzamykání 22 ks dveří</t>
  </si>
  <si>
    <t>-1680169287</t>
  </si>
  <si>
    <t>90100-008</t>
  </si>
  <si>
    <t xml:space="preserve">O08 M+D záchytný a zádržný systém vč. kotvících bodů, lan, atd, kompletní provedení dle PD ( v ceně jsou zahrnuty objekty SO101.1, SO101.2,SO101.3, SO101.4 </t>
  </si>
  <si>
    <t>756895282</t>
  </si>
  <si>
    <t>90100-009</t>
  </si>
  <si>
    <t>O09 M+D přenosný hasicí přístroj práškový s hasicí schopností 183B - 10ks, a PHP s hasicí schopností A21 - 8ks ( v ceně jsou zahrnuty objekty SO101.1, SO101.2,SO101.3, SO101.4)</t>
  </si>
  <si>
    <t>-1095175665</t>
  </si>
  <si>
    <t>90100-010</t>
  </si>
  <si>
    <t>O10 M+D revizní dvířka v podhledu 800/650mm, ze zeleného sádrokartonu, kompletní provedení dle PD</t>
  </si>
  <si>
    <t>-144792967</t>
  </si>
  <si>
    <t>90100-011</t>
  </si>
  <si>
    <t>O11 M+D revizní dvířka v podhledu 650/640mm, ze zeleného sádrokartonu, kompletní provedení dle PD</t>
  </si>
  <si>
    <t>-1791104453</t>
  </si>
  <si>
    <t>90100-012</t>
  </si>
  <si>
    <t>O12 M+D revizní dvířka v podhledu 600/600mm, ze zeleného sádrokartonu, kompletní provedení dle PD</t>
  </si>
  <si>
    <t>210255728</t>
  </si>
  <si>
    <t>90100-013</t>
  </si>
  <si>
    <t>O13 M+D revizní dvířka v podhledu 300/300mm, ze zeleného sádrokartonu, kompletní provedení dle PD</t>
  </si>
  <si>
    <t>1622332778</t>
  </si>
  <si>
    <t>90100-015</t>
  </si>
  <si>
    <t>O15 M+D zasobník na toaletní papír, kompletní provedení dle PD</t>
  </si>
  <si>
    <t>377657951</t>
  </si>
  <si>
    <t>90100-016</t>
  </si>
  <si>
    <t>O16 M+D zasobník na hygienické sáčky, kompletní provedení dle PD</t>
  </si>
  <si>
    <t>-2096955293</t>
  </si>
  <si>
    <t>90100-017</t>
  </si>
  <si>
    <t>O17 M+D věšák dvojitý pro uchycení oblečení, nerez, kompletní provedení dle PD</t>
  </si>
  <si>
    <t>-668436472</t>
  </si>
  <si>
    <t>90100-018</t>
  </si>
  <si>
    <t>O18 M+D zrcadlo 1200x900mm do keram.obkladu, kompletní provedení dle PD</t>
  </si>
  <si>
    <t>256829231</t>
  </si>
  <si>
    <t>90100-019</t>
  </si>
  <si>
    <t>O19 M+D zrcadlo 1800x900mm do keram.obkladu, kompletní provedení dle PD</t>
  </si>
  <si>
    <t>2121466968</t>
  </si>
  <si>
    <t>90100-020</t>
  </si>
  <si>
    <t>O20 M+D zásobník na tekuté mýdlo, kompletní provedení dle PD</t>
  </si>
  <si>
    <t>118444608</t>
  </si>
  <si>
    <t>90100-021</t>
  </si>
  <si>
    <t>O21 M+D odpadkový koš na WC, kompletní provedení dle PD</t>
  </si>
  <si>
    <t>416367573</t>
  </si>
  <si>
    <t>90100-022</t>
  </si>
  <si>
    <t>O22 M+D WC souprava (štětka, vyjímatelná miska, nerez provedení, kotveno na zeď), kompletní provedení dle PD</t>
  </si>
  <si>
    <t>1687040085</t>
  </si>
  <si>
    <t>90100-023</t>
  </si>
  <si>
    <t>O23 M+D nástěnné sklopné madlo-WC ZTP, kompletní provedení dle PD</t>
  </si>
  <si>
    <t>-625131377</t>
  </si>
  <si>
    <t>90100-024</t>
  </si>
  <si>
    <t>O24 M+D nástěnné pevné madlo-WC ZTP, kompletní provedení dle PD</t>
  </si>
  <si>
    <t>187685908</t>
  </si>
  <si>
    <t>90100-025</t>
  </si>
  <si>
    <t>O25 M+D tryskový vysoušeč rukou plastový, bezdotykový, kompletní provedení dle PD</t>
  </si>
  <si>
    <t>1930342339</t>
  </si>
  <si>
    <t>90100-026</t>
  </si>
  <si>
    <t>O26 M+D zásobník na skládané papír. ručníky nerez, kompletní provedení dle PD</t>
  </si>
  <si>
    <t>-1982760740</t>
  </si>
  <si>
    <t>90100-027</t>
  </si>
  <si>
    <t>O27 M+D odpadkový koš pod zásobník na papír.utěrky, kompletní provedení dle PD</t>
  </si>
  <si>
    <t>645340507</t>
  </si>
  <si>
    <t>90100-028</t>
  </si>
  <si>
    <t>O28 M+D věšák jednoduchý pro uchycení ručníku, kompletní provedení dle PD</t>
  </si>
  <si>
    <t>-287957300</t>
  </si>
  <si>
    <t>90100-029</t>
  </si>
  <si>
    <t>O29 M+D přebalovací pult, kompletní provedení dle PD</t>
  </si>
  <si>
    <t>-2013296770</t>
  </si>
  <si>
    <t>90100-030</t>
  </si>
  <si>
    <t>O30 M+D plastová popelnice, kompletní provedení dle PD</t>
  </si>
  <si>
    <t>1504955717</t>
  </si>
  <si>
    <t>90100-031</t>
  </si>
  <si>
    <t>O31 M+D odpadkový koš vnitřní, kompletní provedení dle PD</t>
  </si>
  <si>
    <t>94603267</t>
  </si>
  <si>
    <t>90100-032</t>
  </si>
  <si>
    <t>O32 M+D lavička připevněná na zeď dl.4500mm š.600mm, kompletní provedení dle PD</t>
  </si>
  <si>
    <t>595715589</t>
  </si>
  <si>
    <t>1951585529</t>
  </si>
  <si>
    <t>90100-035</t>
  </si>
  <si>
    <t>O35 M+D pojistný přepad, kompletní provedení dle PD</t>
  </si>
  <si>
    <t>474208426</t>
  </si>
  <si>
    <t>90100-037</t>
  </si>
  <si>
    <t>O37 M+D stojan na letáky a prospekty, kompletní provedení dle PD</t>
  </si>
  <si>
    <t>-686774493</t>
  </si>
  <si>
    <t>90100-038</t>
  </si>
  <si>
    <t>O38 M+D výstavní stěna nedělená do interieru, 1000/2000mm, kompletní provedení dle PD</t>
  </si>
  <si>
    <t>-1115162161</t>
  </si>
  <si>
    <t>90100-039</t>
  </si>
  <si>
    <t>O39 M+D kancelářské křeslo k pultu infocentra, kompletní provedení dle PD</t>
  </si>
  <si>
    <t>-1214642911</t>
  </si>
  <si>
    <t>90100-040</t>
  </si>
  <si>
    <t>O40 M+D židle do infocentra, kompletní provedení dle PD</t>
  </si>
  <si>
    <t>-1125023683</t>
  </si>
  <si>
    <t>90100-041</t>
  </si>
  <si>
    <t>O41 M+D kovové čtvercové stoly do infocentra, kompletní provedení dle PD</t>
  </si>
  <si>
    <t>868162593</t>
  </si>
  <si>
    <t>90100-043</t>
  </si>
  <si>
    <t>O43 M+D dilatační profil PVC stěnový se skelnou tkaninou, kompletní provedení dle PD ( v ceně jsou zahrnuty objekty SO101.1, SO101.2,SO101.3, SO101.4)</t>
  </si>
  <si>
    <t>532178976</t>
  </si>
  <si>
    <t>90100-044</t>
  </si>
  <si>
    <t>O44 M+D podsvícený nápis "TIC a LOGO", kompletní provedení dle PD</t>
  </si>
  <si>
    <t>764021816</t>
  </si>
  <si>
    <t>90100-046</t>
  </si>
  <si>
    <t>O46 M+D plechové šatní skříňky (dvoudveře), kompletní provedení dle PD</t>
  </si>
  <si>
    <t>-1067338829</t>
  </si>
  <si>
    <t>90100-047</t>
  </si>
  <si>
    <t>O47 M+D polepy na prosklenou fasádu, kompletní provedení dle PD</t>
  </si>
  <si>
    <t>-1537857446</t>
  </si>
  <si>
    <t>90100-051a</t>
  </si>
  <si>
    <t>O51a M+D čistící rohož vnitřní (rohož 100% PP) 3100x1900mm, vč. rámu, samonivelace, kotvení, kování, povrchové úpravy, doplňků, kompletní provedení dle PD</t>
  </si>
  <si>
    <t>1912018012</t>
  </si>
  <si>
    <t>90100-051b</t>
  </si>
  <si>
    <t>O51b M+D čistící rohož vnitřní (rohož 100% PP) 2050x1800mm, vč. rámu, samonivelace, kotvení, kování, povrchové úpravy, doplňků, kompletní provedení dle PD</t>
  </si>
  <si>
    <t>502383367</t>
  </si>
  <si>
    <t>1581906473</t>
  </si>
  <si>
    <t>1700086790</t>
  </si>
  <si>
    <t>90100-056c</t>
  </si>
  <si>
    <t>O56c M+D chráničky pro napojení vodního prvku HDPE D40mm, kompletní provedení dle PD</t>
  </si>
  <si>
    <t>-1690906580</t>
  </si>
  <si>
    <t>90100-057</t>
  </si>
  <si>
    <t>O57 M+D chráničky pro prostupy základ.pasy PVC DN 250mm, kompletní provedení dle PD</t>
  </si>
  <si>
    <t>-1566633173</t>
  </si>
  <si>
    <t>980447458</t>
  </si>
  <si>
    <t>-1294770131</t>
  </si>
  <si>
    <t>"na žb desku"</t>
  </si>
  <si>
    <t>(25,016*(6,429+8,7)/2+0,611*6,429/2+(7,03+6,6)/2*5,83+5*6,55)</t>
  </si>
  <si>
    <t>1505409527</t>
  </si>
  <si>
    <t>263,679*0,0002</t>
  </si>
  <si>
    <t>-1785120435</t>
  </si>
  <si>
    <t>(31,517+6,379+25,1+3)*1,4</t>
  </si>
  <si>
    <t>-283590513</t>
  </si>
  <si>
    <t>92,394*0,0002</t>
  </si>
  <si>
    <t>985634681</t>
  </si>
  <si>
    <t>(25,016*(6,429+8,7)/2+0,611*6,429/2+(7,03+6,6)/2*5,83+5*6,55)*2</t>
  </si>
  <si>
    <t>62853003</t>
  </si>
  <si>
    <t>pás asfaltový natavitelný modifikovaný SBS tl 3,5mm s vložkou ze skleněné tkaniny a spalitelnou PE fólií nebo jemnozrnný minerálním posypem na horním povrchu</t>
  </si>
  <si>
    <t>-261261420</t>
  </si>
  <si>
    <t>263,679*1,15</t>
  </si>
  <si>
    <t>1988261783</t>
  </si>
  <si>
    <t>-1336049096</t>
  </si>
  <si>
    <t>(31,517+6,379+25,1+3)*1,4*2</t>
  </si>
  <si>
    <t>-434380521</t>
  </si>
  <si>
    <t>(31,517+6,379+25,1+3)*1,4*1,15</t>
  </si>
  <si>
    <t>822620146</t>
  </si>
  <si>
    <t>-557660584</t>
  </si>
  <si>
    <t>1630586923</t>
  </si>
  <si>
    <t>570690471</t>
  </si>
  <si>
    <t>-492001410</t>
  </si>
  <si>
    <t>-598529571</t>
  </si>
  <si>
    <t>-1803237888</t>
  </si>
  <si>
    <t>-1544171173</t>
  </si>
  <si>
    <t>"plocha" (12,175+9,09)/2*(29,48+30,757)/2+0,4*5,4-1,15*1,15*2</t>
  </si>
  <si>
    <t>"vytažení na atiku" 74,517*(0,58+0,35)</t>
  </si>
  <si>
    <t>"vytažení na světlík" 1,2*4*0,2*2</t>
  </si>
  <si>
    <t>-1007253810</t>
  </si>
  <si>
    <t>390,971*0,0002</t>
  </si>
  <si>
    <t>1194636191</t>
  </si>
  <si>
    <t>1400909895</t>
  </si>
  <si>
    <t>1904690068</t>
  </si>
  <si>
    <t>390,971*1,15</t>
  </si>
  <si>
    <t>-260466483</t>
  </si>
  <si>
    <t>"plocha" (12,175+9,09)/2*(29,48+30,757)/2+0,4*5,4-1,15*1,15*2-74,517</t>
  </si>
  <si>
    <t>-1932057550</t>
  </si>
  <si>
    <t>74,517*1</t>
  </si>
  <si>
    <t>-1386817412</t>
  </si>
  <si>
    <t>"vytažení na atiku" 74,517*((0,1+0,3)/2+0,35)</t>
  </si>
  <si>
    <t>1338121206</t>
  </si>
  <si>
    <t>(245,233+74,517+42,904)*1,15</t>
  </si>
  <si>
    <t>1935490505</t>
  </si>
  <si>
    <t>-1000710056</t>
  </si>
  <si>
    <t>362,654*1,15</t>
  </si>
  <si>
    <t>-1788945270</t>
  </si>
  <si>
    <t>1273708384</t>
  </si>
  <si>
    <t>317590520</t>
  </si>
  <si>
    <t>"plocha" (12,175+9,09)/2*(29,48+30,757)/2+0,4*5,4-1,15*1,15*2-75,681</t>
  </si>
  <si>
    <t>278404181</t>
  </si>
  <si>
    <t>-1265003551</t>
  </si>
  <si>
    <t>319,75*1,15</t>
  </si>
  <si>
    <t>914839627</t>
  </si>
  <si>
    <t>-2044960858</t>
  </si>
  <si>
    <t>244,069*0,08</t>
  </si>
  <si>
    <t>181</t>
  </si>
  <si>
    <t>1552997867</t>
  </si>
  <si>
    <t>(2,6*4,55+1,2*1,2+0,8*1,2*2+1,2*1,4+1,7*3,22+(6,4+6,9)/2*4,61+(22,2+8,4+26,1)*0,4)*0,08</t>
  </si>
  <si>
    <t>182</t>
  </si>
  <si>
    <t>1013622549</t>
  </si>
  <si>
    <t>6,054*2</t>
  </si>
  <si>
    <t>183</t>
  </si>
  <si>
    <t>-349964668</t>
  </si>
  <si>
    <t>184</t>
  </si>
  <si>
    <t>-58722667</t>
  </si>
  <si>
    <t>95,981*1,1</t>
  </si>
  <si>
    <t>185</t>
  </si>
  <si>
    <t>-1372810736</t>
  </si>
  <si>
    <t>186</t>
  </si>
  <si>
    <t>1760425595</t>
  </si>
  <si>
    <t>187</t>
  </si>
  <si>
    <t>28376361</t>
  </si>
  <si>
    <t>deska z polystyrénu XPS, hrana rovná, polo či pero drážka a hladký povrch λ=0,034 tl 30mm</t>
  </si>
  <si>
    <t>356216930</t>
  </si>
  <si>
    <t>15,46*2*1,05</t>
  </si>
  <si>
    <t>188</t>
  </si>
  <si>
    <t>28376370</t>
  </si>
  <si>
    <t>deska z polystyrénu XPS, hrana rovná, polo či pero drážka a hladký povrch λ=0,034 tl 60mm</t>
  </si>
  <si>
    <t>-542452916</t>
  </si>
  <si>
    <t>200,88*2*1,05</t>
  </si>
  <si>
    <t>189</t>
  </si>
  <si>
    <t>1456827087</t>
  </si>
  <si>
    <t>190</t>
  </si>
  <si>
    <t>-1477607008</t>
  </si>
  <si>
    <t>1777,325*1,1</t>
  </si>
  <si>
    <t>191</t>
  </si>
  <si>
    <t>1845193506</t>
  </si>
  <si>
    <t>"pod terénem"</t>
  </si>
  <si>
    <t>31,517*0,9+6,379*(0,9+1,15)/2+(25,1+3)*1,15</t>
  </si>
  <si>
    <t>"vytažení na atiku" 74,517*0,58</t>
  </si>
  <si>
    <t>192</t>
  </si>
  <si>
    <t>-1780066940</t>
  </si>
  <si>
    <t>"pod terénem" 67,219*0,05*1,05</t>
  </si>
  <si>
    <t>193</t>
  </si>
  <si>
    <t>1877859043</t>
  </si>
  <si>
    <t>"vytažení na atiku" 74,517*0,58*1,1</t>
  </si>
  <si>
    <t>194</t>
  </si>
  <si>
    <t>-1227641005</t>
  </si>
  <si>
    <t>((12,175+9,09)/2*(29,48+30,757)/2+0,4*5,4-1,15*1,15*2)*3</t>
  </si>
  <si>
    <t>195</t>
  </si>
  <si>
    <t>-519262947</t>
  </si>
  <si>
    <t>((12,175+9,09)/2*(29,48+30,757)/2+0,4*5,4-1,15*1,15*2)*1,05</t>
  </si>
  <si>
    <t>196</t>
  </si>
  <si>
    <t>603130537</t>
  </si>
  <si>
    <t>197</t>
  </si>
  <si>
    <t>-1143136731</t>
  </si>
  <si>
    <t>((12,175+9,09)/2*(29,48+30,757)/2+0,4*5,4-1,15*1,15*2)*(0,02+0,23)/2*1,05</t>
  </si>
  <si>
    <t>198</t>
  </si>
  <si>
    <t>-887535740</t>
  </si>
  <si>
    <t>199</t>
  </si>
  <si>
    <t>1096047007</t>
  </si>
  <si>
    <t>216,34*1,15</t>
  </si>
  <si>
    <t>200</t>
  </si>
  <si>
    <t>1329207117</t>
  </si>
  <si>
    <t>763</t>
  </si>
  <si>
    <t>Konstrukce suché výstavby</t>
  </si>
  <si>
    <t>201</t>
  </si>
  <si>
    <t>763131411</t>
  </si>
  <si>
    <t>Podhled ze sádrokartonových desek dvouvrstvá zavěšená spodní konstrukce z ocelových profilů CD, UD jednoduše opláštěná deskou standardní A, tl. 12,5 mm, bez TI</t>
  </si>
  <si>
    <t>-1923536737</t>
  </si>
  <si>
    <t>"mč.4.14" 2*(1+0,58)+2,75*(1,4+0,58)</t>
  </si>
  <si>
    <t>202</t>
  </si>
  <si>
    <t>763131451</t>
  </si>
  <si>
    <t>Podhled ze sádrokartonových desek dvouvrstvá zavěšená spodní konstrukce z ocelových profilů CD, UD jednoduše opláštěná deskou impregnovanou H2, tl. 12,5 mm, bez TI</t>
  </si>
  <si>
    <t>-947482027</t>
  </si>
  <si>
    <t>49,02-4,25</t>
  </si>
  <si>
    <t>203</t>
  </si>
  <si>
    <t>763131471</t>
  </si>
  <si>
    <t>Podhled ze sádrokartonových desek dvouvrstvá zavěšená spodní konstrukce z ocelových profilů CD, UD jednoduše opláštěná deskou impregnovanou protipožární DFH2, tl. 12,5 mm, bez TI</t>
  </si>
  <si>
    <t>-1339785530</t>
  </si>
  <si>
    <t>"EI 15 DP1"</t>
  </si>
  <si>
    <t>2,5*(1+0,7)</t>
  </si>
  <si>
    <t>204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</si>
  <si>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</si>
  <si>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</si>
  <si>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-107135379</t>
  </si>
  <si>
    <t>205</t>
  </si>
  <si>
    <t>110714488</t>
  </si>
  <si>
    <t>"K07" 63,2</t>
  </si>
  <si>
    <t>206</t>
  </si>
  <si>
    <t>-1515962631</t>
  </si>
  <si>
    <t>"K04" 7</t>
  </si>
  <si>
    <t>207</t>
  </si>
  <si>
    <t>422775714</t>
  </si>
  <si>
    <t>"K06" 13,7</t>
  </si>
  <si>
    <t>208</t>
  </si>
  <si>
    <t>1802695975</t>
  </si>
  <si>
    <t>766</t>
  </si>
  <si>
    <t>Konstrukce truhlářské</t>
  </si>
  <si>
    <t>209</t>
  </si>
  <si>
    <t>76600-001L</t>
  </si>
  <si>
    <t>T01L M+D dveře 900/2100mm vč. kování, doplňků, povrchové úpravy, kompletní provedení dle PD</t>
  </si>
  <si>
    <t>-519960176</t>
  </si>
  <si>
    <t>210</t>
  </si>
  <si>
    <t>76600-001P</t>
  </si>
  <si>
    <t>T01P M+D dveře 900/2100mm vč. kování, doplňků, povrchové úpravy, kompletní provedení dle PD</t>
  </si>
  <si>
    <t>1870514338</t>
  </si>
  <si>
    <t>211</t>
  </si>
  <si>
    <t>76600-002L</t>
  </si>
  <si>
    <t>T02L M+D dveře 900/2100mm vč. kování, doplňků, povrchové úpravy, kompletní provedení dle PD</t>
  </si>
  <si>
    <t>-1707429752</t>
  </si>
  <si>
    <t>212</t>
  </si>
  <si>
    <t>76600-002P</t>
  </si>
  <si>
    <t>T02P M+D dveře 900/2100mm vč. kování, doplňků, povrchové úpravy, kompletní provedení dle PD</t>
  </si>
  <si>
    <t>-1401759983</t>
  </si>
  <si>
    <t>213</t>
  </si>
  <si>
    <t>76600-003L</t>
  </si>
  <si>
    <t>T03L M+D dveře 700/2100mm vč. kování, doplňků, povrchové úpravy, kompletní provedení dle PD</t>
  </si>
  <si>
    <t>1534880750</t>
  </si>
  <si>
    <t>214</t>
  </si>
  <si>
    <t>76600-003P</t>
  </si>
  <si>
    <t>T03P M+D dveře 700/2100mm vč. kování, doplňků, povrchové úpravy, kompletní provedení dle PD</t>
  </si>
  <si>
    <t>1206057515</t>
  </si>
  <si>
    <t>215</t>
  </si>
  <si>
    <t>76600-004L</t>
  </si>
  <si>
    <t>T04L M+D dveře 800/2100mm vč. kování, doplňků, povrchové úpravy, kompletní provedení dle PD</t>
  </si>
  <si>
    <t>-968761337</t>
  </si>
  <si>
    <t>216</t>
  </si>
  <si>
    <t>76600-005L</t>
  </si>
  <si>
    <t>T05L M+D dveře 900/2100mm vč. kování, doplňků, povrchové úpravy, kompletní provedení dle PD</t>
  </si>
  <si>
    <t>1304268882</t>
  </si>
  <si>
    <t>217</t>
  </si>
  <si>
    <t>76600-006P</t>
  </si>
  <si>
    <t>T06P M+D dveře 800/2100mm vč. kování, doplňků, povrchové úpravy, kompletní provedení dle PD</t>
  </si>
  <si>
    <t>-2081657882</t>
  </si>
  <si>
    <t>218</t>
  </si>
  <si>
    <t>76600-007</t>
  </si>
  <si>
    <t>T07 M+D pult informačního centra vč. kotvení, doplňků, povrchové úpravy, kompletní provedení dle PD</t>
  </si>
  <si>
    <t>-517898750</t>
  </si>
  <si>
    <t>219</t>
  </si>
  <si>
    <t>76600-008</t>
  </si>
  <si>
    <t>T08 M+D kuchyňská linka vč. kotvení, spotřebičů, doplňků, povrchové úpravy, kompletní provedení dle PD</t>
  </si>
  <si>
    <t>2042636402</t>
  </si>
  <si>
    <t>76600-009</t>
  </si>
  <si>
    <t>T09 M+D police 1640x300x36mm (6ks) vč. kotvení, doplňků, povrchové úpravy, kompletní provedení dle PD</t>
  </si>
  <si>
    <t>-229170191</t>
  </si>
  <si>
    <t>221</t>
  </si>
  <si>
    <t>76700-003</t>
  </si>
  <si>
    <t>Z03 M+D AL sloupkovo příčková fasáda s dveřmi 2100x3200mm, vč. kotvení, kování, doplňků, povrchové úpravy, kompletní provedení dle PD</t>
  </si>
  <si>
    <t>-1158550557</t>
  </si>
  <si>
    <t>222</t>
  </si>
  <si>
    <t>76700-004</t>
  </si>
  <si>
    <t>Z04 M+D AL sloupkovo příčková fasáda s dveřmi, vč. kotvení, kování, doplňků, povrchové úpravy, kompletní provedení dle PD</t>
  </si>
  <si>
    <t>-13206971</t>
  </si>
  <si>
    <t>24,56*3,47</t>
  </si>
  <si>
    <t>223</t>
  </si>
  <si>
    <t>534576110</t>
  </si>
  <si>
    <t>224</t>
  </si>
  <si>
    <t>76700-014a</t>
  </si>
  <si>
    <t>Z14a M+D čistící rohož venkovní /rohož z dural. profilů) 3100x1500mm, vč. ocel. rámu, podklad. betonu, kotvení, kování, povrchové úpravy, doplňků, kompletní provedení dle PD</t>
  </si>
  <si>
    <t>483170985</t>
  </si>
  <si>
    <t>225</t>
  </si>
  <si>
    <t>76700-014b</t>
  </si>
  <si>
    <t>Z14b M+D čistící rohož venkovní /rohož z dural. profilů) 3000x1500mm, vč. ocel. rámu, podklad. betonu, kotvení, kování, povrchové úpravy, doplňků, kompletní provedení dle PD</t>
  </si>
  <si>
    <t>854166410</t>
  </si>
  <si>
    <t>226</t>
  </si>
  <si>
    <t>76700-021</t>
  </si>
  <si>
    <t>Z21 M+D ocelové rámy pro VZT jednotky, vč. kotvení, kování, povrchové úpravy, doplňků, kompletní provedení dle PD</t>
  </si>
  <si>
    <t>743514709</t>
  </si>
  <si>
    <t>227</t>
  </si>
  <si>
    <t>76700-022</t>
  </si>
  <si>
    <t>Z22 M+D opláštění VZT jednotek liniovými systémovými žaluziemi tvaru C, vč. kotvení, povrchové úpravy, kompletní provedení dle PD</t>
  </si>
  <si>
    <t>-1811770845</t>
  </si>
  <si>
    <t>228</t>
  </si>
  <si>
    <t>76700-022a</t>
  </si>
  <si>
    <t>Z22a M+D ocelová kce pro opláštění VZT jednotek liniovými systémovými žaluziemi tvaru C, vč. kotvení, povrchové úpravy, kompletní provedení dle PD</t>
  </si>
  <si>
    <t>-1117215754</t>
  </si>
  <si>
    <t>229</t>
  </si>
  <si>
    <t>76700-023</t>
  </si>
  <si>
    <t>Z23 M+D opláštění VZT jednotek liniovými systémovými žaluziemi tvaru C, vč. kotvení, povrchové úpravy, kompletní provedení dle PD</t>
  </si>
  <si>
    <t>638911128</t>
  </si>
  <si>
    <t>230</t>
  </si>
  <si>
    <t>76700-023a</t>
  </si>
  <si>
    <t>Z23a M+D ocelová kce pro opláštění VZT jednotek liniovými systémovými žaluziemi tvaru C, vč. kotvení, povrchové úpravy, kompletní provedení dle PD</t>
  </si>
  <si>
    <t>565319565</t>
  </si>
  <si>
    <t>231</t>
  </si>
  <si>
    <t>76700-034</t>
  </si>
  <si>
    <t>Z34 M+D L profil 80/6x80/6+350/6mm, vč. kotvení, kování, povrchové úpravy, doplňků, kompletní provedení dle PD</t>
  </si>
  <si>
    <t>1290209314</t>
  </si>
  <si>
    <t>232</t>
  </si>
  <si>
    <t>76700-2001</t>
  </si>
  <si>
    <t>M+D kovový podhled z tahokovu, vč. nosné kce, kotvení, povrchové úpravy, doplňků, kompletní provedení</t>
  </si>
  <si>
    <t>-263897220</t>
  </si>
  <si>
    <t>233</t>
  </si>
  <si>
    <t>76710-1002</t>
  </si>
  <si>
    <t>M+D ocelový sloup S1.2 a S1.3, vč.kotvení a povrchové úpravy</t>
  </si>
  <si>
    <t>-673602107</t>
  </si>
  <si>
    <t>1178,6-257,904</t>
  </si>
  <si>
    <t>234</t>
  </si>
  <si>
    <t>-1705889288</t>
  </si>
  <si>
    <t>235</t>
  </si>
  <si>
    <t>-1843755947</t>
  </si>
  <si>
    <t>236</t>
  </si>
  <si>
    <t>77700-106</t>
  </si>
  <si>
    <t xml:space="preserve">PS.6 PODLAHOVÝ POLYURETANOVÝ SYSTÉM – PODLAHA INFOCENTRA TL.2mm, kompletní provedení dle PD </t>
  </si>
  <si>
    <t>-914966862</t>
  </si>
  <si>
    <t>237</t>
  </si>
  <si>
    <t>-463618488</t>
  </si>
  <si>
    <t>781</t>
  </si>
  <si>
    <t>Dokončovací práce - obklady</t>
  </si>
  <si>
    <t>238</t>
  </si>
  <si>
    <t>781474154</t>
  </si>
  <si>
    <t>Montáž obkladů vnitřních stěn z dlaždic keramických lepených flexibilním lepidlem velkoformátových hladkých přes 4 do 6 ks/m2</t>
  </si>
  <si>
    <t>993663993</t>
  </si>
  <si>
    <t>239</t>
  </si>
  <si>
    <t>59761001</t>
  </si>
  <si>
    <t>obklad velkoformátový keramický 600x300x10mm</t>
  </si>
  <si>
    <t>-559735484</t>
  </si>
  <si>
    <t>237,374*1,1</t>
  </si>
  <si>
    <t>240</t>
  </si>
  <si>
    <t>998781101</t>
  </si>
  <si>
    <t>Přesun hmot pro obklady keramické stanovený z hmotnosti přesunovaného materiálu vodorovná dopravní vzdálenost do 50 m v objektech výšky do 6 m</t>
  </si>
  <si>
    <t>84699334</t>
  </si>
  <si>
    <t>241</t>
  </si>
  <si>
    <t>-275122019</t>
  </si>
  <si>
    <t>"stropy" 37,53+14,69+90,84</t>
  </si>
  <si>
    <t>"sloupy" (0,4+0,35+0,4)*3,2*7</t>
  </si>
  <si>
    <t>"loubí+atika"3,6*24,264+27,864*0,8</t>
  </si>
  <si>
    <t>242</t>
  </si>
  <si>
    <t>-877342443</t>
  </si>
  <si>
    <t>"omítky"</t>
  </si>
  <si>
    <t>(213,18-17,04)*3,35+17,04*3,45-2,325*3,45-13,7*3,1+(2,05*3,2*2)*0,3*2-237,374</t>
  </si>
  <si>
    <t>"SDK" 49,02</t>
  </si>
  <si>
    <t>243</t>
  </si>
  <si>
    <t>-1865716572</t>
  </si>
  <si>
    <t>8,8+15,476</t>
  </si>
  <si>
    <t>"SDK" 49,02+8,605</t>
  </si>
  <si>
    <t>SO101.4 - Hromadná garáž - Loubí</t>
  </si>
  <si>
    <t>131201101</t>
  </si>
  <si>
    <t>Hloubení nezapažených jam a zářezů s urovnáním dna do předepsaného profilu a spádu v hornině tř. 3 do 100 m3</t>
  </si>
  <si>
    <t>-598456527</t>
  </si>
  <si>
    <t>"patky" 0,6*0,6*0,6*2+0,6*0,6*0,55*3+0,6*0,6*0,35*12</t>
  </si>
  <si>
    <t>131201109</t>
  </si>
  <si>
    <t>Hloubení nezapažených jam a zářezů s urovnáním dna do předepsaného profilu a spádu Příplatek k cenám za lepivost horniny tř. 3</t>
  </si>
  <si>
    <t>-941159539</t>
  </si>
  <si>
    <t>2,538/2</t>
  </si>
  <si>
    <t>132201102</t>
  </si>
  <si>
    <t>Hloubení zapažených i nezapažených rýh šířky do 600 mm s urovnáním dna do předepsaného profilu a spádu v hornině tř. 3 přes 100 m3</t>
  </si>
  <si>
    <t>902449710</t>
  </si>
  <si>
    <t>86,392*0,6*0,95+15,32*1,2+0,6*0,3*1,075*2</t>
  </si>
  <si>
    <t>(29,1+20,985+16,2+20,2+2,445-0,6+3+2,3+7,4+8,8+7,7)*0,6*(1,15-0,8)</t>
  </si>
  <si>
    <t>(20,1+15,62+1,015+7,7+1,7+8,2+2,4+6,8)*0,6*0,35/2</t>
  </si>
  <si>
    <t>30*(0,44+0,35)/2*0,35/2+20,985*0,35/2*0,35/2</t>
  </si>
  <si>
    <t>1550692877</t>
  </si>
  <si>
    <t>102,082/2</t>
  </si>
  <si>
    <t>392082003</t>
  </si>
  <si>
    <t>102,082+2,538</t>
  </si>
  <si>
    <t>-395175755</t>
  </si>
  <si>
    <t>104,62*1,08</t>
  </si>
  <si>
    <t>-700392735</t>
  </si>
  <si>
    <t>"podkladní beton pod O50" 5,24*0,8*0,42</t>
  </si>
  <si>
    <t>-79728676</t>
  </si>
  <si>
    <t>"podkladní beton pod O50" (5,24+0,8*2)*0,42</t>
  </si>
  <si>
    <t>1063315770</t>
  </si>
  <si>
    <t>274313611</t>
  </si>
  <si>
    <t>Základy z betonu prostého pasy betonu kamenem neprokládaného tř. C 16/20</t>
  </si>
  <si>
    <t>-78875197</t>
  </si>
  <si>
    <t>(4,089+25,5-0,6*4+3,5+2,8+5,658-0,6+2,3*3+19,548-0,6*3)*0,6*0,32</t>
  </si>
  <si>
    <t>(2,33+4,47+5,78+5,402+5,215)*0,6*0,32</t>
  </si>
  <si>
    <t>(13,32+2)*0,6*0,6+0,3*0,6*0,76*2</t>
  </si>
  <si>
    <t>-770201091</t>
  </si>
  <si>
    <t>(4,089+25,5-0,6*4+3,5+2,8+5,658-0,6+2,3*3+19,548-0,6*3)*0,15*2</t>
  </si>
  <si>
    <t>(2,33+4,47+5,78+5,402+5,215)*0,15*2</t>
  </si>
  <si>
    <t>(13,32+2)*0,15*2+0,3*0,6*0,15*2*2</t>
  </si>
  <si>
    <t>1243991403</t>
  </si>
  <si>
    <t>275313611</t>
  </si>
  <si>
    <t>Základy z betonu prostého patky a bloky z betonu kamenem neprokládaného tř. C 16/20</t>
  </si>
  <si>
    <t>-1442854526</t>
  </si>
  <si>
    <t>0,6*0,6*0,35*14+0,6*0,6*0,55*3</t>
  </si>
  <si>
    <t>275351121</t>
  </si>
  <si>
    <t>Bednění základů patek zřízení</t>
  </si>
  <si>
    <t>576916136</t>
  </si>
  <si>
    <t>(0,6+0,6)*2*0,15*17</t>
  </si>
  <si>
    <t>275351122</t>
  </si>
  <si>
    <t>Bednění základů patek odstranění</t>
  </si>
  <si>
    <t>223589030</t>
  </si>
  <si>
    <t>953312122</t>
  </si>
  <si>
    <t>Vložky svislé do dilatačních spár z polystyrenových desek extrudovaných včetně dodání a osazení, v jakémkoliv zdivu přes 10 do 20 mm</t>
  </si>
  <si>
    <t>16518474</t>
  </si>
  <si>
    <t>1,7*0,5</t>
  </si>
  <si>
    <t>1572504967</t>
  </si>
  <si>
    <t>M+D ocelové sloupy loubí, vč.kotvení a povrchové úpravy</t>
  </si>
  <si>
    <t>380238145</t>
  </si>
  <si>
    <t>2250</t>
  </si>
  <si>
    <t>1893237197</t>
  </si>
  <si>
    <t>Úroveň 3:</t>
  </si>
  <si>
    <t>D.1.4.1 - ZTI - Vodovod a kanalizace - SO 101.1, 101.2,101.3.101.4</t>
  </si>
  <si>
    <t xml:space="preserve">132 - ZEMNÍ PRÁCE  </t>
  </si>
  <si>
    <t>721 - KANALIZACE - dodávka, montáž</t>
  </si>
  <si>
    <t xml:space="preserve">722 - VODOVOD - dodávka, montáž </t>
  </si>
  <si>
    <t xml:space="preserve">725 - ZAŘIZOVACÍ PŘEDMĚTY - dodávka, montáž </t>
  </si>
  <si>
    <t xml:space="preserve">ZEMNÍ PRÁCE  </t>
  </si>
  <si>
    <t>132-01</t>
  </si>
  <si>
    <t>Hloubení rýh š. do 2,0 m, tř. 3</t>
  </si>
  <si>
    <t>132-02</t>
  </si>
  <si>
    <t>Odvoz a uložení výkopku na skládku do 10,0 km</t>
  </si>
  <si>
    <t>132-03</t>
  </si>
  <si>
    <t>Lože pod potrubí - štěrkopísek - se zhutněním</t>
  </si>
  <si>
    <t>132-04</t>
  </si>
  <si>
    <t>Obsyp potrubí - štěrkopísek - se zhutněním</t>
  </si>
  <si>
    <t>132-05</t>
  </si>
  <si>
    <t>Zásyp rýhy se zhutnením - výkopek</t>
  </si>
  <si>
    <t>132-06</t>
  </si>
  <si>
    <t>Pažení rýhy příložné hl. do 2,0 m - zřízení, odstranění</t>
  </si>
  <si>
    <t>P</t>
  </si>
  <si>
    <t>Poznámka k položce:
( 1 - 39,0 x 1,8 x 2 + D1 - 32,0 x 1,8 x 2 + D2 - 7,0 x 1,5 x 2 + D3 - 24,0 x 1,5 x 2 + D13 - 9,0 x 1,6 x 2 )</t>
  </si>
  <si>
    <t>721</t>
  </si>
  <si>
    <t>KANALIZACE - dodávka, montáž</t>
  </si>
  <si>
    <t>721-01</t>
  </si>
  <si>
    <t>Potrubí plastové připojovací a odpadní - systém HT - dodávka, montáž DN 40</t>
  </si>
  <si>
    <t>721-02</t>
  </si>
  <si>
    <t>Potrubí plastové připojovací a odpadní - systém HT - dodávka, montáž DN 50</t>
  </si>
  <si>
    <t>721-03</t>
  </si>
  <si>
    <t>Potrubí plastové připojovací a odpadní - systém HT - dodávka, montáž DN 100</t>
  </si>
  <si>
    <t>721-04</t>
  </si>
  <si>
    <t>Potrubí plastové svodné - systém KG SN 8 - dodávka, montáž DN 100</t>
  </si>
  <si>
    <t>721-05</t>
  </si>
  <si>
    <t>Potrubí plastové svodné - systém KG SN 8 - dodávka, montáž DN 125</t>
  </si>
  <si>
    <t>721-06</t>
  </si>
  <si>
    <t>Potrubí plastové svodné - systém KG SN 8 - dodávka, montáž DN 150</t>
  </si>
  <si>
    <t>721-07</t>
  </si>
  <si>
    <t>Potrubí plastové svodné - systém KG SN 8 - dodávka, montáž DN 200</t>
  </si>
  <si>
    <t>721-08</t>
  </si>
  <si>
    <t>Potrubí plastové - dodávka, montáž - odvod kondenzátu DN 25</t>
  </si>
  <si>
    <t>721-09</t>
  </si>
  <si>
    <t>Zápachová uzávěrka HL 21</t>
  </si>
  <si>
    <t>ks</t>
  </si>
  <si>
    <t>721-10</t>
  </si>
  <si>
    <t>Zápachová uzávěrka - odvod kondenzátu</t>
  </si>
  <si>
    <t>721-11</t>
  </si>
  <si>
    <t>Větrací hlavice DN 100</t>
  </si>
  <si>
    <t>721-12</t>
  </si>
  <si>
    <t>Lapač střešních splavenin DN 100</t>
  </si>
  <si>
    <t>721-13</t>
  </si>
  <si>
    <t>Vyvedení a upevnění odpadních výpustek</t>
  </si>
  <si>
    <t>721-14</t>
  </si>
  <si>
    <t>Střešní vpust pro zelené střechy DN 100 - vyhřívaná</t>
  </si>
  <si>
    <t>721-15</t>
  </si>
  <si>
    <t>Montáž a dodávka izolace na potrubí odpadní proti rosení DN 100</t>
  </si>
  <si>
    <t>721-16</t>
  </si>
  <si>
    <t>Revizní šachta plastová DN 400 vč. dna a pachotěsného poklopu</t>
  </si>
  <si>
    <t>721-17</t>
  </si>
  <si>
    <t>Revizní šachta plastová DN 400 vč. dna a pachotěsného poklopu - spadišťová</t>
  </si>
  <si>
    <t>721-18</t>
  </si>
  <si>
    <t>Zkouška těsnosti kanalizace vodou</t>
  </si>
  <si>
    <t>721-19</t>
  </si>
  <si>
    <t>%</t>
  </si>
  <si>
    <t>722</t>
  </si>
  <si>
    <t xml:space="preserve">VODOVOD - dodávka, montáž </t>
  </si>
  <si>
    <t>722-01</t>
  </si>
  <si>
    <t>Potrubí plastové PPR PN20 - dodávka, montáž d20</t>
  </si>
  <si>
    <t>722-02</t>
  </si>
  <si>
    <t>Potrubí plastové PPR PN20 - dodávka, montáž d25</t>
  </si>
  <si>
    <t>722-03</t>
  </si>
  <si>
    <t>Potrubí plastové PPR PN20 - dodávka, montáž d32</t>
  </si>
  <si>
    <t>722-04</t>
  </si>
  <si>
    <t>Potrubí plastové PPR PN20 - dodávka, montáž d40</t>
  </si>
  <si>
    <t>722-05</t>
  </si>
  <si>
    <t>Žlab podpůrný pozinkovaný pro uhycení potrubí DN 25</t>
  </si>
  <si>
    <t>722-06</t>
  </si>
  <si>
    <t>Žlab podpůrný pozinkovaný pro uhycení potrubí DN 32</t>
  </si>
  <si>
    <t>722-07</t>
  </si>
  <si>
    <t>Návleková izolace na potrubí tl. 9 mm - dodávka, montáž DN 15</t>
  </si>
  <si>
    <t>722-08</t>
  </si>
  <si>
    <t>Návleková izolace na potrubí tl. 9 mm - dodávka, montáž DN 20</t>
  </si>
  <si>
    <t>722-09</t>
  </si>
  <si>
    <t>Návleková izolace na potrubí tl. 9 mm - dodávka, montáž DN 25</t>
  </si>
  <si>
    <t>722-10</t>
  </si>
  <si>
    <t>Návleková izolace na potrubí tl. 9 mm - dodávka, montáž DN 32</t>
  </si>
  <si>
    <t>722-11</t>
  </si>
  <si>
    <t>Potrubí plastové - dodávka, montáž HDPE d32 SDR 11</t>
  </si>
  <si>
    <t>722-12</t>
  </si>
  <si>
    <t>Kulový kohout voda DN 15</t>
  </si>
  <si>
    <t>722-13</t>
  </si>
  <si>
    <t>Kulový kohout voda DN 25</t>
  </si>
  <si>
    <t>722-14</t>
  </si>
  <si>
    <t>Kulový kohout voda DN 32</t>
  </si>
  <si>
    <t>722-15</t>
  </si>
  <si>
    <t>Rohový ventil DN 15</t>
  </si>
  <si>
    <t>722-16</t>
  </si>
  <si>
    <t>Kulový kohout voda DN 25 s vypouštěním</t>
  </si>
  <si>
    <t>722-17</t>
  </si>
  <si>
    <t>Kulový kohout voda DN 32 s vypouštěním</t>
  </si>
  <si>
    <t>722-18</t>
  </si>
  <si>
    <t>Oddělovací armatura DN 25 - typ BA</t>
  </si>
  <si>
    <t>722-19</t>
  </si>
  <si>
    <t>Ventil výtokový DN 15 se šroubením na hadici</t>
  </si>
  <si>
    <t>722-20</t>
  </si>
  <si>
    <t>Zpětná klapka DN 25</t>
  </si>
  <si>
    <t>722-21</t>
  </si>
  <si>
    <t>Zpětná klapka DN 32</t>
  </si>
  <si>
    <t>722-22</t>
  </si>
  <si>
    <t>Pojistná sada k ZO</t>
  </si>
  <si>
    <t>722-23</t>
  </si>
  <si>
    <t>Vodoměr podružný 2,5 m3/h</t>
  </si>
  <si>
    <t>722-24</t>
  </si>
  <si>
    <t>Vyvedení a upevnění výpustek vč. nástěnky</t>
  </si>
  <si>
    <t>722-25</t>
  </si>
  <si>
    <t>Tlaková zkouška potrubí</t>
  </si>
  <si>
    <t>722-26</t>
  </si>
  <si>
    <t>Proplach a desinfekce potrubí</t>
  </si>
  <si>
    <t>722-27</t>
  </si>
  <si>
    <t>725</t>
  </si>
  <si>
    <t xml:space="preserve">ZAŘIZOVACÍ PŘEDMĚTY - dodávka, montáž </t>
  </si>
  <si>
    <t>725-01</t>
  </si>
  <si>
    <t>Klozet z bílého diturvitu závěsný, sedátko plastové s krytem a brzdou</t>
  </si>
  <si>
    <t>725-02</t>
  </si>
  <si>
    <t>Předstěnový systém WC samonosný do SDK, splachovací tlačítko</t>
  </si>
  <si>
    <t>725-03</t>
  </si>
  <si>
    <t>Umyvadlo z bílého diturvitu , sifon</t>
  </si>
  <si>
    <t>725-04</t>
  </si>
  <si>
    <t>Baterie umyvadlová páková stojánková vč. rohových ventilů</t>
  </si>
  <si>
    <t>725-05</t>
  </si>
  <si>
    <t>Baterie umyvadlová stojánková automatická vč. zdroje a rohových ventilů</t>
  </si>
  <si>
    <t>725-06</t>
  </si>
  <si>
    <t>Zápachová uzávěrka dřezová DN 50</t>
  </si>
  <si>
    <t>725-07</t>
  </si>
  <si>
    <t>Zápachová uzávěrka pračková , rohový ventil pračkový</t>
  </si>
  <si>
    <t>725-08</t>
  </si>
  <si>
    <t>Baterie dřezová páková stojánková vč. rohových ventilů</t>
  </si>
  <si>
    <t>725-09</t>
  </si>
  <si>
    <t>Výlevka z bílého diturvitu závěsná</t>
  </si>
  <si>
    <t>725-10</t>
  </si>
  <si>
    <t>Baterie dřezová páková nástěnná</t>
  </si>
  <si>
    <t>725-11</t>
  </si>
  <si>
    <t>Splachovací nádržka vysokopoložená</t>
  </si>
  <si>
    <t>725-12</t>
  </si>
  <si>
    <t>Klozet nerezový závěsný - invalidé - antivandal , sedátko</t>
  </si>
  <si>
    <t>725-13</t>
  </si>
  <si>
    <t>Předstěnový systém WC samonosný do SDK - invalidé , splachovací tlačítko , oddálené splachování pneumatické - antivandal</t>
  </si>
  <si>
    <t>725-14</t>
  </si>
  <si>
    <t>Umyvadlo nerezové - invalidé , sifon - antivandal</t>
  </si>
  <si>
    <t>725-15</t>
  </si>
  <si>
    <t>Baterie umyvadlová páková stojánková - invalidé - automatická vč. zdroje - antivandal</t>
  </si>
  <si>
    <t>725-16</t>
  </si>
  <si>
    <t>Klozet z bílého diturvitu závěsný - invalidé, sedátko plastové s krytem</t>
  </si>
  <si>
    <t>725-17</t>
  </si>
  <si>
    <t>Předstěnový systém WC samonosný do SDK - invalidé , splachovací tlačítko , oddálené splachování pneumatické</t>
  </si>
  <si>
    <t>725-18</t>
  </si>
  <si>
    <t>Umyvadlo z bílého diturvitu - invalidé , sifon</t>
  </si>
  <si>
    <t>725-19</t>
  </si>
  <si>
    <t>Baterie umyvadlová stojánková automatická vč. zdroje - invalidé</t>
  </si>
  <si>
    <t>725-20</t>
  </si>
  <si>
    <t>El. zásobníkový ohřívač 80 l stojatý - 2,0 kW/230V</t>
  </si>
  <si>
    <t>725-21</t>
  </si>
  <si>
    <t>El. beztlakový ohřívač vody vč. baterie</t>
  </si>
  <si>
    <t>725-22</t>
  </si>
  <si>
    <t>D.1.4.2 - Vytápění - SO 101.2</t>
  </si>
  <si>
    <t>728 - Vzduchotechnika</t>
  </si>
  <si>
    <t>733 - Rozvod potrubí</t>
  </si>
  <si>
    <t>767 - Konstrukce zámečnické</t>
  </si>
  <si>
    <t>799 - Ostatní</t>
  </si>
  <si>
    <t>728</t>
  </si>
  <si>
    <t>Vzduchotechnika</t>
  </si>
  <si>
    <t>728111125</t>
  </si>
  <si>
    <t>Montáž potrubí plechového čtyřhranného do 2,00 m2</t>
  </si>
  <si>
    <t>B0403_VZT_R32</t>
  </si>
  <si>
    <t>Chladivo R32</t>
  </si>
  <si>
    <t>Poznámka k položce:
Včetně dodávky vody, uzavření a zabezpečení konců potrubí.</t>
  </si>
  <si>
    <t>B0403_VZT04</t>
  </si>
  <si>
    <t>Dálkové ovládaní</t>
  </si>
  <si>
    <t>B0403_VZT06</t>
  </si>
  <si>
    <t>Potrubí čtyřhranné</t>
  </si>
  <si>
    <t>B0403_VZT07</t>
  </si>
  <si>
    <t>Montážní materiál</t>
  </si>
  <si>
    <t>soubor</t>
  </si>
  <si>
    <t>B0403_VZT08</t>
  </si>
  <si>
    <t>Těsnící materiál</t>
  </si>
  <si>
    <t>Poznámka k položce:
Těsnící materiál pro kompletaci VZT.</t>
  </si>
  <si>
    <t>B0403_VZT09</t>
  </si>
  <si>
    <t>Spojovací materiál</t>
  </si>
  <si>
    <t>Poznámka k položce:
Spojovací materiál pro montáž potrubí.</t>
  </si>
  <si>
    <t>B0403_728_V01</t>
  </si>
  <si>
    <t>Výustka - velikost 700 x 200 mm, v barvě bilé RAL 9010 (standard)</t>
  </si>
  <si>
    <t>B0403_728_V02</t>
  </si>
  <si>
    <t>Výustka - velikost 700 x 300 mm, v barvě bilé RAL 9010 (standard)</t>
  </si>
  <si>
    <t>B0403_728_V03</t>
  </si>
  <si>
    <t>Výustka 2 - velikost 700 x 300 mm, v úpravě elox hliník</t>
  </si>
  <si>
    <t>B0403_VZT01</t>
  </si>
  <si>
    <t>Venkovní inventorová jednotka; chladivo R410A; Qch = 16,0kW; Qt=18,0kW</t>
  </si>
  <si>
    <t>B0403_VZT02</t>
  </si>
  <si>
    <t>Vnitřní jednotka kanálová; chladivo R32; Qch=2,5kW; Qt=2,8kW</t>
  </si>
  <si>
    <t>B0403_VZT03</t>
  </si>
  <si>
    <t>Vnitřní jednotka kanálová; chladivo R32; Qch=3,5kW; Qt=3,9kW</t>
  </si>
  <si>
    <t>B0403_VZT05</t>
  </si>
  <si>
    <t>Centrální ovladač až pro 16 vnitřních jednotek - SCC16</t>
  </si>
  <si>
    <t>998728201</t>
  </si>
  <si>
    <t>Přesun hmot pro vzduchotechniku, výšky do 6 m</t>
  </si>
  <si>
    <t>998732201</t>
  </si>
  <si>
    <t>Přesun hmot pro strojovny, výšky do 6 m</t>
  </si>
  <si>
    <t>733</t>
  </si>
  <si>
    <t>Rozvod potrubí</t>
  </si>
  <si>
    <t>733190109</t>
  </si>
  <si>
    <t>Tlaková zkouška potrubí DN 15</t>
  </si>
  <si>
    <t>B0403_733_01</t>
  </si>
  <si>
    <t>Izolovaný prostup přes střechu</t>
  </si>
  <si>
    <t>kpl</t>
  </si>
  <si>
    <t>B0403_23033000</t>
  </si>
  <si>
    <t>Měděná Cu trubka izolovaná dual 1/4" + 3/8", stěna 0,8mm</t>
  </si>
  <si>
    <t>998733201</t>
  </si>
  <si>
    <t>Přesun hmot pro rozvody potrubí, výšky do 6 m</t>
  </si>
  <si>
    <t>767995102</t>
  </si>
  <si>
    <t>Výroba a montáž kov. atypických konstr. do 10 kg</t>
  </si>
  <si>
    <t>B0403_767_01</t>
  </si>
  <si>
    <t>konstrukce pomocné zámečnické ( závěsy, podpěry)</t>
  </si>
  <si>
    <t>799</t>
  </si>
  <si>
    <t>Ostatní</t>
  </si>
  <si>
    <t>900</t>
  </si>
  <si>
    <t>HZS stavební dělník v tarifní třídě 7</t>
  </si>
  <si>
    <t>h</t>
  </si>
  <si>
    <t>B0403_799_01</t>
  </si>
  <si>
    <t>Protipožární opatření pro rozvody</t>
  </si>
  <si>
    <t>Poznámka k položce:
Položka obsahuje dodávku a montáž protipožárních ucpávek, které jsou nutné k utěsnění prostupů v požárně dělicích kontrukcích.</t>
  </si>
  <si>
    <t>B0403_799_02</t>
  </si>
  <si>
    <t>Autorský dozor</t>
  </si>
  <si>
    <t>Poznámka k položce:
•účast na kontrolních dnech a prohlídkách stavby a konzultace na staveništi
•kontrola provádění stavby podle prováděcí dokumentace
•kontrola souladu provádění stavby s podmínkami územního rozhodnutí, stavebního povolení
•odsouhlasení použitých materiálů a výrobků se srovnávacím standardem daným fází č. 5 a 6
•kontrola dodržování opatření a řešení environmentálních podmínek
•dohled na odstraňování kolaudačních závad</t>
  </si>
  <si>
    <t>B0403_799_03</t>
  </si>
  <si>
    <t>Náklady na staveniště</t>
  </si>
  <si>
    <t>Poznámka k položce:
Náklady na zřízení a vybavení objektů zařízení staveniště, náklady na energie spotřebované dodavatelem v rámci provozu zařízení staveniště, náklady na potřebný úklid v prostorách
zařízení staveniště, náklady na nutnou údržbu a opravy na objektech zařízení staveniště a na přípojkách energií.</t>
  </si>
  <si>
    <t>B0403_799_04</t>
  </si>
  <si>
    <t>Proojektová dokumentace skutečného stavu</t>
  </si>
  <si>
    <t>Poznámka k položce:
Náklady na vyhotovení dokumentace skutečného provedení stavby a její předání objednateli v požadované formě a požadovaném počtu.</t>
  </si>
  <si>
    <t>B0403_799_05</t>
  </si>
  <si>
    <t>Doprava</t>
  </si>
  <si>
    <t>km</t>
  </si>
  <si>
    <t>B0403_799_06</t>
  </si>
  <si>
    <t>Montážní plošina (do výšky 3m) - zapůjčení</t>
  </si>
  <si>
    <t>hod</t>
  </si>
  <si>
    <t>B0403_799_07</t>
  </si>
  <si>
    <t>Štítky a značení (pro řešený rozsah)</t>
  </si>
  <si>
    <t>Poznámka k položce:
V ceně je zahrnuta dodávka a montáž 20 štítků pro označení jednotlivých větví.</t>
  </si>
  <si>
    <t>D.1.4.3 - Vzduchotechnika - SO 101.1, 101.2,101.3</t>
  </si>
  <si>
    <t>AHU1 - Informační centrum</t>
  </si>
  <si>
    <t>EF1. - Schodiště A- Větrání</t>
  </si>
  <si>
    <t>EF2. - Technická místnost EPS- Větrání</t>
  </si>
  <si>
    <t>EF3. - Schodiště A- Větrání</t>
  </si>
  <si>
    <t>EF4. - Technická mísnost elektro- větrání</t>
  </si>
  <si>
    <t>EF5 - Odpadové hospodářství- větrání</t>
  </si>
  <si>
    <t>DF1. - Garáže</t>
  </si>
  <si>
    <t>999 - Ostatní náklady</t>
  </si>
  <si>
    <t>AHU1</t>
  </si>
  <si>
    <t>Informační centrum</t>
  </si>
  <si>
    <t>AHU1.001</t>
  </si>
  <si>
    <t>Větrací rekuperační jednotka - vnitřní provedení s komorami uspořádanými vedle sebe. Přívod : Filtr M5, deskový výměník (účinnost 88 %) včetně obtoku, elektrický ohřívač, ventilátor. Odvod: Filtr M5, ventilátor</t>
  </si>
  <si>
    <t>Poznámka k položce:
Vp=1890m3/hod Pext.=250Pa Vo=1890m3/hod Pext.=250Pa,  rozměry: 1700x1600x500 mm, hmotnost 250 kg, Příkon 0,78kW, 3KW elektrický ohřívač, Proud 4,0 A, Napájení 230V, Napájení ohřívače 400 V.   vč. montáže</t>
  </si>
  <si>
    <t>AHU1.002</t>
  </si>
  <si>
    <t>Podstropní závěsy, vč. montáže</t>
  </si>
  <si>
    <t>AHU1.003</t>
  </si>
  <si>
    <t>Sokl izolovaný čtyřhranný vč. okapnice. Na střeše osazený pod ventilátorem Sklon nutno změřit přímo na stavbě, 450x250 výška 800 mm, vč. montáže</t>
  </si>
  <si>
    <t>AHU1.051</t>
  </si>
  <si>
    <t>Tlumič hluku čtyřhraný - s těsněním, šířka kulys 100, rozměr 650x435, délka 1500 mm, počet kulis 4, vč. montáže</t>
  </si>
  <si>
    <t>AHU1.052</t>
  </si>
  <si>
    <t>Tlumič hluku čtyřhraný - s těsněním, šířka kulys 100, rozměr 450x355, délka 1500 mm, počet kulis 3, vč. montáže</t>
  </si>
  <si>
    <t>AHU1.201</t>
  </si>
  <si>
    <t>Vyústka do čtyřhranného potrubí - dvouřadá, bílá RAL 9010, motážní rámeček, horizontální lamely, 400x150, vč. montáže</t>
  </si>
  <si>
    <t>AHU1.202</t>
  </si>
  <si>
    <t>Vyústka do čtyřhranného potrubí - dvouřadá, elox hliník, motážní rámeček, horizontální lamely, 425x125, vč. montáže</t>
  </si>
  <si>
    <t>AHU1.203</t>
  </si>
  <si>
    <t>Vyústka do čtyřhranného potrubí - dvouřadá, bílá RAL 9010, motážní rámeček, horizontální lamely, 325x125, vč. montáže</t>
  </si>
  <si>
    <t>AHU1.251</t>
  </si>
  <si>
    <t>Vyústka do čtyřhranného potrubí - jednořadá, elox hliník, motážní rámeček, horizontální lamely, 425x125, vč. montáže</t>
  </si>
  <si>
    <t>AHU1.252</t>
  </si>
  <si>
    <t>Talířový ventil kovový - odvodní vč. upínacího kroužku a zděře, bilé RAL 9010, DN 160, vč. montáže</t>
  </si>
  <si>
    <t>AHU1.253</t>
  </si>
  <si>
    <t>Talířový ventil kovový - odvodní vč. upínacího kroužku a zděře, bilé RAL 9010, DN 125, vč. montáže</t>
  </si>
  <si>
    <t>AHU1.501</t>
  </si>
  <si>
    <t>Sací/výfukový sešikmený díl pod úhlem 60° čtyřhranný vč. pletiva 10x10, 450x355, vč. montáže</t>
  </si>
  <si>
    <t>AHU1.601</t>
  </si>
  <si>
    <t>Ohebná Al laminátová hluktlumící hadice, DN 160, vč. montáže</t>
  </si>
  <si>
    <t>bm</t>
  </si>
  <si>
    <t>AHU1.602</t>
  </si>
  <si>
    <t>Ohebná Al laminátová hluktlumící hadice, DN 125, vč. montáže</t>
  </si>
  <si>
    <t>AHU1.701</t>
  </si>
  <si>
    <t>Kruhové potrubí SPIRO z poz. plechu sk. I v běžném provedení, třída těsnosti A, DN 200, vč. montáže</t>
  </si>
  <si>
    <t>AHU1.702</t>
  </si>
  <si>
    <t>Kruhové potrubí SPIRO z poz. plechu sk. I v běžném provedení, třída těsnosti A, DN 160, vč. montáže</t>
  </si>
  <si>
    <t>AHU1.703</t>
  </si>
  <si>
    <t>Kruhové potrubí SPIRO z poz. plechu sk. I v běžném provedení, třída těsnosti A, DN 125, vč. montáže</t>
  </si>
  <si>
    <t>AHU1.801</t>
  </si>
  <si>
    <t>Ocelové čtyřhranné potrubí sk.I tl. (1+4) s těsností A, rovné, vč. montáže</t>
  </si>
  <si>
    <t>AHU1.802</t>
  </si>
  <si>
    <t>Ocelové čtyřhranné potrubí sk.I tl. (1+4) s těsností A, tvrovky, vč. montáže</t>
  </si>
  <si>
    <t>AHU1.901</t>
  </si>
  <si>
    <t>Samolepící parotěsná kaučuková izolace s Al polepem, 30mm, vč. montáže</t>
  </si>
  <si>
    <t>AHU1.902</t>
  </si>
  <si>
    <t>Tepelná a hluková izolace v plechu, 100mm, vč. montáže</t>
  </si>
  <si>
    <t>AHU1.903</t>
  </si>
  <si>
    <t>Tepelná a hluková izolace z kamenné vlny s Al polepem, 60mm, vč. montáže</t>
  </si>
  <si>
    <t>AHU1.904</t>
  </si>
  <si>
    <t>Požární izolace s odolností 30 min, vč. montáže</t>
  </si>
  <si>
    <t>EF1.</t>
  </si>
  <si>
    <t>Schodiště A- Větrání</t>
  </si>
  <si>
    <t>EF1.001</t>
  </si>
  <si>
    <t>Střešní ventilátor s asynchroním motorema v provedení s protidešťovou stříškou, V=130m3/h, Pex=120 Pa, DN 150, Příkon=0,05kW, Proud 0,23A, Napětí 230V, vč. montáže</t>
  </si>
  <si>
    <t>EF1.002</t>
  </si>
  <si>
    <t>Pružná spojka vč. spojovací manžety, DN 160, vč. montáže</t>
  </si>
  <si>
    <t>EF1.003</t>
  </si>
  <si>
    <t>Zpětná klapka - kruhová - pozinkovaná, DN 160, vč. montáže</t>
  </si>
  <si>
    <t>EF1.004</t>
  </si>
  <si>
    <t>Sokl izolovaný kruhový vč. okapnice. Na střeše osazený pod ventilátorem Sklon nutno změřit přímo na stavbě, DN 160, délka 650mm, vč. montáže, vč. montáže</t>
  </si>
  <si>
    <t>EF1.101</t>
  </si>
  <si>
    <t>Regulační klapka - čtyřhranná - hliníková - vícelistá, těsná - s přípravou pro servo, 200x200, vč. montáže</t>
  </si>
  <si>
    <t>EF1.102</t>
  </si>
  <si>
    <t>Servopohon otočný, on/off, s připojovacím kabelem, 230 V, vč. montáže</t>
  </si>
  <si>
    <t>EF1.251</t>
  </si>
  <si>
    <t>Vyústka do čtyřhranného potrubí - jednořadá, motážnírámeček, horizontální lamely, RAL dle investora, 225x75, vč. montáže</t>
  </si>
  <si>
    <t>EF1.201</t>
  </si>
  <si>
    <t>Krycí mřížka čtyřhranná po potrubí, pletivo 10x10, 200x200, vč. montáže</t>
  </si>
  <si>
    <t>EF1.501</t>
  </si>
  <si>
    <t>Protidešťová žaluzie - pozinkovaná, čtyřhranná, s pletivem, 200x200, vč. montáže</t>
  </si>
  <si>
    <t>EF1.701</t>
  </si>
  <si>
    <t>EF1.801</t>
  </si>
  <si>
    <t>EF1.801.1</t>
  </si>
  <si>
    <t>Ocelové čtyřhranné potrubí sk.I tl. (1+4) s těsností A, tvarovky, vč. montáže</t>
  </si>
  <si>
    <t>EF1.901</t>
  </si>
  <si>
    <t>Samolepící parotěsná kaučuková izolace s Al polepem, 25mm, vč. montáže</t>
  </si>
  <si>
    <t>EF2.</t>
  </si>
  <si>
    <t>Technická místnost EPS- Větrání</t>
  </si>
  <si>
    <t>EF2.001</t>
  </si>
  <si>
    <t>Ventilátor do kruhového potrubí, max. Vo=150m3/hod, max. 29W, Pex=50 Pa, DN 100, Příkon=0,029kW, Proud 0,17A, Napětí 230V, vč. montáže</t>
  </si>
  <si>
    <t>EF2.002</t>
  </si>
  <si>
    <t>Pružná spojka vč. spojovací manžety, DN 125, vč. montáže</t>
  </si>
  <si>
    <t>EF2.003</t>
  </si>
  <si>
    <t>Zpětná klapka - kruhová - pozinkovaná, DN 125, vč. montáže</t>
  </si>
  <si>
    <t>EF2.051</t>
  </si>
  <si>
    <t>Kruhový tlumič hluku - bez přírub - s těsněním, DN 150, délka 500mm, vč. montáže</t>
  </si>
  <si>
    <t>EF2.101</t>
  </si>
  <si>
    <t>EF2.102</t>
  </si>
  <si>
    <t>EF2.251</t>
  </si>
  <si>
    <t>Vyústka do čtyřhranného potrubí - jednořadá, pozink, regulace, horizontální lamely, 225x75, vč. montáže</t>
  </si>
  <si>
    <t>EF2.201</t>
  </si>
  <si>
    <t>EF2.501</t>
  </si>
  <si>
    <t>EF2.701</t>
  </si>
  <si>
    <t>EF2.801</t>
  </si>
  <si>
    <t>EF2.801.1</t>
  </si>
  <si>
    <t>Ocelové čtyřhranné potrubí sk.I tl. (1+4) s těsností A, tvarpvky, vč. montáže</t>
  </si>
  <si>
    <t>EF2.901</t>
  </si>
  <si>
    <t>Samolepící parotěsná kaučuková izolace s Al polepem, 25 mm, vč. montáže</t>
  </si>
  <si>
    <t>EF3.</t>
  </si>
  <si>
    <t>EF3.001</t>
  </si>
  <si>
    <t>Střešní ventilátor s asynchroním motorema v provedení s protidešťovou stříškou, V=190m3/h, Pex=100 Pa, DN 150, Příkon=0,05kW, Proud 0,23A, Napětí 230V, vč. montáže</t>
  </si>
  <si>
    <t>EF3.002</t>
  </si>
  <si>
    <t>EF3.003</t>
  </si>
  <si>
    <t>EF3.004</t>
  </si>
  <si>
    <t>Sokl izolovaný kruhový vč. okapnice. Na střeše osazený pod ventilátorem Sklon nutno změřit přímo na stavbě, DN 160, vč. montáže</t>
  </si>
  <si>
    <t>EF3.101</t>
  </si>
  <si>
    <t>Regulační klapka - čtyřhranná - hliníková - vícelistá, těsná - s přípravou pro servo, 250x160, vč. montáže</t>
  </si>
  <si>
    <t>EF3.102</t>
  </si>
  <si>
    <t>EF3.251</t>
  </si>
  <si>
    <t>Vyústka do čtyřhranného potrubí - jednořadá, montážní rámeček, horizontální lamely, RAL dle investora, 325x75, vč. montáže</t>
  </si>
  <si>
    <t>EF3.201</t>
  </si>
  <si>
    <t>Vyústka do čtyřhranného potrubí - dvouřaddá, montážní rámeček, horizontální lamely, RAL dle investora, 325x75, vč. montáže</t>
  </si>
  <si>
    <t>EF3.501</t>
  </si>
  <si>
    <t>Protidešťová žaluzie - pozinkovaná, čtyřhranná, s pletivem, 250x160, vč. montáže</t>
  </si>
  <si>
    <t>EF3.701</t>
  </si>
  <si>
    <t>Kruhové potrubí SPIRO z poz. plechu sk. I v běžném provedení, DN 160, vč. montáže</t>
  </si>
  <si>
    <t>EF3.801</t>
  </si>
  <si>
    <t>EF3.802</t>
  </si>
  <si>
    <t>EF3.901</t>
  </si>
  <si>
    <t>EF4.</t>
  </si>
  <si>
    <t>Technická mísnost elektro- větrání</t>
  </si>
  <si>
    <t>EF4.001</t>
  </si>
  <si>
    <t>Střešní ventilátor s asynchroním motorema v provedení s protidešťovou stříškou, V=120m3/h, Pex=120 Pa, DN 150,Příkon=0,05kW, Proud 0,23A, Napětí 230V, vč. montáže</t>
  </si>
  <si>
    <t>EF4.002</t>
  </si>
  <si>
    <t>Pružná spojka vč. spojovací manžety, DN160, vč. montáže</t>
  </si>
  <si>
    <t>EF4.003</t>
  </si>
  <si>
    <t>Zpětná klapka - kruhová - pozinkovaná, DN160, vč. montáže</t>
  </si>
  <si>
    <t>EF4.004</t>
  </si>
  <si>
    <t>Sokl izolovaný kruhový vč. okapnice. Na střeše osazený pod ventilátorem Sklon nutno změřit přímo na stavbě, DN160, vč. montáže</t>
  </si>
  <si>
    <t>EF4.101</t>
  </si>
  <si>
    <t>EF4.102</t>
  </si>
  <si>
    <t>EF4.251</t>
  </si>
  <si>
    <t>Vyústka do kruhového potrubí - jednořadá, pozink, regulace, horizontální lamely, 225x75, vč. montáže</t>
  </si>
  <si>
    <t>EF4.201</t>
  </si>
  <si>
    <t>EF4.501</t>
  </si>
  <si>
    <t>Protidešťová žaluzie - pozinkovaná, s pletivem, 200x200, vč. montáže</t>
  </si>
  <si>
    <t>EF4.701</t>
  </si>
  <si>
    <t>EF4.801</t>
  </si>
  <si>
    <t>EF4.901</t>
  </si>
  <si>
    <t>EF5</t>
  </si>
  <si>
    <t>Odpadové hospodářství- větrání</t>
  </si>
  <si>
    <t>EF5.001</t>
  </si>
  <si>
    <t>Střešní ventilátor s asynchroním motorema v provedení s protidešťovou stříškou, V=540m3/h, Pex=40 Pa, DN 200, Příkon=0,098kW, Proud 0,6A, Napětí 230V, vč. montáže</t>
  </si>
  <si>
    <t>EF5.002</t>
  </si>
  <si>
    <t>Pružná spojka vč. spojovací manžety, DN 200, vč. montáže</t>
  </si>
  <si>
    <t>EF5.003</t>
  </si>
  <si>
    <t>Zpětná klapka - kruhová - pozinkovaná, DN 200, vč. montáže</t>
  </si>
  <si>
    <t>EF5.004</t>
  </si>
  <si>
    <t>Sokl izolovaný kruhový vč. okapnice. Na střeše osazený pod ventilátorem Sklon nutno změřit přímo na stavbě, DN 200, vč. montáže</t>
  </si>
  <si>
    <t>EF5.101</t>
  </si>
  <si>
    <t>Regulační klapka - čtyřhranná - hliníková - vícelistá, těsná - s přípravou pro servo, 250x200, vč. montáže</t>
  </si>
  <si>
    <t>EF5.102</t>
  </si>
  <si>
    <t>EF5.251</t>
  </si>
  <si>
    <t>Vyústka do kruhového potrubí - jednořadá, montážní rámeček, horizontální lamely, RAL dle investora, 225x75, vč. montáže</t>
  </si>
  <si>
    <t>EF5.201</t>
  </si>
  <si>
    <t>Krycí mřížka čtyřhranná po potrubí, pletivo 10x10, 250x200, vč. montáže</t>
  </si>
  <si>
    <t>EF5.501</t>
  </si>
  <si>
    <t>Protidešťová žaluzie - pozinkovaná, čtyřhranná, s pletivem, 250x200, vč. montáže</t>
  </si>
  <si>
    <t>EF5.701</t>
  </si>
  <si>
    <t>EF5.801</t>
  </si>
  <si>
    <t>EF5.802</t>
  </si>
  <si>
    <t>EF5.901</t>
  </si>
  <si>
    <t>DF1.</t>
  </si>
  <si>
    <t>Garáže</t>
  </si>
  <si>
    <t>DF1.001</t>
  </si>
  <si>
    <t>Podstropní Jet jednotka, radiální, dvouotáčkové, řízení dle CO2 čidle (dod. MaR), vč. montáže</t>
  </si>
  <si>
    <t>DF1.002</t>
  </si>
  <si>
    <t>999</t>
  </si>
  <si>
    <t>Ostatní náklady</t>
  </si>
  <si>
    <t>999.001</t>
  </si>
  <si>
    <t>Náklady na dopravu</t>
  </si>
  <si>
    <t>999.002</t>
  </si>
  <si>
    <t>Vnitrostaveništní doprava</t>
  </si>
  <si>
    <t>999.003</t>
  </si>
  <si>
    <t>Zařízení staveniště</t>
  </si>
  <si>
    <t>999.004</t>
  </si>
  <si>
    <t>Ekologická likvidace odpadu, závěrečný úklid</t>
  </si>
  <si>
    <t>999.005</t>
  </si>
  <si>
    <t>Stavební přípomoce</t>
  </si>
  <si>
    <t>999.006</t>
  </si>
  <si>
    <t>999.007</t>
  </si>
  <si>
    <t>999.008</t>
  </si>
  <si>
    <t>999.009</t>
  </si>
  <si>
    <t>Nosný nestandardní závěsný materiál</t>
  </si>
  <si>
    <t>999.010</t>
  </si>
  <si>
    <t>Montážní mechanismy, plošiny, lešení</t>
  </si>
  <si>
    <t>999.011</t>
  </si>
  <si>
    <t>Značení vzduchotechnického zařízení a potrubí dle platných ČSN</t>
  </si>
  <si>
    <t>999.012</t>
  </si>
  <si>
    <t>Komplexní vyzkoušení a zaregulování systému, zaškolení obsluhy</t>
  </si>
  <si>
    <t>999.013</t>
  </si>
  <si>
    <t>Koordinace s navazujícími profesemi. Práce při montáži a oživení zařízení.</t>
  </si>
  <si>
    <t>999.014</t>
  </si>
  <si>
    <t>Výrobní dokumentace</t>
  </si>
  <si>
    <t>999.015</t>
  </si>
  <si>
    <t>Předávací dokumentace</t>
  </si>
  <si>
    <t>999.016</t>
  </si>
  <si>
    <t>Dokumentace skutečného stavu</t>
  </si>
  <si>
    <t>01 - Připojení - SO 101.1, 101.2,101.3.101.4</t>
  </si>
  <si>
    <t>M21 - Elektromontáže</t>
  </si>
  <si>
    <t>M21</t>
  </si>
  <si>
    <t>Elektromontáže</t>
  </si>
  <si>
    <t>210810117R04</t>
  </si>
  <si>
    <t>Kabel CYKY-m 1 kV 4x240 pevně uložený</t>
  </si>
  <si>
    <t>34111673R4</t>
  </si>
  <si>
    <t>Kabel silový s Cu jádrem 1 kV 1-CYKY 4 x 240</t>
  </si>
  <si>
    <t>357-3-004</t>
  </si>
  <si>
    <t>Přípojení na přípojkovú skříň SR622, dle dokumetnace</t>
  </si>
  <si>
    <t>210-006</t>
  </si>
  <si>
    <t>Výkop komplet, 40m včetně výkopu, pískového lože, chráničky, folie a zasypání</t>
  </si>
  <si>
    <t>005231010R</t>
  </si>
  <si>
    <t>Revize</t>
  </si>
  <si>
    <t>34195R10</t>
  </si>
  <si>
    <t>Materiál pro elektroinstalaci - podružný materiál, svorky, vázací pásky a podobně</t>
  </si>
  <si>
    <t>Úroveň 5:</t>
  </si>
  <si>
    <t>02_001 - Silnoproud</t>
  </si>
  <si>
    <t>M21_1 - Parkoviště</t>
  </si>
  <si>
    <t>M21_2 - Infocentrum</t>
  </si>
  <si>
    <t>M21_3 - Společné protory bytového domu</t>
  </si>
  <si>
    <t>M21_1</t>
  </si>
  <si>
    <t>Parkoviště</t>
  </si>
  <si>
    <t>210810045</t>
  </si>
  <si>
    <t>Kabel CYKY-m 750 V 3 x 1,5 mm2 pevně uložený</t>
  </si>
  <si>
    <t>34111033</t>
  </si>
  <si>
    <t>Kabel silový s Cu jádrem 750 V CYKY-O 3 x 1,5 mm2</t>
  </si>
  <si>
    <t>210810041SKH</t>
  </si>
  <si>
    <t>Kabel CSKH 2 x 1,5 mm2 pevně uložený</t>
  </si>
  <si>
    <t>341118621C</t>
  </si>
  <si>
    <t>Kabel 1-CSKH-V180 P60-R 2x1,5 mm2</t>
  </si>
  <si>
    <t>210810046</t>
  </si>
  <si>
    <t>Kabel CYKY-m 750 V 3 x 2,5 mm2 pevně uložený včetně dodávky kabelu</t>
  </si>
  <si>
    <t>210810055</t>
  </si>
  <si>
    <t>Kabel CYKY-m 750 V 5 x 1,5 mm2 pevně uložený včetně dodávky kabelu</t>
  </si>
  <si>
    <t>210810046SKH</t>
  </si>
  <si>
    <t>Kabel CXKH/ CSKH 3 x 2,5 mm2 pevně uložený</t>
  </si>
  <si>
    <t>240+65</t>
  </si>
  <si>
    <t>341118632P</t>
  </si>
  <si>
    <t>Kabel s Cu jádr. NOPOVIC 1kV 1-CXKH-P30-R 3 x 2,5 mm2</t>
  </si>
  <si>
    <t>341118516C</t>
  </si>
  <si>
    <t>Kabel 1-CSKH-V180 P15-R 3x2,5 mm2</t>
  </si>
  <si>
    <t>210810057SKH</t>
  </si>
  <si>
    <t>Kabel CSKH 5 žil 4 až 16 mm pevně uložený</t>
  </si>
  <si>
    <t>341118553C</t>
  </si>
  <si>
    <t>Kabel 1-CSKH-V180 P15-R 5x6 mm2</t>
  </si>
  <si>
    <t>210800645</t>
  </si>
  <si>
    <t>Vodič H07V-K (CYA) 4 mm2 uložený pevně včetně dodávky vodiče CYA 4</t>
  </si>
  <si>
    <t>210800646</t>
  </si>
  <si>
    <t>Vodič H07V-K (CYA) 6 mm2 uložený pevně včetně dodávky vodiče CYA 6</t>
  </si>
  <si>
    <t>210800647</t>
  </si>
  <si>
    <t>Vodič H07V-K (CYA) 10 mm2 uložený pevně včetně dodávky vodiče CYA 10</t>
  </si>
  <si>
    <t>210800649</t>
  </si>
  <si>
    <t>Vodič H07V-K (CYA) 25 mm2 uložený pevně včetně dodávky vodiče CYA 25</t>
  </si>
  <si>
    <t>210111031</t>
  </si>
  <si>
    <t>Zásuvka domovní v krabici - 2P+PE, venkovní včetně dodávky zásuvky 5518-2929</t>
  </si>
  <si>
    <t>210111014</t>
  </si>
  <si>
    <t>Zásuvka domovní zapuštěná - provedení 2x (2P+PE) včetně dodávky zásuvky a rámečku</t>
  </si>
  <si>
    <t>210110041</t>
  </si>
  <si>
    <t>Spínač zapuštěný jednopólový, řazení 1 vč. dodávky strojku, rámečku a krytu</t>
  </si>
  <si>
    <t>210110062S01</t>
  </si>
  <si>
    <t>Montáž čidla</t>
  </si>
  <si>
    <t>15+1</t>
  </si>
  <si>
    <t>345315C11</t>
  </si>
  <si>
    <t>Pohybové čidlo 360°, dosah min. 12m</t>
  </si>
  <si>
    <t>345315C12</t>
  </si>
  <si>
    <t>Pohybové čidlo 180°, dosah min. 6m</t>
  </si>
  <si>
    <t>21020-01</t>
  </si>
  <si>
    <t>Montáž svítidel</t>
  </si>
  <si>
    <t>64+34+1+3+7+16+2+2+17+13</t>
  </si>
  <si>
    <t>348-1-001</t>
  </si>
  <si>
    <t>Svítidlo pro přisazenou montáž na strop (označené A.1)</t>
  </si>
  <si>
    <t>348-1-002</t>
  </si>
  <si>
    <t>Svítidlo pro přisazenou montáž na strop, s nouzovou funkcí (označené A.1-N)</t>
  </si>
  <si>
    <t>348-1-003</t>
  </si>
  <si>
    <t>Svítidlo pro přisazenou montáž na strop (označené A.2)</t>
  </si>
  <si>
    <t>348-1-004</t>
  </si>
  <si>
    <t>Svítidlo pro přisazenou montáž na strop, s nouzovou funkcí (označené A.2-N)</t>
  </si>
  <si>
    <t>348-1-005</t>
  </si>
  <si>
    <t>Svítidlo pro přisazenou montáž na strop (označené B.1)</t>
  </si>
  <si>
    <t>348-1-006</t>
  </si>
  <si>
    <t>Svítidlo pro přisazenou montáž na strop, s nouzovou funkcí (označené B.1-N)</t>
  </si>
  <si>
    <t>348-1-007</t>
  </si>
  <si>
    <t>Svítidlo pro vestavbu do SDK podhledu (označené D.1)</t>
  </si>
  <si>
    <t>348-1-008</t>
  </si>
  <si>
    <t>Svítidlo pro vestavbu do SDK podhledu, s nouzovou funkcí (označené D.1-N)</t>
  </si>
  <si>
    <t>348-1-009</t>
  </si>
  <si>
    <t>Nouzové svítidlo s piktogramem pro přisazenou montáž na strop (označené N.1)</t>
  </si>
  <si>
    <t>348-1-010</t>
  </si>
  <si>
    <t>Nouzové svítidlo s piktogramem pro přisazenou montáž na stěnu (označené N.2)</t>
  </si>
  <si>
    <t>210010311</t>
  </si>
  <si>
    <t>Krabice univerzální KU, bez zapojení, kruhová včetně dodávky KU 68-1901 bez víčka</t>
  </si>
  <si>
    <t>210010313</t>
  </si>
  <si>
    <t>Krabice odbočná KO, bez zapojení-čtvercová včetně dodávky KO 125 E s víčkem</t>
  </si>
  <si>
    <t>210010351</t>
  </si>
  <si>
    <t>Rozvodka krabicová z lis. izol. 6455-11 do 4 mm2 včetně dodávky krabice 6455-11</t>
  </si>
  <si>
    <t>973031616</t>
  </si>
  <si>
    <t>Vysekání kapes zeď cih. špalíky, krabice 10x10x5cm</t>
  </si>
  <si>
    <t>357-1-001</t>
  </si>
  <si>
    <t>Rozvaděč RMS-3 dle projektové dokumentace včetně dodávky a montáže (včetně skříně, jističů, svorek a dalšího vybavení</t>
  </si>
  <si>
    <t>357-1-002</t>
  </si>
  <si>
    <t>Rozvaděč RO dle projektové dokumentace včetně dodávky a montáže (včetně skříně, jističů, svorek a dalšího vybavení)</t>
  </si>
  <si>
    <t>220263126MTZ</t>
  </si>
  <si>
    <t>Montáž žlabu 60x300</t>
  </si>
  <si>
    <t>55312001R3</t>
  </si>
  <si>
    <t>Drátěný žlab DZ 60x300, l = 3m</t>
  </si>
  <si>
    <t>220263123MTZ1</t>
  </si>
  <si>
    <t>Montáž žlabu 60x100 mm</t>
  </si>
  <si>
    <t>55312001R1</t>
  </si>
  <si>
    <t>Drátěný žlab DZ 60x100, l = 3m</t>
  </si>
  <si>
    <t>210-1-001</t>
  </si>
  <si>
    <t>Total stop tlačítko s aretaci, 1 pomocní kontakt, s ochr. Límcem, včetně dodávky a montáže</t>
  </si>
  <si>
    <t>210-1-002</t>
  </si>
  <si>
    <t>Ekvipotenciální svorkovnice na žlab včetně elektroinstalační krabice, dodávky a montáže</t>
  </si>
  <si>
    <t>974049122P54</t>
  </si>
  <si>
    <t>Vysekání rýh v betonových podlahách 5x4 cm</t>
  </si>
  <si>
    <t>611403382P54</t>
  </si>
  <si>
    <t>Hrubá výplň rýh v podlaze do 5x5 cm maltou z SMS</t>
  </si>
  <si>
    <t>974031121R44</t>
  </si>
  <si>
    <t>Vysekání rýh ve zdi cihelné 4 x 4 cm</t>
  </si>
  <si>
    <t>612403382</t>
  </si>
  <si>
    <t>Hrubá výplň rýh ve stěnách do 5x5 cm maltou ze SMS</t>
  </si>
  <si>
    <t>4606800KPL</t>
  </si>
  <si>
    <t>Průrazy zdivem</t>
  </si>
  <si>
    <t>210020922KPL</t>
  </si>
  <si>
    <t>Ucpávky protipožární</t>
  </si>
  <si>
    <t>210010002</t>
  </si>
  <si>
    <t>Trubka ohebná pod omítku, vnější průměr 20 mm včetně dodávky Monoflex 1420</t>
  </si>
  <si>
    <t>222260571</t>
  </si>
  <si>
    <t>Trubka plast. tuhá 16 na příchytkách vč.příchytek</t>
  </si>
  <si>
    <t>34571091</t>
  </si>
  <si>
    <t>Trubka elektroinstalační tuhá z PVC 1516 E</t>
  </si>
  <si>
    <t>345717550</t>
  </si>
  <si>
    <t>Příchytka pro tuhé trubky 5316E KB</t>
  </si>
  <si>
    <t>220890202KPL</t>
  </si>
  <si>
    <t>34195KPL</t>
  </si>
  <si>
    <t>M21_2</t>
  </si>
  <si>
    <t>Infocentrum</t>
  </si>
  <si>
    <t>210810045.1</t>
  </si>
  <si>
    <t>Kabel CYKY-m 750 V 3 x 1,5 mm2 pevně uložený včetně dodávky kabelu</t>
  </si>
  <si>
    <t>210810057</t>
  </si>
  <si>
    <t>Kabel CYKY-m 750 V 5 žil 4 až 16 mm pevně uložený včetně dodávky kabelu 5x10 mm2</t>
  </si>
  <si>
    <t>210810057.1</t>
  </si>
  <si>
    <t>Kabel CYKY-m 750 V 5 žil 4 až 16 mm pevně uložený včetně dodávky kabelu 5x16 mm2</t>
  </si>
  <si>
    <t>210111011</t>
  </si>
  <si>
    <t>Zásuvka domovní zapuštěná - provedení 2P+PE včetně dodávky zásuvky a rámečku</t>
  </si>
  <si>
    <t>222301441</t>
  </si>
  <si>
    <t>Svodič přepětí na konektor</t>
  </si>
  <si>
    <t>34551446SPD</t>
  </si>
  <si>
    <t>Přepěťová ochrana pod zásuvku</t>
  </si>
  <si>
    <t>210110043</t>
  </si>
  <si>
    <t>Spínač zapuštěný seriový, řazení 5 vč. dodávky strojku, rámečku a krytu</t>
  </si>
  <si>
    <t>210110062S02</t>
  </si>
  <si>
    <t>345315C20</t>
  </si>
  <si>
    <t>Pohybové čidlo 360°, dosah min. 6m</t>
  </si>
  <si>
    <t>21020-02</t>
  </si>
  <si>
    <t>5+3+4+4+3+2+2+4+1+26+2+4</t>
  </si>
  <si>
    <t>348-2-001</t>
  </si>
  <si>
    <t>348-2-002</t>
  </si>
  <si>
    <t>348-2-003</t>
  </si>
  <si>
    <t>348-2-004</t>
  </si>
  <si>
    <t>348-2-005</t>
  </si>
  <si>
    <t>Svítidlo pro vestavbu do SDK podhledu (označené D.2)</t>
  </si>
  <si>
    <t>348-2-006</t>
  </si>
  <si>
    <t>Svítidlo pro vestavbu do SDK podhledu (označené D.3)</t>
  </si>
  <si>
    <t>348-2-007</t>
  </si>
  <si>
    <t>Svítidlo pro vestavbu do SDK podhledu (označené D.4)</t>
  </si>
  <si>
    <t>348-2-008</t>
  </si>
  <si>
    <t>Svítidlo pro přisazenou montáž na stěnu nad zrcadlem (označené E.1)</t>
  </si>
  <si>
    <t>348-2-009</t>
  </si>
  <si>
    <t>Systém napěťových lišt v podhledu z tahokovu komplet (označené G) včetně svítidel G2 DLE KNIHY SVÍTIDEL</t>
  </si>
  <si>
    <t>348-2-010</t>
  </si>
  <si>
    <t>Světlomet s adaptérem pro 3-okruhovou napěťovou lištu (označené G1)</t>
  </si>
  <si>
    <t>348-2-011</t>
  </si>
  <si>
    <t>348-2-012</t>
  </si>
  <si>
    <t>210010311.1</t>
  </si>
  <si>
    <t>Krabice univerzální KU, bez zapojení, kruhová včetně dodávky KU 68-1902 s víčkem</t>
  </si>
  <si>
    <t>34571524</t>
  </si>
  <si>
    <t>Krabice přístrojová odbočná čtvercová z PH KO 125E s víčkem</t>
  </si>
  <si>
    <t>973022241</t>
  </si>
  <si>
    <t>Vysekání kapes zeď kamenná pl. 0,1 m2, hl. 15 cm</t>
  </si>
  <si>
    <t>357-2-001</t>
  </si>
  <si>
    <t>Rozvaděč RMS-2 dle projektové dokumentace včetně dodávky a montáže (včetně skříně, jističů, svorek a dalšího vybavení)</t>
  </si>
  <si>
    <t>220263123MTZ2</t>
  </si>
  <si>
    <t>55312001R2</t>
  </si>
  <si>
    <t>2835040DZ</t>
  </si>
  <si>
    <t>Spojka na drátěný žlab DZ 60x100</t>
  </si>
  <si>
    <t>210-2-001</t>
  </si>
  <si>
    <t>210-2-002</t>
  </si>
  <si>
    <t>Ekvipotenciální svorkovnice EPS2 Bečov včetně dodávky a montáže</t>
  </si>
  <si>
    <t>220301021R25</t>
  </si>
  <si>
    <t>Lišta elektroinstalační š.25</t>
  </si>
  <si>
    <t>34572174</t>
  </si>
  <si>
    <t>Lišta hranatá LHD 25x20, délka 2 m</t>
  </si>
  <si>
    <t>974031132R74</t>
  </si>
  <si>
    <t>Vysekání rýh ve zdi cihelné 7 x 4 cm</t>
  </si>
  <si>
    <t>612403384</t>
  </si>
  <si>
    <t>Hrubá výplň rýh ve stěnách do 7x7 cm maltou ze SMS</t>
  </si>
  <si>
    <t>460680KPL</t>
  </si>
  <si>
    <t>M21_3</t>
  </si>
  <si>
    <t>Společné protory bytového domu</t>
  </si>
  <si>
    <t>210810057.2</t>
  </si>
  <si>
    <t>Kabel CYKY-m 750 V 5 žil 4 až 16 mm pevně uložený včetně dodávky kabelu 5x4 mm2</t>
  </si>
  <si>
    <t>210110062S03</t>
  </si>
  <si>
    <t>345315C30</t>
  </si>
  <si>
    <t>Pohybové čidlo 360°, dosah min. 6m včetně dodávky a montáže</t>
  </si>
  <si>
    <t>21020-03</t>
  </si>
  <si>
    <t>3+2+1+1+20+8+3+1</t>
  </si>
  <si>
    <t>348-3-001</t>
  </si>
  <si>
    <t>348-3-002</t>
  </si>
  <si>
    <t>348-3-003</t>
  </si>
  <si>
    <t>Svítidlo pro přisazenou montáž na strop (označené A.3)</t>
  </si>
  <si>
    <t>348-3-004</t>
  </si>
  <si>
    <t>Svítidlo pro přisazenou montáž na strop, s nouzovou funkcí (označené A.3-N)</t>
  </si>
  <si>
    <t>348-3-005</t>
  </si>
  <si>
    <t>Svítidlo pro přisazenou montáž na strop (označené F.1)</t>
  </si>
  <si>
    <t>348-3-006</t>
  </si>
  <si>
    <t>Venkovní svítidlo pro přisazenou montáž na strop (označené EXT.1)</t>
  </si>
  <si>
    <t>348-3-007</t>
  </si>
  <si>
    <t>Svítidlo pro instalaci do země (označené EXT.2)</t>
  </si>
  <si>
    <t>348-3-008</t>
  </si>
  <si>
    <t>244</t>
  </si>
  <si>
    <t>357-3-001</t>
  </si>
  <si>
    <t>Rozvaděč RE -1/RMS3 dle projektové dokumentace včetně dodávky a montáže (včetně skříně, jističů, svorek a dalšího vybavení</t>
  </si>
  <si>
    <t>246</t>
  </si>
  <si>
    <t>220301021</t>
  </si>
  <si>
    <t>Lišta elektroinstalační L 20</t>
  </si>
  <si>
    <t>248</t>
  </si>
  <si>
    <t>34572172</t>
  </si>
  <si>
    <t>Lišta hranatá LHD 20x20, délka 2 m</t>
  </si>
  <si>
    <t>250</t>
  </si>
  <si>
    <t>252</t>
  </si>
  <si>
    <t>254</t>
  </si>
  <si>
    <t>46020KPL</t>
  </si>
  <si>
    <t>Výkop komplet,70m včetně výkopu, pískového lože, chráničky, folie a zasypán</t>
  </si>
  <si>
    <t>256</t>
  </si>
  <si>
    <t>258</t>
  </si>
  <si>
    <t>260</t>
  </si>
  <si>
    <t>34195KPL.1</t>
  </si>
  <si>
    <t>262</t>
  </si>
  <si>
    <t>02_002 - Bleskosvod</t>
  </si>
  <si>
    <t>M21_1 - Parkovací dům</t>
  </si>
  <si>
    <t>Parkovací dům</t>
  </si>
  <si>
    <t>210220021</t>
  </si>
  <si>
    <t>Vedení uzemňovací v zemi FeZn do 120 mm2 vč.svorek včetně pásku FeZn 30 x 4 mm</t>
  </si>
  <si>
    <t>210220002</t>
  </si>
  <si>
    <t>Vedení uzemňovací na povrchu FeZn D 10 mm včetně drátu FeZn 10 mm</t>
  </si>
  <si>
    <t>860008D1</t>
  </si>
  <si>
    <t>Drát z korozivzdorné oceli - nerez (V4A)</t>
  </si>
  <si>
    <t>210220111H00T00</t>
  </si>
  <si>
    <t>Montáž vodiče HVI vodiče</t>
  </si>
  <si>
    <t>21-1-001</t>
  </si>
  <si>
    <t>HVI vodič light 20 mm</t>
  </si>
  <si>
    <t>21022021D00</t>
  </si>
  <si>
    <t>Montáž podpěr vedení</t>
  </si>
  <si>
    <t>135+350</t>
  </si>
  <si>
    <t>275220D1</t>
  </si>
  <si>
    <t>Podpěra vedení vodiče HVI</t>
  </si>
  <si>
    <t>253015D1</t>
  </si>
  <si>
    <t>Podpěra vedení pro drát z korozivzdorné oceli (V4A) - střešní držák vedení pro ploché střechy, beton o váze 1kg</t>
  </si>
  <si>
    <t>210220221MTZ</t>
  </si>
  <si>
    <t>Montáž jímacích tyčí do 3 metrů</t>
  </si>
  <si>
    <t>819380D1</t>
  </si>
  <si>
    <t>Jímací stožár 50 pro vodiče pro vodič HVI light, SET I, celková výška 2,9m</t>
  </si>
  <si>
    <t>210220231R04</t>
  </si>
  <si>
    <t>Montáž jímacích tyčí do 4 metrů</t>
  </si>
  <si>
    <t>819385D1</t>
  </si>
  <si>
    <t>Jímací stožár 50 pro vodiče pro vodič HVI light, SET I, celková výška 3,9m</t>
  </si>
  <si>
    <t>374011D1</t>
  </si>
  <si>
    <t>Dilatační propojka, délka 395mm, Al</t>
  </si>
  <si>
    <t>819299D1</t>
  </si>
  <si>
    <t>Připojovací prvek pro vodič HVI light 20mm k ukonční vodiče</t>
  </si>
  <si>
    <t>Pol__0013</t>
  </si>
  <si>
    <t>Střešní distanční držák vedení pro nerez (V4A), izolační délka 260mm, betonový podstavec o váze 4,8 kg a podložkou</t>
  </si>
  <si>
    <t>Pol__0014</t>
  </si>
  <si>
    <t>Střešní distanční držák vedení pro nerez (V4A), izolační délka 360mm, betonový podstavec o váze 4,8 kg a podložkou</t>
  </si>
  <si>
    <t>Pol__0015</t>
  </si>
  <si>
    <t>Střešní distanční držák vedení pro nerez (V4A), izolační délka 450mm, betonový podstavec o váze 4,8 kg a podložkou</t>
  </si>
  <si>
    <t>Pol__0016</t>
  </si>
  <si>
    <t>Podpěra vedení vodiče HVI s PA svorkou</t>
  </si>
  <si>
    <t>Materiál pro elektroinstalaci (šroubky, hmoždinky, …)</t>
  </si>
  <si>
    <t>sada</t>
  </si>
  <si>
    <t>210-3-201</t>
  </si>
  <si>
    <t>Uzemňovací bod typ M</t>
  </si>
  <si>
    <t>Pol__0019</t>
  </si>
  <si>
    <t>Koncovka - provedení s otvory a svorkou KS</t>
  </si>
  <si>
    <t>Rm002</t>
  </si>
  <si>
    <t>Ekvipotencionální svorkovnice K12 včetně dodávky a montáže</t>
  </si>
  <si>
    <t>210010325</t>
  </si>
  <si>
    <t>Krabice rozvodná KT 250, se zapojením, obdélník. včetně dodávky KT 250 s víčkem</t>
  </si>
  <si>
    <t>210220401</t>
  </si>
  <si>
    <t>Označení svodu štítky, smaltované, umělá hmota</t>
  </si>
  <si>
    <t>35441846</t>
  </si>
  <si>
    <t>Štítek označení</t>
  </si>
  <si>
    <t>Rm00</t>
  </si>
  <si>
    <t>Vodotěsné průchodky do bílé vany pro íinstalaci do bednění, V4A nerez</t>
  </si>
  <si>
    <t>220111761MTZ</t>
  </si>
  <si>
    <t>Svorka uzemňovací - montáž</t>
  </si>
  <si>
    <t>Pol__0028</t>
  </si>
  <si>
    <t>Bezšroubová spojka pro armování 8mm a pásek 30x4mm</t>
  </si>
  <si>
    <t>210220301</t>
  </si>
  <si>
    <t>Svorka hromosvodová do 2 šroubů /SS, SZ, SO/</t>
  </si>
  <si>
    <t>11+20</t>
  </si>
  <si>
    <t>210220302</t>
  </si>
  <si>
    <t>Svorka hromosvodová nad 2 šrouby /ST, SJ, SR, atd/</t>
  </si>
  <si>
    <t>80+160+30</t>
  </si>
  <si>
    <t>35441875</t>
  </si>
  <si>
    <t>Svorka křížová SK pro vodič d 6-10 mm</t>
  </si>
  <si>
    <t>35441925B</t>
  </si>
  <si>
    <t>Svorka zkušební SZb</t>
  </si>
  <si>
    <t>35444103</t>
  </si>
  <si>
    <t>Svorka spojovací N SS N</t>
  </si>
  <si>
    <t>35441986</t>
  </si>
  <si>
    <t>Svorka SR 2b pro pásek 30 x 4 mm</t>
  </si>
  <si>
    <t>35441997</t>
  </si>
  <si>
    <t>Svorka SR 3b</t>
  </si>
  <si>
    <t>HZS1-01</t>
  </si>
  <si>
    <t>Nespecifikovatelné práce</t>
  </si>
  <si>
    <t>HZS1-02</t>
  </si>
  <si>
    <t>Antikorozní úprava zemních spojů</t>
  </si>
  <si>
    <t>HZS1-03</t>
  </si>
  <si>
    <t>Koordinace s ostatními účastníky výstavby</t>
  </si>
  <si>
    <t>HZS1-04</t>
  </si>
  <si>
    <t>Kontrolní měření odporu a dokumentace během montáže</t>
  </si>
  <si>
    <t>HZS1-05</t>
  </si>
  <si>
    <t>860008D2</t>
  </si>
  <si>
    <t>21-2-001</t>
  </si>
  <si>
    <t>25+80</t>
  </si>
  <si>
    <t>275220D</t>
  </si>
  <si>
    <t>253015D</t>
  </si>
  <si>
    <t>5+2</t>
  </si>
  <si>
    <t>106207D</t>
  </si>
  <si>
    <t>Jímací tyč GFK/Al, celková délka 1660 mm, izolační délka 635 mm, materiál Al,</t>
  </si>
  <si>
    <t>819287D</t>
  </si>
  <si>
    <t>819299D</t>
  </si>
  <si>
    <t>Pol__0051</t>
  </si>
  <si>
    <t>Střešní distanční držák vedení pro nerez (V4A), izolační délka 200mm, betonový podstavec o váze 4,8 kg a podložkou</t>
  </si>
  <si>
    <t>Pol__0052</t>
  </si>
  <si>
    <t>Pol__0053</t>
  </si>
  <si>
    <t>34195KPL2</t>
  </si>
  <si>
    <t>210-3-202</t>
  </si>
  <si>
    <t>Pol__0056</t>
  </si>
  <si>
    <t>Rm004</t>
  </si>
  <si>
    <t>Montáž revizní krabice s distančním držákem včetně zkušební svorky</t>
  </si>
  <si>
    <t>Pol__0060</t>
  </si>
  <si>
    <t>Krabice pro zkušební svorku</t>
  </si>
  <si>
    <t>Pol__0061</t>
  </si>
  <si>
    <t>4+20+36</t>
  </si>
  <si>
    <t>20+60+20</t>
  </si>
  <si>
    <t>35441SKT</t>
  </si>
  <si>
    <t>Svorka páska-páska-drát (třmen) SKT</t>
  </si>
  <si>
    <t>Pol__0062</t>
  </si>
  <si>
    <t>Dilatační propojka základového zemniče v dilatačních a oddělovacích spárách</t>
  </si>
  <si>
    <t>HZS2-01</t>
  </si>
  <si>
    <t>HZS2-02</t>
  </si>
  <si>
    <t>HZS2-03</t>
  </si>
  <si>
    <t>HZS2-04</t>
  </si>
  <si>
    <t>HZS2-05</t>
  </si>
  <si>
    <t>D.1.4.5 - Slaboproud - SO 101.1, 101.2,101.3</t>
  </si>
  <si>
    <t>D1 - Strukturovaná kabeláž - dodávka + montáž</t>
  </si>
  <si>
    <t>D2 - Elektrická požární signalizace - dodávka + montáž</t>
  </si>
  <si>
    <t>D3 - Poplachová zabezpečovací a tísňová signalizace - dodávka + montáž</t>
  </si>
  <si>
    <t>D4 - Evakuační rozhlas - dodávka + montáž</t>
  </si>
  <si>
    <t>D5 - Imobilní signalizace - dodávka + montáž</t>
  </si>
  <si>
    <t>D51 - Přivolávací systém - WC imobilní</t>
  </si>
  <si>
    <t>D6 - Průmyslová televize - dodávka + montáž</t>
  </si>
  <si>
    <t>D1</t>
  </si>
  <si>
    <t>Strukturovaná kabeláž - dodávka + montáž</t>
  </si>
  <si>
    <t>Patch Cords RJ45/RJ 45 1m kat 6, LSOH</t>
  </si>
  <si>
    <t>Patch Cords RJ45/RJ 45 3m kat 6, LSOH</t>
  </si>
  <si>
    <t>FO Patch Cords, LC/LC, 50/125um, duplex, OM2, LSZH, 2m (dle požadavku investora)</t>
  </si>
  <si>
    <t>UTP kabel kat.6, LSZH, 23AWG</t>
  </si>
  <si>
    <t>Optický kabel SM, 4x9/125, gel, vnitřní provedení</t>
  </si>
  <si>
    <t>Datová zásuvka 2x RJ 45cat.6 komplet pod omítku</t>
  </si>
  <si>
    <t>Trubka 2323 PVC</t>
  </si>
  <si>
    <t>Trubka 2348 PVC</t>
  </si>
  <si>
    <t>Příchytka pro tr.23,36,48</t>
  </si>
  <si>
    <t>Drátěný žlab 50/50mm, včetně spojového materiálu, tvarových prvků a konzol</t>
  </si>
  <si>
    <t>Krabice KU 68 vč. víčka</t>
  </si>
  <si>
    <t>Osazení hmoždinky 8 mm včetně vrutu</t>
  </si>
  <si>
    <t>Stahovací pásek PVC 30cm</t>
  </si>
  <si>
    <t>Trubka zemní PE 40</t>
  </si>
  <si>
    <t>Výkop kabelové rýhy 55/80 tř.3</t>
  </si>
  <si>
    <t>Zához kabelové rýhy 55/80 tř.3</t>
  </si>
  <si>
    <t>Zřízení kabelového lože prosátá zemina</t>
  </si>
  <si>
    <t>Výstražná fólie</t>
  </si>
  <si>
    <t>Koordinace ostatní profese</t>
  </si>
  <si>
    <t>Optický svár</t>
  </si>
  <si>
    <t>Měření segmentů kat.6A</t>
  </si>
  <si>
    <t>Značení vývodů</t>
  </si>
  <si>
    <t>Měření reflektometrem</t>
  </si>
  <si>
    <t>Stejnosměrná měření na sdělovacím kabelu</t>
  </si>
  <si>
    <t>Konfigurace aktivních prvků</t>
  </si>
  <si>
    <t>Průraz stěnou 30cm</t>
  </si>
  <si>
    <t>Průraz stěnou 60cm</t>
  </si>
  <si>
    <t>Drobný instalační materiál</t>
  </si>
  <si>
    <t>Protipožární ochrana např. tmel Intumex MW (komplet)</t>
  </si>
  <si>
    <t>42U datový rozvaděč, 600x800, komplet</t>
  </si>
  <si>
    <t>27U datový rozvaděč, 600x800, komplet</t>
  </si>
  <si>
    <t>Ventilátorová jednotka, 4x ventilátor, termostat</t>
  </si>
  <si>
    <t>Patch panel 24 port osazený 1U, cat6A</t>
  </si>
  <si>
    <t>Vyvazovací panel 2U</t>
  </si>
  <si>
    <t>Optický panel 24xLC včetně 20xpigtail, 20x adaptér, kazeta + hřebínek (DR)</t>
  </si>
  <si>
    <t>Optický panel 24xLC včetně 24xpigtail, 24x adaptér, kazeta + hřebínek (DR1)</t>
  </si>
  <si>
    <t>19"police 450mm</t>
  </si>
  <si>
    <t>Rozvodný panel 5x 230V s předpěťovou ochranou</t>
  </si>
  <si>
    <t>Průmyslový mediakonvertor 1 x Ethernet 1000Base-SX - LC SM + šasi se zdrojem</t>
  </si>
  <si>
    <t>Media konvertor šasi - 12-ti portové šasi se zdrojem,</t>
  </si>
  <si>
    <t>Switch 24p PoE 10/100/1000Mbps + 2x SFP, management L2, L3</t>
  </si>
  <si>
    <t>SFP optický modul 1Gbps, LC</t>
  </si>
  <si>
    <t>UPS On-line 2000VA, rack mount, dohled Ethernet, SNMP, 3U</t>
  </si>
  <si>
    <t>Samozamykací zámek, 12V-24VDC, fail safe - funkce EPS(panik), pravolevý tř. 3</t>
  </si>
  <si>
    <t>Napájecí zdroj 12V/10A DC + záložní Aku 15Ah, plechová skříň s omez.dob. Proudu a odpoj.AKU</t>
  </si>
  <si>
    <t>Dveřní kování pro zámky</t>
  </si>
  <si>
    <t>Pancéřová hadice z nerezové pásky, průměr 8/10 délka 1m</t>
  </si>
  <si>
    <t>Videotelefon, podpora pro VoIP, display o úhlopříčce 7 palců, 16x SIP, audio-konference</t>
  </si>
  <si>
    <t>D2</t>
  </si>
  <si>
    <t>Elektrická požární signalizace - dodávka + montáž</t>
  </si>
  <si>
    <t>Kabel s požární odolností pro vedení kruhové linky 2x2x0,8</t>
  </si>
  <si>
    <t>Kabel s požární odolností pro napojení požární bezpečnostních zařízení 2x2x0,8</t>
  </si>
  <si>
    <t>Kabel s požární odolností pro napojení požární bezpečnostních zařízení 10x2x1</t>
  </si>
  <si>
    <t>Kabel s požární odolností pro napojení požární bezpečnostních zařízení 4x2x1</t>
  </si>
  <si>
    <t>Kabel s požární odolností pro ovládání, napájení 1-CXKH-V 180 2x1,5</t>
  </si>
  <si>
    <t>Lineární teplotní detektor, typ EPC, 68C</t>
  </si>
  <si>
    <t>Svazkový držák</t>
  </si>
  <si>
    <t>Kabelová spona 2034M</t>
  </si>
  <si>
    <t>Protipožární šroubová kotva</t>
  </si>
  <si>
    <t>Trubka pancéřová 6036 pozinkovaná včetně úchytek</t>
  </si>
  <si>
    <t>Kabelová lávka 60x150 vč. příslušenství</t>
  </si>
  <si>
    <t>Drobný elektroinstalační materiál, nespecifikována montáž</t>
  </si>
  <si>
    <t>Provozní kniha EPS</t>
  </si>
  <si>
    <t>Instalace tras</t>
  </si>
  <si>
    <t>Oživení a naprogramování systému EPS, zaškolení obsluhy</t>
  </si>
  <si>
    <t>Provedení funkční zkoušky systému, výchozí elektrorevize</t>
  </si>
  <si>
    <t>Protipožární ochrana např. tmel(komplet)</t>
  </si>
  <si>
    <t>Pomocné práce, plošina</t>
  </si>
  <si>
    <t>Kabelová chránička venkovní 50mm</t>
  </si>
  <si>
    <t>Ústředna kompletní kit, osazený modulem</t>
  </si>
  <si>
    <t>Modul pro připojení jednoho LSNc nebo LSNi vedení s kapacitou 127/254 prvků, délkou 1000m a max. odběrem LSNi prvků 300mA, s výstupem pro externí napájení 500mA.</t>
  </si>
  <si>
    <t>Modul pro připojení ZDP a KTPO</t>
  </si>
  <si>
    <t>Modul 8 rel. bezpotenciálových výst. pro řízení s přep. kontakty s max. zatíž.30VDC/1A.</t>
  </si>
  <si>
    <t>Modul pro sér. komunikaci se dvěma nezávislými rozhraními RS232 Max. RS232 3m.</t>
  </si>
  <si>
    <t>Akumulátor 12V/24Ah, závit M5</t>
  </si>
  <si>
    <t>Sada pro montáž do 19" rámu</t>
  </si>
  <si>
    <t>Přední uzamykatelná dvířka se zámkem vlevo, pro skříně HBC0010A a HBE0012A</t>
  </si>
  <si>
    <t>Obslužné pole požární ochrany, připojení přes LSN, český popis</t>
  </si>
  <si>
    <t>Klíčový trezor MOT provedení (vč. Motýlkového zámku ) 24V nerez</t>
  </si>
  <si>
    <t>Zábleskový maják, bílé světlo, červený kryt, 24V/45mA</t>
  </si>
  <si>
    <t>LSNi tlačítko, venkovní barva červená</t>
  </si>
  <si>
    <t>Klíček k otevření tlačítkových hlásičů, plastový.</t>
  </si>
  <si>
    <t>Sada sklíček pro tl. sérií DM, DKM, SKM a FMC-120 a FMC-210. Balení obsahuje 5 kusů.</t>
  </si>
  <si>
    <t>Vazební prvek LSNi pro připojení konv. linky - povrchová montáž</t>
  </si>
  <si>
    <t>Vyhodnocovací jednotka, 1 smyčka</t>
  </si>
  <si>
    <t>Vazební člen s 8 relé - zatížení 30V/2A</t>
  </si>
  <si>
    <t>Vazební prvek nízkonapěť. relé,mont. na DIN lišt</t>
  </si>
  <si>
    <t>Vrchní krabička pro vazební členy řady 420 - povrchová,DIN montáž</t>
  </si>
  <si>
    <t>Zařízení ZDP</t>
  </si>
  <si>
    <t>Přípojení ústředny EPS na ZDP</t>
  </si>
  <si>
    <t>Dodatek k projektové dokumentaci na ZDP</t>
  </si>
  <si>
    <t>D3</t>
  </si>
  <si>
    <t>Poplachová zabezpečovací a tísňová signalizace - dodávka + montáž</t>
  </si>
  <si>
    <t>Kabel CC-03</t>
  </si>
  <si>
    <t>CYKY-O 2x2,5</t>
  </si>
  <si>
    <t>SYKFY 3x2x0,5</t>
  </si>
  <si>
    <t>Propojovací kabel GD-04P</t>
  </si>
  <si>
    <t>Víceúčelová montážní krabice pro MG</t>
  </si>
  <si>
    <t>Oživení a nastavení systému EZS</t>
  </si>
  <si>
    <t>Výchozí revize</t>
  </si>
  <si>
    <t>Koordinace prací s dalšími profesemi</t>
  </si>
  <si>
    <t>Připojení na PCO</t>
  </si>
  <si>
    <t>Školení uživatelů EZS</t>
  </si>
  <si>
    <t>Provozní kniha EZS</t>
  </si>
  <si>
    <t>Ústředna s vest. GSM/GPRS + SIM karta operátor</t>
  </si>
  <si>
    <t>Zálohový zdroj</t>
  </si>
  <si>
    <t>klávesnice LCD</t>
  </si>
  <si>
    <t>Akumulátor 12V/18Ah</t>
  </si>
  <si>
    <t>Segment klávesnice zony</t>
  </si>
  <si>
    <t>PIR detektor sběrnicový</t>
  </si>
  <si>
    <t>Modul pro 8 MK</t>
  </si>
  <si>
    <t>Závrtný magnetický kontakt</t>
  </si>
  <si>
    <t>Detektor tříštění skla sběrnicový</t>
  </si>
  <si>
    <t>Vendkovní siréna s Aku, sběrnicová</t>
  </si>
  <si>
    <t>D4</t>
  </si>
  <si>
    <t>Evakuační rozhlas - dodávka + montáž</t>
  </si>
  <si>
    <t>Oživení a programování rozhlasové ústředny</t>
  </si>
  <si>
    <t>264</t>
  </si>
  <si>
    <t>Zaškolení obsluhy</t>
  </si>
  <si>
    <t>266</t>
  </si>
  <si>
    <t>Revize systému</t>
  </si>
  <si>
    <t>268</t>
  </si>
  <si>
    <t>270</t>
  </si>
  <si>
    <t>272</t>
  </si>
  <si>
    <t>Tlakový reproduktor 10W, venkovní provedení, kovový, EVAC</t>
  </si>
  <si>
    <t>274</t>
  </si>
  <si>
    <t>Skříňkový reproduktor 9/6W - kovová bílá skříňka, pro montáž na zeď, EVAC</t>
  </si>
  <si>
    <t>276</t>
  </si>
  <si>
    <t>Řídicí jednotka 6 zón (od verze 3.xx možno rozšířit až na 120 zón, do verze 2.xx možno rozšířit na 60 zón jednotkami LBB 1992/00. ) vč. poplachového ručního mikrofonu, vyhovuje IEC60849 a EN 54-16, vestavěný výkonový zesilovač (240W) vestavěný inteligentní záznamník zpráv s 255 zprávami, dohled nad funkcí systému včetně dohledu reproduktorových linek měřením impedance</t>
  </si>
  <si>
    <t>278</t>
  </si>
  <si>
    <t>Koncový zesilovač 240W (360W max.) 100V, v souladu s EN 54-16, symetrický linkový vstup XLR/Jack 6,3 mm, vstup pro 100V rozvod, symetrický linkový výstup XLR/Jack 6,3 mm, regulátory hlasitosti, výstup pro reproduktory 100V/70V, 8 ohmů, detektor pilotního tónu, 3 výstupní relé poruchy (napájení, pilotní tón, přehřátí), 4 indikátory poruchy</t>
  </si>
  <si>
    <t>280</t>
  </si>
  <si>
    <t>Simulátor zátěže - koncový modul pro kontrolu reproduktrového vedení</t>
  </si>
  <si>
    <t>282</t>
  </si>
  <si>
    <t>Nabíječ baterií, který je navržen pro ozvučovací a evakuační rozhlasy k zajištění trvalého nabití záložních baterií. Nabíječ je v 19“ provedení pro montáž do datových rozvaděčů a nabíjejí olověné baterie, poskytující napětí 24V, resp. 48V. Tento nabíječ je plně kompatibilní a certifikovaný podle EN 54-4 a jedná se o vysoce kvalitní, inteligentní, mikroprocesorem řízené zařízení.</t>
  </si>
  <si>
    <t>284</t>
  </si>
  <si>
    <t>Akumulátor 12V/75Ah, M6</t>
  </si>
  <si>
    <t>286</t>
  </si>
  <si>
    <t>19" rám 42U šedý</t>
  </si>
  <si>
    <t>288</t>
  </si>
  <si>
    <t>245</t>
  </si>
  <si>
    <t>19" ventilační jednotka s termostatem</t>
  </si>
  <si>
    <t>290</t>
  </si>
  <si>
    <t>19" rozvodný panel 6x 230V s předpěťovou ochranou</t>
  </si>
  <si>
    <t>292</t>
  </si>
  <si>
    <t>D5</t>
  </si>
  <si>
    <t>Imobilní signalizace - dodávka + montáž</t>
  </si>
  <si>
    <t>247</t>
  </si>
  <si>
    <t>JYTY 2x1</t>
  </si>
  <si>
    <t>294</t>
  </si>
  <si>
    <t>CYKY-J 3x1,5</t>
  </si>
  <si>
    <t>296</t>
  </si>
  <si>
    <t>249</t>
  </si>
  <si>
    <t>Trubka 2323 PVC pod omítkou vč. zapravení</t>
  </si>
  <si>
    <t>298</t>
  </si>
  <si>
    <t>Krabice pr. 68 vč. Víčka</t>
  </si>
  <si>
    <t>300</t>
  </si>
  <si>
    <t>251</t>
  </si>
  <si>
    <t>302</t>
  </si>
  <si>
    <t>304</t>
  </si>
  <si>
    <t>253</t>
  </si>
  <si>
    <t>306</t>
  </si>
  <si>
    <t>Stahovací pásek PVC 150mm</t>
  </si>
  <si>
    <t>308</t>
  </si>
  <si>
    <t>D51</t>
  </si>
  <si>
    <t>Přivolávací systém - WC imobilní</t>
  </si>
  <si>
    <t>Modul s alarmem a signálním svítidlem 15-28V AC/18-35V DC</t>
  </si>
  <si>
    <t>312</t>
  </si>
  <si>
    <t>257</t>
  </si>
  <si>
    <t>Transformátor pro signalizační modul modul 230V/15V/2VA</t>
  </si>
  <si>
    <t>314</t>
  </si>
  <si>
    <t>Spínací tlačítko</t>
  </si>
  <si>
    <t>316</t>
  </si>
  <si>
    <t>D6</t>
  </si>
  <si>
    <t>Průmyslová televize - dodávka + montáž</t>
  </si>
  <si>
    <t>259</t>
  </si>
  <si>
    <t>UTP kabel kat.6</t>
  </si>
  <si>
    <t>318</t>
  </si>
  <si>
    <t>UTP Patch Cords RJ45/RJ 45 1m kat 6</t>
  </si>
  <si>
    <t>320</t>
  </si>
  <si>
    <t>261</t>
  </si>
  <si>
    <t>322</t>
  </si>
  <si>
    <t>FO Patch Cords, LC/LC, 9/125um, 1m</t>
  </si>
  <si>
    <t>324</t>
  </si>
  <si>
    <t>263</t>
  </si>
  <si>
    <t>326</t>
  </si>
  <si>
    <t>Trubka 2348 PVC pod omítkou vč. zapravení</t>
  </si>
  <si>
    <t>328</t>
  </si>
  <si>
    <t>265</t>
  </si>
  <si>
    <t>330</t>
  </si>
  <si>
    <t>332</t>
  </si>
  <si>
    <t>267</t>
  </si>
  <si>
    <t>Krimpovací konektor RJ 45 kat6</t>
  </si>
  <si>
    <t>334</t>
  </si>
  <si>
    <t>Krabice 132x132x72 vč. víčka</t>
  </si>
  <si>
    <t>336</t>
  </si>
  <si>
    <t>269</t>
  </si>
  <si>
    <t>338</t>
  </si>
  <si>
    <t>340</t>
  </si>
  <si>
    <t>271</t>
  </si>
  <si>
    <t>342</t>
  </si>
  <si>
    <t>Oživení a nastavení kamerového systému</t>
  </si>
  <si>
    <t>344</t>
  </si>
  <si>
    <t>273</t>
  </si>
  <si>
    <t>346</t>
  </si>
  <si>
    <t>348</t>
  </si>
  <si>
    <t>275</t>
  </si>
  <si>
    <t>Protipožární ochrana např. tmel (komplet)</t>
  </si>
  <si>
    <t>350</t>
  </si>
  <si>
    <t>352</t>
  </si>
  <si>
    <t>277</t>
  </si>
  <si>
    <t>5MPX venkovní IP kamera (2592x1944/20fps), H.265+/H.264, H.264+/H.264, MJPEG, CMOS 1/2.7", 0.02Lux, IR přísvit do 60m, dálkově ovládaný Autofocus motor ZOOM objektiv f=2,7-13.5mm (úhel 95°-27°), ICR, WDR 120dB, BLC/HLC, 1x LAN, MicroSD slot pro paměť.kartu, dual stream, RTSP, ONVIF, napájení DC 12V nebo PoE 802.3af, krytí IP67</t>
  </si>
  <si>
    <t>354</t>
  </si>
  <si>
    <t>Zdroj 12V/1,5A DC + instalační krabice, zásuvka 230V/50Hz, optická kazeta (prostor + mediakonvertor, optická kazeta)</t>
  </si>
  <si>
    <t>356</t>
  </si>
  <si>
    <t>279</t>
  </si>
  <si>
    <t>Pentaplexní síťový UltraHD/4K NVR videorekordér pro 16 IP-kamer (s POE napájením), záznam s max. rozlišením 8MPX, datový výkon 200Mbps, komprese H.265/H.264, 1x LAN, 16x POE 802.af, 2x USB2.0, 2x 3,5" SATA HDD 4TB, HDMI a VGA výstup, vzdálené ovládání z web prohlížeče, CMS utilita, mobilní přístup (P2P), 16x POE port pro napájení 16 IP-kamer po ethernetu (PoE 802.3af), alarm I/O (4/2), audio I/O (1/1), CZ menu, napájení AC 230V</t>
  </si>
  <si>
    <t>358</t>
  </si>
  <si>
    <t>Průmyslový mediakonvertor 1 x Ethernet 1000Base-SX - LC SM</t>
  </si>
  <si>
    <t>360</t>
  </si>
  <si>
    <t>281</t>
  </si>
  <si>
    <t>Mimostav. Doprava 3,6%</t>
  </si>
  <si>
    <t>362</t>
  </si>
  <si>
    <t>PPV 1% obor 001-025</t>
  </si>
  <si>
    <t>364</t>
  </si>
  <si>
    <t>283</t>
  </si>
  <si>
    <t>PPV 1% mimo obor 001-025</t>
  </si>
  <si>
    <t>366</t>
  </si>
  <si>
    <t>D.1.4.6 - Měření a regulace - SO 101.1, 101.2,101.3</t>
  </si>
  <si>
    <t>D1 - Řídící systém</t>
  </si>
  <si>
    <t>D2 - Polní instrumentace</t>
  </si>
  <si>
    <t>D3 - Rozváděče</t>
  </si>
  <si>
    <t>D4 - Montážní materiál</t>
  </si>
  <si>
    <t>D5 - Elektromontážní práce</t>
  </si>
  <si>
    <t>D6 - Služby</t>
  </si>
  <si>
    <t>Řídící systém</t>
  </si>
  <si>
    <t>MAR101</t>
  </si>
  <si>
    <t>Kompaktní řídící systém, 8DI, 8DO, 8AI, 4AO 0..10V, RS232, RS485 s GO, Ethernet, webserver</t>
  </si>
  <si>
    <t>MAR102</t>
  </si>
  <si>
    <t>Kombinovaný rozšiřující modul, 8xUI, 8xRDO, RS485</t>
  </si>
  <si>
    <t>MAR103</t>
  </si>
  <si>
    <t>Ovládací displej TFT, 800x480 bodů, 7", dotyk., 2x RS485, Ethernet, SD, webserver</t>
  </si>
  <si>
    <t>MAR104</t>
  </si>
  <si>
    <t>GSM hlásič, 4xDI, včetně záložního bateriového modulu</t>
  </si>
  <si>
    <t>MAR105</t>
  </si>
  <si>
    <t>Uživatelský software pro DDC regulátor - parametrizace</t>
  </si>
  <si>
    <t>d.b.</t>
  </si>
  <si>
    <t>MAR106</t>
  </si>
  <si>
    <t>Uživatelské obrazovky pro webserver - parametrizace</t>
  </si>
  <si>
    <t>Polní instrumentace</t>
  </si>
  <si>
    <t>MAR201</t>
  </si>
  <si>
    <t>Snímač teploty venkovní, charakteristika Ni1000</t>
  </si>
  <si>
    <t>MAR202</t>
  </si>
  <si>
    <t>Snímač teploty jímkový, délka stonku 70mm, nerezová jímka 50mm, charakteristika Ni1000</t>
  </si>
  <si>
    <t>MAR203</t>
  </si>
  <si>
    <t>Elektrochemický snímač CO, napájení 15-24VDCm výstup 4-20mA, rozsah 0-240ppm, IP20</t>
  </si>
  <si>
    <t>MAR204</t>
  </si>
  <si>
    <t>Čtyř-úrovňová ústředna pro 8 snímačů s pevným nastavením úrovní, napájení a zpracování signálu osmi snímačů koncentrace (4 – 20 mA). Proudový signál snímačů je převáděn na pět reléových výstupů 10%/20%/40%/50% z rozsahu snímače plus chyba.</t>
  </si>
  <si>
    <t>MAR205</t>
  </si>
  <si>
    <t>Světelná tabule 900x150x100, oboustranná, 230V, IP40, "VYPNOUT MOTOR OPUSTIT GARÁŽ"</t>
  </si>
  <si>
    <t>MAR206</t>
  </si>
  <si>
    <t>Výstražná siréna, 230V AC</t>
  </si>
  <si>
    <t>MAR207</t>
  </si>
  <si>
    <t>Servopohon 10Nm s havarijní funkcí, 24Vst</t>
  </si>
  <si>
    <t>MAR208</t>
  </si>
  <si>
    <t>Servopohon 10Nm, 24Vst, ovládání 2…10V</t>
  </si>
  <si>
    <t>MAR209</t>
  </si>
  <si>
    <t>Servopohon 10Nm, 24Vst, ovládání 3-bod</t>
  </si>
  <si>
    <t>Rozváděče</t>
  </si>
  <si>
    <t>1DT1</t>
  </si>
  <si>
    <t>Rozváděč nástěnný osazený (1200x600x260), Pi 15kW, hlavní vypínač 40A, výbava dle TZ a výkresu návrhu rozváděče</t>
  </si>
  <si>
    <t>MAR301</t>
  </si>
  <si>
    <t>Trubka instalační PVC D32mm, pevná</t>
  </si>
  <si>
    <t>MAR302</t>
  </si>
  <si>
    <t>Trubka instalační PVC D25mm, pevná</t>
  </si>
  <si>
    <t>MAR303</t>
  </si>
  <si>
    <t>Trubka instalační PVC D25mm, ohebná</t>
  </si>
  <si>
    <t>MAR304</t>
  </si>
  <si>
    <t>Ocelový kabelový žlab 125/50 včetně příslušenství (víko, spojovací materiál, kolena…)</t>
  </si>
  <si>
    <t>MAR305</t>
  </si>
  <si>
    <t>Ocelový kabelový žlab 62/50 včetně příslušenství (víko, spojovací materiál, kolena…)</t>
  </si>
  <si>
    <t>MAR306</t>
  </si>
  <si>
    <t>Kabel silový,CU jádro, 2x1,5</t>
  </si>
  <si>
    <t>MAR307</t>
  </si>
  <si>
    <t>Kabel silový,CU jádro, 3x1,5</t>
  </si>
  <si>
    <t>MAR308</t>
  </si>
  <si>
    <t>Kabel silový,CU jádro, 4x1,5</t>
  </si>
  <si>
    <t>MAR309</t>
  </si>
  <si>
    <t>Kabel silový,CU jádro, 7x1,5</t>
  </si>
  <si>
    <t>MAR310</t>
  </si>
  <si>
    <t>Kabel silový stíněný, CU jádro, 4x1,5</t>
  </si>
  <si>
    <t>MAR311</t>
  </si>
  <si>
    <t>Kabel stíněný ovládací, CU jádro 2x1</t>
  </si>
  <si>
    <t>MAR312</t>
  </si>
  <si>
    <t>Kabel stíněný ovládací, CU jádro 4x1</t>
  </si>
  <si>
    <t>MAR313</t>
  </si>
  <si>
    <t>Kabel stíněný sdělovací, CU jádro, 2x2x0,8</t>
  </si>
  <si>
    <t>MAR314</t>
  </si>
  <si>
    <t>Kontrukce ocelová nosná</t>
  </si>
  <si>
    <t>MAR315</t>
  </si>
  <si>
    <t>Tlačítko, nástěnné provdení do vlhka, IP54</t>
  </si>
  <si>
    <t>MAR316</t>
  </si>
  <si>
    <t>Elektroinstalační materiál pro trubky a žlaby</t>
  </si>
  <si>
    <t>MAR317</t>
  </si>
  <si>
    <t>Podružný materiál - svorky, příchytky, hmoždinky, rozbočná krabice ..</t>
  </si>
  <si>
    <t>Elektromontážní práce</t>
  </si>
  <si>
    <t>MAR401</t>
  </si>
  <si>
    <t>MAR402</t>
  </si>
  <si>
    <t>MAR403</t>
  </si>
  <si>
    <t>MAR404</t>
  </si>
  <si>
    <t>MAR405</t>
  </si>
  <si>
    <t>MAR406</t>
  </si>
  <si>
    <t>MAR407</t>
  </si>
  <si>
    <t>MAR408</t>
  </si>
  <si>
    <t>MAR409</t>
  </si>
  <si>
    <t>MAR410</t>
  </si>
  <si>
    <t>MAR411</t>
  </si>
  <si>
    <t>MAR412</t>
  </si>
  <si>
    <t>MAR413</t>
  </si>
  <si>
    <t>MAR414</t>
  </si>
  <si>
    <t>MAR415</t>
  </si>
  <si>
    <t>MAR416</t>
  </si>
  <si>
    <t>MAR417</t>
  </si>
  <si>
    <t>Zapojení vodičů v rozváděči</t>
  </si>
  <si>
    <t>MAR418</t>
  </si>
  <si>
    <t>Montáž nástěnné rozvodnice</t>
  </si>
  <si>
    <t>MAR419</t>
  </si>
  <si>
    <t>Montáž prvků MaR</t>
  </si>
  <si>
    <t>Služby</t>
  </si>
  <si>
    <t>MAR501</t>
  </si>
  <si>
    <t>Oživení a uvedení do provozu</t>
  </si>
  <si>
    <t>MAR502</t>
  </si>
  <si>
    <t>Řízení montáží a koordinace s ostaními profesemi</t>
  </si>
  <si>
    <t>MAR503</t>
  </si>
  <si>
    <t>Zaučení obsluhy, včetně návodu pro obsluhu</t>
  </si>
  <si>
    <t>MAR504</t>
  </si>
  <si>
    <t>Výrobní projektová dokumentace</t>
  </si>
  <si>
    <t>MAR505</t>
  </si>
  <si>
    <t>MAR506</t>
  </si>
  <si>
    <t>Výchozí revize elektro</t>
  </si>
  <si>
    <t>MAR507</t>
  </si>
  <si>
    <t>Doprava, zařízení staveniště, VRN…</t>
  </si>
  <si>
    <t>D.2.1 - Přípojka NN - NEOCEŇOVAT</t>
  </si>
  <si>
    <t>SO201.1 - Přípojka NN - EON - řešeno samostatným projektem</t>
  </si>
  <si>
    <t xml:space="preserve">    D1 - D.2.1 - PŘÍPOJKA NN</t>
  </si>
  <si>
    <t>D.2.1 - PŘÍPOJKA NN</t>
  </si>
  <si>
    <t>Řešeno samostatným projektem EON - práce zajištěné správcem sítí</t>
  </si>
  <si>
    <t>-994571680</t>
  </si>
  <si>
    <t>D.2.2 - Přeložka NN - NEOCEŇOVAT</t>
  </si>
  <si>
    <t>SO202.1 - Přeložka NN - EON - řešeno samostatným projektem</t>
  </si>
  <si>
    <t xml:space="preserve">    SO202.1 - D.2.2 - PŘELOŽKA NN</t>
  </si>
  <si>
    <t>D.2.2 - PŘELOŽKA NN</t>
  </si>
  <si>
    <t>721229729</t>
  </si>
  <si>
    <t>D.2.3 - Přípojka sdělovací síť - NEOCEŇOVAT</t>
  </si>
  <si>
    <t>SO203.1 - Přípojka sdělovací - CETIN - řešeno samostatným projektem</t>
  </si>
  <si>
    <t xml:space="preserve">    SO203.1 - D.2.3 - PŘÍPOJKA SDĚLOVACÍ SÍŤ</t>
  </si>
  <si>
    <t>D.2.3 - PŘÍPOJKA SDĚLOVACÍ SÍŤ</t>
  </si>
  <si>
    <t>Řešeno samostatným projektem CETIN - práce zajištěné správcem sítí</t>
  </si>
  <si>
    <t>-1879856331</t>
  </si>
  <si>
    <t>D.2.4 - Přeložka optického vedení</t>
  </si>
  <si>
    <t>SO204.1 - Přeložka optického vedení</t>
  </si>
  <si>
    <t>D1 - Přeložka optického kabelu - dodávka + montáž</t>
  </si>
  <si>
    <t>Přeložka optického kabelu - dodávka + montáž</t>
  </si>
  <si>
    <t>204001</t>
  </si>
  <si>
    <t>Optický kabel SM, 48x 9/125, gel, vnější provedení</t>
  </si>
  <si>
    <t>204002</t>
  </si>
  <si>
    <t>Vytýčení ostatních inž.sítí</t>
  </si>
  <si>
    <t>204003</t>
  </si>
  <si>
    <t>Průzkum trasy ve volném terénu</t>
  </si>
  <si>
    <t>204004</t>
  </si>
  <si>
    <t>204005</t>
  </si>
  <si>
    <t>204006</t>
  </si>
  <si>
    <t>204007</t>
  </si>
  <si>
    <t>Provizorní úprava terénu v přírodní zemině, zem.třídy 3</t>
  </si>
  <si>
    <t>204008</t>
  </si>
  <si>
    <t>Konečná úprava terénu</t>
  </si>
  <si>
    <t>204009</t>
  </si>
  <si>
    <t>204010</t>
  </si>
  <si>
    <t>Zemní kabelová optická spojka 48 vláken, 2 kazety</t>
  </si>
  <si>
    <t>204011</t>
  </si>
  <si>
    <t>Manipulace a uložení rezervy na optickém kabelu v opt. Spojce</t>
  </si>
  <si>
    <t>204012</t>
  </si>
  <si>
    <t>Kontrola tlakutěsnosti spojky</t>
  </si>
  <si>
    <t>204013</t>
  </si>
  <si>
    <t>Vyhledání optického vlákna</t>
  </si>
  <si>
    <t>204014</t>
  </si>
  <si>
    <t>Svár optického vlákna</t>
  </si>
  <si>
    <t>204015</t>
  </si>
  <si>
    <t>Měření reflektometrem, měřící protokol</t>
  </si>
  <si>
    <t>204016</t>
  </si>
  <si>
    <t>Zafukování optického kabelu</t>
  </si>
  <si>
    <t>204017</t>
  </si>
  <si>
    <t>Koncovka Plasson KPP 40</t>
  </si>
  <si>
    <t>204018</t>
  </si>
  <si>
    <t>Kalibrace trubky HDPE/LSPE</t>
  </si>
  <si>
    <t>204019</t>
  </si>
  <si>
    <t>Tlakování trubky HDPE/LSPE</t>
  </si>
  <si>
    <t>204020</t>
  </si>
  <si>
    <t>Trubka HDPE 40/33 barva dle požadavku investora</t>
  </si>
  <si>
    <t>204021</t>
  </si>
  <si>
    <t>Betonový kabelový žlab TK1, 1000x170x140mm, vč. Víka</t>
  </si>
  <si>
    <t>204022</t>
  </si>
  <si>
    <t>Mimostav. doprava 3.6% z dodávky</t>
  </si>
  <si>
    <t>204023</t>
  </si>
  <si>
    <t>PPV obor 001-025</t>
  </si>
  <si>
    <t>204024</t>
  </si>
  <si>
    <t>PPV mimo oboru 001-025</t>
  </si>
  <si>
    <t>D.2.5 - Přeložka VO</t>
  </si>
  <si>
    <t>SO205.1 - Přeložka VO</t>
  </si>
  <si>
    <t>210810052R00</t>
  </si>
  <si>
    <t>Montáž kabelu CYKY 750 V, 4 x 6 mm2, pevně uloženého</t>
  </si>
  <si>
    <t>34111072R</t>
  </si>
  <si>
    <t>kabel CYKY; instalační; pro pevné uložení ve vnitřních a venk.prostorách v zemi, betonu; Cu plné holé jádro, tvar jádra RE-kulatý jednodrát; počet a průřez žil 4x6mm2; počet žil 4; teplota použití -30 až 70 °C; max.provoz.teplota při zkratu 160 °C</t>
  </si>
  <si>
    <t>Poznámka k položce:
kabel CYKY; instalační; pro pevné uložení ve vnitřních a venk.prostorách v zemi, betonu; Cu plné holé jádro, tvar jádra RE-kulatý jednodrát; počet a průřez žil 4x6mm2; počet žil 4; teplota použití -30 až 70 °C; max.provoz.teplota při zkratu 160 °C; min.teplota pokládky -5 °C; průřez vodiče 6,0 mm2; samozhášivý; odolnost vůči UV záření; barva pláště černá</t>
  </si>
  <si>
    <t>210810053R00</t>
  </si>
  <si>
    <t>Montáž kabelu CYKY 750 V, 4 x 10 mm2, pevně uloženého</t>
  </si>
  <si>
    <t>34111076R</t>
  </si>
  <si>
    <t>kabel CYKY; instalační; pro pevné uložení ve vnitřních a venk.prostorách v zemi, betonu; Cu plné holé jádro, tvar jádra RE-kulatý jednodrát; počet a průřez žil 4x10mm2; počet žil 4; teplota použití -30 až 70 °C; max.provoz.teplota při zkratu 160 °C</t>
  </si>
  <si>
    <t>Poznámka k položce:
kabel CYKY; instalační; pro pevné uložení ve vnitřních a venk.prostorách v zemi, betonu; Cu plné holé jádro, tvar jádra RE-kulatý jednodrát; počet a průřez žil 4x10mm2; počet žil 4; teplota použití -30 až 70 °C; max.provoz.teplota při zkratu 160 °C; min.teplota pokládky -5 °C; průřez vodiče 10,0 mm2; samozhášivý; odolnost vůči UV záření; barva pláště černá</t>
  </si>
  <si>
    <t>210901090R00</t>
  </si>
  <si>
    <t>Vodiče, šňůry a kabely hliníkové kabel silový AYKY 1 kV, 4 x 25 mm2, pevně uložený</t>
  </si>
  <si>
    <t>34113270R</t>
  </si>
  <si>
    <t>kabel 1-AYKYz; silový, závěsný; venkovní zavěšení na podpěrách; Al jádro kulaté plné (RE); počet žil 4; vnější průměr 23,5 mm; jmen.průřez jádra 25,00 mm2; teplota použití -35 až 70 °C</t>
  </si>
  <si>
    <t>Poznámka k položce:
kabel 1-AYKYz; silový, závěsný; venkovní zavěšení na podpěrách; Al jádro kulaté plné (RE); počet žil 4; vnější průměr 23,5 mm; jmen.průřez jádra 25,00 mm2; teplota použití -35 až 70 °C; odolný proti šíření plamene podle vyhlášky č. 21/1996; odolnost vůči UV záření</t>
  </si>
  <si>
    <t>210-001</t>
  </si>
  <si>
    <t>Demontáž stávající kabelové skříně</t>
  </si>
  <si>
    <t>210-002</t>
  </si>
  <si>
    <t>Kabelová jistící skříň</t>
  </si>
  <si>
    <t>210101253R00</t>
  </si>
  <si>
    <t>Montáž spojky kabelové 1 kV SV, litinové, do průřezu 4x50 mm2</t>
  </si>
  <si>
    <t>210-003</t>
  </si>
  <si>
    <t>Kabelová spojka pro kabel AYKY-J 4x25</t>
  </si>
  <si>
    <t>210101252R00</t>
  </si>
  <si>
    <t>Montáž spojky kabelové 1 kV SV, litinové, do průřezu 4x16 mm2</t>
  </si>
  <si>
    <t>210-004</t>
  </si>
  <si>
    <t>Kabelová spojka pro kabel CYKY-J 4x10</t>
  </si>
  <si>
    <t>210-005</t>
  </si>
  <si>
    <t>Kabelová spojka pro kabel CYKY-J 4x6</t>
  </si>
  <si>
    <t>Výkop komplet, 55m včetně výkopu, pískového lože, chráničky, folie a zasypání</t>
  </si>
  <si>
    <t>D.3.1 - Komunikace a zpevněné plochy</t>
  </si>
  <si>
    <t>SO502.1 - Veřejné prostranství</t>
  </si>
  <si>
    <t>HSV - Práce a dodávky HSV</t>
  </si>
  <si>
    <t xml:space="preserve">    5 - Komunikace pozemní</t>
  </si>
  <si>
    <t xml:space="preserve">    8 - Trubní vedení</t>
  </si>
  <si>
    <t>M - M</t>
  </si>
  <si>
    <t xml:space="preserve">    M61 - Městský mobiliář</t>
  </si>
  <si>
    <t>Práce a dodávky HSV</t>
  </si>
  <si>
    <t>122202201</t>
  </si>
  <si>
    <t>Odkopávky a prokopávky nezapažené pro silnice s přemístěním výkopku v příčných profilech na vzdálenost do 15 m nebo s naložením na dopravní prostředek v hornině tř. 3 do 100 m3</t>
  </si>
  <si>
    <t>634*0,1/2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</si>
  <si>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</si>
  <si>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</si>
  <si>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31,7/2</t>
  </si>
  <si>
    <t xml:space="preserve">"patky pro lavičku M01" 0,46*0,46*0,8*4 </t>
  </si>
  <si>
    <t>"patky pro lavičku M02" 0,46*0,46*0,8*5</t>
  </si>
  <si>
    <t>1,523/2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</si>
  <si>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</si>
  <si>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</si>
  <si>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"na meziskládku" 2</t>
  </si>
  <si>
    <t>"pro zásypy" 2</t>
  </si>
  <si>
    <t>1,523+31,7+5-2</t>
  </si>
  <si>
    <t>36,223*1,8</t>
  </si>
  <si>
    <t>"obsyp liniových vpustí" 2</t>
  </si>
  <si>
    <t>30*0,15</t>
  </si>
  <si>
    <t>211971110</t>
  </si>
  <si>
    <t>Zřízení opláštění výplně z geotextilie odvodňovacích žeber nebo trativodů v rýze nebo zářezu se stěnami šikmými o sklonu do 1:2</t>
  </si>
  <si>
    <t>30*0,4*4</t>
  </si>
  <si>
    <t>48*1,15</t>
  </si>
  <si>
    <t>212755215</t>
  </si>
  <si>
    <t>Trativody bez lože z drenážních trubek plastových flexibilních D 125 mm</t>
  </si>
  <si>
    <t>"pod schody"</t>
  </si>
  <si>
    <t>49,853*1,7*0,3+5,15*1,75*(0,8+0,7)/2+5,15*2,5*(0,8+0,5)/2</t>
  </si>
  <si>
    <t>9,49*(1,5*0,8+(3,3-1,5)*(0,8+0,45)/2)</t>
  </si>
  <si>
    <t>275311125</t>
  </si>
  <si>
    <t>Základové konstrukce z betonu prostého patky a bloky ve výkopu nebo na hlavách pilot C 16/20</t>
  </si>
  <si>
    <t>430321313</t>
  </si>
  <si>
    <t>Schodišťové konstrukce a rampy z betonu železového (bez výztuže) stupně, schodnice, ramena, podesty s nosníky tř. C 16/20</t>
  </si>
  <si>
    <t>"1stupeň" 49,983*1,25*0,35</t>
  </si>
  <si>
    <t>"ostatní" (97,56-49,853)*(0,67*0,15+0,15*0,65/2)</t>
  </si>
  <si>
    <t>434191421</t>
  </si>
  <si>
    <t>Osazování schodišťových stupňů kamenných s vyspárováním styčných spár, s provizorním dřevěným zábradlím a dočasným zakrytím stupnic prkny na desku, stupňů broušených nebo leštěných</t>
  </si>
  <si>
    <t>58382176</t>
  </si>
  <si>
    <t>schodišťová deska tryskaná žula tl 150mm</t>
  </si>
  <si>
    <t>97,56*1,05</t>
  </si>
  <si>
    <t>97,56*(0,65+0,15)+0,65*0,15/2*10</t>
  </si>
  <si>
    <t>1,25*0,35*2+0,67*0,15*4</t>
  </si>
  <si>
    <t>Komunikace pozemní</t>
  </si>
  <si>
    <t>564861111</t>
  </si>
  <si>
    <t>Podklad ze štěrkodrti ŠD s rozprostřením a zhutněním, po zhutnění tl. 200 mm</t>
  </si>
  <si>
    <t>"ŠD-B 0/32"</t>
  </si>
  <si>
    <t>634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</si>
  <si>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</si>
  <si>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</si>
  <si>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61+348</t>
  </si>
  <si>
    <t>58381003</t>
  </si>
  <si>
    <t>kostka dlažební mozaika žula 6/6/6</t>
  </si>
  <si>
    <t>348*1,02</t>
  </si>
  <si>
    <t>58381009</t>
  </si>
  <si>
    <t>kostka dlažební žula drobná 10/10/10</t>
  </si>
  <si>
    <t>61*1,02</t>
  </si>
  <si>
    <t>596811222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</si>
  <si>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přes 100 do 300 m2</t>
  </si>
  <si>
    <t>"žulové desky" 225</t>
  </si>
  <si>
    <t>58381175</t>
  </si>
  <si>
    <t>deska dlažební tryskaná žula 600-900x300mm tl 100mm</t>
  </si>
  <si>
    <t>225*1,02</t>
  </si>
  <si>
    <t>Trubní vedení</t>
  </si>
  <si>
    <t>899623151</t>
  </si>
  <si>
    <t>Obetonování potrubí nebo zdiva stok betonem prostým v otevřeném výkopu, beton tř. C 16/20</t>
  </si>
  <si>
    <t>"liniový žlab" 3</t>
  </si>
  <si>
    <t>935113111</t>
  </si>
  <si>
    <t>Osazení odvodňovacího žlabu s krycím roštem polymerbetonového šířky do 200 mm</t>
  </si>
  <si>
    <t>592270091</t>
  </si>
  <si>
    <t>žlab odvodňovací polymerbetonový se spádem dna 0,5% vč. čel, odtoku, mřížky, kompletní dodávka</t>
  </si>
  <si>
    <t>5910001</t>
  </si>
  <si>
    <t>nádstavec nerezový k doběhu dlažby</t>
  </si>
  <si>
    <t>998223011</t>
  </si>
  <si>
    <t>Přesun hmot pro pozemní komunikace s krytem dlážděným dopravní vzdálenost do 200 m jakékoliv délky objektu</t>
  </si>
  <si>
    <t>M61</t>
  </si>
  <si>
    <t>Městský mobiliář</t>
  </si>
  <si>
    <t>61000-001</t>
  </si>
  <si>
    <t>M01 M+D venkovní lavička (dl.5m) bez opěradla, z modřín hranolů vč. ukotvení, povrchové úpravy, doplňků, kompletní provedení dle PD</t>
  </si>
  <si>
    <t>61000-002</t>
  </si>
  <si>
    <t>M02 M+D venkovní lavička (dl.7,5m) bez opěradla, z modřín hranolů vč. ukotvení, povrchové úpravy, doplňků, kompletní provedení dle PD</t>
  </si>
  <si>
    <t>61000-003</t>
  </si>
  <si>
    <t>M03 M+D odpadkový koš betonový se stříškou, vč. ukotvení, povrchové úpravy, doplňků, kompletní provedení dle PD</t>
  </si>
  <si>
    <t>61000-004</t>
  </si>
  <si>
    <t>M04 M+D kruhová lavice kolem stromu z šedé žuly (z 16-ti bloků), vč. ukotvení, povrchové úpravy, doplňků, kompletní provedení dle PD</t>
  </si>
  <si>
    <t>61000-005</t>
  </si>
  <si>
    <t>M05 M+D stojan na kola 1005/650mm, pozink.ocel, vč. základu a ukotvení, povrchové úpravy, doplňků, kompletní provedení dle PD</t>
  </si>
  <si>
    <t>SO502.2 - Chodník</t>
  </si>
  <si>
    <t xml:space="preserve">    997 - Přesun sutě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</si>
  <si>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</si>
  <si>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</si>
  <si>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</si>
  <si>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</si>
  <si>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"pod dlažbou" 315</t>
  </si>
  <si>
    <t>113202111</t>
  </si>
  <si>
    <t>Vytrhání obrub s vybouráním lože, s přemístěním hmot na skládku na vzdálenost do 3 m nebo s naložením na dopravní prostředek z krajníků nebo obrubníků stojatých</t>
  </si>
  <si>
    <t>385*0,1/2</t>
  </si>
  <si>
    <t>19,25/2</t>
  </si>
  <si>
    <t>"na meziskládku" 13</t>
  </si>
  <si>
    <t>"pro zásypy" 13</t>
  </si>
  <si>
    <t>19,25-13</t>
  </si>
  <si>
    <t>6,25*1,8</t>
  </si>
  <si>
    <t>"po vybouraných obrubnících" 13</t>
  </si>
  <si>
    <t>564851111</t>
  </si>
  <si>
    <t>Podklad ze štěrkodrti ŠD s rozprostřením a zhutněním, po zhutnění tl. 150 mm</t>
  </si>
  <si>
    <t>"ŠD-A 0/32" 385</t>
  </si>
  <si>
    <t>"ŠD-B 16/63" 385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</si>
  <si>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</si>
  <si>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</si>
  <si>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59245222</t>
  </si>
  <si>
    <t>dlažba zámková 200x200x60mmpro nevidomé červená</t>
  </si>
  <si>
    <t>7*1,02</t>
  </si>
  <si>
    <t>592450221</t>
  </si>
  <si>
    <t>dlažba zámková 200x200x60mm přírodní</t>
  </si>
  <si>
    <t>"potřeba dlažby" 378*1,02</t>
  </si>
  <si>
    <t>"odečet stávající dlažby" -315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</si>
  <si>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</si>
  <si>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</si>
  <si>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"obrubník rovný" 65</t>
  </si>
  <si>
    <t>"obrubník oblý" 3</t>
  </si>
  <si>
    <t>59217017</t>
  </si>
  <si>
    <t>obrubník betonový chodníkový 1000x100x250mm</t>
  </si>
  <si>
    <t>65*1,01</t>
  </si>
  <si>
    <t>59217018</t>
  </si>
  <si>
    <t>obrubník betonový chodníkový 1000x100x250mm oblý</t>
  </si>
  <si>
    <t>3*1,01</t>
  </si>
  <si>
    <t>916991121</t>
  </si>
  <si>
    <t>Lože pod obrubníky, krajníky nebo obruby z dlažebních kostek z betonu prostého tř. C 16/20</t>
  </si>
  <si>
    <t>(65+3)*0,3*0,15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</si>
  <si>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</si>
  <si>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</si>
  <si>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997</t>
  </si>
  <si>
    <t>Přesun sutě</t>
  </si>
  <si>
    <t>997221121</t>
  </si>
  <si>
    <t>Vodorovná doprava suti nošením s naložením a se složením z kusových materiálů, na vzdálenost do 50 m</t>
  </si>
  <si>
    <t>"obrubníky" 130*0,205</t>
  </si>
  <si>
    <t>"betonová dlažba-na meziskládku" 315*0,26</t>
  </si>
  <si>
    <t>997221551</t>
  </si>
  <si>
    <t>Vodorovná doprava suti bez naložení, ale se složením a s hrubým urovnáním ze sypkých materiálů, na vzdálenost do 1 km</t>
  </si>
  <si>
    <t>"kamenivo" 315*0,29</t>
  </si>
  <si>
    <t>997221559</t>
  </si>
  <si>
    <t>Vodorovná doprava suti bez naložení, ale se složením a s hrubým urovnáním Příplatek k ceně za každý další i započatý 1 km přes 1 km</t>
  </si>
  <si>
    <t>"kamenivo" 315*0,29*9</t>
  </si>
  <si>
    <t>997221571</t>
  </si>
  <si>
    <t>Vodorovná doprava vybouraných hmot bez naložení, ale se složením a s hrubým urovnáním na vzdálenost do 1 km</t>
  </si>
  <si>
    <t>997221579</t>
  </si>
  <si>
    <t>Vodorovná doprava vybouraných hmot bez naložení, ale se složením a s hrubým urovnáním na vzdálenost Příplatek k ceně za každý další i započatý 1 km přes 1 km</t>
  </si>
  <si>
    <t>"obrubníky" 130*0,205*9</t>
  </si>
  <si>
    <t>997221611</t>
  </si>
  <si>
    <t>Nakládání na dopravní prostředky pro vodorovnou dopravu suti</t>
  </si>
  <si>
    <t>997221612</t>
  </si>
  <si>
    <t>Nakládání na dopravní prostředky pro vodorovnou dopravu vybouraných hmot</t>
  </si>
  <si>
    <t>997221815</t>
  </si>
  <si>
    <t>Poplatek za uložení stavebního odpadu na skládce (skládkovné) z prostého betonu zatříděného do Katalogu odpadů pod kódem 170 101</t>
  </si>
  <si>
    <t>997221855</t>
  </si>
  <si>
    <t>SO503.1 - Účelová komunikace</t>
  </si>
  <si>
    <t>113106161</t>
  </si>
  <si>
    <t>Rozebrání dlažeb a dílců vozovek a ploch s přemístěním hmot na skládku na vzdálenost do 3 m nebo s naložením na dopravní prostředek, s jakoukoliv výplní spár ručně z drobných kostek nebo odseků s ložem z kameniva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</si>
  <si>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</si>
  <si>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</si>
  <si>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113107171</t>
  </si>
  <si>
    <t>Odstranění podkladů nebo krytů strojně plochy jednotlivě přes 50 m2 do 200 m2 s přemístěním hmot na skládku na vzdálenost do 20 m nebo s naložením na dopravní prostředek z betonu prostého, o tl. vrstvy přes 100 do 150 mm</t>
  </si>
  <si>
    <t>113107182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</si>
  <si>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</si>
  <si>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900*0,1/2</t>
  </si>
  <si>
    <t>45/2</t>
  </si>
  <si>
    <t>"pro uliční vpusti" 16,69</t>
  </si>
  <si>
    <t>"pro značky" 0,29</t>
  </si>
  <si>
    <t>16,98/2</t>
  </si>
  <si>
    <t>3/2</t>
  </si>
  <si>
    <t>"na meziskládku" 27,35</t>
  </si>
  <si>
    <t>"pro zásypy" 27,35</t>
  </si>
  <si>
    <t>45+16,98+3-27,35</t>
  </si>
  <si>
    <t>37,63*1,8</t>
  </si>
  <si>
    <t>"liniová vpusť" 1</t>
  </si>
  <si>
    <t>"uliční vpustě" 13,35</t>
  </si>
  <si>
    <t>900+14</t>
  </si>
  <si>
    <t>160*0,15</t>
  </si>
  <si>
    <t>160*0,4*4</t>
  </si>
  <si>
    <t>256*1,15</t>
  </si>
  <si>
    <t>"pro sloupky svisl.značení" 0,29</t>
  </si>
  <si>
    <t>"ŠD-A 0/32" 900</t>
  </si>
  <si>
    <t>"ŠD-B 16/63" 900</t>
  </si>
  <si>
    <t>"ŠD-B 0/32" 14</t>
  </si>
  <si>
    <t>591241111</t>
  </si>
  <si>
    <t>Kladení dlažby z kostek s provedením lože do tl. 50 mm, s vyplněním spár, s dvojím beraněním a se smetením přebytečného materiálu na krajnici drobných z kamene, do lože z cementové malty</t>
  </si>
  <si>
    <t>"dvojřádek" 16*0,2</t>
  </si>
  <si>
    <t>58381009.1</t>
  </si>
  <si>
    <t>kostka dlažební žula drobná 10/10/10 - stávající - neoceňovat</t>
  </si>
  <si>
    <t>3,2*1,02</t>
  </si>
  <si>
    <t>14*1,02</t>
  </si>
  <si>
    <t>596212213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</si>
  <si>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300 m2</t>
  </si>
  <si>
    <t>59245019</t>
  </si>
  <si>
    <t>dlažba tvar I betonová 200x100x80mm přírodní</t>
  </si>
  <si>
    <t>900*1,02</t>
  </si>
  <si>
    <t>895941311</t>
  </si>
  <si>
    <t>Zřízení vpusti kanalizační uliční z betonových dílců typ UVB-50</t>
  </si>
  <si>
    <t>899211113</t>
  </si>
  <si>
    <t>Osazení litinových mříží s rámem na šachtách tunelové stoky hmotnosti jednotlivě přes 100 do 150 kg</t>
  </si>
  <si>
    <t>59223827</t>
  </si>
  <si>
    <t>vpusť uliční skruž betonová - kompletní dodávka vč. mříže s kalovým košem</t>
  </si>
  <si>
    <t>"liniová vpusť" 2</t>
  </si>
  <si>
    <t>914111111</t>
  </si>
  <si>
    <t>Montáž svislé dopravní značky základní velikosti do 1 m2 objímkami na sloupky nebo konzoly</t>
  </si>
  <si>
    <t>"IS4b" 2</t>
  </si>
  <si>
    <t>"P4" 1</t>
  </si>
  <si>
    <t>914111112</t>
  </si>
  <si>
    <t>Montáž svislé dopravní značky základní velikosti do 1 m2 páskováním na sloupy</t>
  </si>
  <si>
    <t>"montáž na stěnu"</t>
  </si>
  <si>
    <t>"IP12, B16, B32" 7</t>
  </si>
  <si>
    <t>40445610</t>
  </si>
  <si>
    <t>značky upravující přednost P1, P4 1250mm retroreflexní</t>
  </si>
  <si>
    <t>"IP4" 1</t>
  </si>
  <si>
    <t>40445630</t>
  </si>
  <si>
    <t>informativní značky směrové IS1b, IS2b, IS3b, IS4b, IS19b 1100x500mm</t>
  </si>
  <si>
    <t>"jedná se o směrovou tabuli označující odbočení z ul. Velehradské; přesnou polohu na ul. Velehradské je nutné upřesnit po dohodě s investorem"</t>
  </si>
  <si>
    <t>40445620</t>
  </si>
  <si>
    <t>zákazové, příkazové dopravní značky B1-B34, C1-15 700mm</t>
  </si>
  <si>
    <t>"B16" 1</t>
  </si>
  <si>
    <t>"B32" 1</t>
  </si>
  <si>
    <t>40445625</t>
  </si>
  <si>
    <t>informativní značky provozní IP8, IP9, IP11-IP13 500x700mm</t>
  </si>
  <si>
    <t>"IP12" 5</t>
  </si>
  <si>
    <t>914511111</t>
  </si>
  <si>
    <t>Montáž sloupku dopravních značek délky do 3,5 m do betonového základu</t>
  </si>
  <si>
    <t>"pro značky 2x IS4b a 1x P4" 3</t>
  </si>
  <si>
    <t>40445230</t>
  </si>
  <si>
    <t>sloupek pro dopravní značku Zn D 70mm v 3,5m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</si>
  <si>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</si>
  <si>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</si>
  <si>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302+23+3</t>
  </si>
  <si>
    <t>59217029</t>
  </si>
  <si>
    <t>obrubník betonový silniční nájezdový 1000x150x150mm</t>
  </si>
  <si>
    <t>23*1,01</t>
  </si>
  <si>
    <t>59217030</t>
  </si>
  <si>
    <t>obrubník betonový silniční přechodový 1000x150x150-250mm</t>
  </si>
  <si>
    <t>59217031</t>
  </si>
  <si>
    <t>obrubník betonový silniční 1000x150x250mm</t>
  </si>
  <si>
    <t>302*1,01</t>
  </si>
  <si>
    <t>5*1,01</t>
  </si>
  <si>
    <t>(302+23+3+5)*0,3*0,15</t>
  </si>
  <si>
    <t>592270092</t>
  </si>
  <si>
    <t>žlab odvodňovací polymerbetonový se spádem dna 0,5%  D400 , vč. čel, odtoku, mřížky, kompletní dodávka</t>
  </si>
  <si>
    <t>979071021</t>
  </si>
  <si>
    <t>Očištění vybouraných dlažebních kostek při překopech inženýrských sítí od spojovacího materiálu, s přemístěním hmot na skládku na vzdálenost do 3 m nebo s naložením na dopravní prostředek drobných, s původním vyplněním spár kamenivem těženým</t>
  </si>
  <si>
    <t>"kostky" 6*0,32</t>
  </si>
  <si>
    <t>"kamenivo" 145*0,29</t>
  </si>
  <si>
    <t>"beton z komunikace" 120*0,325</t>
  </si>
  <si>
    <t>"živice" 120*0,22</t>
  </si>
  <si>
    <t>"kamenivo" 145*0,29*9</t>
  </si>
  <si>
    <t>"beton z komunikace" 120*0,325*9</t>
  </si>
  <si>
    <t>"živice" 120*0,22*9</t>
  </si>
  <si>
    <t>997221845</t>
  </si>
  <si>
    <t>Poplatek za uložení stavebního odpadu na skládce (skládkovné) asfaltového bez obsahu dehtu zatříděného do Katalogu odpadů pod kódem 170 302</t>
  </si>
  <si>
    <t>D.4.1 - Vodní hospodářství</t>
  </si>
  <si>
    <t>SO401.1 - Vodovodní přípojka</t>
  </si>
  <si>
    <t>1 - Zemní práce</t>
  </si>
  <si>
    <t>4 - Vodorovné konstrukce</t>
  </si>
  <si>
    <t>8 - Trubní vedení</t>
  </si>
  <si>
    <t>99 - Staveništní přesun hmot</t>
  </si>
  <si>
    <t>161101101R00</t>
  </si>
  <si>
    <t>Svislé přemístění výkopku z hor.1-4 do 2,5 m</t>
  </si>
  <si>
    <t>162701105R00</t>
  </si>
  <si>
    <t>Vodorovné přemístění výkopku z hor.1-4 do 10000 m</t>
  </si>
  <si>
    <t>199000002R00</t>
  </si>
  <si>
    <t>Poplatek za skládku horniny 1- 4</t>
  </si>
  <si>
    <t>171201201R00</t>
  </si>
  <si>
    <t>Uložení sypaniny na skl.-modelace na výšku přes 2m</t>
  </si>
  <si>
    <t>58337213</t>
  </si>
  <si>
    <t>Štěrkopísek frakce 0-32 Z</t>
  </si>
  <si>
    <t>119001401R00</t>
  </si>
  <si>
    <t>Dočasné zajištění ocelového potrubí do DN 200 mm</t>
  </si>
  <si>
    <t>119001422R00</t>
  </si>
  <si>
    <t>Dočasné zajištění kabelů - v počtu 3 - 6 kabelů</t>
  </si>
  <si>
    <t>115101201R00</t>
  </si>
  <si>
    <t>Čerpání vody na výšku do 10 m, přítok do 500 l/min</t>
  </si>
  <si>
    <t>175101101RT2</t>
  </si>
  <si>
    <t>Obsyp potrubí bez prohození sypaniny, s dodáním štěrkopísku frakce 0 - 22 mm</t>
  </si>
  <si>
    <t>174101101R00</t>
  </si>
  <si>
    <t>Zásyp jam, rýh, šachet se zhutněním</t>
  </si>
  <si>
    <t>132201219R00</t>
  </si>
  <si>
    <t>Přípl.za lepivost,hloubení rýh 200cm,hor.3,STROJNĚ</t>
  </si>
  <si>
    <t>132201210R00</t>
  </si>
  <si>
    <t>Hloubení rýh š.do 200 cm hor.3 do 50 m3,STROJNĚ</t>
  </si>
  <si>
    <t>151101101R00</t>
  </si>
  <si>
    <t>Pažení a rozepření stěn rýh - příložné - hl.do 2 m</t>
  </si>
  <si>
    <t>151101111R00</t>
  </si>
  <si>
    <t>Odstranění pažení stěn rýh - příložné - hl. do 2 m</t>
  </si>
  <si>
    <t>451573111R00</t>
  </si>
  <si>
    <t>Lože pod potrubí ze štěrkopísku do 63 mm</t>
  </si>
  <si>
    <t>452313131R00</t>
  </si>
  <si>
    <t>Bloky pro potrubí z betonu C 12/15</t>
  </si>
  <si>
    <t>452353101R00</t>
  </si>
  <si>
    <t>Bednění bloků pod potrubí</t>
  </si>
  <si>
    <t>892233111R00</t>
  </si>
  <si>
    <t>Desinfekce vodovodního potrubí DN 70</t>
  </si>
  <si>
    <t>892241111R00</t>
  </si>
  <si>
    <t>Tlaková zkouška vodovodního potrubí DN 80</t>
  </si>
  <si>
    <t>879172199R00</t>
  </si>
  <si>
    <t>Příplatek za montáž vodovodních přípojek DN 32-80</t>
  </si>
  <si>
    <t>42273622R</t>
  </si>
  <si>
    <t>Nadzemní hydrant model N7 pro pitnou vodu a neutrální kapaliny do 40°C, krytí 1,5m, DN 80</t>
  </si>
  <si>
    <t>Poznámka k položce:
Hydrant AVK nadzemní průmysl.,krytí 1,5m, DN 80</t>
  </si>
  <si>
    <t>891163111R00</t>
  </si>
  <si>
    <t>Montáž ventilů hlavních pro přípojky DN 25</t>
  </si>
  <si>
    <t>899721112R00</t>
  </si>
  <si>
    <t>Fólie výstražná z PVC, šířka 30 cm</t>
  </si>
  <si>
    <t>857242121R00</t>
  </si>
  <si>
    <t>Montáž tvarovek litin. jednoos.přír. výkop DN 80</t>
  </si>
  <si>
    <t>891265321R00</t>
  </si>
  <si>
    <t>Montáž zpětných klapek DN 100</t>
  </si>
  <si>
    <t>42283453.AR</t>
  </si>
  <si>
    <t>Klapka zpětná s přírubovým připojením, PN16,DN 100,pitná voda</t>
  </si>
  <si>
    <t>55259813R</t>
  </si>
  <si>
    <t>Přechodová příruba FFR DN 100/ 50 EWS, L 200 mm</t>
  </si>
  <si>
    <t>55259472R</t>
  </si>
  <si>
    <t>Koleno hrdlové MMK DN125/45° EWS</t>
  </si>
  <si>
    <t>552598110R</t>
  </si>
  <si>
    <t>Přechodová příruba FFR DN 80/ 40 EWS, L 200 mm</t>
  </si>
  <si>
    <t>14313716R</t>
  </si>
  <si>
    <t>Trubka podélně svařovaná hladká 11343 57x3,0 mm, konstrukční</t>
  </si>
  <si>
    <t>899102111RT2</t>
  </si>
  <si>
    <t>Osazení poklopu s rámem do 100 kg, včetně dodávky poklopu lit. s rámem 600 x 600</t>
  </si>
  <si>
    <t>894601111R00</t>
  </si>
  <si>
    <t>Výztuž šachet z betonářské oceli 10 216(E)</t>
  </si>
  <si>
    <t>894201111R00</t>
  </si>
  <si>
    <t>Dno šachet z betonu C 8/10, tl. nad 20 cm</t>
  </si>
  <si>
    <t>894201193R00</t>
  </si>
  <si>
    <t>Příplatek za tloušťku dna šachty do 20 cm</t>
  </si>
  <si>
    <t>894201211R00</t>
  </si>
  <si>
    <t>Stěny šachet z betonu C 8/10, tl. nad 20 cm</t>
  </si>
  <si>
    <t>894302161R00</t>
  </si>
  <si>
    <t>Stěny šachet želbet. V 4 - C 25/30, tl. nad 20 cm</t>
  </si>
  <si>
    <t>852242121R00</t>
  </si>
  <si>
    <t>Montáž trub litin. tlak. přír.do 1 m, výkop DN 80</t>
  </si>
  <si>
    <t>892353111R00</t>
  </si>
  <si>
    <t>Desinfekce vodovodního potrubí do DN 200</t>
  </si>
  <si>
    <t>891241111R00</t>
  </si>
  <si>
    <t>Montáž vodovodních šoupátek ve výkopu DN 80</t>
  </si>
  <si>
    <t>42224356</t>
  </si>
  <si>
    <t>Šoupátko S20-118-610 PN 10 DN 80, krátký kus</t>
  </si>
  <si>
    <t>42291352</t>
  </si>
  <si>
    <t>Poklop litinový Y 4504 - šoupátkový</t>
  </si>
  <si>
    <t>55255720.A</t>
  </si>
  <si>
    <t>Koleno přírubové s patkou N DN 80 mm Bisil</t>
  </si>
  <si>
    <t>55252120</t>
  </si>
  <si>
    <t>Trouba litinová tlaková přírubová DN 80 dl.500 mm</t>
  </si>
  <si>
    <t>851601102RT2</t>
  </si>
  <si>
    <t>Montáž potrubí tlakového, tvárná litina DN 100, hrdlové, pružný spoj těsněný fólií, ve výkopu</t>
  </si>
  <si>
    <t>Předběžná cena</t>
  </si>
  <si>
    <t>Šachta vodoměrná 3,3 x 0,9 x 1,6 m</t>
  </si>
  <si>
    <t>42224359R</t>
  </si>
  <si>
    <t>Šoupátko S20-118-610 PN 10 DN 100(EKO-Plus005)</t>
  </si>
  <si>
    <t>55259815R</t>
  </si>
  <si>
    <t>Přechodová příruba FFR DN100/ 80 L 200mm EWS</t>
  </si>
  <si>
    <t>55251102R</t>
  </si>
  <si>
    <t>Trouba vod.lit.tlak. DN100mm hrdlový spoj odolný proti prorůstání kořeny</t>
  </si>
  <si>
    <t>422911503R</t>
  </si>
  <si>
    <t>Souprava zemní, DN 100-150, krycí hloubka Rd 1,5 m</t>
  </si>
  <si>
    <t>857601102RT1</t>
  </si>
  <si>
    <t>Montáž tvarovek jednoosých, tvárná litina DN 100, hrdlové, pružný spoj, ve výkopu</t>
  </si>
  <si>
    <t>850315121R00</t>
  </si>
  <si>
    <t>Výřez nebo výsek na potrubí litinovém DN 150</t>
  </si>
  <si>
    <t>857601104R00</t>
  </si>
  <si>
    <t>Montáž tvarovek jednoosých, tvárná litina DN 150</t>
  </si>
  <si>
    <t>857701102R00</t>
  </si>
  <si>
    <t>Montáž tvarovek odbočných, tvárná litina DN 100</t>
  </si>
  <si>
    <t>552700707R</t>
  </si>
  <si>
    <t>Odbočka přírubová T - DN 100x80 PN 10-40</t>
  </si>
  <si>
    <t>871231121R00</t>
  </si>
  <si>
    <t>Montáž trubek polyetylenových ve výkopu d 75 mm</t>
  </si>
  <si>
    <t>28613746R</t>
  </si>
  <si>
    <t>Trubka tlaková PE HD (PE 80) D 75 x 6,8 mm PN 10</t>
  </si>
  <si>
    <t>28653765R</t>
  </si>
  <si>
    <t>Nákružek lemový PE 100 d 90 mm +GF+</t>
  </si>
  <si>
    <t>28653705R</t>
  </si>
  <si>
    <t>Redukce tlaková PE HD (lPE) d 90/75 mm</t>
  </si>
  <si>
    <t>55259713R</t>
  </si>
  <si>
    <t>Přesuvka hrdlová U DN150 Lu165mm, rychloupínací šroub.s</t>
  </si>
  <si>
    <t>552700107R</t>
  </si>
  <si>
    <t>Odbočka A - DN 150x100 PN 10-16</t>
  </si>
  <si>
    <t>5525852704R</t>
  </si>
  <si>
    <t>Tvarovka přír.litin. s hlad.koncem F DN100</t>
  </si>
  <si>
    <t>892353111R00.1</t>
  </si>
  <si>
    <t>Desinfekce vodovodního potrubí DN 200</t>
  </si>
  <si>
    <t>892351111R00</t>
  </si>
  <si>
    <t>Tlaková zkouška vodovodního potrubí do DN 200</t>
  </si>
  <si>
    <t>899712111R00</t>
  </si>
  <si>
    <t>Orientační tabulky na zdivu</t>
  </si>
  <si>
    <t>899731112R00</t>
  </si>
  <si>
    <t>Vodič signalizační CYY 2,5 mm2</t>
  </si>
  <si>
    <t>Staveništní přesun hmot</t>
  </si>
  <si>
    <t>998273101R00</t>
  </si>
  <si>
    <t>Přesun hmot, trubní vedení litinové, otevř. výkop</t>
  </si>
  <si>
    <t>SO401.2 - Vodní prvek - fontána</t>
  </si>
  <si>
    <t>001 - Stavební část</t>
  </si>
  <si>
    <t>"pro šachtu" (3,7*4,2+6,45*6,95)/2*2,75</t>
  </si>
  <si>
    <t>83,005/2</t>
  </si>
  <si>
    <t>"pro kamenný blok" (3+8)*0,9*0,4</t>
  </si>
  <si>
    <t>3,96/2</t>
  </si>
  <si>
    <t>"na meziskládku" 62,34</t>
  </si>
  <si>
    <t>"pro zásypy" 62,34</t>
  </si>
  <si>
    <t>"výkopek" 83,005+3,96</t>
  </si>
  <si>
    <t>"ponecháno pro zásypy" -62,34</t>
  </si>
  <si>
    <t>24,625*1,8</t>
  </si>
  <si>
    <t>83,05-(2,625*3,125*2,5+0,9*0,9*0,25)</t>
  </si>
  <si>
    <t>273321311</t>
  </si>
  <si>
    <t>Základy z betonu železového (bez výztuže) desky z betonu bez zvláštních nároků na prostředí tř. C 16/20</t>
  </si>
  <si>
    <t>"pro kamenný blok" 3*0,9*0,4</t>
  </si>
  <si>
    <t>"pro žlab" 8*0,9*0,24</t>
  </si>
  <si>
    <t>"pro kamenný blok" 3*0,4*2</t>
  </si>
  <si>
    <t>"pro žlab" 8*0,24*2</t>
  </si>
  <si>
    <t>"pro kamenný blok" 3*0,9*1,3*4,44/1000</t>
  </si>
  <si>
    <t>"pro žlab" 8*0,9*1,3*4,44/1000</t>
  </si>
  <si>
    <t>380326122</t>
  </si>
  <si>
    <t>Kompletní konstrukce čistíren odpadních vod, nádrží, vodojemů, kanálů z betonu železového bez výztuže a bednění se zvýšenými nároky na prostředí tř. C 25/30, tl. přes 150 do 300 mm</t>
  </si>
  <si>
    <t>"beton C25/25 XC2"</t>
  </si>
  <si>
    <t xml:space="preserve">"obetonování jímky" </t>
  </si>
  <si>
    <t>"dno" 2,625*3,125*0,2</t>
  </si>
  <si>
    <t>"strop" (2,625*3,125-0,5*0,5)*0,2</t>
  </si>
  <si>
    <t>"stěny" (2,625+2,725)*2*2,1*0,2+(0,9+0,5)*2*0,25*0,2</t>
  </si>
  <si>
    <t>380356231</t>
  </si>
  <si>
    <t>Bednění kompletních konstrukcí čistíren odpadních vod, nádrží, vodojemů, kanálů konstrukcí neomítaných z betonu prostého nebo železového ploch rovinných zřízení</t>
  </si>
  <si>
    <t>(2,625+3,125)*2*2,5+(0,9+0,9)*2*0,25</t>
  </si>
  <si>
    <t>380356232</t>
  </si>
  <si>
    <t>Bednění kompletních konstrukcí čistíren odpadních vod, nádrží, vodojemů, kanálů konstrukcí neomítaných z betonu prostého nebo železového ploch rovinných odstranění</t>
  </si>
  <si>
    <t>380361006</t>
  </si>
  <si>
    <t>Výztuž kompletních konstrukcí čistíren odpadních vod, nádrží, vodojemů, kanálů z oceli 10 505 (R) nebo BSt 500</t>
  </si>
  <si>
    <t>91000-001</t>
  </si>
  <si>
    <t>M+D kamenný blok a žlab vodního prvku 3000x530x620mm</t>
  </si>
  <si>
    <t>91000-002</t>
  </si>
  <si>
    <t>M+D kamenný žlab vodního prvku 1000x530x150mm</t>
  </si>
  <si>
    <t>998142251</t>
  </si>
  <si>
    <t>Přesun hmot pro nádrže, jímky, zásobníky a jámy pozemní mimo zemědělství se svislou nosnou konstrukcí monolitickou betonovou tyčovou nebo plošnou vodorovná dopravní vzdálenost do 50 m výšky do 25 m</t>
  </si>
  <si>
    <t>002 - Technologie</t>
  </si>
  <si>
    <t>M - Práce a dodávky M</t>
  </si>
  <si>
    <t xml:space="preserve">    D1 - Elektromontáž, řízení, osvětlení</t>
  </si>
  <si>
    <t xml:space="preserve">    D2 - Montáž čerpadel, kompresorů</t>
  </si>
  <si>
    <t xml:space="preserve">    D3 - Ostatní dodávky a práce "M"</t>
  </si>
  <si>
    <t>Práce a dodávky M</t>
  </si>
  <si>
    <t>Elektromontáž, řízení, osvětlení</t>
  </si>
  <si>
    <t>Pol1</t>
  </si>
  <si>
    <t>Podružný elektrorozvaděč technologie RM1 v provedení jako sestava plastových rozvodnic na omítku, krytí IP55</t>
  </si>
  <si>
    <t>Pol2</t>
  </si>
  <si>
    <t>Nucené odvětrání strojovny odtahovým ventilátorem</t>
  </si>
  <si>
    <t>Pol3</t>
  </si>
  <si>
    <t>Stropní svítidlo strojovny 100W s krycím sklem, IP44, 230V</t>
  </si>
  <si>
    <t>Pol4</t>
  </si>
  <si>
    <t>Drobný elektroinstalační materiál- podružný materiál, svorky, vázací pásky a podobně</t>
  </si>
  <si>
    <t>Pol5</t>
  </si>
  <si>
    <t>Elektroinstalační práce</t>
  </si>
  <si>
    <t>Pol6</t>
  </si>
  <si>
    <t>Revizní zpráva</t>
  </si>
  <si>
    <t>Montáž čerpadel, kompresorů</t>
  </si>
  <si>
    <t>Pol7</t>
  </si>
  <si>
    <t>Montáž technologie</t>
  </si>
  <si>
    <t>Pol8</t>
  </si>
  <si>
    <t>Tlakové zkoušky</t>
  </si>
  <si>
    <t>hod.</t>
  </si>
  <si>
    <t>Pol9</t>
  </si>
  <si>
    <t>Uvedení do provozu</t>
  </si>
  <si>
    <t>Pol10</t>
  </si>
  <si>
    <t>Ostatní dodávky a práce "M"</t>
  </si>
  <si>
    <t>Pol11</t>
  </si>
  <si>
    <t>Návod na obsluhu a údržbu</t>
  </si>
  <si>
    <t>Pol12</t>
  </si>
  <si>
    <t>Vedlejší náklady</t>
  </si>
  <si>
    <t>Pol13</t>
  </si>
  <si>
    <t>PD ve stupni realizační, Dílenská dokumentace</t>
  </si>
  <si>
    <t>Pol14</t>
  </si>
  <si>
    <t>Pol15</t>
  </si>
  <si>
    <t>Pol16</t>
  </si>
  <si>
    <t>Kompozitní poklop 600x600mm, třída zatížení B125, vč. těsnění a uzamykání</t>
  </si>
  <si>
    <t>Pol17</t>
  </si>
  <si>
    <t>PP jednoplášťová dvouvstupová strojovna technologie, vnitřní rozměry 2,5x2,0x2,0m, 2x vstupní komínek 600x600mm, PP integrovaná retenční nádrž se staticky zajištěnou příčkou, rozměry 1,0x2,0x2,0mm, objem 4,0m³ vč. těsněných prostupů, hliníkového žebříku, bez poklopu</t>
  </si>
  <si>
    <t>Pol18</t>
  </si>
  <si>
    <t>PP zachycovač nečistot s nerezovým sítem</t>
  </si>
  <si>
    <t>Pol19</t>
  </si>
  <si>
    <t>PP podstavec čerpadla</t>
  </si>
  <si>
    <t>Pol20</t>
  </si>
  <si>
    <t>PP svařovaná záchytná vana chemikálií pro 2 kanystry</t>
  </si>
  <si>
    <t>Pol21</t>
  </si>
  <si>
    <t>PP šachtička odvětrání s nerezovou krycí mřížkou</t>
  </si>
  <si>
    <t>Pol22</t>
  </si>
  <si>
    <t>Nerezový výtokový stojan profilu 200x40mm, výška 830mm, připojení G6/4", včetně kotvení do podkladního betonu</t>
  </si>
  <si>
    <t>Pol23</t>
  </si>
  <si>
    <t>Nerezový vypouštěcí armatura tvaru L, ∅ trubky 48,3mm, délka 600mm, nerezový krycí mřížka ∅100mm, kotvení do kamenného prvku</t>
  </si>
  <si>
    <t>Pol24</t>
  </si>
  <si>
    <t>Nerezová odtoková štěrbinová armatura půdorysného tvaru U, rozměry 150x200mm, odtoková štěrbina 20mm, vnitřní půdorysný rozměr odtokové štěrbiny 540x3020mm gravitační odtok 4xDN100, vč. kotvení do podkladního betonu</t>
  </si>
  <si>
    <t>Pol25</t>
  </si>
  <si>
    <t>Nerezová výtoková armatura 540x300x170mm, výtoková štěrbina 50mm kryta nerezovou mřížkou, připojení G2,5", vnitřní rozdělovač tlaku, vč. kotvení do podkladního betonu</t>
  </si>
  <si>
    <t>Pol26</t>
  </si>
  <si>
    <t>Nerezová odtoková armatura 540x300x100mm, gravitační odtok DN150, vč. kotvení do podkladního betonu</t>
  </si>
  <si>
    <t>Pol27</t>
  </si>
  <si>
    <t>Plastové čerpadlo potoka s integrovaným zachycovačem nečistot připojení DN50/DN40, výkon 1,0 kW; Q=20m³/h při 8 mvs, 230V</t>
  </si>
  <si>
    <t>Pol28</t>
  </si>
  <si>
    <t>Odstředivé plastové čerpadlo filtrace s integrovaným zachycovačem nečistot, připojení DN50/DN40, výkon 0,45 kW; Q=12m³/h při 8 mvs, 230V</t>
  </si>
  <si>
    <t>Pol29</t>
  </si>
  <si>
    <t>Pískový plastový filtr s bočním připojením 11/2", vnitřní průměr D500, průtok 9m³/h</t>
  </si>
  <si>
    <t>Pol30</t>
  </si>
  <si>
    <t>Filtrační písek 0,6-1 mm</t>
  </si>
  <si>
    <t>Pol31</t>
  </si>
  <si>
    <t>Automatický ovládací 6-ti cestný ventil s bočním připojením na filtr, připojení 11/2"</t>
  </si>
  <si>
    <t>Pol32</t>
  </si>
  <si>
    <t>Automatická dávkovací stanice- měření a udržování pH a koncentrace chloru</t>
  </si>
  <si>
    <t>Pol33</t>
  </si>
  <si>
    <t>Kanystr s korektorem pH, 20l</t>
  </si>
  <si>
    <t>Pol34</t>
  </si>
  <si>
    <t>Kanystr s chlornanem sodným, 20l</t>
  </si>
  <si>
    <t>Pol35</t>
  </si>
  <si>
    <t>Ponorné kalové čerpadlo, nerezové, výkon 0,25kW, Q=6m3/h při 3,7mvs, 230V</t>
  </si>
  <si>
    <t>Pol36</t>
  </si>
  <si>
    <t>Jednoduchý kabinetní změkčovací filtr s objemovým řízením s kapacitou 120°dHxm³</t>
  </si>
  <si>
    <t>Pol37</t>
  </si>
  <si>
    <t>Sestava dopouštění včetně By-passu - 1"</t>
  </si>
  <si>
    <t>Pol38</t>
  </si>
  <si>
    <t>Elektromagnetický ventil 1", 230V</t>
  </si>
  <si>
    <t>Pol39</t>
  </si>
  <si>
    <t>Kartušový filtr G 1 včetně filtrační vložky 50 mic</t>
  </si>
  <si>
    <t>Pol40</t>
  </si>
  <si>
    <t>Tr PVC D110,dl.6m,PN 10</t>
  </si>
  <si>
    <t>Pol41</t>
  </si>
  <si>
    <t>Tr PVC D 90,dl.6m, PN 10</t>
  </si>
  <si>
    <t>Pol42</t>
  </si>
  <si>
    <t>Tr PVC D 75,dl.6m, PN 10</t>
  </si>
  <si>
    <t>Pol43</t>
  </si>
  <si>
    <t>Tr PVC D 63,dl.5m, PN 10</t>
  </si>
  <si>
    <t>Pol44</t>
  </si>
  <si>
    <t>Tr PVC D 50,dl.5m, PN 10</t>
  </si>
  <si>
    <t>Pol45</t>
  </si>
  <si>
    <t>Kohout kulový D 90 PVC</t>
  </si>
  <si>
    <t>Pol46</t>
  </si>
  <si>
    <t>Kohout kulový D 75 PVC</t>
  </si>
  <si>
    <t>Pol47</t>
  </si>
  <si>
    <t>Kohout kulový D 63 PVC</t>
  </si>
  <si>
    <t>Pol48</t>
  </si>
  <si>
    <t>Kohout kulový D 50 EPDM-oranž.</t>
  </si>
  <si>
    <t>Pol49</t>
  </si>
  <si>
    <t>Ventil zpětný D 75 PVC</t>
  </si>
  <si>
    <t>Pol50</t>
  </si>
  <si>
    <t>Ventil zpětný D 50 PVC</t>
  </si>
  <si>
    <t>Pol51</t>
  </si>
  <si>
    <t>Koleno D 75 PVC 90° lep</t>
  </si>
  <si>
    <t>Pol52</t>
  </si>
  <si>
    <t>Koleno D 75 PVC 45° lep</t>
  </si>
  <si>
    <t>Pol53</t>
  </si>
  <si>
    <t>Koleno D 50/90° PVC PN16</t>
  </si>
  <si>
    <t>Pol54</t>
  </si>
  <si>
    <t>Koleno D 50/45° PN 16, PVC</t>
  </si>
  <si>
    <t>Pol55</t>
  </si>
  <si>
    <t>T-kus D110 PVC lepení</t>
  </si>
  <si>
    <t>Pol56</t>
  </si>
  <si>
    <t>T-kus D 75 PVC lepení</t>
  </si>
  <si>
    <t>Pol57</t>
  </si>
  <si>
    <t>T-kus D 50 PVC PN 16</t>
  </si>
  <si>
    <t>Pol58</t>
  </si>
  <si>
    <t>Šroubení D 63x2"ext.PVC</t>
  </si>
  <si>
    <t>Pol59</t>
  </si>
  <si>
    <t>Šroubení D 50x6/4"ex.těsn</t>
  </si>
  <si>
    <t>Pol60</t>
  </si>
  <si>
    <t>Nátrubek D 63x2"int.kov</t>
  </si>
  <si>
    <t>Pol61</t>
  </si>
  <si>
    <t>Nátrubek D 50x6/4"int. kov</t>
  </si>
  <si>
    <t>Pol62</t>
  </si>
  <si>
    <t>Redukce kr.D110x90 PVC</t>
  </si>
  <si>
    <t>Pol63</t>
  </si>
  <si>
    <t>Redukce kr.D 90x63 PVC</t>
  </si>
  <si>
    <t>Pol64</t>
  </si>
  <si>
    <t>Redukce kr.D 75x50 PVC</t>
  </si>
  <si>
    <t>Pol65</t>
  </si>
  <si>
    <t>Kanalizační trubky SN4 DN 150 1m</t>
  </si>
  <si>
    <t>Pol66</t>
  </si>
  <si>
    <t>Kanalizační trubky SN4 DN 100 1m</t>
  </si>
  <si>
    <t>Pol67</t>
  </si>
  <si>
    <t>Trubka PP HT DN 100 1000m</t>
  </si>
  <si>
    <t>Pol68</t>
  </si>
  <si>
    <t>Trubka PP HT DN 100 250m</t>
  </si>
  <si>
    <t>Pol69</t>
  </si>
  <si>
    <t>Koleno DN 150 87°</t>
  </si>
  <si>
    <t>Pol70</t>
  </si>
  <si>
    <t>Koleno DN 150 45°</t>
  </si>
  <si>
    <t>Pol71</t>
  </si>
  <si>
    <t>Koleno DN 100 87°</t>
  </si>
  <si>
    <t>Pol72</t>
  </si>
  <si>
    <t>Koleno DN 100 45°</t>
  </si>
  <si>
    <t>Pol73</t>
  </si>
  <si>
    <t>Jednoduchá odbočka 45° DN 150 DN 100</t>
  </si>
  <si>
    <t>Pol74</t>
  </si>
  <si>
    <t>Jednoduchá odbočka 45° DN 150 DN 150</t>
  </si>
  <si>
    <t>Pol75</t>
  </si>
  <si>
    <t>Redukce DN 150 DN 100</t>
  </si>
  <si>
    <t>Pol76</t>
  </si>
  <si>
    <t>Koleno PP HT DN 100 87°</t>
  </si>
  <si>
    <t>Pol77</t>
  </si>
  <si>
    <t>Jednoduchá odbočka PP HT 87° DN 100 DN 100</t>
  </si>
  <si>
    <t>Pol78</t>
  </si>
  <si>
    <t>Jednoduchá odbočka PP HT 87° DN 100 DN 50</t>
  </si>
  <si>
    <t>Pol79</t>
  </si>
  <si>
    <t>Redukce PP HT DN 150 DN 100</t>
  </si>
  <si>
    <t>Pol80</t>
  </si>
  <si>
    <t>Čistič PVC</t>
  </si>
  <si>
    <t>litr</t>
  </si>
  <si>
    <t>Pol81</t>
  </si>
  <si>
    <t>Teflonová páska</t>
  </si>
  <si>
    <t>Pol82</t>
  </si>
  <si>
    <t>Lepidlo PVC-U</t>
  </si>
  <si>
    <t>Pol83</t>
  </si>
  <si>
    <t>Kotvící materiál, úchyty</t>
  </si>
  <si>
    <t>SO402.1 - Přípojka splaškové kanalizace</t>
  </si>
  <si>
    <t>5 - Komunikace</t>
  </si>
  <si>
    <t>91 - Doplňující práce na komunikaci</t>
  </si>
  <si>
    <t>97 - Prorážení otvorů</t>
  </si>
  <si>
    <t>133201101R00</t>
  </si>
  <si>
    <t>Hloubení šachet v hor.3 do 100 m3</t>
  </si>
  <si>
    <t>133201109R00</t>
  </si>
  <si>
    <t>Příplatek za lepivost - hloubení šachet v hor.3</t>
  </si>
  <si>
    <t>141700104R00</t>
  </si>
  <si>
    <t>Protlak neřízený z trub D 155 mm v hor.1 - 4</t>
  </si>
  <si>
    <t>Uložení sypaniny na skl.-sypanina na výšku přes 2m</t>
  </si>
  <si>
    <t>113108315R00</t>
  </si>
  <si>
    <t>Odstranění asfaltové vrstvy pl. do 50 m2, tl.15 cm</t>
  </si>
  <si>
    <t>113107520R00</t>
  </si>
  <si>
    <t>Odstranění podkladu pl. 50 m2,kam.drcené tl.20 cm</t>
  </si>
  <si>
    <t>Komunikace</t>
  </si>
  <si>
    <t>566904111R00</t>
  </si>
  <si>
    <t>Vyspravení podkladu po překopech kam.obal.asfaltem</t>
  </si>
  <si>
    <t>572942112R00</t>
  </si>
  <si>
    <t>Vyspravení krytu po překopu lit.asfaltem, do 6 cm</t>
  </si>
  <si>
    <t>892571111R00</t>
  </si>
  <si>
    <t>Zkouška těsnosti kanalizace DN do 200, vodou</t>
  </si>
  <si>
    <t>892573111R00</t>
  </si>
  <si>
    <t>Zabezpečení konců kanal. potrubí DN do 200, vodou</t>
  </si>
  <si>
    <t>úsek</t>
  </si>
  <si>
    <t>894432112R00</t>
  </si>
  <si>
    <t>Osazení plastové šachty revizní prům.425 mm, Wavin</t>
  </si>
  <si>
    <t>Výsek a montáž tvarovky z plastu , vč. dodávky PVC tvarovky 160 mm</t>
  </si>
  <si>
    <t>871313121R00</t>
  </si>
  <si>
    <t>Montáž trub z plastu, gumový kroužek, DN 150</t>
  </si>
  <si>
    <t>877313123R00</t>
  </si>
  <si>
    <t>Montáž tvarovek jednoos. plast. gum.kroužek DN 150</t>
  </si>
  <si>
    <t>28614232R</t>
  </si>
  <si>
    <t>Trubka kanalizač. SN 16 150x5000 mm, žebrovaná, PP, hnědá</t>
  </si>
  <si>
    <t>28656332R</t>
  </si>
  <si>
    <t>Koleno kanalizační DN 150/30°</t>
  </si>
  <si>
    <t>Předběžná cena.1</t>
  </si>
  <si>
    <t>Šachta plastová D425 mm</t>
  </si>
  <si>
    <t>Doplňující práce na komunikaci</t>
  </si>
  <si>
    <t>919735113R00</t>
  </si>
  <si>
    <t>Řezání stávajícího živičného krytu tl. 10 - 15 cm</t>
  </si>
  <si>
    <t>Prorážení otvorů</t>
  </si>
  <si>
    <t>979084219R00</t>
  </si>
  <si>
    <t>Příplatek k dopravě vybour.hmot za dalších 5 km</t>
  </si>
  <si>
    <t>979084216R00</t>
  </si>
  <si>
    <t>Vodorovná doprava vybour. hmot po suchu do 5 km</t>
  </si>
  <si>
    <t>979087213R00</t>
  </si>
  <si>
    <t>Nakládání vybour.hmot na dop.prostředky-komunikace</t>
  </si>
  <si>
    <t>998276101R00</t>
  </si>
  <si>
    <t>Přesun hmot, trubní vedení plastová, otevř. výkop</t>
  </si>
  <si>
    <t>SO403.1 - Vsak</t>
  </si>
  <si>
    <t>2 - Základy,zvláštní zakládání</t>
  </si>
  <si>
    <t>131201202R00</t>
  </si>
  <si>
    <t>Hloubení zapažených jam v hor.3 do 1000 m3</t>
  </si>
  <si>
    <t>131201209R00</t>
  </si>
  <si>
    <t>Příplatek za lepivost - hloubení zapaž.jam v hor.3</t>
  </si>
  <si>
    <t>151101102R00</t>
  </si>
  <si>
    <t>Pažení a rozepření stěn rýh - příložné - hl. do 4m</t>
  </si>
  <si>
    <t>151101112R00</t>
  </si>
  <si>
    <t>Odstranění pažení stěn rýh - příložné - hl. do 4 m</t>
  </si>
  <si>
    <t>161101102R00</t>
  </si>
  <si>
    <t>Svislé přemístění výkopku z hor.1-4 do 4,0 m</t>
  </si>
  <si>
    <t>Základy,zvláštní zakládání</t>
  </si>
  <si>
    <t>212810010RAD</t>
  </si>
  <si>
    <t>Trativody z PVC dren. flexibil.trubek d 160 mm, lože a obsyp štěrkopískem</t>
  </si>
  <si>
    <t>212810010RAC</t>
  </si>
  <si>
    <t>Trubky z PVC drenážních flexibilních trubek, lože štěrkopísek, trubky d 100 mm k odvětrání</t>
  </si>
  <si>
    <t>457971111R00</t>
  </si>
  <si>
    <t>Zřízení vrstvy z geotextilie skl.do 1:5, š. do 3 m</t>
  </si>
  <si>
    <t>67313130</t>
  </si>
  <si>
    <t>Geotextilie jutová J 140 š. 150 cm</t>
  </si>
  <si>
    <t>Voštinové bloky2,4/1,2/0,52 m</t>
  </si>
  <si>
    <t>SO403.2 - Areálová dešťová kanalizace</t>
  </si>
  <si>
    <t>132201209R00</t>
  </si>
  <si>
    <t>Příplatek za lepivost - hloubení rýh 200cm v hor.3</t>
  </si>
  <si>
    <t>132201212R00</t>
  </si>
  <si>
    <t>Hloubení rýh š.do 200 cm hor.3 do 1000m3,STROJNĚ</t>
  </si>
  <si>
    <t>175101101R00</t>
  </si>
  <si>
    <t>Obsyp potrubí bez prohození sypaniny</t>
  </si>
  <si>
    <t>894411121R00</t>
  </si>
  <si>
    <t>Zřízení šachet z dílců, dno B 30, potrubí DN 300</t>
  </si>
  <si>
    <t>896211111R00</t>
  </si>
  <si>
    <t>Spadiště kanal. z betonu jednod.,dno C25/30,DN 300</t>
  </si>
  <si>
    <t>894211121R00</t>
  </si>
  <si>
    <t>Šachty z betonu kruhové,dno C 25/30,potrubí DN 300</t>
  </si>
  <si>
    <t>871353121R00</t>
  </si>
  <si>
    <t>Montáž trub z plastu, gumový kroužek, DN 200</t>
  </si>
  <si>
    <t>895941311RT2</t>
  </si>
  <si>
    <t>Zřízení vpusti uliční z dílců typ UVB - 50, včetně dodávky dílců pro uliční vpusti TBV</t>
  </si>
  <si>
    <t>899102111R00</t>
  </si>
  <si>
    <t>Osazení poklopu s rámem do 100 kg</t>
  </si>
  <si>
    <t>899204111RT2</t>
  </si>
  <si>
    <t>Osazení mříží litinových s rámem nad 150 kg, včetně dodávky vtokové mříže s nálevkou</t>
  </si>
  <si>
    <t>59224177</t>
  </si>
  <si>
    <t>Prstenec vyrovnávací TBW-Q 625/100/120</t>
  </si>
  <si>
    <t>59224373.A</t>
  </si>
  <si>
    <t>Těsnění pro šach díly EMT - DN 1000</t>
  </si>
  <si>
    <t>55243346.A</t>
  </si>
  <si>
    <t>Poklop celolitinový průměr 600 mm, zatížení 40 t</t>
  </si>
  <si>
    <t>28611261.A</t>
  </si>
  <si>
    <t>Trubka kanalizační KGEM SN 8 PVC 160x4,7x3000</t>
  </si>
  <si>
    <t>871373121R00</t>
  </si>
  <si>
    <t>Montáž trub z plastu, gumový kroužek, do DN 300</t>
  </si>
  <si>
    <t>28611263.AR</t>
  </si>
  <si>
    <t>Trubka kanalizační KGEM SN 8 PVC 200x5,9x1000</t>
  </si>
  <si>
    <t>59224368.AR</t>
  </si>
  <si>
    <t>Dno šachetní přímé TBZ-Q.1 100/100 V max. 60</t>
  </si>
  <si>
    <t>28611272.AR</t>
  </si>
  <si>
    <t>Trubka kanalizační KGEM SN 8 PVC 315x9,2x5000</t>
  </si>
  <si>
    <t>59224347.AR</t>
  </si>
  <si>
    <t>Prstenec vyrovn šachetní TBW-Q.1 63/6</t>
  </si>
  <si>
    <t>59224176R</t>
  </si>
  <si>
    <t>Prstenec vyrovnávací TBW-Q 625/80/120</t>
  </si>
  <si>
    <t>59224177R</t>
  </si>
  <si>
    <t>59224353.AR</t>
  </si>
  <si>
    <t>Konus šachetní TBR-Q.1 100-63/58/12 KPS</t>
  </si>
  <si>
    <t>59224356.AR</t>
  </si>
  <si>
    <t>Skruž šachetní TBS-Q.1 100/25/12</t>
  </si>
  <si>
    <t>59224359.AR</t>
  </si>
  <si>
    <t>Skruž šachetní TBS-Q.1 100/50/12</t>
  </si>
  <si>
    <t>59224366.AR</t>
  </si>
  <si>
    <t>Dno šachetní přímé TBZ-Q.1 100/60 V max. 40</t>
  </si>
  <si>
    <t>Odlučovač lehkých kapalin se sorpcí, včetně obetonování bet. C20/25 a bednění</t>
  </si>
  <si>
    <t>D.5.1 - Sadové úpravy</t>
  </si>
  <si>
    <t>SO506.1 - Sadové úpravy</t>
  </si>
  <si>
    <t xml:space="preserve">    101 - Příprava</t>
  </si>
  <si>
    <t xml:space="preserve">    181 - Trávník</t>
  </si>
  <si>
    <t xml:space="preserve">    183 - Strom</t>
  </si>
  <si>
    <t>Příprava</t>
  </si>
  <si>
    <t>181111131</t>
  </si>
  <si>
    <t>Plošná úprava terénu v zemině tř. 1 až 4 s urovnáním povrchu bez doplnění ornice souvislé plochy do 500 m2 při nerovnostech terénu přes 150 do 200 mm v rovině nebo na svahu do 1:5</t>
  </si>
  <si>
    <t>877047737</t>
  </si>
  <si>
    <t>181301113</t>
  </si>
  <si>
    <t>Rozprostření a urovnání ornice v rovině nebo ve svahu sklonu do 1:5 při souvislé ploše přes 500 m2, tl. vrstvy přes 150 do 200 mm</t>
  </si>
  <si>
    <t>-1161901589</t>
  </si>
  <si>
    <t>10364101</t>
  </si>
  <si>
    <t>zemina pro terénní úpravy -  ornice</t>
  </si>
  <si>
    <t>CS ÚRS 2018 02</t>
  </si>
  <si>
    <t>2008435206</t>
  </si>
  <si>
    <t>1762*0,2*1,8</t>
  </si>
  <si>
    <t>183402131</t>
  </si>
  <si>
    <t>Rozrušení půdy na hloubku přes 50 do 150 mm souvislé plochy přes 500 m2 v rovině nebo na svahu do 1:5</t>
  </si>
  <si>
    <t>64007712</t>
  </si>
  <si>
    <t>183403153</t>
  </si>
  <si>
    <t>Obdělání půdy hrabáním v rovině nebo na svahu do 1:5</t>
  </si>
  <si>
    <t>-542580015</t>
  </si>
  <si>
    <t>184802111</t>
  </si>
  <si>
    <t>Chemické odplevelení půdy před založením kultury, trávníku nebo zpevněných ploch o výměře jednotlivě přes 20 m2 v rovině nebo na svahu do 1:5 postřikem na široko</t>
  </si>
  <si>
    <t>771035671</t>
  </si>
  <si>
    <t>1762*2</t>
  </si>
  <si>
    <t>25234001</t>
  </si>
  <si>
    <t>herbicid totální systémový neselektivní</t>
  </si>
  <si>
    <t>416756947</t>
  </si>
  <si>
    <t>0,0004*1762*2</t>
  </si>
  <si>
    <t>Trávník</t>
  </si>
  <si>
    <t>111151121</t>
  </si>
  <si>
    <t>Pokosení trávníku při souvislé ploše do 1000 m2 parkového v rovině nebo svahu do 1:5</t>
  </si>
  <si>
    <t>-1975817884</t>
  </si>
  <si>
    <t>181411131</t>
  </si>
  <si>
    <t>Založení trávníku na půdě předem připravené plochy do 1000 m2 výsevem včetně utažení parkového v rovině nebo na svahu do 1:5</t>
  </si>
  <si>
    <t>493081883</t>
  </si>
  <si>
    <t>00572410</t>
  </si>
  <si>
    <t>osivo směs travní parková</t>
  </si>
  <si>
    <t>287923096</t>
  </si>
  <si>
    <t>1762/100*2,5</t>
  </si>
  <si>
    <t>183403161</t>
  </si>
  <si>
    <t>Obdělání půdy válením v rovině nebo na svahu do 1:5</t>
  </si>
  <si>
    <t>-82881538</t>
  </si>
  <si>
    <t>1848511R</t>
  </si>
  <si>
    <t>Hnojení - hnojivo průmyslové NPK</t>
  </si>
  <si>
    <t>-1557241035</t>
  </si>
  <si>
    <t>1762*20/1000</t>
  </si>
  <si>
    <t>1848512R</t>
  </si>
  <si>
    <t xml:space="preserve">Hnojení - mleté hnojivo </t>
  </si>
  <si>
    <t>-788052558</t>
  </si>
  <si>
    <t>0,02/1000*1762</t>
  </si>
  <si>
    <t>185803211</t>
  </si>
  <si>
    <t>Uválcování trávníku v rovině nebo na svahu do 1:5</t>
  </si>
  <si>
    <t>1538935034</t>
  </si>
  <si>
    <t>Strom</t>
  </si>
  <si>
    <t>183101214</t>
  </si>
  <si>
    <t>Hloubení jamek pro vysazování rostlin v zemině tř.1 až 4 s výměnou půdy z 50% v rovině nebo na svahu do 1:5, objemu přes 0,05 do 0,125 m3</t>
  </si>
  <si>
    <t>-1602122113</t>
  </si>
  <si>
    <t>183101221</t>
  </si>
  <si>
    <t>Hloubení jamek pro vysazování rostlin v zemině tř.1 až 4 s výměnou půdy z 50% v rovině nebo na svahu do 1:5, objemu přes 0,40 do 1,00 m3</t>
  </si>
  <si>
    <t>-829681324</t>
  </si>
  <si>
    <t>1+3+15</t>
  </si>
  <si>
    <t>10371500</t>
  </si>
  <si>
    <t>substrát pro výměnu</t>
  </si>
  <si>
    <t>2072149421</t>
  </si>
  <si>
    <t>0,5*259</t>
  </si>
  <si>
    <t>184102113</t>
  </si>
  <si>
    <t>Výsadba dřeviny s balem do předem vyhloubené jamky se zalitím v rovině nebo na svahu do 1:5, při průměru balu přes 300 do 400 mm</t>
  </si>
  <si>
    <t>1392205690</t>
  </si>
  <si>
    <t>26500.101</t>
  </si>
  <si>
    <t>Habr Carpinus Betulus v kontejneru h do 1m</t>
  </si>
  <si>
    <t>2133237065</t>
  </si>
  <si>
    <t>26500.101a</t>
  </si>
  <si>
    <t>Ligustrum vulgare</t>
  </si>
  <si>
    <t>-925845061</t>
  </si>
  <si>
    <t>26500.101b</t>
  </si>
  <si>
    <t>Euonymus europaeus</t>
  </si>
  <si>
    <t>-968163407</t>
  </si>
  <si>
    <t>184102114</t>
  </si>
  <si>
    <t>Výsadba dřeviny s balem do předem vyhloubené jamky se zalitím v rovině nebo na svahu do 1:5, při průměru balu přes 400 do 500 mm</t>
  </si>
  <si>
    <t>-286177647</t>
  </si>
  <si>
    <t>26500.102</t>
  </si>
  <si>
    <t>Platan východní "Platan orintalis" obvod kmene 14-16cm</t>
  </si>
  <si>
    <t>-1233397551</t>
  </si>
  <si>
    <t>26500.103</t>
  </si>
  <si>
    <t>habr obecný "Frans Fontaine" obvod kmene 12-14cm</t>
  </si>
  <si>
    <t>84974541</t>
  </si>
  <si>
    <t>26500.104</t>
  </si>
  <si>
    <t>Salix sepulclaris d12-14cm</t>
  </si>
  <si>
    <t>2112676429</t>
  </si>
  <si>
    <t>26500.104a</t>
  </si>
  <si>
    <t>Sequoia sempervirens d12-14cm</t>
  </si>
  <si>
    <t>-379709761</t>
  </si>
  <si>
    <t>26500.104b</t>
  </si>
  <si>
    <t>Gingko biloba d12-14cm</t>
  </si>
  <si>
    <t>-1011588190</t>
  </si>
  <si>
    <t>26500.104c</t>
  </si>
  <si>
    <t>Saphora japonica d12-14cm</t>
  </si>
  <si>
    <t>1457904043</t>
  </si>
  <si>
    <t>26500.104d</t>
  </si>
  <si>
    <t>Acer platanoides d12-14cm</t>
  </si>
  <si>
    <t>-1402498951</t>
  </si>
  <si>
    <t>26500.104e</t>
  </si>
  <si>
    <t>Prunus avium Plena d12-14cm</t>
  </si>
  <si>
    <t>-893093425</t>
  </si>
  <si>
    <t>26500.104f</t>
  </si>
  <si>
    <t>Sorbus aucuparia d12-14cm</t>
  </si>
  <si>
    <t>1277131165</t>
  </si>
  <si>
    <t>184215132</t>
  </si>
  <si>
    <t>Ukotvení dřeviny kůly třemi kůly, délky přes 1 do 2 m</t>
  </si>
  <si>
    <t>-1065229632</t>
  </si>
  <si>
    <t>05217108.1</t>
  </si>
  <si>
    <t>kůl vyvazovací d 60mm dl.2,5m</t>
  </si>
  <si>
    <t>-751743225</t>
  </si>
  <si>
    <t>19*3</t>
  </si>
  <si>
    <t>05217108.2</t>
  </si>
  <si>
    <t>palička spojovací</t>
  </si>
  <si>
    <t>-1033698678</t>
  </si>
  <si>
    <t>184501121</t>
  </si>
  <si>
    <t>Zhotovení obalu kmene a spodních částí větví stromu z juty v jedné vrstvě v rovině nebo na svahu do 1:5</t>
  </si>
  <si>
    <t>2075378920</t>
  </si>
  <si>
    <t>0,14*3,14*2*259</t>
  </si>
  <si>
    <t>184801121</t>
  </si>
  <si>
    <t>Ošetření vysazených dřevin solitérních v rovině nebo na svahu do 1:5</t>
  </si>
  <si>
    <t>-1009493386</t>
  </si>
  <si>
    <t>184911421</t>
  </si>
  <si>
    <t>Mulčování vysazených rostlin mulčovací kůrou, tl. do 100 mm v rovině nebo na svahu do 1:5</t>
  </si>
  <si>
    <t>1708653518</t>
  </si>
  <si>
    <t>10391100</t>
  </si>
  <si>
    <t>kůra mulčovací VL</t>
  </si>
  <si>
    <t>-546606451</t>
  </si>
  <si>
    <t>259*0,1</t>
  </si>
  <si>
    <t>18500000</t>
  </si>
  <si>
    <t>pružný bavlněný úvazek 1,6m/strom</t>
  </si>
  <si>
    <t>1070661317</t>
  </si>
  <si>
    <t>1,6*259</t>
  </si>
  <si>
    <t>18500001</t>
  </si>
  <si>
    <t>Hnojení tabletovým hnojivem 8tb/strom</t>
  </si>
  <si>
    <t>126125990</t>
  </si>
  <si>
    <t>18500002</t>
  </si>
  <si>
    <t>Zapravení půdního kondicionéru 500g/strom</t>
  </si>
  <si>
    <t>912035661</t>
  </si>
  <si>
    <t>259*0,5</t>
  </si>
  <si>
    <t>18500003</t>
  </si>
  <si>
    <t>Zhotovení zálivkové mísy</t>
  </si>
  <si>
    <t>1720561586</t>
  </si>
  <si>
    <t>18500004</t>
  </si>
  <si>
    <t>Péče o strom po dobu 3 let</t>
  </si>
  <si>
    <t>-373572746</t>
  </si>
  <si>
    <t>18500005</t>
  </si>
  <si>
    <t>Péče o živý plot po dobu 3 let</t>
  </si>
  <si>
    <t>249085100</t>
  </si>
  <si>
    <t>185851121</t>
  </si>
  <si>
    <t>Dovoz vody pro zálivku rostlin na vzdálenost do 1000 m</t>
  </si>
  <si>
    <t>703923185</t>
  </si>
  <si>
    <t>0,05*259</t>
  </si>
  <si>
    <t>185851129</t>
  </si>
  <si>
    <t>Dovoz vody pro zálivku rostlin Příplatek k ceně za každých dalších i započatých 1000 m</t>
  </si>
  <si>
    <t>-284258693</t>
  </si>
  <si>
    <t>259*0,05*9</t>
  </si>
  <si>
    <t>D.5.2 - Oplocení</t>
  </si>
  <si>
    <t>SO507.1 - Oplocení</t>
  </si>
  <si>
    <t>"patky pro sloupky oplocení" 0,1*78</t>
  </si>
  <si>
    <t>"patky pro sloupky brány" 0,5*0,5*0,9*2</t>
  </si>
  <si>
    <t>8,25*1,8</t>
  </si>
  <si>
    <t>275353111</t>
  </si>
  <si>
    <t>Bednění kotevních otvorů a prostupů v základových konstrukcích v patkách včetně polohového zajištění a odbednění, popř. ztraceného bednění z pletiva apod. průřezu přes 0,01 do 0,02 m2, hl. do 0,50 m</t>
  </si>
  <si>
    <t>"patky pro sloupky oplocení" 78</t>
  </si>
  <si>
    <t>275353121</t>
  </si>
  <si>
    <t>Bednění kotevních otvorů a prostupů v základových konstrukcích v patkách včetně polohového zajištění a odbednění, popř. ztraceného bednění z pletiva apod. průřezu přes 0,02 do 0,05 m2, hl. do 0,50 m</t>
  </si>
  <si>
    <t>"patky pro sloupky brány" 2</t>
  </si>
  <si>
    <t>338171111</t>
  </si>
  <si>
    <t>Montáž sloupků a vzpěr plotových ocelových trubkových nebo profilovaných výšky do 2,00 m se zalitím cementovou maltou do vynechaných otvorů</t>
  </si>
  <si>
    <t>55342180</t>
  </si>
  <si>
    <t>plotový profilovaný sloupek D 40-50mm dl 1,5-2,0m pro svařované pletivo v návinu povrchová úprava Pz a komaxit</t>
  </si>
  <si>
    <t>348171143</t>
  </si>
  <si>
    <t>Montáž oplocení z dílců kovových panelových svařovaných, na ocelové profilované sloupky, výšky přes 1,0 do 1,5 m</t>
  </si>
  <si>
    <t>55342411</t>
  </si>
  <si>
    <t>plotový panel svařovaný v 1,0-1,5m š do 2,5m průměru drátu 5mm oka 55x200mm s horizontálním prolisem povrchová úprava PZ komaxit</t>
  </si>
  <si>
    <t>156/2</t>
  </si>
  <si>
    <t>998232110</t>
  </si>
  <si>
    <t>Přesun hmot pro oplocení se svislou nosnou konstrukcí zděnou z cihel, tvárnic, bloků, popř. kovovou nebo dřevěnou vodorovná dopravní vzdálenost do 50 m, pro oplocení výšky do 3 m</t>
  </si>
  <si>
    <t>76707-001</t>
  </si>
  <si>
    <t>OP01 M+D 2křídlá, ručně otevíravá brána 6020x1500mm, vč. kotvení, doplňků, kování, zámku, povrchové úpravy, kompletní provedení dle PD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</si>
  <si>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</si>
  <si>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</si>
  <si>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</si>
  <si>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</si>
  <si>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</si>
  <si>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</si>
  <si>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</si>
  <si>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</si>
  <si>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</si>
  <si>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11100-003</t>
  </si>
  <si>
    <t>Geodetické zaměření stavby</t>
  </si>
  <si>
    <t>-660711877</t>
  </si>
  <si>
    <t>11100-004</t>
  </si>
  <si>
    <t>Sonda pro upřesnění geologických podmínek</t>
  </si>
  <si>
    <t>-692734666</t>
  </si>
  <si>
    <t>VRN3</t>
  </si>
  <si>
    <t>11200-001</t>
  </si>
  <si>
    <t>Zařízení staveniště, kompletační činnosti, dopravního opatření, apod.</t>
  </si>
  <si>
    <t>1350173802</t>
  </si>
  <si>
    <t>VRN4</t>
  </si>
  <si>
    <t>Inženýrská činnost</t>
  </si>
  <si>
    <t>11300-001</t>
  </si>
  <si>
    <t>Náklady na technika BOZP na stavbě</t>
  </si>
  <si>
    <t>500588338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</si>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</sst>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8"/>
      <color theme="10"/>
      <name val="Wingdings 2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8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32" fillId="0" borderId="0" xfId="20" applyFont="1" applyAlignment="1">
      <alignment horizontal="center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27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28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29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29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27</v>
      </c>
      <c r="AL14" s="24"/>
      <c r="AM14" s="24"/>
      <c r="AN14" s="36" t="s">
        <v>29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22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27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31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32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22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27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33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34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35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36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37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38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39</v>
      </c>
      <c r="E29" s="49"/>
      <c r="F29" s="34" t="s">
        <v>40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41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42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43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44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45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46</v>
      </c>
      <c r="U35" s="56"/>
      <c r="V35" s="56"/>
      <c r="W35" s="56"/>
      <c r="X35" s="58" t="s">
        <v>47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48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Knesl0080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Parkovací dům Havlíčkova 1, Kroměříž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3. 7. 2019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 xml:space="preserve"> 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30</v>
      </c>
      <c r="AJ49" s="42"/>
      <c r="AK49" s="42"/>
      <c r="AL49" s="42"/>
      <c r="AM49" s="75" t="str">
        <f>IF(E17="","",E17)</f>
        <v xml:space="preserve"> </v>
      </c>
      <c r="AN49" s="66"/>
      <c r="AO49" s="66"/>
      <c r="AP49" s="66"/>
      <c r="AQ49" s="42"/>
      <c r="AR49" s="46"/>
      <c r="AS49" s="76" t="s">
        <v>49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28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32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50</v>
      </c>
      <c r="D52" s="89"/>
      <c r="E52" s="89"/>
      <c r="F52" s="89"/>
      <c r="G52" s="89"/>
      <c r="H52" s="90"/>
      <c r="I52" s="91" t="s">
        <v>51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52</v>
      </c>
      <c r="AH52" s="89"/>
      <c r="AI52" s="89"/>
      <c r="AJ52" s="89"/>
      <c r="AK52" s="89"/>
      <c r="AL52" s="89"/>
      <c r="AM52" s="89"/>
      <c r="AN52" s="91" t="s">
        <v>53</v>
      </c>
      <c r="AO52" s="89"/>
      <c r="AP52" s="89"/>
      <c r="AQ52" s="93" t="s">
        <v>54</v>
      </c>
      <c r="AR52" s="46"/>
      <c r="AS52" s="94" t="s">
        <v>55</v>
      </c>
      <c r="AT52" s="95" t="s">
        <v>56</v>
      </c>
      <c r="AU52" s="95" t="s">
        <v>57</v>
      </c>
      <c r="AV52" s="95" t="s">
        <v>58</v>
      </c>
      <c r="AW52" s="95" t="s">
        <v>59</v>
      </c>
      <c r="AX52" s="95" t="s">
        <v>60</v>
      </c>
      <c r="AY52" s="95" t="s">
        <v>61</v>
      </c>
      <c r="AZ52" s="95" t="s">
        <v>62</v>
      </c>
      <c r="BA52" s="95" t="s">
        <v>63</v>
      </c>
      <c r="BB52" s="95" t="s">
        <v>64</v>
      </c>
      <c r="BC52" s="95" t="s">
        <v>65</v>
      </c>
      <c r="BD52" s="96" t="s">
        <v>66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67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ROUND(AG55+AG72+AG74+AG76+AG78+AG80+AG82+AG86+AG94+AG96+AG98,2)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ROUND(AS55+AS72+AS74+AS76+AS78+AS80+AS82+AS86+AS94+AS96+AS98,2)</f>
        <v>0</v>
      </c>
      <c r="AT54" s="108">
        <f>ROUND(SUM(AV54:AW54),2)</f>
        <v>0</v>
      </c>
      <c r="AU54" s="109">
        <f>ROUND(AU55+AU72+AU74+AU76+AU78+AU80+AU82+AU86+AU94+AU96+AU98,5)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ROUND(AZ55+AZ72+AZ74+AZ76+AZ78+AZ80+AZ82+AZ86+AZ94+AZ96+AZ98,2)</f>
        <v>0</v>
      </c>
      <c r="BA54" s="108">
        <f>ROUND(BA55+BA72+BA74+BA76+BA78+BA80+BA82+BA86+BA94+BA96+BA98,2)</f>
        <v>0</v>
      </c>
      <c r="BB54" s="108">
        <f>ROUND(BB55+BB72+BB74+BB76+BB78+BB80+BB82+BB86+BB94+BB96+BB98,2)</f>
        <v>0</v>
      </c>
      <c r="BC54" s="108">
        <f>ROUND(BC55+BC72+BC74+BC76+BC78+BC80+BC82+BC86+BC94+BC96+BC98,2)</f>
        <v>0</v>
      </c>
      <c r="BD54" s="110">
        <f>ROUND(BD55+BD72+BD74+BD76+BD78+BD80+BD82+BD86+BD94+BD96+BD98,2)</f>
        <v>0</v>
      </c>
      <c r="BE54" s="6"/>
      <c r="BS54" s="111" t="s">
        <v>68</v>
      </c>
      <c r="BT54" s="111" t="s">
        <v>69</v>
      </c>
      <c r="BU54" s="112" t="s">
        <v>70</v>
      </c>
      <c r="BV54" s="111" t="s">
        <v>71</v>
      </c>
      <c r="BW54" s="111" t="s">
        <v>5</v>
      </c>
      <c r="BX54" s="111" t="s">
        <v>72</v>
      </c>
      <c r="CL54" s="111" t="s">
        <v>19</v>
      </c>
    </row>
    <row r="55" spans="1:91" s="7" customFormat="1" ht="16.5" customHeight="1">
      <c r="A55" s="7"/>
      <c r="B55" s="113"/>
      <c r="C55" s="114"/>
      <c r="D55" s="115" t="s">
        <v>73</v>
      </c>
      <c r="E55" s="115"/>
      <c r="F55" s="115"/>
      <c r="G55" s="115"/>
      <c r="H55" s="115"/>
      <c r="I55" s="116"/>
      <c r="J55" s="115" t="s">
        <v>74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ROUND(AG56,2)</f>
        <v>0</v>
      </c>
      <c r="AH55" s="116"/>
      <c r="AI55" s="116"/>
      <c r="AJ55" s="116"/>
      <c r="AK55" s="116"/>
      <c r="AL55" s="116"/>
      <c r="AM55" s="116"/>
      <c r="AN55" s="118">
        <f>SUM(AG55,AT55)</f>
        <v>0</v>
      </c>
      <c r="AO55" s="116"/>
      <c r="AP55" s="116"/>
      <c r="AQ55" s="119" t="s">
        <v>75</v>
      </c>
      <c r="AR55" s="120"/>
      <c r="AS55" s="121">
        <f>ROUND(AS56,2)</f>
        <v>0</v>
      </c>
      <c r="AT55" s="122">
        <f>ROUND(SUM(AV55:AW55),2)</f>
        <v>0</v>
      </c>
      <c r="AU55" s="123">
        <f>ROUND(AU56,5)</f>
        <v>0</v>
      </c>
      <c r="AV55" s="122">
        <f>ROUND(AZ55*L29,2)</f>
        <v>0</v>
      </c>
      <c r="AW55" s="122">
        <f>ROUND(BA55*L30,2)</f>
        <v>0</v>
      </c>
      <c r="AX55" s="122">
        <f>ROUND(BB55*L29,2)</f>
        <v>0</v>
      </c>
      <c r="AY55" s="122">
        <f>ROUND(BC55*L30,2)</f>
        <v>0</v>
      </c>
      <c r="AZ55" s="122">
        <f>ROUND(AZ56,2)</f>
        <v>0</v>
      </c>
      <c r="BA55" s="122">
        <f>ROUND(BA56,2)</f>
        <v>0</v>
      </c>
      <c r="BB55" s="122">
        <f>ROUND(BB56,2)</f>
        <v>0</v>
      </c>
      <c r="BC55" s="122">
        <f>ROUND(BC56,2)</f>
        <v>0</v>
      </c>
      <c r="BD55" s="124">
        <f>ROUND(BD56,2)</f>
        <v>0</v>
      </c>
      <c r="BE55" s="7"/>
      <c r="BS55" s="125" t="s">
        <v>68</v>
      </c>
      <c r="BT55" s="125" t="s">
        <v>76</v>
      </c>
      <c r="BU55" s="125" t="s">
        <v>70</v>
      </c>
      <c r="BV55" s="125" t="s">
        <v>71</v>
      </c>
      <c r="BW55" s="125" t="s">
        <v>77</v>
      </c>
      <c r="BX55" s="125" t="s">
        <v>5</v>
      </c>
      <c r="CL55" s="125" t="s">
        <v>19</v>
      </c>
      <c r="CM55" s="125" t="s">
        <v>78</v>
      </c>
    </row>
    <row r="56" spans="1:90" s="4" customFormat="1" ht="16.5" customHeight="1">
      <c r="A56" s="4"/>
      <c r="B56" s="65"/>
      <c r="C56" s="126"/>
      <c r="D56" s="126"/>
      <c r="E56" s="127" t="s">
        <v>79</v>
      </c>
      <c r="F56" s="127"/>
      <c r="G56" s="127"/>
      <c r="H56" s="127"/>
      <c r="I56" s="127"/>
      <c r="J56" s="126"/>
      <c r="K56" s="127" t="s">
        <v>80</v>
      </c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8">
        <f>ROUND(AG57+SUM(AG62:AG65)+AG70+AG71,2)</f>
        <v>0</v>
      </c>
      <c r="AH56" s="126"/>
      <c r="AI56" s="126"/>
      <c r="AJ56" s="126"/>
      <c r="AK56" s="126"/>
      <c r="AL56" s="126"/>
      <c r="AM56" s="126"/>
      <c r="AN56" s="129">
        <f>SUM(AG56,AT56)</f>
        <v>0</v>
      </c>
      <c r="AO56" s="126"/>
      <c r="AP56" s="126"/>
      <c r="AQ56" s="130" t="s">
        <v>81</v>
      </c>
      <c r="AR56" s="67"/>
      <c r="AS56" s="131">
        <f>ROUND(AS57+SUM(AS62:AS65)+AS70+AS71,2)</f>
        <v>0</v>
      </c>
      <c r="AT56" s="132">
        <f>ROUND(SUM(AV56:AW56),2)</f>
        <v>0</v>
      </c>
      <c r="AU56" s="133">
        <f>ROUND(AU57+SUM(AU62:AU65)+AU70+AU71,5)</f>
        <v>0</v>
      </c>
      <c r="AV56" s="132">
        <f>ROUND(AZ56*L29,2)</f>
        <v>0</v>
      </c>
      <c r="AW56" s="132">
        <f>ROUND(BA56*L30,2)</f>
        <v>0</v>
      </c>
      <c r="AX56" s="132">
        <f>ROUND(BB56*L29,2)</f>
        <v>0</v>
      </c>
      <c r="AY56" s="132">
        <f>ROUND(BC56*L30,2)</f>
        <v>0</v>
      </c>
      <c r="AZ56" s="132">
        <f>ROUND(AZ57+SUM(AZ62:AZ65)+AZ70+AZ71,2)</f>
        <v>0</v>
      </c>
      <c r="BA56" s="132">
        <f>ROUND(BA57+SUM(BA62:BA65)+BA70+BA71,2)</f>
        <v>0</v>
      </c>
      <c r="BB56" s="132">
        <f>ROUND(BB57+SUM(BB62:BB65)+BB70+BB71,2)</f>
        <v>0</v>
      </c>
      <c r="BC56" s="132">
        <f>ROUND(BC57+SUM(BC62:BC65)+BC70+BC71,2)</f>
        <v>0</v>
      </c>
      <c r="BD56" s="134">
        <f>ROUND(BD57+SUM(BD62:BD65)+BD70+BD71,2)</f>
        <v>0</v>
      </c>
      <c r="BE56" s="4"/>
      <c r="BS56" s="135" t="s">
        <v>68</v>
      </c>
      <c r="BT56" s="135" t="s">
        <v>78</v>
      </c>
      <c r="BU56" s="135" t="s">
        <v>70</v>
      </c>
      <c r="BV56" s="135" t="s">
        <v>71</v>
      </c>
      <c r="BW56" s="135" t="s">
        <v>82</v>
      </c>
      <c r="BX56" s="135" t="s">
        <v>77</v>
      </c>
      <c r="CL56" s="135" t="s">
        <v>19</v>
      </c>
    </row>
    <row r="57" spans="1:90" s="4" customFormat="1" ht="16.5" customHeight="1">
      <c r="A57" s="4"/>
      <c r="B57" s="65"/>
      <c r="C57" s="126"/>
      <c r="D57" s="126"/>
      <c r="E57" s="126"/>
      <c r="F57" s="127" t="s">
        <v>83</v>
      </c>
      <c r="G57" s="127"/>
      <c r="H57" s="127"/>
      <c r="I57" s="127"/>
      <c r="J57" s="127"/>
      <c r="K57" s="126"/>
      <c r="L57" s="127" t="s">
        <v>84</v>
      </c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8">
        <f>ROUND(SUM(AG58:AG61),2)</f>
        <v>0</v>
      </c>
      <c r="AH57" s="126"/>
      <c r="AI57" s="126"/>
      <c r="AJ57" s="126"/>
      <c r="AK57" s="126"/>
      <c r="AL57" s="126"/>
      <c r="AM57" s="126"/>
      <c r="AN57" s="129">
        <f>SUM(AG57,AT57)</f>
        <v>0</v>
      </c>
      <c r="AO57" s="126"/>
      <c r="AP57" s="126"/>
      <c r="AQ57" s="130" t="s">
        <v>81</v>
      </c>
      <c r="AR57" s="67"/>
      <c r="AS57" s="131">
        <f>ROUND(SUM(AS58:AS61),2)</f>
        <v>0</v>
      </c>
      <c r="AT57" s="132">
        <f>ROUND(SUM(AV57:AW57),2)</f>
        <v>0</v>
      </c>
      <c r="AU57" s="133">
        <f>ROUND(SUM(AU58:AU61),5)</f>
        <v>0</v>
      </c>
      <c r="AV57" s="132">
        <f>ROUND(AZ57*L29,2)</f>
        <v>0</v>
      </c>
      <c r="AW57" s="132">
        <f>ROUND(BA57*L30,2)</f>
        <v>0</v>
      </c>
      <c r="AX57" s="132">
        <f>ROUND(BB57*L29,2)</f>
        <v>0</v>
      </c>
      <c r="AY57" s="132">
        <f>ROUND(BC57*L30,2)</f>
        <v>0</v>
      </c>
      <c r="AZ57" s="132">
        <f>ROUND(SUM(AZ58:AZ61),2)</f>
        <v>0</v>
      </c>
      <c r="BA57" s="132">
        <f>ROUND(SUM(BA58:BA61),2)</f>
        <v>0</v>
      </c>
      <c r="BB57" s="132">
        <f>ROUND(SUM(BB58:BB61),2)</f>
        <v>0</v>
      </c>
      <c r="BC57" s="132">
        <f>ROUND(SUM(BC58:BC61),2)</f>
        <v>0</v>
      </c>
      <c r="BD57" s="134">
        <f>ROUND(SUM(BD58:BD61),2)</f>
        <v>0</v>
      </c>
      <c r="BE57" s="4"/>
      <c r="BS57" s="135" t="s">
        <v>68</v>
      </c>
      <c r="BT57" s="135" t="s">
        <v>85</v>
      </c>
      <c r="BU57" s="135" t="s">
        <v>70</v>
      </c>
      <c r="BV57" s="135" t="s">
        <v>71</v>
      </c>
      <c r="BW57" s="135" t="s">
        <v>86</v>
      </c>
      <c r="BX57" s="135" t="s">
        <v>82</v>
      </c>
      <c r="CL57" s="135" t="s">
        <v>19</v>
      </c>
    </row>
    <row r="58" spans="1:90" s="4" customFormat="1" ht="16.5" customHeight="1">
      <c r="A58" s="136" t="s">
        <v>87</v>
      </c>
      <c r="B58" s="65"/>
      <c r="C58" s="126"/>
      <c r="D58" s="126"/>
      <c r="E58" s="126"/>
      <c r="F58" s="126"/>
      <c r="G58" s="127" t="s">
        <v>88</v>
      </c>
      <c r="H58" s="127"/>
      <c r="I58" s="127"/>
      <c r="J58" s="127"/>
      <c r="K58" s="127"/>
      <c r="L58" s="126"/>
      <c r="M58" s="127" t="s">
        <v>89</v>
      </c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9">
        <f>'SO101.1 - Hromadná garáž'!J34</f>
        <v>0</v>
      </c>
      <c r="AH58" s="126"/>
      <c r="AI58" s="126"/>
      <c r="AJ58" s="126"/>
      <c r="AK58" s="126"/>
      <c r="AL58" s="126"/>
      <c r="AM58" s="126"/>
      <c r="AN58" s="129">
        <f>SUM(AG58,AT58)</f>
        <v>0</v>
      </c>
      <c r="AO58" s="126"/>
      <c r="AP58" s="126"/>
      <c r="AQ58" s="130" t="s">
        <v>81</v>
      </c>
      <c r="AR58" s="67"/>
      <c r="AS58" s="131">
        <v>0</v>
      </c>
      <c r="AT58" s="132">
        <f>ROUND(SUM(AV58:AW58),2)</f>
        <v>0</v>
      </c>
      <c r="AU58" s="133">
        <f>'SO101.1 - Hromadná garáž'!P110</f>
        <v>0</v>
      </c>
      <c r="AV58" s="132">
        <f>'SO101.1 - Hromadná garáž'!J37</f>
        <v>0</v>
      </c>
      <c r="AW58" s="132">
        <f>'SO101.1 - Hromadná garáž'!J38</f>
        <v>0</v>
      </c>
      <c r="AX58" s="132">
        <f>'SO101.1 - Hromadná garáž'!J39</f>
        <v>0</v>
      </c>
      <c r="AY58" s="132">
        <f>'SO101.1 - Hromadná garáž'!J40</f>
        <v>0</v>
      </c>
      <c r="AZ58" s="132">
        <f>'SO101.1 - Hromadná garáž'!F37</f>
        <v>0</v>
      </c>
      <c r="BA58" s="132">
        <f>'SO101.1 - Hromadná garáž'!F38</f>
        <v>0</v>
      </c>
      <c r="BB58" s="132">
        <f>'SO101.1 - Hromadná garáž'!F39</f>
        <v>0</v>
      </c>
      <c r="BC58" s="132">
        <f>'SO101.1 - Hromadná garáž'!F40</f>
        <v>0</v>
      </c>
      <c r="BD58" s="134">
        <f>'SO101.1 - Hromadná garáž'!F41</f>
        <v>0</v>
      </c>
      <c r="BE58" s="4"/>
      <c r="BT58" s="135" t="s">
        <v>90</v>
      </c>
      <c r="BV58" s="135" t="s">
        <v>71</v>
      </c>
      <c r="BW58" s="135" t="s">
        <v>91</v>
      </c>
      <c r="BX58" s="135" t="s">
        <v>86</v>
      </c>
      <c r="CL58" s="135" t="s">
        <v>19</v>
      </c>
    </row>
    <row r="59" spans="1:90" s="4" customFormat="1" ht="16.5" customHeight="1">
      <c r="A59" s="136" t="s">
        <v>87</v>
      </c>
      <c r="B59" s="65"/>
      <c r="C59" s="126"/>
      <c r="D59" s="126"/>
      <c r="E59" s="126"/>
      <c r="F59" s="126"/>
      <c r="G59" s="127" t="s">
        <v>92</v>
      </c>
      <c r="H59" s="127"/>
      <c r="I59" s="127"/>
      <c r="J59" s="127"/>
      <c r="K59" s="127"/>
      <c r="L59" s="126"/>
      <c r="M59" s="127" t="s">
        <v>93</v>
      </c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9">
        <f>'SO101.2 - Hromadná garáž ...'!J34</f>
        <v>0</v>
      </c>
      <c r="AH59" s="126"/>
      <c r="AI59" s="126"/>
      <c r="AJ59" s="126"/>
      <c r="AK59" s="126"/>
      <c r="AL59" s="126"/>
      <c r="AM59" s="126"/>
      <c r="AN59" s="129">
        <f>SUM(AG59,AT59)</f>
        <v>0</v>
      </c>
      <c r="AO59" s="126"/>
      <c r="AP59" s="126"/>
      <c r="AQ59" s="130" t="s">
        <v>81</v>
      </c>
      <c r="AR59" s="67"/>
      <c r="AS59" s="131">
        <v>0</v>
      </c>
      <c r="AT59" s="132">
        <f>ROUND(SUM(AV59:AW59),2)</f>
        <v>0</v>
      </c>
      <c r="AU59" s="133">
        <f>'SO101.2 - Hromadná garáž ...'!P109</f>
        <v>0</v>
      </c>
      <c r="AV59" s="132">
        <f>'SO101.2 - Hromadná garáž ...'!J37</f>
        <v>0</v>
      </c>
      <c r="AW59" s="132">
        <f>'SO101.2 - Hromadná garáž ...'!J38</f>
        <v>0</v>
      </c>
      <c r="AX59" s="132">
        <f>'SO101.2 - Hromadná garáž ...'!J39</f>
        <v>0</v>
      </c>
      <c r="AY59" s="132">
        <f>'SO101.2 - Hromadná garáž ...'!J40</f>
        <v>0</v>
      </c>
      <c r="AZ59" s="132">
        <f>'SO101.2 - Hromadná garáž ...'!F37</f>
        <v>0</v>
      </c>
      <c r="BA59" s="132">
        <f>'SO101.2 - Hromadná garáž ...'!F38</f>
        <v>0</v>
      </c>
      <c r="BB59" s="132">
        <f>'SO101.2 - Hromadná garáž ...'!F39</f>
        <v>0</v>
      </c>
      <c r="BC59" s="132">
        <f>'SO101.2 - Hromadná garáž ...'!F40</f>
        <v>0</v>
      </c>
      <c r="BD59" s="134">
        <f>'SO101.2 - Hromadná garáž ...'!F41</f>
        <v>0</v>
      </c>
      <c r="BE59" s="4"/>
      <c r="BT59" s="135" t="s">
        <v>90</v>
      </c>
      <c r="BV59" s="135" t="s">
        <v>71</v>
      </c>
      <c r="BW59" s="135" t="s">
        <v>94</v>
      </c>
      <c r="BX59" s="135" t="s">
        <v>86</v>
      </c>
      <c r="CL59" s="135" t="s">
        <v>19</v>
      </c>
    </row>
    <row r="60" spans="1:90" s="4" customFormat="1" ht="16.5" customHeight="1">
      <c r="A60" s="136" t="s">
        <v>87</v>
      </c>
      <c r="B60" s="65"/>
      <c r="C60" s="126"/>
      <c r="D60" s="126"/>
      <c r="E60" s="126"/>
      <c r="F60" s="126"/>
      <c r="G60" s="127" t="s">
        <v>95</v>
      </c>
      <c r="H60" s="127"/>
      <c r="I60" s="127"/>
      <c r="J60" s="127"/>
      <c r="K60" s="127"/>
      <c r="L60" s="126"/>
      <c r="M60" s="127" t="s">
        <v>96</v>
      </c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9">
        <f>'SO101.3 - Hromadná garáž ...'!J34</f>
        <v>0</v>
      </c>
      <c r="AH60" s="126"/>
      <c r="AI60" s="126"/>
      <c r="AJ60" s="126"/>
      <c r="AK60" s="126"/>
      <c r="AL60" s="126"/>
      <c r="AM60" s="126"/>
      <c r="AN60" s="129">
        <f>SUM(AG60,AT60)</f>
        <v>0</v>
      </c>
      <c r="AO60" s="126"/>
      <c r="AP60" s="126"/>
      <c r="AQ60" s="130" t="s">
        <v>81</v>
      </c>
      <c r="AR60" s="67"/>
      <c r="AS60" s="131">
        <v>0</v>
      </c>
      <c r="AT60" s="132">
        <f>ROUND(SUM(AV60:AW60),2)</f>
        <v>0</v>
      </c>
      <c r="AU60" s="133">
        <f>'SO101.3 - Hromadná garáž ...'!P112</f>
        <v>0</v>
      </c>
      <c r="AV60" s="132">
        <f>'SO101.3 - Hromadná garáž ...'!J37</f>
        <v>0</v>
      </c>
      <c r="AW60" s="132">
        <f>'SO101.3 - Hromadná garáž ...'!J38</f>
        <v>0</v>
      </c>
      <c r="AX60" s="132">
        <f>'SO101.3 - Hromadná garáž ...'!J39</f>
        <v>0</v>
      </c>
      <c r="AY60" s="132">
        <f>'SO101.3 - Hromadná garáž ...'!J40</f>
        <v>0</v>
      </c>
      <c r="AZ60" s="132">
        <f>'SO101.3 - Hromadná garáž ...'!F37</f>
        <v>0</v>
      </c>
      <c r="BA60" s="132">
        <f>'SO101.3 - Hromadná garáž ...'!F38</f>
        <v>0</v>
      </c>
      <c r="BB60" s="132">
        <f>'SO101.3 - Hromadná garáž ...'!F39</f>
        <v>0</v>
      </c>
      <c r="BC60" s="132">
        <f>'SO101.3 - Hromadná garáž ...'!F40</f>
        <v>0</v>
      </c>
      <c r="BD60" s="134">
        <f>'SO101.3 - Hromadná garáž ...'!F41</f>
        <v>0</v>
      </c>
      <c r="BE60" s="4"/>
      <c r="BT60" s="135" t="s">
        <v>90</v>
      </c>
      <c r="BV60" s="135" t="s">
        <v>71</v>
      </c>
      <c r="BW60" s="135" t="s">
        <v>97</v>
      </c>
      <c r="BX60" s="135" t="s">
        <v>86</v>
      </c>
      <c r="CL60" s="135" t="s">
        <v>19</v>
      </c>
    </row>
    <row r="61" spans="1:90" s="4" customFormat="1" ht="16.5" customHeight="1">
      <c r="A61" s="136" t="s">
        <v>87</v>
      </c>
      <c r="B61" s="65"/>
      <c r="C61" s="126"/>
      <c r="D61" s="126"/>
      <c r="E61" s="126"/>
      <c r="F61" s="126"/>
      <c r="G61" s="127" t="s">
        <v>98</v>
      </c>
      <c r="H61" s="127"/>
      <c r="I61" s="127"/>
      <c r="J61" s="127"/>
      <c r="K61" s="127"/>
      <c r="L61" s="126"/>
      <c r="M61" s="127" t="s">
        <v>99</v>
      </c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9">
        <f>'SO101.4 - Hromadná garáž ...'!J34</f>
        <v>0</v>
      </c>
      <c r="AH61" s="126"/>
      <c r="AI61" s="126"/>
      <c r="AJ61" s="126"/>
      <c r="AK61" s="126"/>
      <c r="AL61" s="126"/>
      <c r="AM61" s="126"/>
      <c r="AN61" s="129">
        <f>SUM(AG61,AT61)</f>
        <v>0</v>
      </c>
      <c r="AO61" s="126"/>
      <c r="AP61" s="126"/>
      <c r="AQ61" s="130" t="s">
        <v>81</v>
      </c>
      <c r="AR61" s="67"/>
      <c r="AS61" s="131">
        <v>0</v>
      </c>
      <c r="AT61" s="132">
        <f>ROUND(SUM(AV61:AW61),2)</f>
        <v>0</v>
      </c>
      <c r="AU61" s="133">
        <f>'SO101.4 - Hromadná garáž ...'!P98</f>
        <v>0</v>
      </c>
      <c r="AV61" s="132">
        <f>'SO101.4 - Hromadná garáž ...'!J37</f>
        <v>0</v>
      </c>
      <c r="AW61" s="132">
        <f>'SO101.4 - Hromadná garáž ...'!J38</f>
        <v>0</v>
      </c>
      <c r="AX61" s="132">
        <f>'SO101.4 - Hromadná garáž ...'!J39</f>
        <v>0</v>
      </c>
      <c r="AY61" s="132">
        <f>'SO101.4 - Hromadná garáž ...'!J40</f>
        <v>0</v>
      </c>
      <c r="AZ61" s="132">
        <f>'SO101.4 - Hromadná garáž ...'!F37</f>
        <v>0</v>
      </c>
      <c r="BA61" s="132">
        <f>'SO101.4 - Hromadná garáž ...'!F38</f>
        <v>0</v>
      </c>
      <c r="BB61" s="132">
        <f>'SO101.4 - Hromadná garáž ...'!F39</f>
        <v>0</v>
      </c>
      <c r="BC61" s="132">
        <f>'SO101.4 - Hromadná garáž ...'!F40</f>
        <v>0</v>
      </c>
      <c r="BD61" s="134">
        <f>'SO101.4 - Hromadná garáž ...'!F41</f>
        <v>0</v>
      </c>
      <c r="BE61" s="4"/>
      <c r="BT61" s="135" t="s">
        <v>90</v>
      </c>
      <c r="BV61" s="135" t="s">
        <v>71</v>
      </c>
      <c r="BW61" s="135" t="s">
        <v>100</v>
      </c>
      <c r="BX61" s="135" t="s">
        <v>86</v>
      </c>
      <c r="CL61" s="135" t="s">
        <v>19</v>
      </c>
    </row>
    <row r="62" spans="1:90" s="4" customFormat="1" ht="23.25" customHeight="1">
      <c r="A62" s="136" t="s">
        <v>87</v>
      </c>
      <c r="B62" s="65"/>
      <c r="C62" s="126"/>
      <c r="D62" s="126"/>
      <c r="E62" s="126"/>
      <c r="F62" s="127" t="s">
        <v>101</v>
      </c>
      <c r="G62" s="127"/>
      <c r="H62" s="127"/>
      <c r="I62" s="127"/>
      <c r="J62" s="127"/>
      <c r="K62" s="126"/>
      <c r="L62" s="127" t="s">
        <v>102</v>
      </c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9">
        <f>'D.1.4.1 - ZTI - Vodovod a...'!J34</f>
        <v>0</v>
      </c>
      <c r="AH62" s="126"/>
      <c r="AI62" s="126"/>
      <c r="AJ62" s="126"/>
      <c r="AK62" s="126"/>
      <c r="AL62" s="126"/>
      <c r="AM62" s="126"/>
      <c r="AN62" s="129">
        <f>SUM(AG62,AT62)</f>
        <v>0</v>
      </c>
      <c r="AO62" s="126"/>
      <c r="AP62" s="126"/>
      <c r="AQ62" s="130" t="s">
        <v>81</v>
      </c>
      <c r="AR62" s="67"/>
      <c r="AS62" s="131">
        <v>0</v>
      </c>
      <c r="AT62" s="132">
        <f>ROUND(SUM(AV62:AW62),2)</f>
        <v>0</v>
      </c>
      <c r="AU62" s="133">
        <f>'D.1.4.1 - ZTI - Vodovod a...'!P95</f>
        <v>0</v>
      </c>
      <c r="AV62" s="132">
        <f>'D.1.4.1 - ZTI - Vodovod a...'!J37</f>
        <v>0</v>
      </c>
      <c r="AW62" s="132">
        <f>'D.1.4.1 - ZTI - Vodovod a...'!J38</f>
        <v>0</v>
      </c>
      <c r="AX62" s="132">
        <f>'D.1.4.1 - ZTI - Vodovod a...'!J39</f>
        <v>0</v>
      </c>
      <c r="AY62" s="132">
        <f>'D.1.4.1 - ZTI - Vodovod a...'!J40</f>
        <v>0</v>
      </c>
      <c r="AZ62" s="132">
        <f>'D.1.4.1 - ZTI - Vodovod a...'!F37</f>
        <v>0</v>
      </c>
      <c r="BA62" s="132">
        <f>'D.1.4.1 - ZTI - Vodovod a...'!F38</f>
        <v>0</v>
      </c>
      <c r="BB62" s="132">
        <f>'D.1.4.1 - ZTI - Vodovod a...'!F39</f>
        <v>0</v>
      </c>
      <c r="BC62" s="132">
        <f>'D.1.4.1 - ZTI - Vodovod a...'!F40</f>
        <v>0</v>
      </c>
      <c r="BD62" s="134">
        <f>'D.1.4.1 - ZTI - Vodovod a...'!F41</f>
        <v>0</v>
      </c>
      <c r="BE62" s="4"/>
      <c r="BT62" s="135" t="s">
        <v>85</v>
      </c>
      <c r="BV62" s="135" t="s">
        <v>71</v>
      </c>
      <c r="BW62" s="135" t="s">
        <v>103</v>
      </c>
      <c r="BX62" s="135" t="s">
        <v>82</v>
      </c>
      <c r="CL62" s="135" t="s">
        <v>19</v>
      </c>
    </row>
    <row r="63" spans="1:90" s="4" customFormat="1" ht="16.5" customHeight="1">
      <c r="A63" s="136" t="s">
        <v>87</v>
      </c>
      <c r="B63" s="65"/>
      <c r="C63" s="126"/>
      <c r="D63" s="126"/>
      <c r="E63" s="126"/>
      <c r="F63" s="127" t="s">
        <v>104</v>
      </c>
      <c r="G63" s="127"/>
      <c r="H63" s="127"/>
      <c r="I63" s="127"/>
      <c r="J63" s="127"/>
      <c r="K63" s="126"/>
      <c r="L63" s="127" t="s">
        <v>105</v>
      </c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9">
        <f>'D.1.4.2 - Vytápění - SO 1...'!J34</f>
        <v>0</v>
      </c>
      <c r="AH63" s="126"/>
      <c r="AI63" s="126"/>
      <c r="AJ63" s="126"/>
      <c r="AK63" s="126"/>
      <c r="AL63" s="126"/>
      <c r="AM63" s="126"/>
      <c r="AN63" s="129">
        <f>SUM(AG63,AT63)</f>
        <v>0</v>
      </c>
      <c r="AO63" s="126"/>
      <c r="AP63" s="126"/>
      <c r="AQ63" s="130" t="s">
        <v>81</v>
      </c>
      <c r="AR63" s="67"/>
      <c r="AS63" s="131">
        <v>0</v>
      </c>
      <c r="AT63" s="132">
        <f>ROUND(SUM(AV63:AW63),2)</f>
        <v>0</v>
      </c>
      <c r="AU63" s="133">
        <f>'D.1.4.2 - Vytápění - SO 1...'!P95</f>
        <v>0</v>
      </c>
      <c r="AV63" s="132">
        <f>'D.1.4.2 - Vytápění - SO 1...'!J37</f>
        <v>0</v>
      </c>
      <c r="AW63" s="132">
        <f>'D.1.4.2 - Vytápění - SO 1...'!J38</f>
        <v>0</v>
      </c>
      <c r="AX63" s="132">
        <f>'D.1.4.2 - Vytápění - SO 1...'!J39</f>
        <v>0</v>
      </c>
      <c r="AY63" s="132">
        <f>'D.1.4.2 - Vytápění - SO 1...'!J40</f>
        <v>0</v>
      </c>
      <c r="AZ63" s="132">
        <f>'D.1.4.2 - Vytápění - SO 1...'!F37</f>
        <v>0</v>
      </c>
      <c r="BA63" s="132">
        <f>'D.1.4.2 - Vytápění - SO 1...'!F38</f>
        <v>0</v>
      </c>
      <c r="BB63" s="132">
        <f>'D.1.4.2 - Vytápění - SO 1...'!F39</f>
        <v>0</v>
      </c>
      <c r="BC63" s="132">
        <f>'D.1.4.2 - Vytápění - SO 1...'!F40</f>
        <v>0</v>
      </c>
      <c r="BD63" s="134">
        <f>'D.1.4.2 - Vytápění - SO 1...'!F41</f>
        <v>0</v>
      </c>
      <c r="BE63" s="4"/>
      <c r="BT63" s="135" t="s">
        <v>85</v>
      </c>
      <c r="BV63" s="135" t="s">
        <v>71</v>
      </c>
      <c r="BW63" s="135" t="s">
        <v>106</v>
      </c>
      <c r="BX63" s="135" t="s">
        <v>82</v>
      </c>
      <c r="CL63" s="135" t="s">
        <v>19</v>
      </c>
    </row>
    <row r="64" spans="1:90" s="4" customFormat="1" ht="23.25" customHeight="1">
      <c r="A64" s="136" t="s">
        <v>87</v>
      </c>
      <c r="B64" s="65"/>
      <c r="C64" s="126"/>
      <c r="D64" s="126"/>
      <c r="E64" s="126"/>
      <c r="F64" s="127" t="s">
        <v>107</v>
      </c>
      <c r="G64" s="127"/>
      <c r="H64" s="127"/>
      <c r="I64" s="127"/>
      <c r="J64" s="127"/>
      <c r="K64" s="126"/>
      <c r="L64" s="127" t="s">
        <v>108</v>
      </c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9">
        <f>'D.1.4.3 - Vzduchotechnika...'!J34</f>
        <v>0</v>
      </c>
      <c r="AH64" s="126"/>
      <c r="AI64" s="126"/>
      <c r="AJ64" s="126"/>
      <c r="AK64" s="126"/>
      <c r="AL64" s="126"/>
      <c r="AM64" s="126"/>
      <c r="AN64" s="129">
        <f>SUM(AG64,AT64)</f>
        <v>0</v>
      </c>
      <c r="AO64" s="126"/>
      <c r="AP64" s="126"/>
      <c r="AQ64" s="130" t="s">
        <v>81</v>
      </c>
      <c r="AR64" s="67"/>
      <c r="AS64" s="131">
        <v>0</v>
      </c>
      <c r="AT64" s="132">
        <f>ROUND(SUM(AV64:AW64),2)</f>
        <v>0</v>
      </c>
      <c r="AU64" s="133">
        <f>'D.1.4.3 - Vzduchotechnika...'!P99</f>
        <v>0</v>
      </c>
      <c r="AV64" s="132">
        <f>'D.1.4.3 - Vzduchotechnika...'!J37</f>
        <v>0</v>
      </c>
      <c r="AW64" s="132">
        <f>'D.1.4.3 - Vzduchotechnika...'!J38</f>
        <v>0</v>
      </c>
      <c r="AX64" s="132">
        <f>'D.1.4.3 - Vzduchotechnika...'!J39</f>
        <v>0</v>
      </c>
      <c r="AY64" s="132">
        <f>'D.1.4.3 - Vzduchotechnika...'!J40</f>
        <v>0</v>
      </c>
      <c r="AZ64" s="132">
        <f>'D.1.4.3 - Vzduchotechnika...'!F37</f>
        <v>0</v>
      </c>
      <c r="BA64" s="132">
        <f>'D.1.4.3 - Vzduchotechnika...'!F38</f>
        <v>0</v>
      </c>
      <c r="BB64" s="132">
        <f>'D.1.4.3 - Vzduchotechnika...'!F39</f>
        <v>0</v>
      </c>
      <c r="BC64" s="132">
        <f>'D.1.4.3 - Vzduchotechnika...'!F40</f>
        <v>0</v>
      </c>
      <c r="BD64" s="134">
        <f>'D.1.4.3 - Vzduchotechnika...'!F41</f>
        <v>0</v>
      </c>
      <c r="BE64" s="4"/>
      <c r="BT64" s="135" t="s">
        <v>85</v>
      </c>
      <c r="BV64" s="135" t="s">
        <v>71</v>
      </c>
      <c r="BW64" s="135" t="s">
        <v>109</v>
      </c>
      <c r="BX64" s="135" t="s">
        <v>82</v>
      </c>
      <c r="CL64" s="135" t="s">
        <v>19</v>
      </c>
    </row>
    <row r="65" spans="1:90" s="4" customFormat="1" ht="16.5" customHeight="1">
      <c r="A65" s="4"/>
      <c r="B65" s="65"/>
      <c r="C65" s="126"/>
      <c r="D65" s="126"/>
      <c r="E65" s="126"/>
      <c r="F65" s="127" t="s">
        <v>110</v>
      </c>
      <c r="G65" s="127"/>
      <c r="H65" s="127"/>
      <c r="I65" s="127"/>
      <c r="J65" s="127"/>
      <c r="K65" s="126"/>
      <c r="L65" s="127" t="s">
        <v>111</v>
      </c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8">
        <f>ROUND(AG66+AG67,2)</f>
        <v>0</v>
      </c>
      <c r="AH65" s="126"/>
      <c r="AI65" s="126"/>
      <c r="AJ65" s="126"/>
      <c r="AK65" s="126"/>
      <c r="AL65" s="126"/>
      <c r="AM65" s="126"/>
      <c r="AN65" s="129">
        <f>SUM(AG65,AT65)</f>
        <v>0</v>
      </c>
      <c r="AO65" s="126"/>
      <c r="AP65" s="126"/>
      <c r="AQ65" s="130" t="s">
        <v>81</v>
      </c>
      <c r="AR65" s="67"/>
      <c r="AS65" s="131">
        <f>ROUND(AS66+AS67,2)</f>
        <v>0</v>
      </c>
      <c r="AT65" s="132">
        <f>ROUND(SUM(AV65:AW65),2)</f>
        <v>0</v>
      </c>
      <c r="AU65" s="133">
        <f>ROUND(AU66+AU67,5)</f>
        <v>0</v>
      </c>
      <c r="AV65" s="132">
        <f>ROUND(AZ65*L29,2)</f>
        <v>0</v>
      </c>
      <c r="AW65" s="132">
        <f>ROUND(BA65*L30,2)</f>
        <v>0</v>
      </c>
      <c r="AX65" s="132">
        <f>ROUND(BB65*L29,2)</f>
        <v>0</v>
      </c>
      <c r="AY65" s="132">
        <f>ROUND(BC65*L30,2)</f>
        <v>0</v>
      </c>
      <c r="AZ65" s="132">
        <f>ROUND(AZ66+AZ67,2)</f>
        <v>0</v>
      </c>
      <c r="BA65" s="132">
        <f>ROUND(BA66+BA67,2)</f>
        <v>0</v>
      </c>
      <c r="BB65" s="132">
        <f>ROUND(BB66+BB67,2)</f>
        <v>0</v>
      </c>
      <c r="BC65" s="132">
        <f>ROUND(BC66+BC67,2)</f>
        <v>0</v>
      </c>
      <c r="BD65" s="134">
        <f>ROUND(BD66+BD67,2)</f>
        <v>0</v>
      </c>
      <c r="BE65" s="4"/>
      <c r="BS65" s="135" t="s">
        <v>68</v>
      </c>
      <c r="BT65" s="135" t="s">
        <v>85</v>
      </c>
      <c r="BU65" s="135" t="s">
        <v>70</v>
      </c>
      <c r="BV65" s="135" t="s">
        <v>71</v>
      </c>
      <c r="BW65" s="135" t="s">
        <v>112</v>
      </c>
      <c r="BX65" s="135" t="s">
        <v>82</v>
      </c>
      <c r="CL65" s="135" t="s">
        <v>19</v>
      </c>
    </row>
    <row r="66" spans="1:90" s="4" customFormat="1" ht="23.25" customHeight="1">
      <c r="A66" s="136" t="s">
        <v>87</v>
      </c>
      <c r="B66" s="65"/>
      <c r="C66" s="126"/>
      <c r="D66" s="126"/>
      <c r="E66" s="126"/>
      <c r="F66" s="126"/>
      <c r="G66" s="127" t="s">
        <v>113</v>
      </c>
      <c r="H66" s="127"/>
      <c r="I66" s="127"/>
      <c r="J66" s="127"/>
      <c r="K66" s="127"/>
      <c r="L66" s="126"/>
      <c r="M66" s="127" t="s">
        <v>114</v>
      </c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9">
        <f>'01 - Připojení - SO 101.1...'!J34</f>
        <v>0</v>
      </c>
      <c r="AH66" s="126"/>
      <c r="AI66" s="126"/>
      <c r="AJ66" s="126"/>
      <c r="AK66" s="126"/>
      <c r="AL66" s="126"/>
      <c r="AM66" s="126"/>
      <c r="AN66" s="129">
        <f>SUM(AG66,AT66)</f>
        <v>0</v>
      </c>
      <c r="AO66" s="126"/>
      <c r="AP66" s="126"/>
      <c r="AQ66" s="130" t="s">
        <v>81</v>
      </c>
      <c r="AR66" s="67"/>
      <c r="AS66" s="131">
        <v>0</v>
      </c>
      <c r="AT66" s="132">
        <f>ROUND(SUM(AV66:AW66),2)</f>
        <v>0</v>
      </c>
      <c r="AU66" s="133">
        <f>'01 - Připojení - SO 101.1...'!P92</f>
        <v>0</v>
      </c>
      <c r="AV66" s="132">
        <f>'01 - Připojení - SO 101.1...'!J37</f>
        <v>0</v>
      </c>
      <c r="AW66" s="132">
        <f>'01 - Připojení - SO 101.1...'!J38</f>
        <v>0</v>
      </c>
      <c r="AX66" s="132">
        <f>'01 - Připojení - SO 101.1...'!J39</f>
        <v>0</v>
      </c>
      <c r="AY66" s="132">
        <f>'01 - Připojení - SO 101.1...'!J40</f>
        <v>0</v>
      </c>
      <c r="AZ66" s="132">
        <f>'01 - Připojení - SO 101.1...'!F37</f>
        <v>0</v>
      </c>
      <c r="BA66" s="132">
        <f>'01 - Připojení - SO 101.1...'!F38</f>
        <v>0</v>
      </c>
      <c r="BB66" s="132">
        <f>'01 - Připojení - SO 101.1...'!F39</f>
        <v>0</v>
      </c>
      <c r="BC66" s="132">
        <f>'01 - Připojení - SO 101.1...'!F40</f>
        <v>0</v>
      </c>
      <c r="BD66" s="134">
        <f>'01 - Připojení - SO 101.1...'!F41</f>
        <v>0</v>
      </c>
      <c r="BE66" s="4"/>
      <c r="BT66" s="135" t="s">
        <v>90</v>
      </c>
      <c r="BV66" s="135" t="s">
        <v>71</v>
      </c>
      <c r="BW66" s="135" t="s">
        <v>115</v>
      </c>
      <c r="BX66" s="135" t="s">
        <v>112</v>
      </c>
      <c r="CL66" s="135" t="s">
        <v>19</v>
      </c>
    </row>
    <row r="67" spans="1:90" s="4" customFormat="1" ht="23.25" customHeight="1">
      <c r="A67" s="4"/>
      <c r="B67" s="65"/>
      <c r="C67" s="126"/>
      <c r="D67" s="126"/>
      <c r="E67" s="126"/>
      <c r="F67" s="126"/>
      <c r="G67" s="127" t="s">
        <v>116</v>
      </c>
      <c r="H67" s="127"/>
      <c r="I67" s="127"/>
      <c r="J67" s="127"/>
      <c r="K67" s="127"/>
      <c r="L67" s="126"/>
      <c r="M67" s="127" t="s">
        <v>117</v>
      </c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8">
        <f>ROUND(SUM(AG68:AG69),2)</f>
        <v>0</v>
      </c>
      <c r="AH67" s="126"/>
      <c r="AI67" s="126"/>
      <c r="AJ67" s="126"/>
      <c r="AK67" s="126"/>
      <c r="AL67" s="126"/>
      <c r="AM67" s="126"/>
      <c r="AN67" s="129">
        <f>SUM(AG67,AT67)</f>
        <v>0</v>
      </c>
      <c r="AO67" s="126"/>
      <c r="AP67" s="126"/>
      <c r="AQ67" s="130" t="s">
        <v>81</v>
      </c>
      <c r="AR67" s="67"/>
      <c r="AS67" s="131">
        <f>ROUND(SUM(AS68:AS69),2)</f>
        <v>0</v>
      </c>
      <c r="AT67" s="132">
        <f>ROUND(SUM(AV67:AW67),2)</f>
        <v>0</v>
      </c>
      <c r="AU67" s="133">
        <f>ROUND(SUM(AU68:AU69),5)</f>
        <v>0</v>
      </c>
      <c r="AV67" s="132">
        <f>ROUND(AZ67*L29,2)</f>
        <v>0</v>
      </c>
      <c r="AW67" s="132">
        <f>ROUND(BA67*L30,2)</f>
        <v>0</v>
      </c>
      <c r="AX67" s="132">
        <f>ROUND(BB67*L29,2)</f>
        <v>0</v>
      </c>
      <c r="AY67" s="132">
        <f>ROUND(BC67*L30,2)</f>
        <v>0</v>
      </c>
      <c r="AZ67" s="132">
        <f>ROUND(SUM(AZ68:AZ69),2)</f>
        <v>0</v>
      </c>
      <c r="BA67" s="132">
        <f>ROUND(SUM(BA68:BA69),2)</f>
        <v>0</v>
      </c>
      <c r="BB67" s="132">
        <f>ROUND(SUM(BB68:BB69),2)</f>
        <v>0</v>
      </c>
      <c r="BC67" s="132">
        <f>ROUND(SUM(BC68:BC69),2)</f>
        <v>0</v>
      </c>
      <c r="BD67" s="134">
        <f>ROUND(SUM(BD68:BD69),2)</f>
        <v>0</v>
      </c>
      <c r="BE67" s="4"/>
      <c r="BS67" s="135" t="s">
        <v>68</v>
      </c>
      <c r="BT67" s="135" t="s">
        <v>90</v>
      </c>
      <c r="BU67" s="135" t="s">
        <v>70</v>
      </c>
      <c r="BV67" s="135" t="s">
        <v>71</v>
      </c>
      <c r="BW67" s="135" t="s">
        <v>118</v>
      </c>
      <c r="BX67" s="135" t="s">
        <v>112</v>
      </c>
      <c r="CL67" s="135" t="s">
        <v>19</v>
      </c>
    </row>
    <row r="68" spans="1:90" s="4" customFormat="1" ht="16.5" customHeight="1">
      <c r="A68" s="136" t="s">
        <v>87</v>
      </c>
      <c r="B68" s="65"/>
      <c r="C68" s="126"/>
      <c r="D68" s="126"/>
      <c r="E68" s="126"/>
      <c r="F68" s="126"/>
      <c r="G68" s="126"/>
      <c r="H68" s="127" t="s">
        <v>119</v>
      </c>
      <c r="I68" s="127"/>
      <c r="J68" s="127"/>
      <c r="K68" s="127"/>
      <c r="L68" s="127"/>
      <c r="M68" s="126"/>
      <c r="N68" s="127" t="s">
        <v>120</v>
      </c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9">
        <f>'02_001 - Silnoproud'!J34</f>
        <v>0</v>
      </c>
      <c r="AH68" s="126"/>
      <c r="AI68" s="126"/>
      <c r="AJ68" s="126"/>
      <c r="AK68" s="126"/>
      <c r="AL68" s="126"/>
      <c r="AM68" s="126"/>
      <c r="AN68" s="129">
        <f>SUM(AG68,AT68)</f>
        <v>0</v>
      </c>
      <c r="AO68" s="126"/>
      <c r="AP68" s="126"/>
      <c r="AQ68" s="130" t="s">
        <v>81</v>
      </c>
      <c r="AR68" s="67"/>
      <c r="AS68" s="131">
        <v>0</v>
      </c>
      <c r="AT68" s="132">
        <f>ROUND(SUM(AV68:AW68),2)</f>
        <v>0</v>
      </c>
      <c r="AU68" s="133">
        <f>'02_001 - Silnoproud'!P94</f>
        <v>0</v>
      </c>
      <c r="AV68" s="132">
        <f>'02_001 - Silnoproud'!J37</f>
        <v>0</v>
      </c>
      <c r="AW68" s="132">
        <f>'02_001 - Silnoproud'!J38</f>
        <v>0</v>
      </c>
      <c r="AX68" s="132">
        <f>'02_001 - Silnoproud'!J39</f>
        <v>0</v>
      </c>
      <c r="AY68" s="132">
        <f>'02_001 - Silnoproud'!J40</f>
        <v>0</v>
      </c>
      <c r="AZ68" s="132">
        <f>'02_001 - Silnoproud'!F37</f>
        <v>0</v>
      </c>
      <c r="BA68" s="132">
        <f>'02_001 - Silnoproud'!F38</f>
        <v>0</v>
      </c>
      <c r="BB68" s="132">
        <f>'02_001 - Silnoproud'!F39</f>
        <v>0</v>
      </c>
      <c r="BC68" s="132">
        <f>'02_001 - Silnoproud'!F40</f>
        <v>0</v>
      </c>
      <c r="BD68" s="134">
        <f>'02_001 - Silnoproud'!F41</f>
        <v>0</v>
      </c>
      <c r="BE68" s="4"/>
      <c r="BT68" s="135" t="s">
        <v>121</v>
      </c>
      <c r="BV68" s="135" t="s">
        <v>71</v>
      </c>
      <c r="BW68" s="135" t="s">
        <v>122</v>
      </c>
      <c r="BX68" s="135" t="s">
        <v>118</v>
      </c>
      <c r="CL68" s="135" t="s">
        <v>19</v>
      </c>
    </row>
    <row r="69" spans="1:90" s="4" customFormat="1" ht="16.5" customHeight="1">
      <c r="A69" s="136" t="s">
        <v>87</v>
      </c>
      <c r="B69" s="65"/>
      <c r="C69" s="126"/>
      <c r="D69" s="126"/>
      <c r="E69" s="126"/>
      <c r="F69" s="126"/>
      <c r="G69" s="126"/>
      <c r="H69" s="127" t="s">
        <v>123</v>
      </c>
      <c r="I69" s="127"/>
      <c r="J69" s="127"/>
      <c r="K69" s="127"/>
      <c r="L69" s="127"/>
      <c r="M69" s="126"/>
      <c r="N69" s="127" t="s">
        <v>124</v>
      </c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9">
        <f>'02_002 - Bleskosvod'!J34</f>
        <v>0</v>
      </c>
      <c r="AH69" s="126"/>
      <c r="AI69" s="126"/>
      <c r="AJ69" s="126"/>
      <c r="AK69" s="126"/>
      <c r="AL69" s="126"/>
      <c r="AM69" s="126"/>
      <c r="AN69" s="129">
        <f>SUM(AG69,AT69)</f>
        <v>0</v>
      </c>
      <c r="AO69" s="126"/>
      <c r="AP69" s="126"/>
      <c r="AQ69" s="130" t="s">
        <v>81</v>
      </c>
      <c r="AR69" s="67"/>
      <c r="AS69" s="131">
        <v>0</v>
      </c>
      <c r="AT69" s="132">
        <f>ROUND(SUM(AV69:AW69),2)</f>
        <v>0</v>
      </c>
      <c r="AU69" s="133">
        <f>'02_002 - Bleskosvod'!P93</f>
        <v>0</v>
      </c>
      <c r="AV69" s="132">
        <f>'02_002 - Bleskosvod'!J37</f>
        <v>0</v>
      </c>
      <c r="AW69" s="132">
        <f>'02_002 - Bleskosvod'!J38</f>
        <v>0</v>
      </c>
      <c r="AX69" s="132">
        <f>'02_002 - Bleskosvod'!J39</f>
        <v>0</v>
      </c>
      <c r="AY69" s="132">
        <f>'02_002 - Bleskosvod'!J40</f>
        <v>0</v>
      </c>
      <c r="AZ69" s="132">
        <f>'02_002 - Bleskosvod'!F37</f>
        <v>0</v>
      </c>
      <c r="BA69" s="132">
        <f>'02_002 - Bleskosvod'!F38</f>
        <v>0</v>
      </c>
      <c r="BB69" s="132">
        <f>'02_002 - Bleskosvod'!F39</f>
        <v>0</v>
      </c>
      <c r="BC69" s="132">
        <f>'02_002 - Bleskosvod'!F40</f>
        <v>0</v>
      </c>
      <c r="BD69" s="134">
        <f>'02_002 - Bleskosvod'!F41</f>
        <v>0</v>
      </c>
      <c r="BE69" s="4"/>
      <c r="BT69" s="135" t="s">
        <v>121</v>
      </c>
      <c r="BV69" s="135" t="s">
        <v>71</v>
      </c>
      <c r="BW69" s="135" t="s">
        <v>125</v>
      </c>
      <c r="BX69" s="135" t="s">
        <v>118</v>
      </c>
      <c r="CL69" s="135" t="s">
        <v>19</v>
      </c>
    </row>
    <row r="70" spans="1:90" s="4" customFormat="1" ht="16.5" customHeight="1">
      <c r="A70" s="136" t="s">
        <v>87</v>
      </c>
      <c r="B70" s="65"/>
      <c r="C70" s="126"/>
      <c r="D70" s="126"/>
      <c r="E70" s="126"/>
      <c r="F70" s="127" t="s">
        <v>126</v>
      </c>
      <c r="G70" s="127"/>
      <c r="H70" s="127"/>
      <c r="I70" s="127"/>
      <c r="J70" s="127"/>
      <c r="K70" s="126"/>
      <c r="L70" s="127" t="s">
        <v>127</v>
      </c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9">
        <f>'D.1.4.5 - Slaboproud - SO...'!J34</f>
        <v>0</v>
      </c>
      <c r="AH70" s="126"/>
      <c r="AI70" s="126"/>
      <c r="AJ70" s="126"/>
      <c r="AK70" s="126"/>
      <c r="AL70" s="126"/>
      <c r="AM70" s="126"/>
      <c r="AN70" s="129">
        <f>SUM(AG70,AT70)</f>
        <v>0</v>
      </c>
      <c r="AO70" s="126"/>
      <c r="AP70" s="126"/>
      <c r="AQ70" s="130" t="s">
        <v>81</v>
      </c>
      <c r="AR70" s="67"/>
      <c r="AS70" s="131">
        <v>0</v>
      </c>
      <c r="AT70" s="132">
        <f>ROUND(SUM(AV70:AW70),2)</f>
        <v>0</v>
      </c>
      <c r="AU70" s="133">
        <f>'D.1.4.5 - Slaboproud - SO...'!P98</f>
        <v>0</v>
      </c>
      <c r="AV70" s="132">
        <f>'D.1.4.5 - Slaboproud - SO...'!J37</f>
        <v>0</v>
      </c>
      <c r="AW70" s="132">
        <f>'D.1.4.5 - Slaboproud - SO...'!J38</f>
        <v>0</v>
      </c>
      <c r="AX70" s="132">
        <f>'D.1.4.5 - Slaboproud - SO...'!J39</f>
        <v>0</v>
      </c>
      <c r="AY70" s="132">
        <f>'D.1.4.5 - Slaboproud - SO...'!J40</f>
        <v>0</v>
      </c>
      <c r="AZ70" s="132">
        <f>'D.1.4.5 - Slaboproud - SO...'!F37</f>
        <v>0</v>
      </c>
      <c r="BA70" s="132">
        <f>'D.1.4.5 - Slaboproud - SO...'!F38</f>
        <v>0</v>
      </c>
      <c r="BB70" s="132">
        <f>'D.1.4.5 - Slaboproud - SO...'!F39</f>
        <v>0</v>
      </c>
      <c r="BC70" s="132">
        <f>'D.1.4.5 - Slaboproud - SO...'!F40</f>
        <v>0</v>
      </c>
      <c r="BD70" s="134">
        <f>'D.1.4.5 - Slaboproud - SO...'!F41</f>
        <v>0</v>
      </c>
      <c r="BE70" s="4"/>
      <c r="BT70" s="135" t="s">
        <v>85</v>
      </c>
      <c r="BV70" s="135" t="s">
        <v>71</v>
      </c>
      <c r="BW70" s="135" t="s">
        <v>128</v>
      </c>
      <c r="BX70" s="135" t="s">
        <v>82</v>
      </c>
      <c r="CL70" s="135" t="s">
        <v>19</v>
      </c>
    </row>
    <row r="71" spans="1:90" s="4" customFormat="1" ht="23.25" customHeight="1">
      <c r="A71" s="136" t="s">
        <v>87</v>
      </c>
      <c r="B71" s="65"/>
      <c r="C71" s="126"/>
      <c r="D71" s="126"/>
      <c r="E71" s="126"/>
      <c r="F71" s="127" t="s">
        <v>129</v>
      </c>
      <c r="G71" s="127"/>
      <c r="H71" s="127"/>
      <c r="I71" s="127"/>
      <c r="J71" s="127"/>
      <c r="K71" s="126"/>
      <c r="L71" s="127" t="s">
        <v>130</v>
      </c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9">
        <f>'D.1.4.6 - Měření a regula...'!J34</f>
        <v>0</v>
      </c>
      <c r="AH71" s="126"/>
      <c r="AI71" s="126"/>
      <c r="AJ71" s="126"/>
      <c r="AK71" s="126"/>
      <c r="AL71" s="126"/>
      <c r="AM71" s="126"/>
      <c r="AN71" s="129">
        <f>SUM(AG71,AT71)</f>
        <v>0</v>
      </c>
      <c r="AO71" s="126"/>
      <c r="AP71" s="126"/>
      <c r="AQ71" s="130" t="s">
        <v>81</v>
      </c>
      <c r="AR71" s="67"/>
      <c r="AS71" s="131">
        <v>0</v>
      </c>
      <c r="AT71" s="132">
        <f>ROUND(SUM(AV71:AW71),2)</f>
        <v>0</v>
      </c>
      <c r="AU71" s="133">
        <f>'D.1.4.6 - Měření a regula...'!P97</f>
        <v>0</v>
      </c>
      <c r="AV71" s="132">
        <f>'D.1.4.6 - Měření a regula...'!J37</f>
        <v>0</v>
      </c>
      <c r="AW71" s="132">
        <f>'D.1.4.6 - Měření a regula...'!J38</f>
        <v>0</v>
      </c>
      <c r="AX71" s="132">
        <f>'D.1.4.6 - Měření a regula...'!J39</f>
        <v>0</v>
      </c>
      <c r="AY71" s="132">
        <f>'D.1.4.6 - Měření a regula...'!J40</f>
        <v>0</v>
      </c>
      <c r="AZ71" s="132">
        <f>'D.1.4.6 - Měření a regula...'!F37</f>
        <v>0</v>
      </c>
      <c r="BA71" s="132">
        <f>'D.1.4.6 - Měření a regula...'!F38</f>
        <v>0</v>
      </c>
      <c r="BB71" s="132">
        <f>'D.1.4.6 - Měření a regula...'!F39</f>
        <v>0</v>
      </c>
      <c r="BC71" s="132">
        <f>'D.1.4.6 - Měření a regula...'!F40</f>
        <v>0</v>
      </c>
      <c r="BD71" s="134">
        <f>'D.1.4.6 - Měření a regula...'!F41</f>
        <v>0</v>
      </c>
      <c r="BE71" s="4"/>
      <c r="BT71" s="135" t="s">
        <v>85</v>
      </c>
      <c r="BV71" s="135" t="s">
        <v>71</v>
      </c>
      <c r="BW71" s="135" t="s">
        <v>131</v>
      </c>
      <c r="BX71" s="135" t="s">
        <v>82</v>
      </c>
      <c r="CL71" s="135" t="s">
        <v>19</v>
      </c>
    </row>
    <row r="72" spans="1:91" s="7" customFormat="1" ht="16.5" customHeight="1">
      <c r="A72" s="7"/>
      <c r="B72" s="113"/>
      <c r="C72" s="114"/>
      <c r="D72" s="115" t="s">
        <v>132</v>
      </c>
      <c r="E72" s="115"/>
      <c r="F72" s="115"/>
      <c r="G72" s="115"/>
      <c r="H72" s="115"/>
      <c r="I72" s="116"/>
      <c r="J72" s="115" t="s">
        <v>133</v>
      </c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7">
        <f>ROUND(AG73,2)</f>
        <v>0</v>
      </c>
      <c r="AH72" s="116"/>
      <c r="AI72" s="116"/>
      <c r="AJ72" s="116"/>
      <c r="AK72" s="116"/>
      <c r="AL72" s="116"/>
      <c r="AM72" s="116"/>
      <c r="AN72" s="118">
        <f>SUM(AG72,AT72)</f>
        <v>0</v>
      </c>
      <c r="AO72" s="116"/>
      <c r="AP72" s="116"/>
      <c r="AQ72" s="119" t="s">
        <v>75</v>
      </c>
      <c r="AR72" s="120"/>
      <c r="AS72" s="121">
        <f>ROUND(AS73,2)</f>
        <v>0</v>
      </c>
      <c r="AT72" s="122">
        <f>ROUND(SUM(AV72:AW72),2)</f>
        <v>0</v>
      </c>
      <c r="AU72" s="123">
        <f>ROUND(AU73,5)</f>
        <v>0</v>
      </c>
      <c r="AV72" s="122">
        <f>ROUND(AZ72*L29,2)</f>
        <v>0</v>
      </c>
      <c r="AW72" s="122">
        <f>ROUND(BA72*L30,2)</f>
        <v>0</v>
      </c>
      <c r="AX72" s="122">
        <f>ROUND(BB72*L29,2)</f>
        <v>0</v>
      </c>
      <c r="AY72" s="122">
        <f>ROUND(BC72*L30,2)</f>
        <v>0</v>
      </c>
      <c r="AZ72" s="122">
        <f>ROUND(AZ73,2)</f>
        <v>0</v>
      </c>
      <c r="BA72" s="122">
        <f>ROUND(BA73,2)</f>
        <v>0</v>
      </c>
      <c r="BB72" s="122">
        <f>ROUND(BB73,2)</f>
        <v>0</v>
      </c>
      <c r="BC72" s="122">
        <f>ROUND(BC73,2)</f>
        <v>0</v>
      </c>
      <c r="BD72" s="124">
        <f>ROUND(BD73,2)</f>
        <v>0</v>
      </c>
      <c r="BE72" s="7"/>
      <c r="BS72" s="125" t="s">
        <v>68</v>
      </c>
      <c r="BT72" s="125" t="s">
        <v>76</v>
      </c>
      <c r="BU72" s="125" t="s">
        <v>70</v>
      </c>
      <c r="BV72" s="125" t="s">
        <v>71</v>
      </c>
      <c r="BW72" s="125" t="s">
        <v>134</v>
      </c>
      <c r="BX72" s="125" t="s">
        <v>5</v>
      </c>
      <c r="CL72" s="125" t="s">
        <v>19</v>
      </c>
      <c r="CM72" s="125" t="s">
        <v>78</v>
      </c>
    </row>
    <row r="73" spans="1:90" s="4" customFormat="1" ht="23.25" customHeight="1">
      <c r="A73" s="136" t="s">
        <v>87</v>
      </c>
      <c r="B73" s="65"/>
      <c r="C73" s="126"/>
      <c r="D73" s="126"/>
      <c r="E73" s="127" t="s">
        <v>135</v>
      </c>
      <c r="F73" s="127"/>
      <c r="G73" s="127"/>
      <c r="H73" s="127"/>
      <c r="I73" s="127"/>
      <c r="J73" s="126"/>
      <c r="K73" s="127" t="s">
        <v>136</v>
      </c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9">
        <f>'SO201.1 - Přípojka NN - E...'!J32</f>
        <v>0</v>
      </c>
      <c r="AH73" s="126"/>
      <c r="AI73" s="126"/>
      <c r="AJ73" s="126"/>
      <c r="AK73" s="126"/>
      <c r="AL73" s="126"/>
      <c r="AM73" s="126"/>
      <c r="AN73" s="129">
        <f>SUM(AG73,AT73)</f>
        <v>0</v>
      </c>
      <c r="AO73" s="126"/>
      <c r="AP73" s="126"/>
      <c r="AQ73" s="130" t="s">
        <v>81</v>
      </c>
      <c r="AR73" s="67"/>
      <c r="AS73" s="131">
        <v>0</v>
      </c>
      <c r="AT73" s="132">
        <f>ROUND(SUM(AV73:AW73),2)</f>
        <v>0</v>
      </c>
      <c r="AU73" s="133">
        <f>'SO201.1 - Přípojka NN - E...'!P87</f>
        <v>0</v>
      </c>
      <c r="AV73" s="132">
        <f>'SO201.1 - Přípojka NN - E...'!J35</f>
        <v>0</v>
      </c>
      <c r="AW73" s="132">
        <f>'SO201.1 - Přípojka NN - E...'!J36</f>
        <v>0</v>
      </c>
      <c r="AX73" s="132">
        <f>'SO201.1 - Přípojka NN - E...'!J37</f>
        <v>0</v>
      </c>
      <c r="AY73" s="132">
        <f>'SO201.1 - Přípojka NN - E...'!J38</f>
        <v>0</v>
      </c>
      <c r="AZ73" s="132">
        <f>'SO201.1 - Přípojka NN - E...'!F35</f>
        <v>0</v>
      </c>
      <c r="BA73" s="132">
        <f>'SO201.1 - Přípojka NN - E...'!F36</f>
        <v>0</v>
      </c>
      <c r="BB73" s="132">
        <f>'SO201.1 - Přípojka NN - E...'!F37</f>
        <v>0</v>
      </c>
      <c r="BC73" s="132">
        <f>'SO201.1 - Přípojka NN - E...'!F38</f>
        <v>0</v>
      </c>
      <c r="BD73" s="134">
        <f>'SO201.1 - Přípojka NN - E...'!F39</f>
        <v>0</v>
      </c>
      <c r="BE73" s="4"/>
      <c r="BT73" s="135" t="s">
        <v>78</v>
      </c>
      <c r="BV73" s="135" t="s">
        <v>71</v>
      </c>
      <c r="BW73" s="135" t="s">
        <v>137</v>
      </c>
      <c r="BX73" s="135" t="s">
        <v>134</v>
      </c>
      <c r="CL73" s="135" t="s">
        <v>19</v>
      </c>
    </row>
    <row r="74" spans="1:91" s="7" customFormat="1" ht="16.5" customHeight="1">
      <c r="A74" s="7"/>
      <c r="B74" s="113"/>
      <c r="C74" s="114"/>
      <c r="D74" s="115" t="s">
        <v>138</v>
      </c>
      <c r="E74" s="115"/>
      <c r="F74" s="115"/>
      <c r="G74" s="115"/>
      <c r="H74" s="115"/>
      <c r="I74" s="116"/>
      <c r="J74" s="115" t="s">
        <v>139</v>
      </c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7">
        <f>ROUND(AG75,2)</f>
        <v>0</v>
      </c>
      <c r="AH74" s="116"/>
      <c r="AI74" s="116"/>
      <c r="AJ74" s="116"/>
      <c r="AK74" s="116"/>
      <c r="AL74" s="116"/>
      <c r="AM74" s="116"/>
      <c r="AN74" s="118">
        <f>SUM(AG74,AT74)</f>
        <v>0</v>
      </c>
      <c r="AO74" s="116"/>
      <c r="AP74" s="116"/>
      <c r="AQ74" s="119" t="s">
        <v>75</v>
      </c>
      <c r="AR74" s="120"/>
      <c r="AS74" s="121">
        <f>ROUND(AS75,2)</f>
        <v>0</v>
      </c>
      <c r="AT74" s="122">
        <f>ROUND(SUM(AV74:AW74),2)</f>
        <v>0</v>
      </c>
      <c r="AU74" s="123">
        <f>ROUND(AU75,5)</f>
        <v>0</v>
      </c>
      <c r="AV74" s="122">
        <f>ROUND(AZ74*L29,2)</f>
        <v>0</v>
      </c>
      <c r="AW74" s="122">
        <f>ROUND(BA74*L30,2)</f>
        <v>0</v>
      </c>
      <c r="AX74" s="122">
        <f>ROUND(BB74*L29,2)</f>
        <v>0</v>
      </c>
      <c r="AY74" s="122">
        <f>ROUND(BC74*L30,2)</f>
        <v>0</v>
      </c>
      <c r="AZ74" s="122">
        <f>ROUND(AZ75,2)</f>
        <v>0</v>
      </c>
      <c r="BA74" s="122">
        <f>ROUND(BA75,2)</f>
        <v>0</v>
      </c>
      <c r="BB74" s="122">
        <f>ROUND(BB75,2)</f>
        <v>0</v>
      </c>
      <c r="BC74" s="122">
        <f>ROUND(BC75,2)</f>
        <v>0</v>
      </c>
      <c r="BD74" s="124">
        <f>ROUND(BD75,2)</f>
        <v>0</v>
      </c>
      <c r="BE74" s="7"/>
      <c r="BS74" s="125" t="s">
        <v>68</v>
      </c>
      <c r="BT74" s="125" t="s">
        <v>76</v>
      </c>
      <c r="BU74" s="125" t="s">
        <v>70</v>
      </c>
      <c r="BV74" s="125" t="s">
        <v>71</v>
      </c>
      <c r="BW74" s="125" t="s">
        <v>140</v>
      </c>
      <c r="BX74" s="125" t="s">
        <v>5</v>
      </c>
      <c r="CL74" s="125" t="s">
        <v>19</v>
      </c>
      <c r="CM74" s="125" t="s">
        <v>78</v>
      </c>
    </row>
    <row r="75" spans="1:90" s="4" customFormat="1" ht="23.25" customHeight="1">
      <c r="A75" s="136" t="s">
        <v>87</v>
      </c>
      <c r="B75" s="65"/>
      <c r="C75" s="126"/>
      <c r="D75" s="126"/>
      <c r="E75" s="127" t="s">
        <v>141</v>
      </c>
      <c r="F75" s="127"/>
      <c r="G75" s="127"/>
      <c r="H75" s="127"/>
      <c r="I75" s="127"/>
      <c r="J75" s="126"/>
      <c r="K75" s="127" t="s">
        <v>142</v>
      </c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9">
        <f>'SO202.1 - Přeložka NN - E...'!J32</f>
        <v>0</v>
      </c>
      <c r="AH75" s="126"/>
      <c r="AI75" s="126"/>
      <c r="AJ75" s="126"/>
      <c r="AK75" s="126"/>
      <c r="AL75" s="126"/>
      <c r="AM75" s="126"/>
      <c r="AN75" s="129">
        <f>SUM(AG75,AT75)</f>
        <v>0</v>
      </c>
      <c r="AO75" s="126"/>
      <c r="AP75" s="126"/>
      <c r="AQ75" s="130" t="s">
        <v>81</v>
      </c>
      <c r="AR75" s="67"/>
      <c r="AS75" s="131">
        <v>0</v>
      </c>
      <c r="AT75" s="132">
        <f>ROUND(SUM(AV75:AW75),2)</f>
        <v>0</v>
      </c>
      <c r="AU75" s="133">
        <f>'SO202.1 - Přeložka NN - E...'!P87</f>
        <v>0</v>
      </c>
      <c r="AV75" s="132">
        <f>'SO202.1 - Přeložka NN - E...'!J35</f>
        <v>0</v>
      </c>
      <c r="AW75" s="132">
        <f>'SO202.1 - Přeložka NN - E...'!J36</f>
        <v>0</v>
      </c>
      <c r="AX75" s="132">
        <f>'SO202.1 - Přeložka NN - E...'!J37</f>
        <v>0</v>
      </c>
      <c r="AY75" s="132">
        <f>'SO202.1 - Přeložka NN - E...'!J38</f>
        <v>0</v>
      </c>
      <c r="AZ75" s="132">
        <f>'SO202.1 - Přeložka NN - E...'!F35</f>
        <v>0</v>
      </c>
      <c r="BA75" s="132">
        <f>'SO202.1 - Přeložka NN - E...'!F36</f>
        <v>0</v>
      </c>
      <c r="BB75" s="132">
        <f>'SO202.1 - Přeložka NN - E...'!F37</f>
        <v>0</v>
      </c>
      <c r="BC75" s="132">
        <f>'SO202.1 - Přeložka NN - E...'!F38</f>
        <v>0</v>
      </c>
      <c r="BD75" s="134">
        <f>'SO202.1 - Přeložka NN - E...'!F39</f>
        <v>0</v>
      </c>
      <c r="BE75" s="4"/>
      <c r="BT75" s="135" t="s">
        <v>78</v>
      </c>
      <c r="BV75" s="135" t="s">
        <v>71</v>
      </c>
      <c r="BW75" s="135" t="s">
        <v>143</v>
      </c>
      <c r="BX75" s="135" t="s">
        <v>140</v>
      </c>
      <c r="CL75" s="135" t="s">
        <v>19</v>
      </c>
    </row>
    <row r="76" spans="1:91" s="7" customFormat="1" ht="16.5" customHeight="1">
      <c r="A76" s="7"/>
      <c r="B76" s="113"/>
      <c r="C76" s="114"/>
      <c r="D76" s="115" t="s">
        <v>144</v>
      </c>
      <c r="E76" s="115"/>
      <c r="F76" s="115"/>
      <c r="G76" s="115"/>
      <c r="H76" s="115"/>
      <c r="I76" s="116"/>
      <c r="J76" s="115" t="s">
        <v>145</v>
      </c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7">
        <f>ROUND(AG77,2)</f>
        <v>0</v>
      </c>
      <c r="AH76" s="116"/>
      <c r="AI76" s="116"/>
      <c r="AJ76" s="116"/>
      <c r="AK76" s="116"/>
      <c r="AL76" s="116"/>
      <c r="AM76" s="116"/>
      <c r="AN76" s="118">
        <f>SUM(AG76,AT76)</f>
        <v>0</v>
      </c>
      <c r="AO76" s="116"/>
      <c r="AP76" s="116"/>
      <c r="AQ76" s="119" t="s">
        <v>75</v>
      </c>
      <c r="AR76" s="120"/>
      <c r="AS76" s="121">
        <f>ROUND(AS77,2)</f>
        <v>0</v>
      </c>
      <c r="AT76" s="122">
        <f>ROUND(SUM(AV76:AW76),2)</f>
        <v>0</v>
      </c>
      <c r="AU76" s="123">
        <f>ROUND(AU77,5)</f>
        <v>0</v>
      </c>
      <c r="AV76" s="122">
        <f>ROUND(AZ76*L29,2)</f>
        <v>0</v>
      </c>
      <c r="AW76" s="122">
        <f>ROUND(BA76*L30,2)</f>
        <v>0</v>
      </c>
      <c r="AX76" s="122">
        <f>ROUND(BB76*L29,2)</f>
        <v>0</v>
      </c>
      <c r="AY76" s="122">
        <f>ROUND(BC76*L30,2)</f>
        <v>0</v>
      </c>
      <c r="AZ76" s="122">
        <f>ROUND(AZ77,2)</f>
        <v>0</v>
      </c>
      <c r="BA76" s="122">
        <f>ROUND(BA77,2)</f>
        <v>0</v>
      </c>
      <c r="BB76" s="122">
        <f>ROUND(BB77,2)</f>
        <v>0</v>
      </c>
      <c r="BC76" s="122">
        <f>ROUND(BC77,2)</f>
        <v>0</v>
      </c>
      <c r="BD76" s="124">
        <f>ROUND(BD77,2)</f>
        <v>0</v>
      </c>
      <c r="BE76" s="7"/>
      <c r="BS76" s="125" t="s">
        <v>68</v>
      </c>
      <c r="BT76" s="125" t="s">
        <v>76</v>
      </c>
      <c r="BU76" s="125" t="s">
        <v>70</v>
      </c>
      <c r="BV76" s="125" t="s">
        <v>71</v>
      </c>
      <c r="BW76" s="125" t="s">
        <v>146</v>
      </c>
      <c r="BX76" s="125" t="s">
        <v>5</v>
      </c>
      <c r="CL76" s="125" t="s">
        <v>19</v>
      </c>
      <c r="CM76" s="125" t="s">
        <v>78</v>
      </c>
    </row>
    <row r="77" spans="1:90" s="4" customFormat="1" ht="23.25" customHeight="1">
      <c r="A77" s="136" t="s">
        <v>87</v>
      </c>
      <c r="B77" s="65"/>
      <c r="C77" s="126"/>
      <c r="D77" s="126"/>
      <c r="E77" s="127" t="s">
        <v>147</v>
      </c>
      <c r="F77" s="127"/>
      <c r="G77" s="127"/>
      <c r="H77" s="127"/>
      <c r="I77" s="127"/>
      <c r="J77" s="126"/>
      <c r="K77" s="127" t="s">
        <v>148</v>
      </c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9">
        <f>'SO203.1 - Přípojka sdělov...'!J32</f>
        <v>0</v>
      </c>
      <c r="AH77" s="126"/>
      <c r="AI77" s="126"/>
      <c r="AJ77" s="126"/>
      <c r="AK77" s="126"/>
      <c r="AL77" s="126"/>
      <c r="AM77" s="126"/>
      <c r="AN77" s="129">
        <f>SUM(AG77,AT77)</f>
        <v>0</v>
      </c>
      <c r="AO77" s="126"/>
      <c r="AP77" s="126"/>
      <c r="AQ77" s="130" t="s">
        <v>81</v>
      </c>
      <c r="AR77" s="67"/>
      <c r="AS77" s="131">
        <v>0</v>
      </c>
      <c r="AT77" s="132">
        <f>ROUND(SUM(AV77:AW77),2)</f>
        <v>0</v>
      </c>
      <c r="AU77" s="133">
        <f>'SO203.1 - Přípojka sdělov...'!P87</f>
        <v>0</v>
      </c>
      <c r="AV77" s="132">
        <f>'SO203.1 - Přípojka sdělov...'!J35</f>
        <v>0</v>
      </c>
      <c r="AW77" s="132">
        <f>'SO203.1 - Přípojka sdělov...'!J36</f>
        <v>0</v>
      </c>
      <c r="AX77" s="132">
        <f>'SO203.1 - Přípojka sdělov...'!J37</f>
        <v>0</v>
      </c>
      <c r="AY77" s="132">
        <f>'SO203.1 - Přípojka sdělov...'!J38</f>
        <v>0</v>
      </c>
      <c r="AZ77" s="132">
        <f>'SO203.1 - Přípojka sdělov...'!F35</f>
        <v>0</v>
      </c>
      <c r="BA77" s="132">
        <f>'SO203.1 - Přípojka sdělov...'!F36</f>
        <v>0</v>
      </c>
      <c r="BB77" s="132">
        <f>'SO203.1 - Přípojka sdělov...'!F37</f>
        <v>0</v>
      </c>
      <c r="BC77" s="132">
        <f>'SO203.1 - Přípojka sdělov...'!F38</f>
        <v>0</v>
      </c>
      <c r="BD77" s="134">
        <f>'SO203.1 - Přípojka sdělov...'!F39</f>
        <v>0</v>
      </c>
      <c r="BE77" s="4"/>
      <c r="BT77" s="135" t="s">
        <v>78</v>
      </c>
      <c r="BV77" s="135" t="s">
        <v>71</v>
      </c>
      <c r="BW77" s="135" t="s">
        <v>149</v>
      </c>
      <c r="BX77" s="135" t="s">
        <v>146</v>
      </c>
      <c r="CL77" s="135" t="s">
        <v>19</v>
      </c>
    </row>
    <row r="78" spans="1:91" s="7" customFormat="1" ht="16.5" customHeight="1">
      <c r="A78" s="7"/>
      <c r="B78" s="113"/>
      <c r="C78" s="114"/>
      <c r="D78" s="115" t="s">
        <v>150</v>
      </c>
      <c r="E78" s="115"/>
      <c r="F78" s="115"/>
      <c r="G78" s="115"/>
      <c r="H78" s="115"/>
      <c r="I78" s="116"/>
      <c r="J78" s="115" t="s">
        <v>151</v>
      </c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7">
        <f>ROUND(AG79,2)</f>
        <v>0</v>
      </c>
      <c r="AH78" s="116"/>
      <c r="AI78" s="116"/>
      <c r="AJ78" s="116"/>
      <c r="AK78" s="116"/>
      <c r="AL78" s="116"/>
      <c r="AM78" s="116"/>
      <c r="AN78" s="118">
        <f>SUM(AG78,AT78)</f>
        <v>0</v>
      </c>
      <c r="AO78" s="116"/>
      <c r="AP78" s="116"/>
      <c r="AQ78" s="119" t="s">
        <v>75</v>
      </c>
      <c r="AR78" s="120"/>
      <c r="AS78" s="121">
        <f>ROUND(AS79,2)</f>
        <v>0</v>
      </c>
      <c r="AT78" s="122">
        <f>ROUND(SUM(AV78:AW78),2)</f>
        <v>0</v>
      </c>
      <c r="AU78" s="123">
        <f>ROUND(AU79,5)</f>
        <v>0</v>
      </c>
      <c r="AV78" s="122">
        <f>ROUND(AZ78*L29,2)</f>
        <v>0</v>
      </c>
      <c r="AW78" s="122">
        <f>ROUND(BA78*L30,2)</f>
        <v>0</v>
      </c>
      <c r="AX78" s="122">
        <f>ROUND(BB78*L29,2)</f>
        <v>0</v>
      </c>
      <c r="AY78" s="122">
        <f>ROUND(BC78*L30,2)</f>
        <v>0</v>
      </c>
      <c r="AZ78" s="122">
        <f>ROUND(AZ79,2)</f>
        <v>0</v>
      </c>
      <c r="BA78" s="122">
        <f>ROUND(BA79,2)</f>
        <v>0</v>
      </c>
      <c r="BB78" s="122">
        <f>ROUND(BB79,2)</f>
        <v>0</v>
      </c>
      <c r="BC78" s="122">
        <f>ROUND(BC79,2)</f>
        <v>0</v>
      </c>
      <c r="BD78" s="124">
        <f>ROUND(BD79,2)</f>
        <v>0</v>
      </c>
      <c r="BE78" s="7"/>
      <c r="BS78" s="125" t="s">
        <v>68</v>
      </c>
      <c r="BT78" s="125" t="s">
        <v>76</v>
      </c>
      <c r="BU78" s="125" t="s">
        <v>70</v>
      </c>
      <c r="BV78" s="125" t="s">
        <v>71</v>
      </c>
      <c r="BW78" s="125" t="s">
        <v>152</v>
      </c>
      <c r="BX78" s="125" t="s">
        <v>5</v>
      </c>
      <c r="CL78" s="125" t="s">
        <v>19</v>
      </c>
      <c r="CM78" s="125" t="s">
        <v>78</v>
      </c>
    </row>
    <row r="79" spans="1:90" s="4" customFormat="1" ht="16.5" customHeight="1">
      <c r="A79" s="136" t="s">
        <v>87</v>
      </c>
      <c r="B79" s="65"/>
      <c r="C79" s="126"/>
      <c r="D79" s="126"/>
      <c r="E79" s="127" t="s">
        <v>153</v>
      </c>
      <c r="F79" s="127"/>
      <c r="G79" s="127"/>
      <c r="H79" s="127"/>
      <c r="I79" s="127"/>
      <c r="J79" s="126"/>
      <c r="K79" s="127" t="s">
        <v>151</v>
      </c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9">
        <f>'SO204.1 - Přeložka optick...'!J32</f>
        <v>0</v>
      </c>
      <c r="AH79" s="126"/>
      <c r="AI79" s="126"/>
      <c r="AJ79" s="126"/>
      <c r="AK79" s="126"/>
      <c r="AL79" s="126"/>
      <c r="AM79" s="126"/>
      <c r="AN79" s="129">
        <f>SUM(AG79,AT79)</f>
        <v>0</v>
      </c>
      <c r="AO79" s="126"/>
      <c r="AP79" s="126"/>
      <c r="AQ79" s="130" t="s">
        <v>81</v>
      </c>
      <c r="AR79" s="67"/>
      <c r="AS79" s="131">
        <v>0</v>
      </c>
      <c r="AT79" s="132">
        <f>ROUND(SUM(AV79:AW79),2)</f>
        <v>0</v>
      </c>
      <c r="AU79" s="133">
        <f>'SO204.1 - Přeložka optick...'!P86</f>
        <v>0</v>
      </c>
      <c r="AV79" s="132">
        <f>'SO204.1 - Přeložka optick...'!J35</f>
        <v>0</v>
      </c>
      <c r="AW79" s="132">
        <f>'SO204.1 - Přeložka optick...'!J36</f>
        <v>0</v>
      </c>
      <c r="AX79" s="132">
        <f>'SO204.1 - Přeložka optick...'!J37</f>
        <v>0</v>
      </c>
      <c r="AY79" s="132">
        <f>'SO204.1 - Přeložka optick...'!J38</f>
        <v>0</v>
      </c>
      <c r="AZ79" s="132">
        <f>'SO204.1 - Přeložka optick...'!F35</f>
        <v>0</v>
      </c>
      <c r="BA79" s="132">
        <f>'SO204.1 - Přeložka optick...'!F36</f>
        <v>0</v>
      </c>
      <c r="BB79" s="132">
        <f>'SO204.1 - Přeložka optick...'!F37</f>
        <v>0</v>
      </c>
      <c r="BC79" s="132">
        <f>'SO204.1 - Přeložka optick...'!F38</f>
        <v>0</v>
      </c>
      <c r="BD79" s="134">
        <f>'SO204.1 - Přeložka optick...'!F39</f>
        <v>0</v>
      </c>
      <c r="BE79" s="4"/>
      <c r="BT79" s="135" t="s">
        <v>78</v>
      </c>
      <c r="BV79" s="135" t="s">
        <v>71</v>
      </c>
      <c r="BW79" s="135" t="s">
        <v>154</v>
      </c>
      <c r="BX79" s="135" t="s">
        <v>152</v>
      </c>
      <c r="CL79" s="135" t="s">
        <v>19</v>
      </c>
    </row>
    <row r="80" spans="1:91" s="7" customFormat="1" ht="16.5" customHeight="1">
      <c r="A80" s="7"/>
      <c r="B80" s="113"/>
      <c r="C80" s="114"/>
      <c r="D80" s="115" t="s">
        <v>155</v>
      </c>
      <c r="E80" s="115"/>
      <c r="F80" s="115"/>
      <c r="G80" s="115"/>
      <c r="H80" s="115"/>
      <c r="I80" s="116"/>
      <c r="J80" s="115" t="s">
        <v>156</v>
      </c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7">
        <f>ROUND(AG81,2)</f>
        <v>0</v>
      </c>
      <c r="AH80" s="116"/>
      <c r="AI80" s="116"/>
      <c r="AJ80" s="116"/>
      <c r="AK80" s="116"/>
      <c r="AL80" s="116"/>
      <c r="AM80" s="116"/>
      <c r="AN80" s="118">
        <f>SUM(AG80,AT80)</f>
        <v>0</v>
      </c>
      <c r="AO80" s="116"/>
      <c r="AP80" s="116"/>
      <c r="AQ80" s="119" t="s">
        <v>75</v>
      </c>
      <c r="AR80" s="120"/>
      <c r="AS80" s="121">
        <f>ROUND(AS81,2)</f>
        <v>0</v>
      </c>
      <c r="AT80" s="122">
        <f>ROUND(SUM(AV80:AW80),2)</f>
        <v>0</v>
      </c>
      <c r="AU80" s="123">
        <f>ROUND(AU81,5)</f>
        <v>0</v>
      </c>
      <c r="AV80" s="122">
        <f>ROUND(AZ80*L29,2)</f>
        <v>0</v>
      </c>
      <c r="AW80" s="122">
        <f>ROUND(BA80*L30,2)</f>
        <v>0</v>
      </c>
      <c r="AX80" s="122">
        <f>ROUND(BB80*L29,2)</f>
        <v>0</v>
      </c>
      <c r="AY80" s="122">
        <f>ROUND(BC80*L30,2)</f>
        <v>0</v>
      </c>
      <c r="AZ80" s="122">
        <f>ROUND(AZ81,2)</f>
        <v>0</v>
      </c>
      <c r="BA80" s="122">
        <f>ROUND(BA81,2)</f>
        <v>0</v>
      </c>
      <c r="BB80" s="122">
        <f>ROUND(BB81,2)</f>
        <v>0</v>
      </c>
      <c r="BC80" s="122">
        <f>ROUND(BC81,2)</f>
        <v>0</v>
      </c>
      <c r="BD80" s="124">
        <f>ROUND(BD81,2)</f>
        <v>0</v>
      </c>
      <c r="BE80" s="7"/>
      <c r="BS80" s="125" t="s">
        <v>68</v>
      </c>
      <c r="BT80" s="125" t="s">
        <v>76</v>
      </c>
      <c r="BU80" s="125" t="s">
        <v>70</v>
      </c>
      <c r="BV80" s="125" t="s">
        <v>71</v>
      </c>
      <c r="BW80" s="125" t="s">
        <v>157</v>
      </c>
      <c r="BX80" s="125" t="s">
        <v>5</v>
      </c>
      <c r="CL80" s="125" t="s">
        <v>19</v>
      </c>
      <c r="CM80" s="125" t="s">
        <v>78</v>
      </c>
    </row>
    <row r="81" spans="1:90" s="4" customFormat="1" ht="16.5" customHeight="1">
      <c r="A81" s="136" t="s">
        <v>87</v>
      </c>
      <c r="B81" s="65"/>
      <c r="C81" s="126"/>
      <c r="D81" s="126"/>
      <c r="E81" s="127" t="s">
        <v>158</v>
      </c>
      <c r="F81" s="127"/>
      <c r="G81" s="127"/>
      <c r="H81" s="127"/>
      <c r="I81" s="127"/>
      <c r="J81" s="126"/>
      <c r="K81" s="127" t="s">
        <v>156</v>
      </c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9">
        <f>'SO205.1 - Přeložka VO'!J32</f>
        <v>0</v>
      </c>
      <c r="AH81" s="126"/>
      <c r="AI81" s="126"/>
      <c r="AJ81" s="126"/>
      <c r="AK81" s="126"/>
      <c r="AL81" s="126"/>
      <c r="AM81" s="126"/>
      <c r="AN81" s="129">
        <f>SUM(AG81,AT81)</f>
        <v>0</v>
      </c>
      <c r="AO81" s="126"/>
      <c r="AP81" s="126"/>
      <c r="AQ81" s="130" t="s">
        <v>81</v>
      </c>
      <c r="AR81" s="67"/>
      <c r="AS81" s="131">
        <v>0</v>
      </c>
      <c r="AT81" s="132">
        <f>ROUND(SUM(AV81:AW81),2)</f>
        <v>0</v>
      </c>
      <c r="AU81" s="133">
        <f>'SO205.1 - Přeložka VO'!P86</f>
        <v>0</v>
      </c>
      <c r="AV81" s="132">
        <f>'SO205.1 - Přeložka VO'!J35</f>
        <v>0</v>
      </c>
      <c r="AW81" s="132">
        <f>'SO205.1 - Přeložka VO'!J36</f>
        <v>0</v>
      </c>
      <c r="AX81" s="132">
        <f>'SO205.1 - Přeložka VO'!J37</f>
        <v>0</v>
      </c>
      <c r="AY81" s="132">
        <f>'SO205.1 - Přeložka VO'!J38</f>
        <v>0</v>
      </c>
      <c r="AZ81" s="132">
        <f>'SO205.1 - Přeložka VO'!F35</f>
        <v>0</v>
      </c>
      <c r="BA81" s="132">
        <f>'SO205.1 - Přeložka VO'!F36</f>
        <v>0</v>
      </c>
      <c r="BB81" s="132">
        <f>'SO205.1 - Přeložka VO'!F37</f>
        <v>0</v>
      </c>
      <c r="BC81" s="132">
        <f>'SO205.1 - Přeložka VO'!F38</f>
        <v>0</v>
      </c>
      <c r="BD81" s="134">
        <f>'SO205.1 - Přeložka VO'!F39</f>
        <v>0</v>
      </c>
      <c r="BE81" s="4"/>
      <c r="BT81" s="135" t="s">
        <v>78</v>
      </c>
      <c r="BV81" s="135" t="s">
        <v>71</v>
      </c>
      <c r="BW81" s="135" t="s">
        <v>159</v>
      </c>
      <c r="BX81" s="135" t="s">
        <v>157</v>
      </c>
      <c r="CL81" s="135" t="s">
        <v>19</v>
      </c>
    </row>
    <row r="82" spans="1:91" s="7" customFormat="1" ht="16.5" customHeight="1">
      <c r="A82" s="7"/>
      <c r="B82" s="113"/>
      <c r="C82" s="114"/>
      <c r="D82" s="115" t="s">
        <v>160</v>
      </c>
      <c r="E82" s="115"/>
      <c r="F82" s="115"/>
      <c r="G82" s="115"/>
      <c r="H82" s="115"/>
      <c r="I82" s="116"/>
      <c r="J82" s="115" t="s">
        <v>161</v>
      </c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7">
        <f>ROUND(SUM(AG83:AG85),2)</f>
        <v>0</v>
      </c>
      <c r="AH82" s="116"/>
      <c r="AI82" s="116"/>
      <c r="AJ82" s="116"/>
      <c r="AK82" s="116"/>
      <c r="AL82" s="116"/>
      <c r="AM82" s="116"/>
      <c r="AN82" s="118">
        <f>SUM(AG82,AT82)</f>
        <v>0</v>
      </c>
      <c r="AO82" s="116"/>
      <c r="AP82" s="116"/>
      <c r="AQ82" s="119" t="s">
        <v>75</v>
      </c>
      <c r="AR82" s="120"/>
      <c r="AS82" s="121">
        <f>ROUND(SUM(AS83:AS85),2)</f>
        <v>0</v>
      </c>
      <c r="AT82" s="122">
        <f>ROUND(SUM(AV82:AW82),2)</f>
        <v>0</v>
      </c>
      <c r="AU82" s="123">
        <f>ROUND(SUM(AU83:AU85),5)</f>
        <v>0</v>
      </c>
      <c r="AV82" s="122">
        <f>ROUND(AZ82*L29,2)</f>
        <v>0</v>
      </c>
      <c r="AW82" s="122">
        <f>ROUND(BA82*L30,2)</f>
        <v>0</v>
      </c>
      <c r="AX82" s="122">
        <f>ROUND(BB82*L29,2)</f>
        <v>0</v>
      </c>
      <c r="AY82" s="122">
        <f>ROUND(BC82*L30,2)</f>
        <v>0</v>
      </c>
      <c r="AZ82" s="122">
        <f>ROUND(SUM(AZ83:AZ85),2)</f>
        <v>0</v>
      </c>
      <c r="BA82" s="122">
        <f>ROUND(SUM(BA83:BA85),2)</f>
        <v>0</v>
      </c>
      <c r="BB82" s="122">
        <f>ROUND(SUM(BB83:BB85),2)</f>
        <v>0</v>
      </c>
      <c r="BC82" s="122">
        <f>ROUND(SUM(BC83:BC85),2)</f>
        <v>0</v>
      </c>
      <c r="BD82" s="124">
        <f>ROUND(SUM(BD83:BD85),2)</f>
        <v>0</v>
      </c>
      <c r="BE82" s="7"/>
      <c r="BS82" s="125" t="s">
        <v>68</v>
      </c>
      <c r="BT82" s="125" t="s">
        <v>76</v>
      </c>
      <c r="BU82" s="125" t="s">
        <v>70</v>
      </c>
      <c r="BV82" s="125" t="s">
        <v>71</v>
      </c>
      <c r="BW82" s="125" t="s">
        <v>162</v>
      </c>
      <c r="BX82" s="125" t="s">
        <v>5</v>
      </c>
      <c r="CL82" s="125" t="s">
        <v>19</v>
      </c>
      <c r="CM82" s="125" t="s">
        <v>78</v>
      </c>
    </row>
    <row r="83" spans="1:90" s="4" customFormat="1" ht="16.5" customHeight="1">
      <c r="A83" s="136" t="s">
        <v>87</v>
      </c>
      <c r="B83" s="65"/>
      <c r="C83" s="126"/>
      <c r="D83" s="126"/>
      <c r="E83" s="127" t="s">
        <v>163</v>
      </c>
      <c r="F83" s="127"/>
      <c r="G83" s="127"/>
      <c r="H83" s="127"/>
      <c r="I83" s="127"/>
      <c r="J83" s="126"/>
      <c r="K83" s="127" t="s">
        <v>164</v>
      </c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9">
        <f>'SO502.1 - Veřejné prostra...'!J32</f>
        <v>0</v>
      </c>
      <c r="AH83" s="126"/>
      <c r="AI83" s="126"/>
      <c r="AJ83" s="126"/>
      <c r="AK83" s="126"/>
      <c r="AL83" s="126"/>
      <c r="AM83" s="126"/>
      <c r="AN83" s="129">
        <f>SUM(AG83,AT83)</f>
        <v>0</v>
      </c>
      <c r="AO83" s="126"/>
      <c r="AP83" s="126"/>
      <c r="AQ83" s="130" t="s">
        <v>81</v>
      </c>
      <c r="AR83" s="67"/>
      <c r="AS83" s="131">
        <v>0</v>
      </c>
      <c r="AT83" s="132">
        <f>ROUND(SUM(AV83:AW83),2)</f>
        <v>0</v>
      </c>
      <c r="AU83" s="133">
        <f>'SO502.1 - Veřejné prostra...'!P95</f>
        <v>0</v>
      </c>
      <c r="AV83" s="132">
        <f>'SO502.1 - Veřejné prostra...'!J35</f>
        <v>0</v>
      </c>
      <c r="AW83" s="132">
        <f>'SO502.1 - Veřejné prostra...'!J36</f>
        <v>0</v>
      </c>
      <c r="AX83" s="132">
        <f>'SO502.1 - Veřejné prostra...'!J37</f>
        <v>0</v>
      </c>
      <c r="AY83" s="132">
        <f>'SO502.1 - Veřejné prostra...'!J38</f>
        <v>0</v>
      </c>
      <c r="AZ83" s="132">
        <f>'SO502.1 - Veřejné prostra...'!F35</f>
        <v>0</v>
      </c>
      <c r="BA83" s="132">
        <f>'SO502.1 - Veřejné prostra...'!F36</f>
        <v>0</v>
      </c>
      <c r="BB83" s="132">
        <f>'SO502.1 - Veřejné prostra...'!F37</f>
        <v>0</v>
      </c>
      <c r="BC83" s="132">
        <f>'SO502.1 - Veřejné prostra...'!F38</f>
        <v>0</v>
      </c>
      <c r="BD83" s="134">
        <f>'SO502.1 - Veřejné prostra...'!F39</f>
        <v>0</v>
      </c>
      <c r="BE83" s="4"/>
      <c r="BT83" s="135" t="s">
        <v>78</v>
      </c>
      <c r="BV83" s="135" t="s">
        <v>71</v>
      </c>
      <c r="BW83" s="135" t="s">
        <v>165</v>
      </c>
      <c r="BX83" s="135" t="s">
        <v>162</v>
      </c>
      <c r="CL83" s="135" t="s">
        <v>19</v>
      </c>
    </row>
    <row r="84" spans="1:90" s="4" customFormat="1" ht="16.5" customHeight="1">
      <c r="A84" s="136" t="s">
        <v>87</v>
      </c>
      <c r="B84" s="65"/>
      <c r="C84" s="126"/>
      <c r="D84" s="126"/>
      <c r="E84" s="127" t="s">
        <v>166</v>
      </c>
      <c r="F84" s="127"/>
      <c r="G84" s="127"/>
      <c r="H84" s="127"/>
      <c r="I84" s="127"/>
      <c r="J84" s="126"/>
      <c r="K84" s="127" t="s">
        <v>167</v>
      </c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9">
        <f>'SO502.2 - Chodník'!J32</f>
        <v>0</v>
      </c>
      <c r="AH84" s="126"/>
      <c r="AI84" s="126"/>
      <c r="AJ84" s="126"/>
      <c r="AK84" s="126"/>
      <c r="AL84" s="126"/>
      <c r="AM84" s="126"/>
      <c r="AN84" s="129">
        <f>SUM(AG84,AT84)</f>
        <v>0</v>
      </c>
      <c r="AO84" s="126"/>
      <c r="AP84" s="126"/>
      <c r="AQ84" s="130" t="s">
        <v>81</v>
      </c>
      <c r="AR84" s="67"/>
      <c r="AS84" s="131">
        <v>0</v>
      </c>
      <c r="AT84" s="132">
        <f>ROUND(SUM(AV84:AW84),2)</f>
        <v>0</v>
      </c>
      <c r="AU84" s="133">
        <f>'SO502.2 - Chodník'!P91</f>
        <v>0</v>
      </c>
      <c r="AV84" s="132">
        <f>'SO502.2 - Chodník'!J35</f>
        <v>0</v>
      </c>
      <c r="AW84" s="132">
        <f>'SO502.2 - Chodník'!J36</f>
        <v>0</v>
      </c>
      <c r="AX84" s="132">
        <f>'SO502.2 - Chodník'!J37</f>
        <v>0</v>
      </c>
      <c r="AY84" s="132">
        <f>'SO502.2 - Chodník'!J38</f>
        <v>0</v>
      </c>
      <c r="AZ84" s="132">
        <f>'SO502.2 - Chodník'!F35</f>
        <v>0</v>
      </c>
      <c r="BA84" s="132">
        <f>'SO502.2 - Chodník'!F36</f>
        <v>0</v>
      </c>
      <c r="BB84" s="132">
        <f>'SO502.2 - Chodník'!F37</f>
        <v>0</v>
      </c>
      <c r="BC84" s="132">
        <f>'SO502.2 - Chodník'!F38</f>
        <v>0</v>
      </c>
      <c r="BD84" s="134">
        <f>'SO502.2 - Chodník'!F39</f>
        <v>0</v>
      </c>
      <c r="BE84" s="4"/>
      <c r="BT84" s="135" t="s">
        <v>78</v>
      </c>
      <c r="BV84" s="135" t="s">
        <v>71</v>
      </c>
      <c r="BW84" s="135" t="s">
        <v>168</v>
      </c>
      <c r="BX84" s="135" t="s">
        <v>162</v>
      </c>
      <c r="CL84" s="135" t="s">
        <v>19</v>
      </c>
    </row>
    <row r="85" spans="1:90" s="4" customFormat="1" ht="16.5" customHeight="1">
      <c r="A85" s="136" t="s">
        <v>87</v>
      </c>
      <c r="B85" s="65"/>
      <c r="C85" s="126"/>
      <c r="D85" s="126"/>
      <c r="E85" s="127" t="s">
        <v>169</v>
      </c>
      <c r="F85" s="127"/>
      <c r="G85" s="127"/>
      <c r="H85" s="127"/>
      <c r="I85" s="127"/>
      <c r="J85" s="126"/>
      <c r="K85" s="127" t="s">
        <v>170</v>
      </c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9">
        <f>'SO503.1 - Účelová komunikace'!J32</f>
        <v>0</v>
      </c>
      <c r="AH85" s="126"/>
      <c r="AI85" s="126"/>
      <c r="AJ85" s="126"/>
      <c r="AK85" s="126"/>
      <c r="AL85" s="126"/>
      <c r="AM85" s="126"/>
      <c r="AN85" s="129">
        <f>SUM(AG85,AT85)</f>
        <v>0</v>
      </c>
      <c r="AO85" s="126"/>
      <c r="AP85" s="126"/>
      <c r="AQ85" s="130" t="s">
        <v>81</v>
      </c>
      <c r="AR85" s="67"/>
      <c r="AS85" s="131">
        <v>0</v>
      </c>
      <c r="AT85" s="132">
        <f>ROUND(SUM(AV85:AW85),2)</f>
        <v>0</v>
      </c>
      <c r="AU85" s="133">
        <f>'SO503.1 - Účelová komunikace'!P93</f>
        <v>0</v>
      </c>
      <c r="AV85" s="132">
        <f>'SO503.1 - Účelová komunikace'!J35</f>
        <v>0</v>
      </c>
      <c r="AW85" s="132">
        <f>'SO503.1 - Účelová komunikace'!J36</f>
        <v>0</v>
      </c>
      <c r="AX85" s="132">
        <f>'SO503.1 - Účelová komunikace'!J37</f>
        <v>0</v>
      </c>
      <c r="AY85" s="132">
        <f>'SO503.1 - Účelová komunikace'!J38</f>
        <v>0</v>
      </c>
      <c r="AZ85" s="132">
        <f>'SO503.1 - Účelová komunikace'!F35</f>
        <v>0</v>
      </c>
      <c r="BA85" s="132">
        <f>'SO503.1 - Účelová komunikace'!F36</f>
        <v>0</v>
      </c>
      <c r="BB85" s="132">
        <f>'SO503.1 - Účelová komunikace'!F37</f>
        <v>0</v>
      </c>
      <c r="BC85" s="132">
        <f>'SO503.1 - Účelová komunikace'!F38</f>
        <v>0</v>
      </c>
      <c r="BD85" s="134">
        <f>'SO503.1 - Účelová komunikace'!F39</f>
        <v>0</v>
      </c>
      <c r="BE85" s="4"/>
      <c r="BT85" s="135" t="s">
        <v>78</v>
      </c>
      <c r="BV85" s="135" t="s">
        <v>71</v>
      </c>
      <c r="BW85" s="135" t="s">
        <v>171</v>
      </c>
      <c r="BX85" s="135" t="s">
        <v>162</v>
      </c>
      <c r="CL85" s="135" t="s">
        <v>19</v>
      </c>
    </row>
    <row r="86" spans="1:91" s="7" customFormat="1" ht="16.5" customHeight="1">
      <c r="A86" s="7"/>
      <c r="B86" s="113"/>
      <c r="C86" s="114"/>
      <c r="D86" s="115" t="s">
        <v>172</v>
      </c>
      <c r="E86" s="115"/>
      <c r="F86" s="115"/>
      <c r="G86" s="115"/>
      <c r="H86" s="115"/>
      <c r="I86" s="116"/>
      <c r="J86" s="115" t="s">
        <v>173</v>
      </c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7">
        <f>ROUND(AG87+AG88+SUM(AG91:AG93),2)</f>
        <v>0</v>
      </c>
      <c r="AH86" s="116"/>
      <c r="AI86" s="116"/>
      <c r="AJ86" s="116"/>
      <c r="AK86" s="116"/>
      <c r="AL86" s="116"/>
      <c r="AM86" s="116"/>
      <c r="AN86" s="118">
        <f>SUM(AG86,AT86)</f>
        <v>0</v>
      </c>
      <c r="AO86" s="116"/>
      <c r="AP86" s="116"/>
      <c r="AQ86" s="119" t="s">
        <v>75</v>
      </c>
      <c r="AR86" s="120"/>
      <c r="AS86" s="121">
        <f>ROUND(AS87+AS88+SUM(AS91:AS93),2)</f>
        <v>0</v>
      </c>
      <c r="AT86" s="122">
        <f>ROUND(SUM(AV86:AW86),2)</f>
        <v>0</v>
      </c>
      <c r="AU86" s="123">
        <f>ROUND(AU87+AU88+SUM(AU91:AU93),5)</f>
        <v>0</v>
      </c>
      <c r="AV86" s="122">
        <f>ROUND(AZ86*L29,2)</f>
        <v>0</v>
      </c>
      <c r="AW86" s="122">
        <f>ROUND(BA86*L30,2)</f>
        <v>0</v>
      </c>
      <c r="AX86" s="122">
        <f>ROUND(BB86*L29,2)</f>
        <v>0</v>
      </c>
      <c r="AY86" s="122">
        <f>ROUND(BC86*L30,2)</f>
        <v>0</v>
      </c>
      <c r="AZ86" s="122">
        <f>ROUND(AZ87+AZ88+SUM(AZ91:AZ93),2)</f>
        <v>0</v>
      </c>
      <c r="BA86" s="122">
        <f>ROUND(BA87+BA88+SUM(BA91:BA93),2)</f>
        <v>0</v>
      </c>
      <c r="BB86" s="122">
        <f>ROUND(BB87+BB88+SUM(BB91:BB93),2)</f>
        <v>0</v>
      </c>
      <c r="BC86" s="122">
        <f>ROUND(BC87+BC88+SUM(BC91:BC93),2)</f>
        <v>0</v>
      </c>
      <c r="BD86" s="124">
        <f>ROUND(BD87+BD88+SUM(BD91:BD93),2)</f>
        <v>0</v>
      </c>
      <c r="BE86" s="7"/>
      <c r="BS86" s="125" t="s">
        <v>68</v>
      </c>
      <c r="BT86" s="125" t="s">
        <v>76</v>
      </c>
      <c r="BU86" s="125" t="s">
        <v>70</v>
      </c>
      <c r="BV86" s="125" t="s">
        <v>71</v>
      </c>
      <c r="BW86" s="125" t="s">
        <v>174</v>
      </c>
      <c r="BX86" s="125" t="s">
        <v>5</v>
      </c>
      <c r="CL86" s="125" t="s">
        <v>19</v>
      </c>
      <c r="CM86" s="125" t="s">
        <v>78</v>
      </c>
    </row>
    <row r="87" spans="1:90" s="4" customFormat="1" ht="16.5" customHeight="1">
      <c r="A87" s="136" t="s">
        <v>87</v>
      </c>
      <c r="B87" s="65"/>
      <c r="C87" s="126"/>
      <c r="D87" s="126"/>
      <c r="E87" s="127" t="s">
        <v>175</v>
      </c>
      <c r="F87" s="127"/>
      <c r="G87" s="127"/>
      <c r="H87" s="127"/>
      <c r="I87" s="127"/>
      <c r="J87" s="126"/>
      <c r="K87" s="127" t="s">
        <v>176</v>
      </c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9">
        <f>'SO401.1 - Vodovodní přípojka'!J32</f>
        <v>0</v>
      </c>
      <c r="AH87" s="126"/>
      <c r="AI87" s="126"/>
      <c r="AJ87" s="126"/>
      <c r="AK87" s="126"/>
      <c r="AL87" s="126"/>
      <c r="AM87" s="126"/>
      <c r="AN87" s="129">
        <f>SUM(AG87,AT87)</f>
        <v>0</v>
      </c>
      <c r="AO87" s="126"/>
      <c r="AP87" s="126"/>
      <c r="AQ87" s="130" t="s">
        <v>81</v>
      </c>
      <c r="AR87" s="67"/>
      <c r="AS87" s="131">
        <v>0</v>
      </c>
      <c r="AT87" s="132">
        <f>ROUND(SUM(AV87:AW87),2)</f>
        <v>0</v>
      </c>
      <c r="AU87" s="133">
        <f>'SO401.1 - Vodovodní přípojka'!P89</f>
        <v>0</v>
      </c>
      <c r="AV87" s="132">
        <f>'SO401.1 - Vodovodní přípojka'!J35</f>
        <v>0</v>
      </c>
      <c r="AW87" s="132">
        <f>'SO401.1 - Vodovodní přípojka'!J36</f>
        <v>0</v>
      </c>
      <c r="AX87" s="132">
        <f>'SO401.1 - Vodovodní přípojka'!J37</f>
        <v>0</v>
      </c>
      <c r="AY87" s="132">
        <f>'SO401.1 - Vodovodní přípojka'!J38</f>
        <v>0</v>
      </c>
      <c r="AZ87" s="132">
        <f>'SO401.1 - Vodovodní přípojka'!F35</f>
        <v>0</v>
      </c>
      <c r="BA87" s="132">
        <f>'SO401.1 - Vodovodní přípojka'!F36</f>
        <v>0</v>
      </c>
      <c r="BB87" s="132">
        <f>'SO401.1 - Vodovodní přípojka'!F37</f>
        <v>0</v>
      </c>
      <c r="BC87" s="132">
        <f>'SO401.1 - Vodovodní přípojka'!F38</f>
        <v>0</v>
      </c>
      <c r="BD87" s="134">
        <f>'SO401.1 - Vodovodní přípojka'!F39</f>
        <v>0</v>
      </c>
      <c r="BE87" s="4"/>
      <c r="BT87" s="135" t="s">
        <v>78</v>
      </c>
      <c r="BV87" s="135" t="s">
        <v>71</v>
      </c>
      <c r="BW87" s="135" t="s">
        <v>177</v>
      </c>
      <c r="BX87" s="135" t="s">
        <v>174</v>
      </c>
      <c r="CL87" s="135" t="s">
        <v>19</v>
      </c>
    </row>
    <row r="88" spans="1:90" s="4" customFormat="1" ht="16.5" customHeight="1">
      <c r="A88" s="4"/>
      <c r="B88" s="65"/>
      <c r="C88" s="126"/>
      <c r="D88" s="126"/>
      <c r="E88" s="127" t="s">
        <v>178</v>
      </c>
      <c r="F88" s="127"/>
      <c r="G88" s="127"/>
      <c r="H88" s="127"/>
      <c r="I88" s="127"/>
      <c r="J88" s="126"/>
      <c r="K88" s="127" t="s">
        <v>179</v>
      </c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8">
        <f>ROUND(SUM(AG89:AG90),2)</f>
        <v>0</v>
      </c>
      <c r="AH88" s="126"/>
      <c r="AI88" s="126"/>
      <c r="AJ88" s="126"/>
      <c r="AK88" s="126"/>
      <c r="AL88" s="126"/>
      <c r="AM88" s="126"/>
      <c r="AN88" s="129">
        <f>SUM(AG88,AT88)</f>
        <v>0</v>
      </c>
      <c r="AO88" s="126"/>
      <c r="AP88" s="126"/>
      <c r="AQ88" s="130" t="s">
        <v>81</v>
      </c>
      <c r="AR88" s="67"/>
      <c r="AS88" s="131">
        <f>ROUND(SUM(AS89:AS90),2)</f>
        <v>0</v>
      </c>
      <c r="AT88" s="132">
        <f>ROUND(SUM(AV88:AW88),2)</f>
        <v>0</v>
      </c>
      <c r="AU88" s="133">
        <f>ROUND(SUM(AU89:AU90),5)</f>
        <v>0</v>
      </c>
      <c r="AV88" s="132">
        <f>ROUND(AZ88*L29,2)</f>
        <v>0</v>
      </c>
      <c r="AW88" s="132">
        <f>ROUND(BA88*L30,2)</f>
        <v>0</v>
      </c>
      <c r="AX88" s="132">
        <f>ROUND(BB88*L29,2)</f>
        <v>0</v>
      </c>
      <c r="AY88" s="132">
        <f>ROUND(BC88*L30,2)</f>
        <v>0</v>
      </c>
      <c r="AZ88" s="132">
        <f>ROUND(SUM(AZ89:AZ90),2)</f>
        <v>0</v>
      </c>
      <c r="BA88" s="132">
        <f>ROUND(SUM(BA89:BA90),2)</f>
        <v>0</v>
      </c>
      <c r="BB88" s="132">
        <f>ROUND(SUM(BB89:BB90),2)</f>
        <v>0</v>
      </c>
      <c r="BC88" s="132">
        <f>ROUND(SUM(BC89:BC90),2)</f>
        <v>0</v>
      </c>
      <c r="BD88" s="134">
        <f>ROUND(SUM(BD89:BD90),2)</f>
        <v>0</v>
      </c>
      <c r="BE88" s="4"/>
      <c r="BS88" s="135" t="s">
        <v>68</v>
      </c>
      <c r="BT88" s="135" t="s">
        <v>78</v>
      </c>
      <c r="BU88" s="135" t="s">
        <v>70</v>
      </c>
      <c r="BV88" s="135" t="s">
        <v>71</v>
      </c>
      <c r="BW88" s="135" t="s">
        <v>180</v>
      </c>
      <c r="BX88" s="135" t="s">
        <v>174</v>
      </c>
      <c r="CL88" s="135" t="s">
        <v>19</v>
      </c>
    </row>
    <row r="89" spans="1:90" s="4" customFormat="1" ht="16.5" customHeight="1">
      <c r="A89" s="136" t="s">
        <v>87</v>
      </c>
      <c r="B89" s="65"/>
      <c r="C89" s="126"/>
      <c r="D89" s="126"/>
      <c r="E89" s="126"/>
      <c r="F89" s="127" t="s">
        <v>181</v>
      </c>
      <c r="G89" s="127"/>
      <c r="H89" s="127"/>
      <c r="I89" s="127"/>
      <c r="J89" s="127"/>
      <c r="K89" s="126"/>
      <c r="L89" s="127" t="s">
        <v>74</v>
      </c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9">
        <f>'001 - Stavební část'!J34</f>
        <v>0</v>
      </c>
      <c r="AH89" s="126"/>
      <c r="AI89" s="126"/>
      <c r="AJ89" s="126"/>
      <c r="AK89" s="126"/>
      <c r="AL89" s="126"/>
      <c r="AM89" s="126"/>
      <c r="AN89" s="129">
        <f>SUM(AG89,AT89)</f>
        <v>0</v>
      </c>
      <c r="AO89" s="126"/>
      <c r="AP89" s="126"/>
      <c r="AQ89" s="130" t="s">
        <v>81</v>
      </c>
      <c r="AR89" s="67"/>
      <c r="AS89" s="131">
        <v>0</v>
      </c>
      <c r="AT89" s="132">
        <f>ROUND(SUM(AV89:AW89),2)</f>
        <v>0</v>
      </c>
      <c r="AU89" s="133">
        <f>'001 - Stavební část'!P97</f>
        <v>0</v>
      </c>
      <c r="AV89" s="132">
        <f>'001 - Stavební část'!J37</f>
        <v>0</v>
      </c>
      <c r="AW89" s="132">
        <f>'001 - Stavební část'!J38</f>
        <v>0</v>
      </c>
      <c r="AX89" s="132">
        <f>'001 - Stavební část'!J39</f>
        <v>0</v>
      </c>
      <c r="AY89" s="132">
        <f>'001 - Stavební část'!J40</f>
        <v>0</v>
      </c>
      <c r="AZ89" s="132">
        <f>'001 - Stavební část'!F37</f>
        <v>0</v>
      </c>
      <c r="BA89" s="132">
        <f>'001 - Stavební část'!F38</f>
        <v>0</v>
      </c>
      <c r="BB89" s="132">
        <f>'001 - Stavební část'!F39</f>
        <v>0</v>
      </c>
      <c r="BC89" s="132">
        <f>'001 - Stavební část'!F40</f>
        <v>0</v>
      </c>
      <c r="BD89" s="134">
        <f>'001 - Stavební část'!F41</f>
        <v>0</v>
      </c>
      <c r="BE89" s="4"/>
      <c r="BT89" s="135" t="s">
        <v>85</v>
      </c>
      <c r="BV89" s="135" t="s">
        <v>71</v>
      </c>
      <c r="BW89" s="135" t="s">
        <v>182</v>
      </c>
      <c r="BX89" s="135" t="s">
        <v>180</v>
      </c>
      <c r="CL89" s="135" t="s">
        <v>19</v>
      </c>
    </row>
    <row r="90" spans="1:90" s="4" customFormat="1" ht="16.5" customHeight="1">
      <c r="A90" s="136" t="s">
        <v>87</v>
      </c>
      <c r="B90" s="65"/>
      <c r="C90" s="126"/>
      <c r="D90" s="126"/>
      <c r="E90" s="126"/>
      <c r="F90" s="127" t="s">
        <v>183</v>
      </c>
      <c r="G90" s="127"/>
      <c r="H90" s="127"/>
      <c r="I90" s="127"/>
      <c r="J90" s="127"/>
      <c r="K90" s="126"/>
      <c r="L90" s="127" t="s">
        <v>184</v>
      </c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9">
        <f>'002 - Technologie'!J34</f>
        <v>0</v>
      </c>
      <c r="AH90" s="126"/>
      <c r="AI90" s="126"/>
      <c r="AJ90" s="126"/>
      <c r="AK90" s="126"/>
      <c r="AL90" s="126"/>
      <c r="AM90" s="126"/>
      <c r="AN90" s="129">
        <f>SUM(AG90,AT90)</f>
        <v>0</v>
      </c>
      <c r="AO90" s="126"/>
      <c r="AP90" s="126"/>
      <c r="AQ90" s="130" t="s">
        <v>81</v>
      </c>
      <c r="AR90" s="67"/>
      <c r="AS90" s="131">
        <v>0</v>
      </c>
      <c r="AT90" s="132">
        <f>ROUND(SUM(AV90:AW90),2)</f>
        <v>0</v>
      </c>
      <c r="AU90" s="133">
        <f>'002 - Technologie'!P95</f>
        <v>0</v>
      </c>
      <c r="AV90" s="132">
        <f>'002 - Technologie'!J37</f>
        <v>0</v>
      </c>
      <c r="AW90" s="132">
        <f>'002 - Technologie'!J38</f>
        <v>0</v>
      </c>
      <c r="AX90" s="132">
        <f>'002 - Technologie'!J39</f>
        <v>0</v>
      </c>
      <c r="AY90" s="132">
        <f>'002 - Technologie'!J40</f>
        <v>0</v>
      </c>
      <c r="AZ90" s="132">
        <f>'002 - Technologie'!F37</f>
        <v>0</v>
      </c>
      <c r="BA90" s="132">
        <f>'002 - Technologie'!F38</f>
        <v>0</v>
      </c>
      <c r="BB90" s="132">
        <f>'002 - Technologie'!F39</f>
        <v>0</v>
      </c>
      <c r="BC90" s="132">
        <f>'002 - Technologie'!F40</f>
        <v>0</v>
      </c>
      <c r="BD90" s="134">
        <f>'002 - Technologie'!F41</f>
        <v>0</v>
      </c>
      <c r="BE90" s="4"/>
      <c r="BT90" s="135" t="s">
        <v>85</v>
      </c>
      <c r="BV90" s="135" t="s">
        <v>71</v>
      </c>
      <c r="BW90" s="135" t="s">
        <v>185</v>
      </c>
      <c r="BX90" s="135" t="s">
        <v>180</v>
      </c>
      <c r="CL90" s="135" t="s">
        <v>19</v>
      </c>
    </row>
    <row r="91" spans="1:90" s="4" customFormat="1" ht="16.5" customHeight="1">
      <c r="A91" s="136" t="s">
        <v>87</v>
      </c>
      <c r="B91" s="65"/>
      <c r="C91" s="126"/>
      <c r="D91" s="126"/>
      <c r="E91" s="127" t="s">
        <v>186</v>
      </c>
      <c r="F91" s="127"/>
      <c r="G91" s="127"/>
      <c r="H91" s="127"/>
      <c r="I91" s="127"/>
      <c r="J91" s="126"/>
      <c r="K91" s="127" t="s">
        <v>187</v>
      </c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9">
        <f>'SO402.1 - Přípojka splašk...'!J32</f>
        <v>0</v>
      </c>
      <c r="AH91" s="126"/>
      <c r="AI91" s="126"/>
      <c r="AJ91" s="126"/>
      <c r="AK91" s="126"/>
      <c r="AL91" s="126"/>
      <c r="AM91" s="126"/>
      <c r="AN91" s="129">
        <f>SUM(AG91,AT91)</f>
        <v>0</v>
      </c>
      <c r="AO91" s="126"/>
      <c r="AP91" s="126"/>
      <c r="AQ91" s="130" t="s">
        <v>81</v>
      </c>
      <c r="AR91" s="67"/>
      <c r="AS91" s="131">
        <v>0</v>
      </c>
      <c r="AT91" s="132">
        <f>ROUND(SUM(AV91:AW91),2)</f>
        <v>0</v>
      </c>
      <c r="AU91" s="133">
        <f>'SO402.1 - Přípojka splašk...'!P92</f>
        <v>0</v>
      </c>
      <c r="AV91" s="132">
        <f>'SO402.1 - Přípojka splašk...'!J35</f>
        <v>0</v>
      </c>
      <c r="AW91" s="132">
        <f>'SO402.1 - Přípojka splašk...'!J36</f>
        <v>0</v>
      </c>
      <c r="AX91" s="132">
        <f>'SO402.1 - Přípojka splašk...'!J37</f>
        <v>0</v>
      </c>
      <c r="AY91" s="132">
        <f>'SO402.1 - Přípojka splašk...'!J38</f>
        <v>0</v>
      </c>
      <c r="AZ91" s="132">
        <f>'SO402.1 - Přípojka splašk...'!F35</f>
        <v>0</v>
      </c>
      <c r="BA91" s="132">
        <f>'SO402.1 - Přípojka splašk...'!F36</f>
        <v>0</v>
      </c>
      <c r="BB91" s="132">
        <f>'SO402.1 - Přípojka splašk...'!F37</f>
        <v>0</v>
      </c>
      <c r="BC91" s="132">
        <f>'SO402.1 - Přípojka splašk...'!F38</f>
        <v>0</v>
      </c>
      <c r="BD91" s="134">
        <f>'SO402.1 - Přípojka splašk...'!F39</f>
        <v>0</v>
      </c>
      <c r="BE91" s="4"/>
      <c r="BT91" s="135" t="s">
        <v>78</v>
      </c>
      <c r="BV91" s="135" t="s">
        <v>71</v>
      </c>
      <c r="BW91" s="135" t="s">
        <v>188</v>
      </c>
      <c r="BX91" s="135" t="s">
        <v>174</v>
      </c>
      <c r="CL91" s="135" t="s">
        <v>19</v>
      </c>
    </row>
    <row r="92" spans="1:90" s="4" customFormat="1" ht="16.5" customHeight="1">
      <c r="A92" s="136" t="s">
        <v>87</v>
      </c>
      <c r="B92" s="65"/>
      <c r="C92" s="126"/>
      <c r="D92" s="126"/>
      <c r="E92" s="127" t="s">
        <v>189</v>
      </c>
      <c r="F92" s="127"/>
      <c r="G92" s="127"/>
      <c r="H92" s="127"/>
      <c r="I92" s="127"/>
      <c r="J92" s="126"/>
      <c r="K92" s="127" t="s">
        <v>190</v>
      </c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9">
        <f>'SO403.1 - Vsak'!J32</f>
        <v>0</v>
      </c>
      <c r="AH92" s="126"/>
      <c r="AI92" s="126"/>
      <c r="AJ92" s="126"/>
      <c r="AK92" s="126"/>
      <c r="AL92" s="126"/>
      <c r="AM92" s="126"/>
      <c r="AN92" s="129">
        <f>SUM(AG92,AT92)</f>
        <v>0</v>
      </c>
      <c r="AO92" s="126"/>
      <c r="AP92" s="126"/>
      <c r="AQ92" s="130" t="s">
        <v>81</v>
      </c>
      <c r="AR92" s="67"/>
      <c r="AS92" s="131">
        <v>0</v>
      </c>
      <c r="AT92" s="132">
        <f>ROUND(SUM(AV92:AW92),2)</f>
        <v>0</v>
      </c>
      <c r="AU92" s="133">
        <f>'SO403.1 - Vsak'!P89</f>
        <v>0</v>
      </c>
      <c r="AV92" s="132">
        <f>'SO403.1 - Vsak'!J35</f>
        <v>0</v>
      </c>
      <c r="AW92" s="132">
        <f>'SO403.1 - Vsak'!J36</f>
        <v>0</v>
      </c>
      <c r="AX92" s="132">
        <f>'SO403.1 - Vsak'!J37</f>
        <v>0</v>
      </c>
      <c r="AY92" s="132">
        <f>'SO403.1 - Vsak'!J38</f>
        <v>0</v>
      </c>
      <c r="AZ92" s="132">
        <f>'SO403.1 - Vsak'!F35</f>
        <v>0</v>
      </c>
      <c r="BA92" s="132">
        <f>'SO403.1 - Vsak'!F36</f>
        <v>0</v>
      </c>
      <c r="BB92" s="132">
        <f>'SO403.1 - Vsak'!F37</f>
        <v>0</v>
      </c>
      <c r="BC92" s="132">
        <f>'SO403.1 - Vsak'!F38</f>
        <v>0</v>
      </c>
      <c r="BD92" s="134">
        <f>'SO403.1 - Vsak'!F39</f>
        <v>0</v>
      </c>
      <c r="BE92" s="4"/>
      <c r="BT92" s="135" t="s">
        <v>78</v>
      </c>
      <c r="BV92" s="135" t="s">
        <v>71</v>
      </c>
      <c r="BW92" s="135" t="s">
        <v>191</v>
      </c>
      <c r="BX92" s="135" t="s">
        <v>174</v>
      </c>
      <c r="CL92" s="135" t="s">
        <v>19</v>
      </c>
    </row>
    <row r="93" spans="1:90" s="4" customFormat="1" ht="16.5" customHeight="1">
      <c r="A93" s="136" t="s">
        <v>87</v>
      </c>
      <c r="B93" s="65"/>
      <c r="C93" s="126"/>
      <c r="D93" s="126"/>
      <c r="E93" s="127" t="s">
        <v>192</v>
      </c>
      <c r="F93" s="127"/>
      <c r="G93" s="127"/>
      <c r="H93" s="127"/>
      <c r="I93" s="127"/>
      <c r="J93" s="126"/>
      <c r="K93" s="127" t="s">
        <v>193</v>
      </c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9">
        <f>'SO403.2 - Areálová dešťov...'!J32</f>
        <v>0</v>
      </c>
      <c r="AH93" s="126"/>
      <c r="AI93" s="126"/>
      <c r="AJ93" s="126"/>
      <c r="AK93" s="126"/>
      <c r="AL93" s="126"/>
      <c r="AM93" s="126"/>
      <c r="AN93" s="129">
        <f>SUM(AG93,AT93)</f>
        <v>0</v>
      </c>
      <c r="AO93" s="126"/>
      <c r="AP93" s="126"/>
      <c r="AQ93" s="130" t="s">
        <v>81</v>
      </c>
      <c r="AR93" s="67"/>
      <c r="AS93" s="131">
        <v>0</v>
      </c>
      <c r="AT93" s="132">
        <f>ROUND(SUM(AV93:AW93),2)</f>
        <v>0</v>
      </c>
      <c r="AU93" s="133">
        <f>'SO403.2 - Areálová dešťov...'!P89</f>
        <v>0</v>
      </c>
      <c r="AV93" s="132">
        <f>'SO403.2 - Areálová dešťov...'!J35</f>
        <v>0</v>
      </c>
      <c r="AW93" s="132">
        <f>'SO403.2 - Areálová dešťov...'!J36</f>
        <v>0</v>
      </c>
      <c r="AX93" s="132">
        <f>'SO403.2 - Areálová dešťov...'!J37</f>
        <v>0</v>
      </c>
      <c r="AY93" s="132">
        <f>'SO403.2 - Areálová dešťov...'!J38</f>
        <v>0</v>
      </c>
      <c r="AZ93" s="132">
        <f>'SO403.2 - Areálová dešťov...'!F35</f>
        <v>0</v>
      </c>
      <c r="BA93" s="132">
        <f>'SO403.2 - Areálová dešťov...'!F36</f>
        <v>0</v>
      </c>
      <c r="BB93" s="132">
        <f>'SO403.2 - Areálová dešťov...'!F37</f>
        <v>0</v>
      </c>
      <c r="BC93" s="132">
        <f>'SO403.2 - Areálová dešťov...'!F38</f>
        <v>0</v>
      </c>
      <c r="BD93" s="134">
        <f>'SO403.2 - Areálová dešťov...'!F39</f>
        <v>0</v>
      </c>
      <c r="BE93" s="4"/>
      <c r="BT93" s="135" t="s">
        <v>78</v>
      </c>
      <c r="BV93" s="135" t="s">
        <v>71</v>
      </c>
      <c r="BW93" s="135" t="s">
        <v>194</v>
      </c>
      <c r="BX93" s="135" t="s">
        <v>174</v>
      </c>
      <c r="CL93" s="135" t="s">
        <v>19</v>
      </c>
    </row>
    <row r="94" spans="1:91" s="7" customFormat="1" ht="16.5" customHeight="1">
      <c r="A94" s="7"/>
      <c r="B94" s="113"/>
      <c r="C94" s="114"/>
      <c r="D94" s="115" t="s">
        <v>195</v>
      </c>
      <c r="E94" s="115"/>
      <c r="F94" s="115"/>
      <c r="G94" s="115"/>
      <c r="H94" s="115"/>
      <c r="I94" s="116"/>
      <c r="J94" s="115" t="s">
        <v>196</v>
      </c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7">
        <f>ROUND(AG95,2)</f>
        <v>0</v>
      </c>
      <c r="AH94" s="116"/>
      <c r="AI94" s="116"/>
      <c r="AJ94" s="116"/>
      <c r="AK94" s="116"/>
      <c r="AL94" s="116"/>
      <c r="AM94" s="116"/>
      <c r="AN94" s="118">
        <f>SUM(AG94,AT94)</f>
        <v>0</v>
      </c>
      <c r="AO94" s="116"/>
      <c r="AP94" s="116"/>
      <c r="AQ94" s="119" t="s">
        <v>75</v>
      </c>
      <c r="AR94" s="120"/>
      <c r="AS94" s="121">
        <f>ROUND(AS95,2)</f>
        <v>0</v>
      </c>
      <c r="AT94" s="122">
        <f>ROUND(SUM(AV94:AW94),2)</f>
        <v>0</v>
      </c>
      <c r="AU94" s="123">
        <f>ROUND(AU95,5)</f>
        <v>0</v>
      </c>
      <c r="AV94" s="122">
        <f>ROUND(AZ94*L29,2)</f>
        <v>0</v>
      </c>
      <c r="AW94" s="122">
        <f>ROUND(BA94*L30,2)</f>
        <v>0</v>
      </c>
      <c r="AX94" s="122">
        <f>ROUND(BB94*L29,2)</f>
        <v>0</v>
      </c>
      <c r="AY94" s="122">
        <f>ROUND(BC94*L30,2)</f>
        <v>0</v>
      </c>
      <c r="AZ94" s="122">
        <f>ROUND(AZ95,2)</f>
        <v>0</v>
      </c>
      <c r="BA94" s="122">
        <f>ROUND(BA95,2)</f>
        <v>0</v>
      </c>
      <c r="BB94" s="122">
        <f>ROUND(BB95,2)</f>
        <v>0</v>
      </c>
      <c r="BC94" s="122">
        <f>ROUND(BC95,2)</f>
        <v>0</v>
      </c>
      <c r="BD94" s="124">
        <f>ROUND(BD95,2)</f>
        <v>0</v>
      </c>
      <c r="BE94" s="7"/>
      <c r="BS94" s="125" t="s">
        <v>68</v>
      </c>
      <c r="BT94" s="125" t="s">
        <v>76</v>
      </c>
      <c r="BU94" s="125" t="s">
        <v>70</v>
      </c>
      <c r="BV94" s="125" t="s">
        <v>71</v>
      </c>
      <c r="BW94" s="125" t="s">
        <v>197</v>
      </c>
      <c r="BX94" s="125" t="s">
        <v>5</v>
      </c>
      <c r="CL94" s="125" t="s">
        <v>19</v>
      </c>
      <c r="CM94" s="125" t="s">
        <v>78</v>
      </c>
    </row>
    <row r="95" spans="1:90" s="4" customFormat="1" ht="16.5" customHeight="1">
      <c r="A95" s="136" t="s">
        <v>87</v>
      </c>
      <c r="B95" s="65"/>
      <c r="C95" s="126"/>
      <c r="D95" s="126"/>
      <c r="E95" s="127" t="s">
        <v>198</v>
      </c>
      <c r="F95" s="127"/>
      <c r="G95" s="127"/>
      <c r="H95" s="127"/>
      <c r="I95" s="127"/>
      <c r="J95" s="126"/>
      <c r="K95" s="127" t="s">
        <v>196</v>
      </c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9">
        <f>'SO506.1 - Sadové úpravy'!J32</f>
        <v>0</v>
      </c>
      <c r="AH95" s="126"/>
      <c r="AI95" s="126"/>
      <c r="AJ95" s="126"/>
      <c r="AK95" s="126"/>
      <c r="AL95" s="126"/>
      <c r="AM95" s="126"/>
      <c r="AN95" s="129">
        <f>SUM(AG95,AT95)</f>
        <v>0</v>
      </c>
      <c r="AO95" s="126"/>
      <c r="AP95" s="126"/>
      <c r="AQ95" s="130" t="s">
        <v>81</v>
      </c>
      <c r="AR95" s="67"/>
      <c r="AS95" s="131">
        <v>0</v>
      </c>
      <c r="AT95" s="132">
        <f>ROUND(SUM(AV95:AW95),2)</f>
        <v>0</v>
      </c>
      <c r="AU95" s="133">
        <f>'SO506.1 - Sadové úpravy'!P89</f>
        <v>0</v>
      </c>
      <c r="AV95" s="132">
        <f>'SO506.1 - Sadové úpravy'!J35</f>
        <v>0</v>
      </c>
      <c r="AW95" s="132">
        <f>'SO506.1 - Sadové úpravy'!J36</f>
        <v>0</v>
      </c>
      <c r="AX95" s="132">
        <f>'SO506.1 - Sadové úpravy'!J37</f>
        <v>0</v>
      </c>
      <c r="AY95" s="132">
        <f>'SO506.1 - Sadové úpravy'!J38</f>
        <v>0</v>
      </c>
      <c r="AZ95" s="132">
        <f>'SO506.1 - Sadové úpravy'!F35</f>
        <v>0</v>
      </c>
      <c r="BA95" s="132">
        <f>'SO506.1 - Sadové úpravy'!F36</f>
        <v>0</v>
      </c>
      <c r="BB95" s="132">
        <f>'SO506.1 - Sadové úpravy'!F37</f>
        <v>0</v>
      </c>
      <c r="BC95" s="132">
        <f>'SO506.1 - Sadové úpravy'!F38</f>
        <v>0</v>
      </c>
      <c r="BD95" s="134">
        <f>'SO506.1 - Sadové úpravy'!F39</f>
        <v>0</v>
      </c>
      <c r="BE95" s="4"/>
      <c r="BT95" s="135" t="s">
        <v>78</v>
      </c>
      <c r="BV95" s="135" t="s">
        <v>71</v>
      </c>
      <c r="BW95" s="135" t="s">
        <v>199</v>
      </c>
      <c r="BX95" s="135" t="s">
        <v>197</v>
      </c>
      <c r="CL95" s="135" t="s">
        <v>19</v>
      </c>
    </row>
    <row r="96" spans="1:91" s="7" customFormat="1" ht="16.5" customHeight="1">
      <c r="A96" s="7"/>
      <c r="B96" s="113"/>
      <c r="C96" s="114"/>
      <c r="D96" s="115" t="s">
        <v>200</v>
      </c>
      <c r="E96" s="115"/>
      <c r="F96" s="115"/>
      <c r="G96" s="115"/>
      <c r="H96" s="115"/>
      <c r="I96" s="116"/>
      <c r="J96" s="115" t="s">
        <v>201</v>
      </c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7">
        <f>ROUND(AG97,2)</f>
        <v>0</v>
      </c>
      <c r="AH96" s="116"/>
      <c r="AI96" s="116"/>
      <c r="AJ96" s="116"/>
      <c r="AK96" s="116"/>
      <c r="AL96" s="116"/>
      <c r="AM96" s="116"/>
      <c r="AN96" s="118">
        <f>SUM(AG96,AT96)</f>
        <v>0</v>
      </c>
      <c r="AO96" s="116"/>
      <c r="AP96" s="116"/>
      <c r="AQ96" s="119" t="s">
        <v>75</v>
      </c>
      <c r="AR96" s="120"/>
      <c r="AS96" s="121">
        <f>ROUND(AS97,2)</f>
        <v>0</v>
      </c>
      <c r="AT96" s="122">
        <f>ROUND(SUM(AV96:AW96),2)</f>
        <v>0</v>
      </c>
      <c r="AU96" s="123">
        <f>ROUND(AU97,5)</f>
        <v>0</v>
      </c>
      <c r="AV96" s="122">
        <f>ROUND(AZ96*L29,2)</f>
        <v>0</v>
      </c>
      <c r="AW96" s="122">
        <f>ROUND(BA96*L30,2)</f>
        <v>0</v>
      </c>
      <c r="AX96" s="122">
        <f>ROUND(BB96*L29,2)</f>
        <v>0</v>
      </c>
      <c r="AY96" s="122">
        <f>ROUND(BC96*L30,2)</f>
        <v>0</v>
      </c>
      <c r="AZ96" s="122">
        <f>ROUND(AZ97,2)</f>
        <v>0</v>
      </c>
      <c r="BA96" s="122">
        <f>ROUND(BA97,2)</f>
        <v>0</v>
      </c>
      <c r="BB96" s="122">
        <f>ROUND(BB97,2)</f>
        <v>0</v>
      </c>
      <c r="BC96" s="122">
        <f>ROUND(BC97,2)</f>
        <v>0</v>
      </c>
      <c r="BD96" s="124">
        <f>ROUND(BD97,2)</f>
        <v>0</v>
      </c>
      <c r="BE96" s="7"/>
      <c r="BS96" s="125" t="s">
        <v>68</v>
      </c>
      <c r="BT96" s="125" t="s">
        <v>76</v>
      </c>
      <c r="BU96" s="125" t="s">
        <v>70</v>
      </c>
      <c r="BV96" s="125" t="s">
        <v>71</v>
      </c>
      <c r="BW96" s="125" t="s">
        <v>202</v>
      </c>
      <c r="BX96" s="125" t="s">
        <v>5</v>
      </c>
      <c r="CL96" s="125" t="s">
        <v>19</v>
      </c>
      <c r="CM96" s="125" t="s">
        <v>78</v>
      </c>
    </row>
    <row r="97" spans="1:90" s="4" customFormat="1" ht="16.5" customHeight="1">
      <c r="A97" s="136" t="s">
        <v>87</v>
      </c>
      <c r="B97" s="65"/>
      <c r="C97" s="126"/>
      <c r="D97" s="126"/>
      <c r="E97" s="127" t="s">
        <v>203</v>
      </c>
      <c r="F97" s="127"/>
      <c r="G97" s="127"/>
      <c r="H97" s="127"/>
      <c r="I97" s="127"/>
      <c r="J97" s="126"/>
      <c r="K97" s="127" t="s">
        <v>201</v>
      </c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9">
        <f>'SO507.1 - Oplocení'!J32</f>
        <v>0</v>
      </c>
      <c r="AH97" s="126"/>
      <c r="AI97" s="126"/>
      <c r="AJ97" s="126"/>
      <c r="AK97" s="126"/>
      <c r="AL97" s="126"/>
      <c r="AM97" s="126"/>
      <c r="AN97" s="129">
        <f>SUM(AG97,AT97)</f>
        <v>0</v>
      </c>
      <c r="AO97" s="126"/>
      <c r="AP97" s="126"/>
      <c r="AQ97" s="130" t="s">
        <v>81</v>
      </c>
      <c r="AR97" s="67"/>
      <c r="AS97" s="131">
        <v>0</v>
      </c>
      <c r="AT97" s="132">
        <f>ROUND(SUM(AV97:AW97),2)</f>
        <v>0</v>
      </c>
      <c r="AU97" s="133">
        <f>'SO507.1 - Oplocení'!P92</f>
        <v>0</v>
      </c>
      <c r="AV97" s="132">
        <f>'SO507.1 - Oplocení'!J35</f>
        <v>0</v>
      </c>
      <c r="AW97" s="132">
        <f>'SO507.1 - Oplocení'!J36</f>
        <v>0</v>
      </c>
      <c r="AX97" s="132">
        <f>'SO507.1 - Oplocení'!J37</f>
        <v>0</v>
      </c>
      <c r="AY97" s="132">
        <f>'SO507.1 - Oplocení'!J38</f>
        <v>0</v>
      </c>
      <c r="AZ97" s="132">
        <f>'SO507.1 - Oplocení'!F35</f>
        <v>0</v>
      </c>
      <c r="BA97" s="132">
        <f>'SO507.1 - Oplocení'!F36</f>
        <v>0</v>
      </c>
      <c r="BB97" s="132">
        <f>'SO507.1 - Oplocení'!F37</f>
        <v>0</v>
      </c>
      <c r="BC97" s="132">
        <f>'SO507.1 - Oplocení'!F38</f>
        <v>0</v>
      </c>
      <c r="BD97" s="134">
        <f>'SO507.1 - Oplocení'!F39</f>
        <v>0</v>
      </c>
      <c r="BE97" s="4"/>
      <c r="BT97" s="135" t="s">
        <v>78</v>
      </c>
      <c r="BV97" s="135" t="s">
        <v>71</v>
      </c>
      <c r="BW97" s="135" t="s">
        <v>204</v>
      </c>
      <c r="BX97" s="135" t="s">
        <v>202</v>
      </c>
      <c r="CL97" s="135" t="s">
        <v>19</v>
      </c>
    </row>
    <row r="98" spans="1:91" s="7" customFormat="1" ht="16.5" customHeight="1">
      <c r="A98" s="136" t="s">
        <v>87</v>
      </c>
      <c r="B98" s="113"/>
      <c r="C98" s="114"/>
      <c r="D98" s="115" t="s">
        <v>205</v>
      </c>
      <c r="E98" s="115"/>
      <c r="F98" s="115"/>
      <c r="G98" s="115"/>
      <c r="H98" s="115"/>
      <c r="I98" s="116"/>
      <c r="J98" s="115" t="s">
        <v>206</v>
      </c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8">
        <f>'VON - Vedlejší a ostatní ...'!J30</f>
        <v>0</v>
      </c>
      <c r="AH98" s="116"/>
      <c r="AI98" s="116"/>
      <c r="AJ98" s="116"/>
      <c r="AK98" s="116"/>
      <c r="AL98" s="116"/>
      <c r="AM98" s="116"/>
      <c r="AN98" s="118">
        <f>SUM(AG98,AT98)</f>
        <v>0</v>
      </c>
      <c r="AO98" s="116"/>
      <c r="AP98" s="116"/>
      <c r="AQ98" s="119" t="s">
        <v>75</v>
      </c>
      <c r="AR98" s="120"/>
      <c r="AS98" s="137">
        <v>0</v>
      </c>
      <c r="AT98" s="138">
        <f>ROUND(SUM(AV98:AW98),2)</f>
        <v>0</v>
      </c>
      <c r="AU98" s="139">
        <f>'VON - Vedlejší a ostatní ...'!P83</f>
        <v>0</v>
      </c>
      <c r="AV98" s="138">
        <f>'VON - Vedlejší a ostatní ...'!J33</f>
        <v>0</v>
      </c>
      <c r="AW98" s="138">
        <f>'VON - Vedlejší a ostatní ...'!J34</f>
        <v>0</v>
      </c>
      <c r="AX98" s="138">
        <f>'VON - Vedlejší a ostatní ...'!J35</f>
        <v>0</v>
      </c>
      <c r="AY98" s="138">
        <f>'VON - Vedlejší a ostatní ...'!J36</f>
        <v>0</v>
      </c>
      <c r="AZ98" s="138">
        <f>'VON - Vedlejší a ostatní ...'!F33</f>
        <v>0</v>
      </c>
      <c r="BA98" s="138">
        <f>'VON - Vedlejší a ostatní ...'!F34</f>
        <v>0</v>
      </c>
      <c r="BB98" s="138">
        <f>'VON - Vedlejší a ostatní ...'!F35</f>
        <v>0</v>
      </c>
      <c r="BC98" s="138">
        <f>'VON - Vedlejší a ostatní ...'!F36</f>
        <v>0</v>
      </c>
      <c r="BD98" s="140">
        <f>'VON - Vedlejší a ostatní ...'!F37</f>
        <v>0</v>
      </c>
      <c r="BE98" s="7"/>
      <c r="BT98" s="125" t="s">
        <v>76</v>
      </c>
      <c r="BV98" s="125" t="s">
        <v>71</v>
      </c>
      <c r="BW98" s="125" t="s">
        <v>207</v>
      </c>
      <c r="BX98" s="125" t="s">
        <v>5</v>
      </c>
      <c r="CL98" s="125" t="s">
        <v>19</v>
      </c>
      <c r="CM98" s="125" t="s">
        <v>78</v>
      </c>
    </row>
    <row r="99" spans="1:57" s="2" customFormat="1" ht="30" customHeight="1">
      <c r="A99" s="40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6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</row>
    <row r="100" spans="1:57" s="2" customFormat="1" ht="6.95" customHeight="1">
      <c r="A100" s="40"/>
      <c r="B100" s="61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46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</row>
  </sheetData>
  <sheetProtection password="CC35" sheet="1" objects="1" scenarios="1" formatColumns="0" formatRows="0"/>
  <mergeCells count="214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AK30:AO30"/>
    <mergeCell ref="W30:AE30"/>
    <mergeCell ref="L30:P30"/>
    <mergeCell ref="AK31:AO31"/>
    <mergeCell ref="L31:P31"/>
    <mergeCell ref="W31:AE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N61:AP61"/>
    <mergeCell ref="AG61:AM61"/>
    <mergeCell ref="AG62:AM62"/>
    <mergeCell ref="AN62:AP62"/>
    <mergeCell ref="AN63:AP63"/>
    <mergeCell ref="AG63:AM63"/>
    <mergeCell ref="AN64:AP64"/>
    <mergeCell ref="AG64:AM64"/>
    <mergeCell ref="AN65:AP65"/>
    <mergeCell ref="AG65:AM65"/>
    <mergeCell ref="AG66:AM66"/>
    <mergeCell ref="AN66:AP66"/>
    <mergeCell ref="AG67:AM67"/>
    <mergeCell ref="AN67:AP67"/>
    <mergeCell ref="AG68:AM68"/>
    <mergeCell ref="AN68:AP68"/>
    <mergeCell ref="AG69:AM69"/>
    <mergeCell ref="AN69:AP69"/>
    <mergeCell ref="AN70:AP70"/>
    <mergeCell ref="AG70:AM70"/>
    <mergeCell ref="AN71:AP71"/>
    <mergeCell ref="AG71:AM71"/>
    <mergeCell ref="AN72:AP72"/>
    <mergeCell ref="AG72:AM72"/>
    <mergeCell ref="AN73:AP73"/>
    <mergeCell ref="AG73:AM73"/>
    <mergeCell ref="AN74:AP74"/>
    <mergeCell ref="AG74:AM74"/>
    <mergeCell ref="AG75:AM75"/>
    <mergeCell ref="AN75:AP75"/>
    <mergeCell ref="AN76:AP76"/>
    <mergeCell ref="AG76:AM76"/>
    <mergeCell ref="AG77:AM77"/>
    <mergeCell ref="AN77:AP77"/>
    <mergeCell ref="AN78:AP78"/>
    <mergeCell ref="AG78:AM78"/>
    <mergeCell ref="AG79:AM79"/>
    <mergeCell ref="AN79:AP79"/>
    <mergeCell ref="AG80:AM80"/>
    <mergeCell ref="AN80:AP80"/>
    <mergeCell ref="AG81:AM81"/>
    <mergeCell ref="AN81:AP81"/>
    <mergeCell ref="AN82:AP82"/>
    <mergeCell ref="AG82:AM82"/>
    <mergeCell ref="AG83:AM83"/>
    <mergeCell ref="AN83:AP83"/>
    <mergeCell ref="AG84:AM84"/>
    <mergeCell ref="AN84:AP84"/>
    <mergeCell ref="AG85:AM85"/>
    <mergeCell ref="AN85:AP85"/>
    <mergeCell ref="AN86:AP86"/>
    <mergeCell ref="AG86:AM86"/>
    <mergeCell ref="AN87:AP87"/>
    <mergeCell ref="AG87:AM87"/>
    <mergeCell ref="AG88:AM88"/>
    <mergeCell ref="AN88:AP88"/>
    <mergeCell ref="AG89:AM89"/>
    <mergeCell ref="AN89:AP89"/>
    <mergeCell ref="AN90:AP90"/>
    <mergeCell ref="AG90:AM90"/>
    <mergeCell ref="AG91:AM91"/>
    <mergeCell ref="AN91:AP91"/>
    <mergeCell ref="AN92:AP92"/>
    <mergeCell ref="AG92:AM92"/>
    <mergeCell ref="AN93:AP93"/>
    <mergeCell ref="AG93:AM93"/>
    <mergeCell ref="AN94:AP94"/>
    <mergeCell ref="AG94:AM94"/>
    <mergeCell ref="AG95:AM95"/>
    <mergeCell ref="AN95:AP95"/>
    <mergeCell ref="AN96:AP96"/>
    <mergeCell ref="AG96:AM96"/>
    <mergeCell ref="AN97:AP97"/>
    <mergeCell ref="AG97:AM97"/>
    <mergeCell ref="AN98:AP98"/>
    <mergeCell ref="AG98:AM98"/>
    <mergeCell ref="L45:AO45"/>
    <mergeCell ref="C52:G52"/>
    <mergeCell ref="I52:AF52"/>
    <mergeCell ref="J55:AF55"/>
    <mergeCell ref="D55:H55"/>
    <mergeCell ref="E56:I56"/>
    <mergeCell ref="K56:AF56"/>
    <mergeCell ref="F57:J57"/>
    <mergeCell ref="L57:AF57"/>
    <mergeCell ref="G58:K58"/>
    <mergeCell ref="M58:AF58"/>
    <mergeCell ref="M59:AF59"/>
    <mergeCell ref="G59:K59"/>
    <mergeCell ref="M60:AF60"/>
    <mergeCell ref="G60:K60"/>
    <mergeCell ref="M61:AF61"/>
    <mergeCell ref="G61:K61"/>
    <mergeCell ref="F62:J62"/>
    <mergeCell ref="L62:AF62"/>
    <mergeCell ref="L63:AF63"/>
    <mergeCell ref="F63:J63"/>
    <mergeCell ref="AM47:AN47"/>
    <mergeCell ref="AM49:AP49"/>
    <mergeCell ref="AS49:AT51"/>
    <mergeCell ref="AM50:AP50"/>
    <mergeCell ref="AG52:AM52"/>
    <mergeCell ref="AN52:AP52"/>
    <mergeCell ref="AN55:AP55"/>
    <mergeCell ref="AG55:AM55"/>
    <mergeCell ref="AG56:AM56"/>
    <mergeCell ref="AN56:AP56"/>
    <mergeCell ref="AN57:AP57"/>
    <mergeCell ref="AG57:AM57"/>
    <mergeCell ref="AG58:AM58"/>
    <mergeCell ref="AN58:AP58"/>
    <mergeCell ref="AG59:AM59"/>
    <mergeCell ref="AN59:AP59"/>
    <mergeCell ref="AG60:AM60"/>
    <mergeCell ref="AN60:AP60"/>
    <mergeCell ref="AG54:AM54"/>
    <mergeCell ref="AN54:AP54"/>
    <mergeCell ref="L64:AF64"/>
    <mergeCell ref="F64:J64"/>
    <mergeCell ref="L65:AF65"/>
    <mergeCell ref="F65:J65"/>
    <mergeCell ref="M66:AF66"/>
    <mergeCell ref="G66:K66"/>
    <mergeCell ref="M67:AF67"/>
    <mergeCell ref="G67:K67"/>
    <mergeCell ref="H68:L68"/>
    <mergeCell ref="N68:AF68"/>
    <mergeCell ref="N69:AF69"/>
    <mergeCell ref="H69:L69"/>
    <mergeCell ref="L70:AF70"/>
    <mergeCell ref="F70:J70"/>
    <mergeCell ref="L71:AF71"/>
    <mergeCell ref="F71:J71"/>
    <mergeCell ref="J72:AF72"/>
    <mergeCell ref="D72:H72"/>
    <mergeCell ref="E73:I73"/>
    <mergeCell ref="K73:AF73"/>
    <mergeCell ref="D74:H74"/>
    <mergeCell ref="J74:AF74"/>
    <mergeCell ref="K75:AF75"/>
    <mergeCell ref="E75:I75"/>
    <mergeCell ref="D76:H76"/>
    <mergeCell ref="J76:AF76"/>
    <mergeCell ref="K77:AF77"/>
    <mergeCell ref="E77:I77"/>
    <mergeCell ref="D78:H78"/>
    <mergeCell ref="J78:AF78"/>
    <mergeCell ref="E79:I79"/>
    <mergeCell ref="K79:AF79"/>
    <mergeCell ref="D80:H80"/>
    <mergeCell ref="J80:AF80"/>
    <mergeCell ref="K81:AF81"/>
    <mergeCell ref="E81:I81"/>
    <mergeCell ref="J82:AF82"/>
    <mergeCell ref="D82:H82"/>
    <mergeCell ref="K83:AF83"/>
    <mergeCell ref="E83:I83"/>
    <mergeCell ref="K84:AF84"/>
    <mergeCell ref="E84:I84"/>
    <mergeCell ref="E85:I85"/>
    <mergeCell ref="K85:AF85"/>
    <mergeCell ref="J86:AF86"/>
    <mergeCell ref="D86:H86"/>
    <mergeCell ref="K87:AF87"/>
    <mergeCell ref="E87:I87"/>
    <mergeCell ref="K88:AF88"/>
    <mergeCell ref="E88:I88"/>
    <mergeCell ref="F89:J89"/>
    <mergeCell ref="L89:AF89"/>
    <mergeCell ref="F90:J90"/>
    <mergeCell ref="L90:AF90"/>
    <mergeCell ref="E91:I91"/>
    <mergeCell ref="K91:AF91"/>
    <mergeCell ref="E92:I92"/>
    <mergeCell ref="K92:AF92"/>
    <mergeCell ref="E93:I93"/>
    <mergeCell ref="K93:AF93"/>
    <mergeCell ref="D94:H94"/>
    <mergeCell ref="J94:AF94"/>
    <mergeCell ref="E95:I95"/>
    <mergeCell ref="K95:AF95"/>
    <mergeCell ref="D96:H96"/>
    <mergeCell ref="J96:AF96"/>
    <mergeCell ref="E97:I97"/>
    <mergeCell ref="K97:AF97"/>
    <mergeCell ref="D98:H98"/>
    <mergeCell ref="J98:AF98"/>
  </mergeCells>
  <hyperlinks>
    <hyperlink ref="A58" location="'SO101.1 - Hromadná garáž'!C2" display="/"/>
    <hyperlink ref="A59" location="'SO101.2 - Hromadná garáž ...'!C2" display="/"/>
    <hyperlink ref="A60" location="'SO101.3 - Hromadná garáž ...'!C2" display="/"/>
    <hyperlink ref="A61" location="'SO101.4 - Hromadná garáž ...'!C2" display="/"/>
    <hyperlink ref="A62" location="'D.1.4.1 - ZTI - Vodovod a...'!C2" display="/"/>
    <hyperlink ref="A63" location="'D.1.4.2 - Vytápění - SO 1...'!C2" display="/"/>
    <hyperlink ref="A64" location="'D.1.4.3 - Vzduchotechnika...'!C2" display="/"/>
    <hyperlink ref="A66" location="'01 - Připojení - SO 101.1...'!C2" display="/"/>
    <hyperlink ref="A68" location="'02_001 - Silnoproud'!C2" display="/"/>
    <hyperlink ref="A69" location="'02_002 - Bleskosvod'!C2" display="/"/>
    <hyperlink ref="A70" location="'D.1.4.5 - Slaboproud - SO...'!C2" display="/"/>
    <hyperlink ref="A71" location="'D.1.4.6 - Měření a regula...'!C2" display="/"/>
    <hyperlink ref="A73" location="'SO201.1 - Přípojka NN - E...'!C2" display="/"/>
    <hyperlink ref="A75" location="'SO202.1 - Přeložka NN - E...'!C2" display="/"/>
    <hyperlink ref="A77" location="'SO203.1 - Přípojka sdělov...'!C2" display="/"/>
    <hyperlink ref="A79" location="'SO204.1 - Přeložka optick...'!C2" display="/"/>
    <hyperlink ref="A81" location="'SO205.1 - Přeložka VO'!C2" display="/"/>
    <hyperlink ref="A83" location="'SO502.1 - Veřejné prostra...'!C2" display="/"/>
    <hyperlink ref="A84" location="'SO502.2 - Chodník'!C2" display="/"/>
    <hyperlink ref="A85" location="'SO503.1 - Účelová komunikace'!C2" display="/"/>
    <hyperlink ref="A87" location="'SO401.1 - Vodovodní přípojka'!C2" display="/"/>
    <hyperlink ref="A89" location="'001 - Stavební část'!C2" display="/"/>
    <hyperlink ref="A90" location="'002 - Technologie'!C2" display="/"/>
    <hyperlink ref="A91" location="'SO402.1 - Přípojka splašk...'!C2" display="/"/>
    <hyperlink ref="A92" location="'SO403.1 - Vsak'!C2" display="/"/>
    <hyperlink ref="A93" location="'SO403.2 - Areálová dešťov...'!C2" display="/"/>
    <hyperlink ref="A95" location="'SO506.1 - Sadové úpravy'!C2" display="/"/>
    <hyperlink ref="A97" location="'SO507.1 - Oplocení'!C2" display="/"/>
    <hyperlink ref="A98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122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78</v>
      </c>
    </row>
    <row r="4" spans="2:46" s="1" customFormat="1" ht="24.95" customHeight="1">
      <c r="B4" s="22"/>
      <c r="D4" s="143" t="s">
        <v>208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Parkovací dům Havlíčkova 1, Kroměříž</v>
      </c>
      <c r="F7" s="145"/>
      <c r="G7" s="145"/>
      <c r="H7" s="145"/>
      <c r="L7" s="22"/>
    </row>
    <row r="8" spans="2:12" ht="12">
      <c r="B8" s="22"/>
      <c r="D8" s="145" t="s">
        <v>209</v>
      </c>
      <c r="L8" s="22"/>
    </row>
    <row r="9" spans="2:12" s="1" customFormat="1" ht="16.5" customHeight="1">
      <c r="B9" s="22"/>
      <c r="E9" s="146" t="s">
        <v>210</v>
      </c>
      <c r="F9" s="1"/>
      <c r="G9" s="1"/>
      <c r="H9" s="1"/>
      <c r="L9" s="22"/>
    </row>
    <row r="10" spans="2:12" s="1" customFormat="1" ht="12" customHeight="1">
      <c r="B10" s="22"/>
      <c r="D10" s="145" t="s">
        <v>211</v>
      </c>
      <c r="L10" s="22"/>
    </row>
    <row r="11" spans="1:31" s="2" customFormat="1" ht="16.5" customHeight="1">
      <c r="A11" s="40"/>
      <c r="B11" s="46"/>
      <c r="C11" s="40"/>
      <c r="D11" s="40"/>
      <c r="E11" s="147" t="s">
        <v>212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3076</v>
      </c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9" t="s">
        <v>3077</v>
      </c>
      <c r="F13" s="40"/>
      <c r="G13" s="40"/>
      <c r="H13" s="40"/>
      <c r="I13" s="40"/>
      <c r="J13" s="40"/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50" t="str">
        <f>'Rekapitulace stavby'!AN8</f>
        <v>3. 7. 2019</v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tr">
        <f>IF('Rekapitulace stavby'!AN10="","",'Rekapitulace stavby'!AN10)</f>
        <v/>
      </c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tr">
        <f>IF('Rekapitulace stavby'!E11="","",'Rekapitulace stavby'!E11)</f>
        <v xml:space="preserve"> </v>
      </c>
      <c r="F19" s="40"/>
      <c r="G19" s="40"/>
      <c r="H19" s="40"/>
      <c r="I19" s="145" t="s">
        <v>27</v>
      </c>
      <c r="J19" s="135" t="str">
        <f>IF('Rekapitulace stavby'!AN11="","",'Rekapitulace stavby'!AN11)</f>
        <v/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28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27</v>
      </c>
      <c r="J22" s="35" t="str">
        <f>'Rekapitulace stavby'!AN14</f>
        <v>Vyplň údaj</v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30</v>
      </c>
      <c r="E24" s="40"/>
      <c r="F24" s="40"/>
      <c r="G24" s="40"/>
      <c r="H24" s="40"/>
      <c r="I24" s="145" t="s">
        <v>26</v>
      </c>
      <c r="J24" s="135" t="str">
        <f>IF('Rekapitulace stavby'!AN16="","",'Rekapitulace stavby'!AN16)</f>
        <v/>
      </c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tr">
        <f>IF('Rekapitulace stavby'!E17="","",'Rekapitulace stavby'!E17)</f>
        <v xml:space="preserve"> </v>
      </c>
      <c r="F25" s="40"/>
      <c r="G25" s="40"/>
      <c r="H25" s="40"/>
      <c r="I25" s="145" t="s">
        <v>27</v>
      </c>
      <c r="J25" s="135" t="str">
        <f>IF('Rekapitulace stavby'!AN17="","",'Rekapitulace stavby'!AN17)</f>
        <v/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32</v>
      </c>
      <c r="E27" s="40"/>
      <c r="F27" s="40"/>
      <c r="G27" s="40"/>
      <c r="H27" s="40"/>
      <c r="I27" s="145" t="s">
        <v>26</v>
      </c>
      <c r="J27" s="135" t="str">
        <f>IF('Rekapitulace stavby'!AN19="","",'Rekapitulace stavby'!AN19)</f>
        <v/>
      </c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tr">
        <f>IF('Rekapitulace stavby'!E20="","",'Rekapitulace stavby'!E20)</f>
        <v xml:space="preserve"> </v>
      </c>
      <c r="F28" s="40"/>
      <c r="G28" s="40"/>
      <c r="H28" s="40"/>
      <c r="I28" s="145" t="s">
        <v>27</v>
      </c>
      <c r="J28" s="135" t="str">
        <f>IF('Rekapitulace stavby'!AN20="","",'Rekapitulace stavby'!AN20)</f>
        <v/>
      </c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33</v>
      </c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1"/>
      <c r="B31" s="152"/>
      <c r="C31" s="151"/>
      <c r="D31" s="151"/>
      <c r="E31" s="153" t="s">
        <v>19</v>
      </c>
      <c r="F31" s="153"/>
      <c r="G31" s="153"/>
      <c r="H31" s="153"/>
      <c r="I31" s="151"/>
      <c r="J31" s="151"/>
      <c r="K31" s="151"/>
      <c r="L31" s="154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6" t="s">
        <v>35</v>
      </c>
      <c r="E34" s="40"/>
      <c r="F34" s="40"/>
      <c r="G34" s="40"/>
      <c r="H34" s="40"/>
      <c r="I34" s="40"/>
      <c r="J34" s="157">
        <f>ROUND(J94,2)</f>
        <v>0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5"/>
      <c r="E35" s="155"/>
      <c r="F35" s="155"/>
      <c r="G35" s="155"/>
      <c r="H35" s="155"/>
      <c r="I35" s="155"/>
      <c r="J35" s="155"/>
      <c r="K35" s="155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8" t="s">
        <v>37</v>
      </c>
      <c r="G36" s="40"/>
      <c r="H36" s="40"/>
      <c r="I36" s="158" t="s">
        <v>36</v>
      </c>
      <c r="J36" s="158" t="s">
        <v>38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7" t="s">
        <v>39</v>
      </c>
      <c r="E37" s="145" t="s">
        <v>40</v>
      </c>
      <c r="F37" s="159">
        <f>ROUND((SUM(BE94:BE238)),2)</f>
        <v>0</v>
      </c>
      <c r="G37" s="40"/>
      <c r="H37" s="40"/>
      <c r="I37" s="160">
        <v>0.21</v>
      </c>
      <c r="J37" s="159">
        <f>ROUND(((SUM(BE94:BE238))*I37),2)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41</v>
      </c>
      <c r="F38" s="159">
        <f>ROUND((SUM(BF94:BF238)),2)</f>
        <v>0</v>
      </c>
      <c r="G38" s="40"/>
      <c r="H38" s="40"/>
      <c r="I38" s="160">
        <v>0.15</v>
      </c>
      <c r="J38" s="159">
        <f>ROUND(((SUM(BF94:BF238))*I38),2)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42</v>
      </c>
      <c r="F39" s="159">
        <f>ROUND((SUM(BG94:BG238)),2)</f>
        <v>0</v>
      </c>
      <c r="G39" s="40"/>
      <c r="H39" s="40"/>
      <c r="I39" s="160">
        <v>0.21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43</v>
      </c>
      <c r="F40" s="159">
        <f>ROUND((SUM(BH94:BH238)),2)</f>
        <v>0</v>
      </c>
      <c r="G40" s="40"/>
      <c r="H40" s="40"/>
      <c r="I40" s="160">
        <v>0.15</v>
      </c>
      <c r="J40" s="159">
        <f>0</f>
        <v>0</v>
      </c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44</v>
      </c>
      <c r="F41" s="159">
        <f>ROUND((SUM(BI94:BI238)),2)</f>
        <v>0</v>
      </c>
      <c r="G41" s="40"/>
      <c r="H41" s="40"/>
      <c r="I41" s="160">
        <v>0</v>
      </c>
      <c r="J41" s="159">
        <f>0</f>
        <v>0</v>
      </c>
      <c r="K41" s="40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45</v>
      </c>
      <c r="E43" s="163"/>
      <c r="F43" s="163"/>
      <c r="G43" s="164" t="s">
        <v>46</v>
      </c>
      <c r="H43" s="165" t="s">
        <v>47</v>
      </c>
      <c r="I43" s="163"/>
      <c r="J43" s="166">
        <f>SUM(J34:J41)</f>
        <v>0</v>
      </c>
      <c r="K43" s="167"/>
      <c r="L43" s="14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215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2" t="str">
        <f>E7</f>
        <v>Parkovací dům Havlíčkova 1, Kroměříž</v>
      </c>
      <c r="F52" s="34"/>
      <c r="G52" s="34"/>
      <c r="H52" s="34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209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2" t="s">
        <v>210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211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3" t="s">
        <v>212</v>
      </c>
      <c r="F56" s="42"/>
      <c r="G56" s="42"/>
      <c r="H56" s="42"/>
      <c r="I56" s="42"/>
      <c r="J56" s="42"/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3076</v>
      </c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02_001 - Silnoproud</v>
      </c>
      <c r="F58" s="42"/>
      <c r="G58" s="42"/>
      <c r="H58" s="42"/>
      <c r="I58" s="42"/>
      <c r="J58" s="42"/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 xml:space="preserve"> </v>
      </c>
      <c r="G60" s="42"/>
      <c r="H60" s="42"/>
      <c r="I60" s="34" t="s">
        <v>23</v>
      </c>
      <c r="J60" s="74" t="str">
        <f>IF(J16="","",J16)</f>
        <v>3. 7. 2019</v>
      </c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 xml:space="preserve"> </v>
      </c>
      <c r="G62" s="42"/>
      <c r="H62" s="42"/>
      <c r="I62" s="34" t="s">
        <v>30</v>
      </c>
      <c r="J62" s="38" t="str">
        <f>E25</f>
        <v xml:space="preserve"> </v>
      </c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28</v>
      </c>
      <c r="D63" s="42"/>
      <c r="E63" s="42"/>
      <c r="F63" s="29" t="str">
        <f>IF(E22="","",E22)</f>
        <v>Vyplň údaj</v>
      </c>
      <c r="G63" s="42"/>
      <c r="H63" s="42"/>
      <c r="I63" s="34" t="s">
        <v>32</v>
      </c>
      <c r="J63" s="38" t="str">
        <f>E28</f>
        <v xml:space="preserve"> 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4" t="s">
        <v>216</v>
      </c>
      <c r="D65" s="175"/>
      <c r="E65" s="175"/>
      <c r="F65" s="175"/>
      <c r="G65" s="175"/>
      <c r="H65" s="175"/>
      <c r="I65" s="175"/>
      <c r="J65" s="176" t="s">
        <v>217</v>
      </c>
      <c r="K65" s="175"/>
      <c r="L65" s="148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7" t="s">
        <v>67</v>
      </c>
      <c r="D67" s="42"/>
      <c r="E67" s="42"/>
      <c r="F67" s="42"/>
      <c r="G67" s="42"/>
      <c r="H67" s="42"/>
      <c r="I67" s="42"/>
      <c r="J67" s="104">
        <f>J94</f>
        <v>0</v>
      </c>
      <c r="K67" s="42"/>
      <c r="L67" s="14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218</v>
      </c>
    </row>
    <row r="68" spans="1:31" s="9" customFormat="1" ht="24.95" customHeight="1">
      <c r="A68" s="9"/>
      <c r="B68" s="178"/>
      <c r="C68" s="179"/>
      <c r="D68" s="180" t="s">
        <v>3078</v>
      </c>
      <c r="E68" s="181"/>
      <c r="F68" s="181"/>
      <c r="G68" s="181"/>
      <c r="H68" s="181"/>
      <c r="I68" s="181"/>
      <c r="J68" s="182">
        <f>J95</f>
        <v>0</v>
      </c>
      <c r="K68" s="179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8"/>
      <c r="C69" s="179"/>
      <c r="D69" s="180" t="s">
        <v>3079</v>
      </c>
      <c r="E69" s="181"/>
      <c r="F69" s="181"/>
      <c r="G69" s="181"/>
      <c r="H69" s="181"/>
      <c r="I69" s="181"/>
      <c r="J69" s="182">
        <f>J158</f>
        <v>0</v>
      </c>
      <c r="K69" s="179"/>
      <c r="L69" s="18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8"/>
      <c r="C70" s="179"/>
      <c r="D70" s="180" t="s">
        <v>3080</v>
      </c>
      <c r="E70" s="181"/>
      <c r="F70" s="181"/>
      <c r="G70" s="181"/>
      <c r="H70" s="181"/>
      <c r="I70" s="181"/>
      <c r="J70" s="182">
        <f>J212</f>
        <v>0</v>
      </c>
      <c r="K70" s="179"/>
      <c r="L70" s="18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4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238</v>
      </c>
      <c r="D77" s="42"/>
      <c r="E77" s="42"/>
      <c r="F77" s="42"/>
      <c r="G77" s="42"/>
      <c r="H77" s="42"/>
      <c r="I77" s="42"/>
      <c r="J77" s="42"/>
      <c r="K77" s="42"/>
      <c r="L77" s="14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4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72" t="str">
        <f>E7</f>
        <v>Parkovací dům Havlíčkova 1, Kroměříž</v>
      </c>
      <c r="F80" s="34"/>
      <c r="G80" s="34"/>
      <c r="H80" s="34"/>
      <c r="I80" s="42"/>
      <c r="J80" s="42"/>
      <c r="K80" s="42"/>
      <c r="L80" s="14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2:12" s="1" customFormat="1" ht="12" customHeight="1">
      <c r="B81" s="23"/>
      <c r="C81" s="34" t="s">
        <v>209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2:12" s="1" customFormat="1" ht="16.5" customHeight="1">
      <c r="B82" s="23"/>
      <c r="C82" s="24"/>
      <c r="D82" s="24"/>
      <c r="E82" s="172" t="s">
        <v>210</v>
      </c>
      <c r="F82" s="24"/>
      <c r="G82" s="24"/>
      <c r="H82" s="24"/>
      <c r="I82" s="24"/>
      <c r="J82" s="24"/>
      <c r="K82" s="24"/>
      <c r="L82" s="22"/>
    </row>
    <row r="83" spans="2:12" s="1" customFormat="1" ht="12" customHeight="1">
      <c r="B83" s="23"/>
      <c r="C83" s="34" t="s">
        <v>211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1:31" s="2" customFormat="1" ht="16.5" customHeight="1">
      <c r="A84" s="40"/>
      <c r="B84" s="41"/>
      <c r="C84" s="42"/>
      <c r="D84" s="42"/>
      <c r="E84" s="173" t="s">
        <v>212</v>
      </c>
      <c r="F84" s="42"/>
      <c r="G84" s="42"/>
      <c r="H84" s="42"/>
      <c r="I84" s="42"/>
      <c r="J84" s="42"/>
      <c r="K84" s="42"/>
      <c r="L84" s="14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3076</v>
      </c>
      <c r="D85" s="42"/>
      <c r="E85" s="42"/>
      <c r="F85" s="42"/>
      <c r="G85" s="42"/>
      <c r="H85" s="42"/>
      <c r="I85" s="42"/>
      <c r="J85" s="42"/>
      <c r="K85" s="42"/>
      <c r="L85" s="14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1" t="str">
        <f>E13</f>
        <v>02_001 - Silnoproud</v>
      </c>
      <c r="F86" s="42"/>
      <c r="G86" s="42"/>
      <c r="H86" s="42"/>
      <c r="I86" s="42"/>
      <c r="J86" s="42"/>
      <c r="K86" s="42"/>
      <c r="L86" s="14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21</v>
      </c>
      <c r="D88" s="42"/>
      <c r="E88" s="42"/>
      <c r="F88" s="29" t="str">
        <f>F16</f>
        <v xml:space="preserve"> </v>
      </c>
      <c r="G88" s="42"/>
      <c r="H88" s="42"/>
      <c r="I88" s="34" t="s">
        <v>23</v>
      </c>
      <c r="J88" s="74" t="str">
        <f>IF(J16="","",J16)</f>
        <v>3. 7. 2019</v>
      </c>
      <c r="K88" s="42"/>
      <c r="L88" s="14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8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25</v>
      </c>
      <c r="D90" s="42"/>
      <c r="E90" s="42"/>
      <c r="F90" s="29" t="str">
        <f>E19</f>
        <v xml:space="preserve"> </v>
      </c>
      <c r="G90" s="42"/>
      <c r="H90" s="42"/>
      <c r="I90" s="34" t="s">
        <v>30</v>
      </c>
      <c r="J90" s="38" t="str">
        <f>E25</f>
        <v xml:space="preserve"> </v>
      </c>
      <c r="K90" s="42"/>
      <c r="L90" s="148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28</v>
      </c>
      <c r="D91" s="42"/>
      <c r="E91" s="42"/>
      <c r="F91" s="29" t="str">
        <f>IF(E22="","",E22)</f>
        <v>Vyplň údaj</v>
      </c>
      <c r="G91" s="42"/>
      <c r="H91" s="42"/>
      <c r="I91" s="34" t="s">
        <v>32</v>
      </c>
      <c r="J91" s="38" t="str">
        <f>E28</f>
        <v xml:space="preserve"> </v>
      </c>
      <c r="K91" s="42"/>
      <c r="L91" s="148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8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189"/>
      <c r="B93" s="190"/>
      <c r="C93" s="191" t="s">
        <v>239</v>
      </c>
      <c r="D93" s="192" t="s">
        <v>54</v>
      </c>
      <c r="E93" s="192" t="s">
        <v>50</v>
      </c>
      <c r="F93" s="192" t="s">
        <v>51</v>
      </c>
      <c r="G93" s="192" t="s">
        <v>240</v>
      </c>
      <c r="H93" s="192" t="s">
        <v>241</v>
      </c>
      <c r="I93" s="192" t="s">
        <v>242</v>
      </c>
      <c r="J93" s="192" t="s">
        <v>217</v>
      </c>
      <c r="K93" s="193" t="s">
        <v>243</v>
      </c>
      <c r="L93" s="194"/>
      <c r="M93" s="94" t="s">
        <v>19</v>
      </c>
      <c r="N93" s="95" t="s">
        <v>39</v>
      </c>
      <c r="O93" s="95" t="s">
        <v>244</v>
      </c>
      <c r="P93" s="95" t="s">
        <v>245</v>
      </c>
      <c r="Q93" s="95" t="s">
        <v>246</v>
      </c>
      <c r="R93" s="95" t="s">
        <v>247</v>
      </c>
      <c r="S93" s="95" t="s">
        <v>248</v>
      </c>
      <c r="T93" s="96" t="s">
        <v>249</v>
      </c>
      <c r="U93" s="189"/>
      <c r="V93" s="189"/>
      <c r="W93" s="189"/>
      <c r="X93" s="189"/>
      <c r="Y93" s="189"/>
      <c r="Z93" s="189"/>
      <c r="AA93" s="189"/>
      <c r="AB93" s="189"/>
      <c r="AC93" s="189"/>
      <c r="AD93" s="189"/>
      <c r="AE93" s="189"/>
    </row>
    <row r="94" spans="1:63" s="2" customFormat="1" ht="22.8" customHeight="1">
      <c r="A94" s="40"/>
      <c r="B94" s="41"/>
      <c r="C94" s="101" t="s">
        <v>250</v>
      </c>
      <c r="D94" s="42"/>
      <c r="E94" s="42"/>
      <c r="F94" s="42"/>
      <c r="G94" s="42"/>
      <c r="H94" s="42"/>
      <c r="I94" s="42"/>
      <c r="J94" s="195">
        <f>BK94</f>
        <v>0</v>
      </c>
      <c r="K94" s="42"/>
      <c r="L94" s="46"/>
      <c r="M94" s="97"/>
      <c r="N94" s="196"/>
      <c r="O94" s="98"/>
      <c r="P94" s="197">
        <f>P95+P158+P212</f>
        <v>0</v>
      </c>
      <c r="Q94" s="98"/>
      <c r="R94" s="197">
        <f>R95+R158+R212</f>
        <v>5.4491499999999995</v>
      </c>
      <c r="S94" s="98"/>
      <c r="T94" s="198">
        <f>T95+T158+T212</f>
        <v>1.149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68</v>
      </c>
      <c r="AU94" s="19" t="s">
        <v>218</v>
      </c>
      <c r="BK94" s="199">
        <f>BK95+BK158+BK212</f>
        <v>0</v>
      </c>
    </row>
    <row r="95" spans="1:63" s="12" customFormat="1" ht="25.9" customHeight="1">
      <c r="A95" s="12"/>
      <c r="B95" s="200"/>
      <c r="C95" s="201"/>
      <c r="D95" s="202" t="s">
        <v>68</v>
      </c>
      <c r="E95" s="203" t="s">
        <v>3081</v>
      </c>
      <c r="F95" s="203" t="s">
        <v>3082</v>
      </c>
      <c r="G95" s="201"/>
      <c r="H95" s="201"/>
      <c r="I95" s="204"/>
      <c r="J95" s="205">
        <f>BK95</f>
        <v>0</v>
      </c>
      <c r="K95" s="201"/>
      <c r="L95" s="206"/>
      <c r="M95" s="207"/>
      <c r="N95" s="208"/>
      <c r="O95" s="208"/>
      <c r="P95" s="209">
        <f>SUM(P96:P157)</f>
        <v>0</v>
      </c>
      <c r="Q95" s="208"/>
      <c r="R95" s="209">
        <f>SUM(R96:R157)</f>
        <v>3.59209</v>
      </c>
      <c r="S95" s="208"/>
      <c r="T95" s="210">
        <f>SUM(T96:T157)</f>
        <v>0.255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1" t="s">
        <v>76</v>
      </c>
      <c r="AT95" s="212" t="s">
        <v>68</v>
      </c>
      <c r="AU95" s="212" t="s">
        <v>69</v>
      </c>
      <c r="AY95" s="211" t="s">
        <v>252</v>
      </c>
      <c r="BK95" s="213">
        <f>SUM(BK96:BK157)</f>
        <v>0</v>
      </c>
    </row>
    <row r="96" spans="1:65" s="2" customFormat="1" ht="14.4" customHeight="1">
      <c r="A96" s="40"/>
      <c r="B96" s="41"/>
      <c r="C96" s="216" t="s">
        <v>76</v>
      </c>
      <c r="D96" s="216" t="s">
        <v>254</v>
      </c>
      <c r="E96" s="217" t="s">
        <v>3083</v>
      </c>
      <c r="F96" s="218" t="s">
        <v>3084</v>
      </c>
      <c r="G96" s="219" t="s">
        <v>346</v>
      </c>
      <c r="H96" s="220">
        <v>400</v>
      </c>
      <c r="I96" s="221"/>
      <c r="J96" s="222">
        <f>ROUND(I96*H96,2)</f>
        <v>0</v>
      </c>
      <c r="K96" s="218" t="s">
        <v>19</v>
      </c>
      <c r="L96" s="46"/>
      <c r="M96" s="223" t="s">
        <v>19</v>
      </c>
      <c r="N96" s="224" t="s">
        <v>40</v>
      </c>
      <c r="O96" s="86"/>
      <c r="P96" s="225">
        <f>O96*H96</f>
        <v>0</v>
      </c>
      <c r="Q96" s="225">
        <v>0</v>
      </c>
      <c r="R96" s="225">
        <f>Q96*H96</f>
        <v>0</v>
      </c>
      <c r="S96" s="225">
        <v>0</v>
      </c>
      <c r="T96" s="22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7" t="s">
        <v>90</v>
      </c>
      <c r="AT96" s="227" t="s">
        <v>254</v>
      </c>
      <c r="AU96" s="227" t="s">
        <v>76</v>
      </c>
      <c r="AY96" s="19" t="s">
        <v>252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9" t="s">
        <v>76</v>
      </c>
      <c r="BK96" s="228">
        <f>ROUND(I96*H96,2)</f>
        <v>0</v>
      </c>
      <c r="BL96" s="19" t="s">
        <v>90</v>
      </c>
      <c r="BM96" s="227" t="s">
        <v>78</v>
      </c>
    </row>
    <row r="97" spans="1:65" s="2" customFormat="1" ht="14.4" customHeight="1">
      <c r="A97" s="40"/>
      <c r="B97" s="41"/>
      <c r="C97" s="216" t="s">
        <v>78</v>
      </c>
      <c r="D97" s="216" t="s">
        <v>254</v>
      </c>
      <c r="E97" s="217" t="s">
        <v>3085</v>
      </c>
      <c r="F97" s="218" t="s">
        <v>3086</v>
      </c>
      <c r="G97" s="219" t="s">
        <v>346</v>
      </c>
      <c r="H97" s="220">
        <v>400</v>
      </c>
      <c r="I97" s="221"/>
      <c r="J97" s="222">
        <f>ROUND(I97*H97,2)</f>
        <v>0</v>
      </c>
      <c r="K97" s="218" t="s">
        <v>19</v>
      </c>
      <c r="L97" s="46"/>
      <c r="M97" s="223" t="s">
        <v>19</v>
      </c>
      <c r="N97" s="224" t="s">
        <v>40</v>
      </c>
      <c r="O97" s="86"/>
      <c r="P97" s="225">
        <f>O97*H97</f>
        <v>0</v>
      </c>
      <c r="Q97" s="225">
        <v>0.00016</v>
      </c>
      <c r="R97" s="225">
        <f>Q97*H97</f>
        <v>0.064</v>
      </c>
      <c r="S97" s="225">
        <v>0</v>
      </c>
      <c r="T97" s="22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7" t="s">
        <v>90</v>
      </c>
      <c r="AT97" s="227" t="s">
        <v>254</v>
      </c>
      <c r="AU97" s="227" t="s">
        <v>76</v>
      </c>
      <c r="AY97" s="19" t="s">
        <v>252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9" t="s">
        <v>76</v>
      </c>
      <c r="BK97" s="228">
        <f>ROUND(I97*H97,2)</f>
        <v>0</v>
      </c>
      <c r="BL97" s="19" t="s">
        <v>90</v>
      </c>
      <c r="BM97" s="227" t="s">
        <v>90</v>
      </c>
    </row>
    <row r="98" spans="1:65" s="2" customFormat="1" ht="14.4" customHeight="1">
      <c r="A98" s="40"/>
      <c r="B98" s="41"/>
      <c r="C98" s="216" t="s">
        <v>85</v>
      </c>
      <c r="D98" s="216" t="s">
        <v>254</v>
      </c>
      <c r="E98" s="217" t="s">
        <v>3087</v>
      </c>
      <c r="F98" s="218" t="s">
        <v>3088</v>
      </c>
      <c r="G98" s="219" t="s">
        <v>346</v>
      </c>
      <c r="H98" s="220">
        <v>120</v>
      </c>
      <c r="I98" s="221"/>
      <c r="J98" s="222">
        <f>ROUND(I98*H98,2)</f>
        <v>0</v>
      </c>
      <c r="K98" s="218" t="s">
        <v>19</v>
      </c>
      <c r="L98" s="46"/>
      <c r="M98" s="223" t="s">
        <v>19</v>
      </c>
      <c r="N98" s="224" t="s">
        <v>40</v>
      </c>
      <c r="O98" s="86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7" t="s">
        <v>90</v>
      </c>
      <c r="AT98" s="227" t="s">
        <v>254</v>
      </c>
      <c r="AU98" s="227" t="s">
        <v>76</v>
      </c>
      <c r="AY98" s="19" t="s">
        <v>252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9" t="s">
        <v>76</v>
      </c>
      <c r="BK98" s="228">
        <f>ROUND(I98*H98,2)</f>
        <v>0</v>
      </c>
      <c r="BL98" s="19" t="s">
        <v>90</v>
      </c>
      <c r="BM98" s="227" t="s">
        <v>284</v>
      </c>
    </row>
    <row r="99" spans="1:65" s="2" customFormat="1" ht="14.4" customHeight="1">
      <c r="A99" s="40"/>
      <c r="B99" s="41"/>
      <c r="C99" s="216" t="s">
        <v>90</v>
      </c>
      <c r="D99" s="216" t="s">
        <v>254</v>
      </c>
      <c r="E99" s="217" t="s">
        <v>3089</v>
      </c>
      <c r="F99" s="218" t="s">
        <v>3090</v>
      </c>
      <c r="G99" s="219" t="s">
        <v>346</v>
      </c>
      <c r="H99" s="220">
        <v>120</v>
      </c>
      <c r="I99" s="221"/>
      <c r="J99" s="222">
        <f>ROUND(I99*H99,2)</f>
        <v>0</v>
      </c>
      <c r="K99" s="218" t="s">
        <v>19</v>
      </c>
      <c r="L99" s="46"/>
      <c r="M99" s="223" t="s">
        <v>19</v>
      </c>
      <c r="N99" s="224" t="s">
        <v>40</v>
      </c>
      <c r="O99" s="86"/>
      <c r="P99" s="225">
        <f>O99*H99</f>
        <v>0</v>
      </c>
      <c r="Q99" s="225">
        <v>0.00013</v>
      </c>
      <c r="R99" s="225">
        <f>Q99*H99</f>
        <v>0.0156</v>
      </c>
      <c r="S99" s="225">
        <v>0</v>
      </c>
      <c r="T99" s="22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7" t="s">
        <v>90</v>
      </c>
      <c r="AT99" s="227" t="s">
        <v>254</v>
      </c>
      <c r="AU99" s="227" t="s">
        <v>76</v>
      </c>
      <c r="AY99" s="19" t="s">
        <v>252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76</v>
      </c>
      <c r="BK99" s="228">
        <f>ROUND(I99*H99,2)</f>
        <v>0</v>
      </c>
      <c r="BL99" s="19" t="s">
        <v>90</v>
      </c>
      <c r="BM99" s="227" t="s">
        <v>288</v>
      </c>
    </row>
    <row r="100" spans="1:65" s="2" customFormat="1" ht="24.15" customHeight="1">
      <c r="A100" s="40"/>
      <c r="B100" s="41"/>
      <c r="C100" s="216" t="s">
        <v>121</v>
      </c>
      <c r="D100" s="216" t="s">
        <v>254</v>
      </c>
      <c r="E100" s="217" t="s">
        <v>3091</v>
      </c>
      <c r="F100" s="218" t="s">
        <v>3092</v>
      </c>
      <c r="G100" s="219" t="s">
        <v>346</v>
      </c>
      <c r="H100" s="220">
        <v>3650</v>
      </c>
      <c r="I100" s="221"/>
      <c r="J100" s="222">
        <f>ROUND(I100*H100,2)</f>
        <v>0</v>
      </c>
      <c r="K100" s="218" t="s">
        <v>19</v>
      </c>
      <c r="L100" s="46"/>
      <c r="M100" s="223" t="s">
        <v>19</v>
      </c>
      <c r="N100" s="224" t="s">
        <v>40</v>
      </c>
      <c r="O100" s="86"/>
      <c r="P100" s="225">
        <f>O100*H100</f>
        <v>0</v>
      </c>
      <c r="Q100" s="225">
        <v>0.00023</v>
      </c>
      <c r="R100" s="225">
        <f>Q100*H100</f>
        <v>0.8395</v>
      </c>
      <c r="S100" s="225">
        <v>0</v>
      </c>
      <c r="T100" s="22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7" t="s">
        <v>90</v>
      </c>
      <c r="AT100" s="227" t="s">
        <v>254</v>
      </c>
      <c r="AU100" s="227" t="s">
        <v>76</v>
      </c>
      <c r="AY100" s="19" t="s">
        <v>252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9" t="s">
        <v>76</v>
      </c>
      <c r="BK100" s="228">
        <f>ROUND(I100*H100,2)</f>
        <v>0</v>
      </c>
      <c r="BL100" s="19" t="s">
        <v>90</v>
      </c>
      <c r="BM100" s="227" t="s">
        <v>309</v>
      </c>
    </row>
    <row r="101" spans="1:65" s="2" customFormat="1" ht="24.15" customHeight="1">
      <c r="A101" s="40"/>
      <c r="B101" s="41"/>
      <c r="C101" s="216" t="s">
        <v>284</v>
      </c>
      <c r="D101" s="216" t="s">
        <v>254</v>
      </c>
      <c r="E101" s="217" t="s">
        <v>3093</v>
      </c>
      <c r="F101" s="218" t="s">
        <v>3094</v>
      </c>
      <c r="G101" s="219" t="s">
        <v>346</v>
      </c>
      <c r="H101" s="220">
        <v>300</v>
      </c>
      <c r="I101" s="221"/>
      <c r="J101" s="222">
        <f>ROUND(I101*H101,2)</f>
        <v>0</v>
      </c>
      <c r="K101" s="218" t="s">
        <v>19</v>
      </c>
      <c r="L101" s="46"/>
      <c r="M101" s="223" t="s">
        <v>19</v>
      </c>
      <c r="N101" s="224" t="s">
        <v>40</v>
      </c>
      <c r="O101" s="86"/>
      <c r="P101" s="225">
        <f>O101*H101</f>
        <v>0</v>
      </c>
      <c r="Q101" s="225">
        <v>0.00022</v>
      </c>
      <c r="R101" s="225">
        <f>Q101*H101</f>
        <v>0.066</v>
      </c>
      <c r="S101" s="225">
        <v>0</v>
      </c>
      <c r="T101" s="22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7" t="s">
        <v>90</v>
      </c>
      <c r="AT101" s="227" t="s">
        <v>254</v>
      </c>
      <c r="AU101" s="227" t="s">
        <v>76</v>
      </c>
      <c r="AY101" s="19" t="s">
        <v>252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9" t="s">
        <v>76</v>
      </c>
      <c r="BK101" s="228">
        <f>ROUND(I101*H101,2)</f>
        <v>0</v>
      </c>
      <c r="BL101" s="19" t="s">
        <v>90</v>
      </c>
      <c r="BM101" s="227" t="s">
        <v>324</v>
      </c>
    </row>
    <row r="102" spans="1:65" s="2" customFormat="1" ht="14.4" customHeight="1">
      <c r="A102" s="40"/>
      <c r="B102" s="41"/>
      <c r="C102" s="216" t="s">
        <v>291</v>
      </c>
      <c r="D102" s="216" t="s">
        <v>254</v>
      </c>
      <c r="E102" s="217" t="s">
        <v>3095</v>
      </c>
      <c r="F102" s="218" t="s">
        <v>3096</v>
      </c>
      <c r="G102" s="219" t="s">
        <v>346</v>
      </c>
      <c r="H102" s="220">
        <v>305</v>
      </c>
      <c r="I102" s="221"/>
      <c r="J102" s="222">
        <f>ROUND(I102*H102,2)</f>
        <v>0</v>
      </c>
      <c r="K102" s="218" t="s">
        <v>19</v>
      </c>
      <c r="L102" s="46"/>
      <c r="M102" s="223" t="s">
        <v>19</v>
      </c>
      <c r="N102" s="224" t="s">
        <v>40</v>
      </c>
      <c r="O102" s="86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7" t="s">
        <v>90</v>
      </c>
      <c r="AT102" s="227" t="s">
        <v>254</v>
      </c>
      <c r="AU102" s="227" t="s">
        <v>76</v>
      </c>
      <c r="AY102" s="19" t="s">
        <v>252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76</v>
      </c>
      <c r="BK102" s="228">
        <f>ROUND(I102*H102,2)</f>
        <v>0</v>
      </c>
      <c r="BL102" s="19" t="s">
        <v>90</v>
      </c>
      <c r="BM102" s="227" t="s">
        <v>339</v>
      </c>
    </row>
    <row r="103" spans="1:51" s="14" customFormat="1" ht="12">
      <c r="A103" s="14"/>
      <c r="B103" s="240"/>
      <c r="C103" s="241"/>
      <c r="D103" s="231" t="s">
        <v>260</v>
      </c>
      <c r="E103" s="242" t="s">
        <v>19</v>
      </c>
      <c r="F103" s="243" t="s">
        <v>3097</v>
      </c>
      <c r="G103" s="241"/>
      <c r="H103" s="244">
        <v>305</v>
      </c>
      <c r="I103" s="245"/>
      <c r="J103" s="241"/>
      <c r="K103" s="241"/>
      <c r="L103" s="246"/>
      <c r="M103" s="247"/>
      <c r="N103" s="248"/>
      <c r="O103" s="248"/>
      <c r="P103" s="248"/>
      <c r="Q103" s="248"/>
      <c r="R103" s="248"/>
      <c r="S103" s="248"/>
      <c r="T103" s="249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0" t="s">
        <v>260</v>
      </c>
      <c r="AU103" s="250" t="s">
        <v>76</v>
      </c>
      <c r="AV103" s="14" t="s">
        <v>78</v>
      </c>
      <c r="AW103" s="14" t="s">
        <v>31</v>
      </c>
      <c r="AX103" s="14" t="s">
        <v>69</v>
      </c>
      <c r="AY103" s="250" t="s">
        <v>252</v>
      </c>
    </row>
    <row r="104" spans="1:51" s="15" customFormat="1" ht="12">
      <c r="A104" s="15"/>
      <c r="B104" s="251"/>
      <c r="C104" s="252"/>
      <c r="D104" s="231" t="s">
        <v>260</v>
      </c>
      <c r="E104" s="253" t="s">
        <v>19</v>
      </c>
      <c r="F104" s="254" t="s">
        <v>265</v>
      </c>
      <c r="G104" s="252"/>
      <c r="H104" s="255">
        <v>305</v>
      </c>
      <c r="I104" s="256"/>
      <c r="J104" s="252"/>
      <c r="K104" s="252"/>
      <c r="L104" s="257"/>
      <c r="M104" s="258"/>
      <c r="N104" s="259"/>
      <c r="O104" s="259"/>
      <c r="P104" s="259"/>
      <c r="Q104" s="259"/>
      <c r="R104" s="259"/>
      <c r="S104" s="259"/>
      <c r="T104" s="260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61" t="s">
        <v>260</v>
      </c>
      <c r="AU104" s="261" t="s">
        <v>76</v>
      </c>
      <c r="AV104" s="15" t="s">
        <v>90</v>
      </c>
      <c r="AW104" s="15" t="s">
        <v>31</v>
      </c>
      <c r="AX104" s="15" t="s">
        <v>76</v>
      </c>
      <c r="AY104" s="261" t="s">
        <v>252</v>
      </c>
    </row>
    <row r="105" spans="1:65" s="2" customFormat="1" ht="24.15" customHeight="1">
      <c r="A105" s="40"/>
      <c r="B105" s="41"/>
      <c r="C105" s="216" t="s">
        <v>288</v>
      </c>
      <c r="D105" s="216" t="s">
        <v>254</v>
      </c>
      <c r="E105" s="217" t="s">
        <v>3098</v>
      </c>
      <c r="F105" s="218" t="s">
        <v>3099</v>
      </c>
      <c r="G105" s="219" t="s">
        <v>346</v>
      </c>
      <c r="H105" s="220">
        <v>240</v>
      </c>
      <c r="I105" s="221"/>
      <c r="J105" s="222">
        <f>ROUND(I105*H105,2)</f>
        <v>0</v>
      </c>
      <c r="K105" s="218" t="s">
        <v>19</v>
      </c>
      <c r="L105" s="46"/>
      <c r="M105" s="223" t="s">
        <v>19</v>
      </c>
      <c r="N105" s="224" t="s">
        <v>40</v>
      </c>
      <c r="O105" s="86"/>
      <c r="P105" s="225">
        <f>O105*H105</f>
        <v>0</v>
      </c>
      <c r="Q105" s="225">
        <v>0.00019</v>
      </c>
      <c r="R105" s="225">
        <f>Q105*H105</f>
        <v>0.0456</v>
      </c>
      <c r="S105" s="225">
        <v>0</v>
      </c>
      <c r="T105" s="22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7" t="s">
        <v>90</v>
      </c>
      <c r="AT105" s="227" t="s">
        <v>254</v>
      </c>
      <c r="AU105" s="227" t="s">
        <v>76</v>
      </c>
      <c r="AY105" s="19" t="s">
        <v>252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9" t="s">
        <v>76</v>
      </c>
      <c r="BK105" s="228">
        <f>ROUND(I105*H105,2)</f>
        <v>0</v>
      </c>
      <c r="BL105" s="19" t="s">
        <v>90</v>
      </c>
      <c r="BM105" s="227" t="s">
        <v>349</v>
      </c>
    </row>
    <row r="106" spans="1:65" s="2" customFormat="1" ht="14.4" customHeight="1">
      <c r="A106" s="40"/>
      <c r="B106" s="41"/>
      <c r="C106" s="216" t="s">
        <v>304</v>
      </c>
      <c r="D106" s="216" t="s">
        <v>254</v>
      </c>
      <c r="E106" s="217" t="s">
        <v>3100</v>
      </c>
      <c r="F106" s="218" t="s">
        <v>3101</v>
      </c>
      <c r="G106" s="219" t="s">
        <v>346</v>
      </c>
      <c r="H106" s="220">
        <v>65</v>
      </c>
      <c r="I106" s="221"/>
      <c r="J106" s="222">
        <f>ROUND(I106*H106,2)</f>
        <v>0</v>
      </c>
      <c r="K106" s="218" t="s">
        <v>19</v>
      </c>
      <c r="L106" s="46"/>
      <c r="M106" s="223" t="s">
        <v>19</v>
      </c>
      <c r="N106" s="224" t="s">
        <v>40</v>
      </c>
      <c r="O106" s="86"/>
      <c r="P106" s="225">
        <f>O106*H106</f>
        <v>0</v>
      </c>
      <c r="Q106" s="225">
        <v>0.00017</v>
      </c>
      <c r="R106" s="225">
        <f>Q106*H106</f>
        <v>0.01105</v>
      </c>
      <c r="S106" s="225">
        <v>0</v>
      </c>
      <c r="T106" s="22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7" t="s">
        <v>90</v>
      </c>
      <c r="AT106" s="227" t="s">
        <v>254</v>
      </c>
      <c r="AU106" s="227" t="s">
        <v>76</v>
      </c>
      <c r="AY106" s="19" t="s">
        <v>252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9" t="s">
        <v>76</v>
      </c>
      <c r="BK106" s="228">
        <f>ROUND(I106*H106,2)</f>
        <v>0</v>
      </c>
      <c r="BL106" s="19" t="s">
        <v>90</v>
      </c>
      <c r="BM106" s="227" t="s">
        <v>360</v>
      </c>
    </row>
    <row r="107" spans="1:65" s="2" customFormat="1" ht="14.4" customHeight="1">
      <c r="A107" s="40"/>
      <c r="B107" s="41"/>
      <c r="C107" s="216" t="s">
        <v>309</v>
      </c>
      <c r="D107" s="216" t="s">
        <v>254</v>
      </c>
      <c r="E107" s="217" t="s">
        <v>3102</v>
      </c>
      <c r="F107" s="218" t="s">
        <v>3103</v>
      </c>
      <c r="G107" s="219" t="s">
        <v>346</v>
      </c>
      <c r="H107" s="220">
        <v>65</v>
      </c>
      <c r="I107" s="221"/>
      <c r="J107" s="222">
        <f>ROUND(I107*H107,2)</f>
        <v>0</v>
      </c>
      <c r="K107" s="218" t="s">
        <v>19</v>
      </c>
      <c r="L107" s="46"/>
      <c r="M107" s="223" t="s">
        <v>19</v>
      </c>
      <c r="N107" s="224" t="s">
        <v>40</v>
      </c>
      <c r="O107" s="86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7" t="s">
        <v>90</v>
      </c>
      <c r="AT107" s="227" t="s">
        <v>254</v>
      </c>
      <c r="AU107" s="227" t="s">
        <v>76</v>
      </c>
      <c r="AY107" s="19" t="s">
        <v>252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9" t="s">
        <v>76</v>
      </c>
      <c r="BK107" s="228">
        <f>ROUND(I107*H107,2)</f>
        <v>0</v>
      </c>
      <c r="BL107" s="19" t="s">
        <v>90</v>
      </c>
      <c r="BM107" s="227" t="s">
        <v>377</v>
      </c>
    </row>
    <row r="108" spans="1:65" s="2" customFormat="1" ht="14.4" customHeight="1">
      <c r="A108" s="40"/>
      <c r="B108" s="41"/>
      <c r="C108" s="216" t="s">
        <v>313</v>
      </c>
      <c r="D108" s="216" t="s">
        <v>254</v>
      </c>
      <c r="E108" s="217" t="s">
        <v>3104</v>
      </c>
      <c r="F108" s="218" t="s">
        <v>3105</v>
      </c>
      <c r="G108" s="219" t="s">
        <v>346</v>
      </c>
      <c r="H108" s="220">
        <v>65</v>
      </c>
      <c r="I108" s="221"/>
      <c r="J108" s="222">
        <f>ROUND(I108*H108,2)</f>
        <v>0</v>
      </c>
      <c r="K108" s="218" t="s">
        <v>19</v>
      </c>
      <c r="L108" s="46"/>
      <c r="M108" s="223" t="s">
        <v>19</v>
      </c>
      <c r="N108" s="224" t="s">
        <v>40</v>
      </c>
      <c r="O108" s="86"/>
      <c r="P108" s="225">
        <f>O108*H108</f>
        <v>0</v>
      </c>
      <c r="Q108" s="225">
        <v>0.00047</v>
      </c>
      <c r="R108" s="225">
        <f>Q108*H108</f>
        <v>0.03055</v>
      </c>
      <c r="S108" s="225">
        <v>0</v>
      </c>
      <c r="T108" s="22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7" t="s">
        <v>90</v>
      </c>
      <c r="AT108" s="227" t="s">
        <v>254</v>
      </c>
      <c r="AU108" s="227" t="s">
        <v>76</v>
      </c>
      <c r="AY108" s="19" t="s">
        <v>252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9" t="s">
        <v>76</v>
      </c>
      <c r="BK108" s="228">
        <f>ROUND(I108*H108,2)</f>
        <v>0</v>
      </c>
      <c r="BL108" s="19" t="s">
        <v>90</v>
      </c>
      <c r="BM108" s="227" t="s">
        <v>395</v>
      </c>
    </row>
    <row r="109" spans="1:65" s="2" customFormat="1" ht="24.15" customHeight="1">
      <c r="A109" s="40"/>
      <c r="B109" s="41"/>
      <c r="C109" s="216" t="s">
        <v>324</v>
      </c>
      <c r="D109" s="216" t="s">
        <v>254</v>
      </c>
      <c r="E109" s="217" t="s">
        <v>3106</v>
      </c>
      <c r="F109" s="218" t="s">
        <v>3107</v>
      </c>
      <c r="G109" s="219" t="s">
        <v>346</v>
      </c>
      <c r="H109" s="220">
        <v>150</v>
      </c>
      <c r="I109" s="221"/>
      <c r="J109" s="222">
        <f>ROUND(I109*H109,2)</f>
        <v>0</v>
      </c>
      <c r="K109" s="218" t="s">
        <v>19</v>
      </c>
      <c r="L109" s="46"/>
      <c r="M109" s="223" t="s">
        <v>19</v>
      </c>
      <c r="N109" s="224" t="s">
        <v>40</v>
      </c>
      <c r="O109" s="86"/>
      <c r="P109" s="225">
        <f>O109*H109</f>
        <v>0</v>
      </c>
      <c r="Q109" s="225">
        <v>5E-05</v>
      </c>
      <c r="R109" s="225">
        <f>Q109*H109</f>
        <v>0.007500000000000001</v>
      </c>
      <c r="S109" s="225">
        <v>0</v>
      </c>
      <c r="T109" s="22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7" t="s">
        <v>90</v>
      </c>
      <c r="AT109" s="227" t="s">
        <v>254</v>
      </c>
      <c r="AU109" s="227" t="s">
        <v>76</v>
      </c>
      <c r="AY109" s="19" t="s">
        <v>252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9" t="s">
        <v>76</v>
      </c>
      <c r="BK109" s="228">
        <f>ROUND(I109*H109,2)</f>
        <v>0</v>
      </c>
      <c r="BL109" s="19" t="s">
        <v>90</v>
      </c>
      <c r="BM109" s="227" t="s">
        <v>404</v>
      </c>
    </row>
    <row r="110" spans="1:65" s="2" customFormat="1" ht="24.15" customHeight="1">
      <c r="A110" s="40"/>
      <c r="B110" s="41"/>
      <c r="C110" s="216" t="s">
        <v>334</v>
      </c>
      <c r="D110" s="216" t="s">
        <v>254</v>
      </c>
      <c r="E110" s="217" t="s">
        <v>3108</v>
      </c>
      <c r="F110" s="218" t="s">
        <v>3109</v>
      </c>
      <c r="G110" s="219" t="s">
        <v>346</v>
      </c>
      <c r="H110" s="220">
        <v>150</v>
      </c>
      <c r="I110" s="221"/>
      <c r="J110" s="222">
        <f>ROUND(I110*H110,2)</f>
        <v>0</v>
      </c>
      <c r="K110" s="218" t="s">
        <v>19</v>
      </c>
      <c r="L110" s="46"/>
      <c r="M110" s="223" t="s">
        <v>19</v>
      </c>
      <c r="N110" s="224" t="s">
        <v>40</v>
      </c>
      <c r="O110" s="86"/>
      <c r="P110" s="225">
        <f>O110*H110</f>
        <v>0</v>
      </c>
      <c r="Q110" s="225">
        <v>7E-05</v>
      </c>
      <c r="R110" s="225">
        <f>Q110*H110</f>
        <v>0.010499999999999999</v>
      </c>
      <c r="S110" s="225">
        <v>0</v>
      </c>
      <c r="T110" s="22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7" t="s">
        <v>90</v>
      </c>
      <c r="AT110" s="227" t="s">
        <v>254</v>
      </c>
      <c r="AU110" s="227" t="s">
        <v>76</v>
      </c>
      <c r="AY110" s="19" t="s">
        <v>252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9" t="s">
        <v>76</v>
      </c>
      <c r="BK110" s="228">
        <f>ROUND(I110*H110,2)</f>
        <v>0</v>
      </c>
      <c r="BL110" s="19" t="s">
        <v>90</v>
      </c>
      <c r="BM110" s="227" t="s">
        <v>417</v>
      </c>
    </row>
    <row r="111" spans="1:65" s="2" customFormat="1" ht="24.15" customHeight="1">
      <c r="A111" s="40"/>
      <c r="B111" s="41"/>
      <c r="C111" s="216" t="s">
        <v>339</v>
      </c>
      <c r="D111" s="216" t="s">
        <v>254</v>
      </c>
      <c r="E111" s="217" t="s">
        <v>3110</v>
      </c>
      <c r="F111" s="218" t="s">
        <v>3111</v>
      </c>
      <c r="G111" s="219" t="s">
        <v>346</v>
      </c>
      <c r="H111" s="220">
        <v>65</v>
      </c>
      <c r="I111" s="221"/>
      <c r="J111" s="222">
        <f>ROUND(I111*H111,2)</f>
        <v>0</v>
      </c>
      <c r="K111" s="218" t="s">
        <v>19</v>
      </c>
      <c r="L111" s="46"/>
      <c r="M111" s="223" t="s">
        <v>19</v>
      </c>
      <c r="N111" s="224" t="s">
        <v>40</v>
      </c>
      <c r="O111" s="86"/>
      <c r="P111" s="225">
        <f>O111*H111</f>
        <v>0</v>
      </c>
      <c r="Q111" s="225">
        <v>0.00013</v>
      </c>
      <c r="R111" s="225">
        <f>Q111*H111</f>
        <v>0.00845</v>
      </c>
      <c r="S111" s="225">
        <v>0</v>
      </c>
      <c r="T111" s="22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7" t="s">
        <v>90</v>
      </c>
      <c r="AT111" s="227" t="s">
        <v>254</v>
      </c>
      <c r="AU111" s="227" t="s">
        <v>76</v>
      </c>
      <c r="AY111" s="19" t="s">
        <v>252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9" t="s">
        <v>76</v>
      </c>
      <c r="BK111" s="228">
        <f>ROUND(I111*H111,2)</f>
        <v>0</v>
      </c>
      <c r="BL111" s="19" t="s">
        <v>90</v>
      </c>
      <c r="BM111" s="227" t="s">
        <v>425</v>
      </c>
    </row>
    <row r="112" spans="1:65" s="2" customFormat="1" ht="24.15" customHeight="1">
      <c r="A112" s="40"/>
      <c r="B112" s="41"/>
      <c r="C112" s="216" t="s">
        <v>8</v>
      </c>
      <c r="D112" s="216" t="s">
        <v>254</v>
      </c>
      <c r="E112" s="217" t="s">
        <v>3112</v>
      </c>
      <c r="F112" s="218" t="s">
        <v>3113</v>
      </c>
      <c r="G112" s="219" t="s">
        <v>346</v>
      </c>
      <c r="H112" s="220">
        <v>250</v>
      </c>
      <c r="I112" s="221"/>
      <c r="J112" s="222">
        <f>ROUND(I112*H112,2)</f>
        <v>0</v>
      </c>
      <c r="K112" s="218" t="s">
        <v>19</v>
      </c>
      <c r="L112" s="46"/>
      <c r="M112" s="223" t="s">
        <v>19</v>
      </c>
      <c r="N112" s="224" t="s">
        <v>40</v>
      </c>
      <c r="O112" s="86"/>
      <c r="P112" s="225">
        <f>O112*H112</f>
        <v>0</v>
      </c>
      <c r="Q112" s="225">
        <v>0.00029</v>
      </c>
      <c r="R112" s="225">
        <f>Q112*H112</f>
        <v>0.0725</v>
      </c>
      <c r="S112" s="225">
        <v>0</v>
      </c>
      <c r="T112" s="22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7" t="s">
        <v>90</v>
      </c>
      <c r="AT112" s="227" t="s">
        <v>254</v>
      </c>
      <c r="AU112" s="227" t="s">
        <v>76</v>
      </c>
      <c r="AY112" s="19" t="s">
        <v>252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9" t="s">
        <v>76</v>
      </c>
      <c r="BK112" s="228">
        <f>ROUND(I112*H112,2)</f>
        <v>0</v>
      </c>
      <c r="BL112" s="19" t="s">
        <v>90</v>
      </c>
      <c r="BM112" s="227" t="s">
        <v>433</v>
      </c>
    </row>
    <row r="113" spans="1:65" s="2" customFormat="1" ht="24.15" customHeight="1">
      <c r="A113" s="40"/>
      <c r="B113" s="41"/>
      <c r="C113" s="216" t="s">
        <v>349</v>
      </c>
      <c r="D113" s="216" t="s">
        <v>254</v>
      </c>
      <c r="E113" s="217" t="s">
        <v>3114</v>
      </c>
      <c r="F113" s="218" t="s">
        <v>3115</v>
      </c>
      <c r="G113" s="219" t="s">
        <v>307</v>
      </c>
      <c r="H113" s="220">
        <v>12</v>
      </c>
      <c r="I113" s="221"/>
      <c r="J113" s="222">
        <f>ROUND(I113*H113,2)</f>
        <v>0</v>
      </c>
      <c r="K113" s="218" t="s">
        <v>19</v>
      </c>
      <c r="L113" s="46"/>
      <c r="M113" s="223" t="s">
        <v>19</v>
      </c>
      <c r="N113" s="224" t="s">
        <v>40</v>
      </c>
      <c r="O113" s="86"/>
      <c r="P113" s="225">
        <f>O113*H113</f>
        <v>0</v>
      </c>
      <c r="Q113" s="225">
        <v>0.00018</v>
      </c>
      <c r="R113" s="225">
        <f>Q113*H113</f>
        <v>0.00216</v>
      </c>
      <c r="S113" s="225">
        <v>0</v>
      </c>
      <c r="T113" s="22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7" t="s">
        <v>90</v>
      </c>
      <c r="AT113" s="227" t="s">
        <v>254</v>
      </c>
      <c r="AU113" s="227" t="s">
        <v>76</v>
      </c>
      <c r="AY113" s="19" t="s">
        <v>252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9" t="s">
        <v>76</v>
      </c>
      <c r="BK113" s="228">
        <f>ROUND(I113*H113,2)</f>
        <v>0</v>
      </c>
      <c r="BL113" s="19" t="s">
        <v>90</v>
      </c>
      <c r="BM113" s="227" t="s">
        <v>441</v>
      </c>
    </row>
    <row r="114" spans="1:65" s="2" customFormat="1" ht="24.15" customHeight="1">
      <c r="A114" s="40"/>
      <c r="B114" s="41"/>
      <c r="C114" s="216" t="s">
        <v>353</v>
      </c>
      <c r="D114" s="216" t="s">
        <v>254</v>
      </c>
      <c r="E114" s="217" t="s">
        <v>3116</v>
      </c>
      <c r="F114" s="218" t="s">
        <v>3117</v>
      </c>
      <c r="G114" s="219" t="s">
        <v>307</v>
      </c>
      <c r="H114" s="220">
        <v>2</v>
      </c>
      <c r="I114" s="221"/>
      <c r="J114" s="222">
        <f>ROUND(I114*H114,2)</f>
        <v>0</v>
      </c>
      <c r="K114" s="218" t="s">
        <v>19</v>
      </c>
      <c r="L114" s="46"/>
      <c r="M114" s="223" t="s">
        <v>19</v>
      </c>
      <c r="N114" s="224" t="s">
        <v>40</v>
      </c>
      <c r="O114" s="86"/>
      <c r="P114" s="225">
        <f>O114*H114</f>
        <v>0</v>
      </c>
      <c r="Q114" s="225">
        <v>6E-05</v>
      </c>
      <c r="R114" s="225">
        <f>Q114*H114</f>
        <v>0.00012</v>
      </c>
      <c r="S114" s="225">
        <v>0</v>
      </c>
      <c r="T114" s="22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7" t="s">
        <v>90</v>
      </c>
      <c r="AT114" s="227" t="s">
        <v>254</v>
      </c>
      <c r="AU114" s="227" t="s">
        <v>76</v>
      </c>
      <c r="AY114" s="19" t="s">
        <v>252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9" t="s">
        <v>76</v>
      </c>
      <c r="BK114" s="228">
        <f>ROUND(I114*H114,2)</f>
        <v>0</v>
      </c>
      <c r="BL114" s="19" t="s">
        <v>90</v>
      </c>
      <c r="BM114" s="227" t="s">
        <v>449</v>
      </c>
    </row>
    <row r="115" spans="1:65" s="2" customFormat="1" ht="24.15" customHeight="1">
      <c r="A115" s="40"/>
      <c r="B115" s="41"/>
      <c r="C115" s="216" t="s">
        <v>360</v>
      </c>
      <c r="D115" s="216" t="s">
        <v>254</v>
      </c>
      <c r="E115" s="217" t="s">
        <v>3118</v>
      </c>
      <c r="F115" s="218" t="s">
        <v>3119</v>
      </c>
      <c r="G115" s="219" t="s">
        <v>307</v>
      </c>
      <c r="H115" s="220">
        <v>3</v>
      </c>
      <c r="I115" s="221"/>
      <c r="J115" s="222">
        <f>ROUND(I115*H115,2)</f>
        <v>0</v>
      </c>
      <c r="K115" s="218" t="s">
        <v>19</v>
      </c>
      <c r="L115" s="46"/>
      <c r="M115" s="223" t="s">
        <v>19</v>
      </c>
      <c r="N115" s="224" t="s">
        <v>40</v>
      </c>
      <c r="O115" s="86"/>
      <c r="P115" s="225">
        <f>O115*H115</f>
        <v>0</v>
      </c>
      <c r="Q115" s="225">
        <v>0.00011</v>
      </c>
      <c r="R115" s="225">
        <f>Q115*H115</f>
        <v>0.00033</v>
      </c>
      <c r="S115" s="225">
        <v>0</v>
      </c>
      <c r="T115" s="22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7" t="s">
        <v>90</v>
      </c>
      <c r="AT115" s="227" t="s">
        <v>254</v>
      </c>
      <c r="AU115" s="227" t="s">
        <v>76</v>
      </c>
      <c r="AY115" s="19" t="s">
        <v>252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9" t="s">
        <v>76</v>
      </c>
      <c r="BK115" s="228">
        <f>ROUND(I115*H115,2)</f>
        <v>0</v>
      </c>
      <c r="BL115" s="19" t="s">
        <v>90</v>
      </c>
      <c r="BM115" s="227" t="s">
        <v>457</v>
      </c>
    </row>
    <row r="116" spans="1:65" s="2" customFormat="1" ht="14.4" customHeight="1">
      <c r="A116" s="40"/>
      <c r="B116" s="41"/>
      <c r="C116" s="216" t="s">
        <v>366</v>
      </c>
      <c r="D116" s="216" t="s">
        <v>254</v>
      </c>
      <c r="E116" s="217" t="s">
        <v>3120</v>
      </c>
      <c r="F116" s="218" t="s">
        <v>3121</v>
      </c>
      <c r="G116" s="219" t="s">
        <v>307</v>
      </c>
      <c r="H116" s="220">
        <v>16</v>
      </c>
      <c r="I116" s="221"/>
      <c r="J116" s="222">
        <f>ROUND(I116*H116,2)</f>
        <v>0</v>
      </c>
      <c r="K116" s="218" t="s">
        <v>19</v>
      </c>
      <c r="L116" s="46"/>
      <c r="M116" s="223" t="s">
        <v>19</v>
      </c>
      <c r="N116" s="224" t="s">
        <v>40</v>
      </c>
      <c r="O116" s="86"/>
      <c r="P116" s="225">
        <f>O116*H116</f>
        <v>0</v>
      </c>
      <c r="Q116" s="225">
        <v>0</v>
      </c>
      <c r="R116" s="225">
        <f>Q116*H116</f>
        <v>0</v>
      </c>
      <c r="S116" s="225">
        <v>0</v>
      </c>
      <c r="T116" s="22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7" t="s">
        <v>90</v>
      </c>
      <c r="AT116" s="227" t="s">
        <v>254</v>
      </c>
      <c r="AU116" s="227" t="s">
        <v>76</v>
      </c>
      <c r="AY116" s="19" t="s">
        <v>252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9" t="s">
        <v>76</v>
      </c>
      <c r="BK116" s="228">
        <f>ROUND(I116*H116,2)</f>
        <v>0</v>
      </c>
      <c r="BL116" s="19" t="s">
        <v>90</v>
      </c>
      <c r="BM116" s="227" t="s">
        <v>465</v>
      </c>
    </row>
    <row r="117" spans="1:51" s="14" customFormat="1" ht="12">
      <c r="A117" s="14"/>
      <c r="B117" s="240"/>
      <c r="C117" s="241"/>
      <c r="D117" s="231" t="s">
        <v>260</v>
      </c>
      <c r="E117" s="242" t="s">
        <v>19</v>
      </c>
      <c r="F117" s="243" t="s">
        <v>3122</v>
      </c>
      <c r="G117" s="241"/>
      <c r="H117" s="244">
        <v>16</v>
      </c>
      <c r="I117" s="245"/>
      <c r="J117" s="241"/>
      <c r="K117" s="241"/>
      <c r="L117" s="246"/>
      <c r="M117" s="247"/>
      <c r="N117" s="248"/>
      <c r="O117" s="248"/>
      <c r="P117" s="248"/>
      <c r="Q117" s="248"/>
      <c r="R117" s="248"/>
      <c r="S117" s="248"/>
      <c r="T117" s="249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0" t="s">
        <v>260</v>
      </c>
      <c r="AU117" s="250" t="s">
        <v>76</v>
      </c>
      <c r="AV117" s="14" t="s">
        <v>78</v>
      </c>
      <c r="AW117" s="14" t="s">
        <v>31</v>
      </c>
      <c r="AX117" s="14" t="s">
        <v>69</v>
      </c>
      <c r="AY117" s="250" t="s">
        <v>252</v>
      </c>
    </row>
    <row r="118" spans="1:51" s="15" customFormat="1" ht="12">
      <c r="A118" s="15"/>
      <c r="B118" s="251"/>
      <c r="C118" s="252"/>
      <c r="D118" s="231" t="s">
        <v>260</v>
      </c>
      <c r="E118" s="253" t="s">
        <v>19</v>
      </c>
      <c r="F118" s="254" t="s">
        <v>265</v>
      </c>
      <c r="G118" s="252"/>
      <c r="H118" s="255">
        <v>16</v>
      </c>
      <c r="I118" s="256"/>
      <c r="J118" s="252"/>
      <c r="K118" s="252"/>
      <c r="L118" s="257"/>
      <c r="M118" s="258"/>
      <c r="N118" s="259"/>
      <c r="O118" s="259"/>
      <c r="P118" s="259"/>
      <c r="Q118" s="259"/>
      <c r="R118" s="259"/>
      <c r="S118" s="259"/>
      <c r="T118" s="260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61" t="s">
        <v>260</v>
      </c>
      <c r="AU118" s="261" t="s">
        <v>76</v>
      </c>
      <c r="AV118" s="15" t="s">
        <v>90</v>
      </c>
      <c r="AW118" s="15" t="s">
        <v>31</v>
      </c>
      <c r="AX118" s="15" t="s">
        <v>76</v>
      </c>
      <c r="AY118" s="261" t="s">
        <v>252</v>
      </c>
    </row>
    <row r="119" spans="1:65" s="2" customFormat="1" ht="14.4" customHeight="1">
      <c r="A119" s="40"/>
      <c r="B119" s="41"/>
      <c r="C119" s="216" t="s">
        <v>377</v>
      </c>
      <c r="D119" s="216" t="s">
        <v>254</v>
      </c>
      <c r="E119" s="217" t="s">
        <v>3123</v>
      </c>
      <c r="F119" s="218" t="s">
        <v>3124</v>
      </c>
      <c r="G119" s="219" t="s">
        <v>307</v>
      </c>
      <c r="H119" s="220">
        <v>15</v>
      </c>
      <c r="I119" s="221"/>
      <c r="J119" s="222">
        <f>ROUND(I119*H119,2)</f>
        <v>0</v>
      </c>
      <c r="K119" s="218" t="s">
        <v>19</v>
      </c>
      <c r="L119" s="46"/>
      <c r="M119" s="223" t="s">
        <v>19</v>
      </c>
      <c r="N119" s="224" t="s">
        <v>40</v>
      </c>
      <c r="O119" s="86"/>
      <c r="P119" s="225">
        <f>O119*H119</f>
        <v>0</v>
      </c>
      <c r="Q119" s="225">
        <v>1E-05</v>
      </c>
      <c r="R119" s="225">
        <f>Q119*H119</f>
        <v>0.00015000000000000001</v>
      </c>
      <c r="S119" s="225">
        <v>0</v>
      </c>
      <c r="T119" s="22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7" t="s">
        <v>90</v>
      </c>
      <c r="AT119" s="227" t="s">
        <v>254</v>
      </c>
      <c r="AU119" s="227" t="s">
        <v>76</v>
      </c>
      <c r="AY119" s="19" t="s">
        <v>252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9" t="s">
        <v>76</v>
      </c>
      <c r="BK119" s="228">
        <f>ROUND(I119*H119,2)</f>
        <v>0</v>
      </c>
      <c r="BL119" s="19" t="s">
        <v>90</v>
      </c>
      <c r="BM119" s="227" t="s">
        <v>477</v>
      </c>
    </row>
    <row r="120" spans="1:65" s="2" customFormat="1" ht="14.4" customHeight="1">
      <c r="A120" s="40"/>
      <c r="B120" s="41"/>
      <c r="C120" s="216" t="s">
        <v>7</v>
      </c>
      <c r="D120" s="216" t="s">
        <v>254</v>
      </c>
      <c r="E120" s="217" t="s">
        <v>3125</v>
      </c>
      <c r="F120" s="218" t="s">
        <v>3126</v>
      </c>
      <c r="G120" s="219" t="s">
        <v>307</v>
      </c>
      <c r="H120" s="220">
        <v>1</v>
      </c>
      <c r="I120" s="221"/>
      <c r="J120" s="222">
        <f>ROUND(I120*H120,2)</f>
        <v>0</v>
      </c>
      <c r="K120" s="218" t="s">
        <v>19</v>
      </c>
      <c r="L120" s="46"/>
      <c r="M120" s="223" t="s">
        <v>19</v>
      </c>
      <c r="N120" s="224" t="s">
        <v>40</v>
      </c>
      <c r="O120" s="86"/>
      <c r="P120" s="225">
        <f>O120*H120</f>
        <v>0</v>
      </c>
      <c r="Q120" s="225">
        <v>1E-05</v>
      </c>
      <c r="R120" s="225">
        <f>Q120*H120</f>
        <v>1E-05</v>
      </c>
      <c r="S120" s="225">
        <v>0</v>
      </c>
      <c r="T120" s="22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7" t="s">
        <v>90</v>
      </c>
      <c r="AT120" s="227" t="s">
        <v>254</v>
      </c>
      <c r="AU120" s="227" t="s">
        <v>76</v>
      </c>
      <c r="AY120" s="19" t="s">
        <v>252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9" t="s">
        <v>76</v>
      </c>
      <c r="BK120" s="228">
        <f>ROUND(I120*H120,2)</f>
        <v>0</v>
      </c>
      <c r="BL120" s="19" t="s">
        <v>90</v>
      </c>
      <c r="BM120" s="227" t="s">
        <v>490</v>
      </c>
    </row>
    <row r="121" spans="1:65" s="2" customFormat="1" ht="14.4" customHeight="1">
      <c r="A121" s="40"/>
      <c r="B121" s="41"/>
      <c r="C121" s="216" t="s">
        <v>395</v>
      </c>
      <c r="D121" s="216" t="s">
        <v>254</v>
      </c>
      <c r="E121" s="217" t="s">
        <v>3127</v>
      </c>
      <c r="F121" s="218" t="s">
        <v>3128</v>
      </c>
      <c r="G121" s="219" t="s">
        <v>307</v>
      </c>
      <c r="H121" s="220">
        <v>159</v>
      </c>
      <c r="I121" s="221"/>
      <c r="J121" s="222">
        <f>ROUND(I121*H121,2)</f>
        <v>0</v>
      </c>
      <c r="K121" s="218" t="s">
        <v>19</v>
      </c>
      <c r="L121" s="46"/>
      <c r="M121" s="223" t="s">
        <v>19</v>
      </c>
      <c r="N121" s="224" t="s">
        <v>40</v>
      </c>
      <c r="O121" s="86"/>
      <c r="P121" s="225">
        <f>O121*H121</f>
        <v>0</v>
      </c>
      <c r="Q121" s="225">
        <v>0</v>
      </c>
      <c r="R121" s="225">
        <f>Q121*H121</f>
        <v>0</v>
      </c>
      <c r="S121" s="225">
        <v>0</v>
      </c>
      <c r="T121" s="22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7" t="s">
        <v>90</v>
      </c>
      <c r="AT121" s="227" t="s">
        <v>254</v>
      </c>
      <c r="AU121" s="227" t="s">
        <v>76</v>
      </c>
      <c r="AY121" s="19" t="s">
        <v>252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9" t="s">
        <v>76</v>
      </c>
      <c r="BK121" s="228">
        <f>ROUND(I121*H121,2)</f>
        <v>0</v>
      </c>
      <c r="BL121" s="19" t="s">
        <v>90</v>
      </c>
      <c r="BM121" s="227" t="s">
        <v>559</v>
      </c>
    </row>
    <row r="122" spans="1:51" s="14" customFormat="1" ht="12">
      <c r="A122" s="14"/>
      <c r="B122" s="240"/>
      <c r="C122" s="241"/>
      <c r="D122" s="231" t="s">
        <v>260</v>
      </c>
      <c r="E122" s="242" t="s">
        <v>19</v>
      </c>
      <c r="F122" s="243" t="s">
        <v>3129</v>
      </c>
      <c r="G122" s="241"/>
      <c r="H122" s="244">
        <v>159</v>
      </c>
      <c r="I122" s="245"/>
      <c r="J122" s="241"/>
      <c r="K122" s="241"/>
      <c r="L122" s="246"/>
      <c r="M122" s="247"/>
      <c r="N122" s="248"/>
      <c r="O122" s="248"/>
      <c r="P122" s="248"/>
      <c r="Q122" s="248"/>
      <c r="R122" s="248"/>
      <c r="S122" s="248"/>
      <c r="T122" s="249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0" t="s">
        <v>260</v>
      </c>
      <c r="AU122" s="250" t="s">
        <v>76</v>
      </c>
      <c r="AV122" s="14" t="s">
        <v>78</v>
      </c>
      <c r="AW122" s="14" t="s">
        <v>31</v>
      </c>
      <c r="AX122" s="14" t="s">
        <v>69</v>
      </c>
      <c r="AY122" s="250" t="s">
        <v>252</v>
      </c>
    </row>
    <row r="123" spans="1:51" s="15" customFormat="1" ht="12">
      <c r="A123" s="15"/>
      <c r="B123" s="251"/>
      <c r="C123" s="252"/>
      <c r="D123" s="231" t="s">
        <v>260</v>
      </c>
      <c r="E123" s="253" t="s">
        <v>19</v>
      </c>
      <c r="F123" s="254" t="s">
        <v>265</v>
      </c>
      <c r="G123" s="252"/>
      <c r="H123" s="255">
        <v>159</v>
      </c>
      <c r="I123" s="256"/>
      <c r="J123" s="252"/>
      <c r="K123" s="252"/>
      <c r="L123" s="257"/>
      <c r="M123" s="258"/>
      <c r="N123" s="259"/>
      <c r="O123" s="259"/>
      <c r="P123" s="259"/>
      <c r="Q123" s="259"/>
      <c r="R123" s="259"/>
      <c r="S123" s="259"/>
      <c r="T123" s="260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61" t="s">
        <v>260</v>
      </c>
      <c r="AU123" s="261" t="s">
        <v>76</v>
      </c>
      <c r="AV123" s="15" t="s">
        <v>90</v>
      </c>
      <c r="AW123" s="15" t="s">
        <v>31</v>
      </c>
      <c r="AX123" s="15" t="s">
        <v>76</v>
      </c>
      <c r="AY123" s="261" t="s">
        <v>252</v>
      </c>
    </row>
    <row r="124" spans="1:65" s="2" customFormat="1" ht="14.4" customHeight="1">
      <c r="A124" s="40"/>
      <c r="B124" s="41"/>
      <c r="C124" s="216" t="s">
        <v>399</v>
      </c>
      <c r="D124" s="216" t="s">
        <v>254</v>
      </c>
      <c r="E124" s="217" t="s">
        <v>3130</v>
      </c>
      <c r="F124" s="218" t="s">
        <v>3131</v>
      </c>
      <c r="G124" s="219" t="s">
        <v>2648</v>
      </c>
      <c r="H124" s="220">
        <v>64</v>
      </c>
      <c r="I124" s="221"/>
      <c r="J124" s="222">
        <f>ROUND(I124*H124,2)</f>
        <v>0</v>
      </c>
      <c r="K124" s="218" t="s">
        <v>19</v>
      </c>
      <c r="L124" s="46"/>
      <c r="M124" s="223" t="s">
        <v>19</v>
      </c>
      <c r="N124" s="224" t="s">
        <v>40</v>
      </c>
      <c r="O124" s="86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7" t="s">
        <v>90</v>
      </c>
      <c r="AT124" s="227" t="s">
        <v>254</v>
      </c>
      <c r="AU124" s="227" t="s">
        <v>76</v>
      </c>
      <c r="AY124" s="19" t="s">
        <v>252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9" t="s">
        <v>76</v>
      </c>
      <c r="BK124" s="228">
        <f>ROUND(I124*H124,2)</f>
        <v>0</v>
      </c>
      <c r="BL124" s="19" t="s">
        <v>90</v>
      </c>
      <c r="BM124" s="227" t="s">
        <v>612</v>
      </c>
    </row>
    <row r="125" spans="1:65" s="2" customFormat="1" ht="24.15" customHeight="1">
      <c r="A125" s="40"/>
      <c r="B125" s="41"/>
      <c r="C125" s="216" t="s">
        <v>404</v>
      </c>
      <c r="D125" s="216" t="s">
        <v>254</v>
      </c>
      <c r="E125" s="217" t="s">
        <v>3132</v>
      </c>
      <c r="F125" s="218" t="s">
        <v>3133</v>
      </c>
      <c r="G125" s="219" t="s">
        <v>2648</v>
      </c>
      <c r="H125" s="220">
        <v>34</v>
      </c>
      <c r="I125" s="221"/>
      <c r="J125" s="222">
        <f>ROUND(I125*H125,2)</f>
        <v>0</v>
      </c>
      <c r="K125" s="218" t="s">
        <v>19</v>
      </c>
      <c r="L125" s="46"/>
      <c r="M125" s="223" t="s">
        <v>19</v>
      </c>
      <c r="N125" s="224" t="s">
        <v>40</v>
      </c>
      <c r="O125" s="86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7" t="s">
        <v>90</v>
      </c>
      <c r="AT125" s="227" t="s">
        <v>254</v>
      </c>
      <c r="AU125" s="227" t="s">
        <v>76</v>
      </c>
      <c r="AY125" s="19" t="s">
        <v>252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9" t="s">
        <v>76</v>
      </c>
      <c r="BK125" s="228">
        <f>ROUND(I125*H125,2)</f>
        <v>0</v>
      </c>
      <c r="BL125" s="19" t="s">
        <v>90</v>
      </c>
      <c r="BM125" s="227" t="s">
        <v>622</v>
      </c>
    </row>
    <row r="126" spans="1:65" s="2" customFormat="1" ht="14.4" customHeight="1">
      <c r="A126" s="40"/>
      <c r="B126" s="41"/>
      <c r="C126" s="216" t="s">
        <v>410</v>
      </c>
      <c r="D126" s="216" t="s">
        <v>254</v>
      </c>
      <c r="E126" s="217" t="s">
        <v>3134</v>
      </c>
      <c r="F126" s="218" t="s">
        <v>3135</v>
      </c>
      <c r="G126" s="219" t="s">
        <v>2648</v>
      </c>
      <c r="H126" s="220">
        <v>1</v>
      </c>
      <c r="I126" s="221"/>
      <c r="J126" s="222">
        <f>ROUND(I126*H126,2)</f>
        <v>0</v>
      </c>
      <c r="K126" s="218" t="s">
        <v>19</v>
      </c>
      <c r="L126" s="46"/>
      <c r="M126" s="223" t="s">
        <v>19</v>
      </c>
      <c r="N126" s="224" t="s">
        <v>40</v>
      </c>
      <c r="O126" s="86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7" t="s">
        <v>90</v>
      </c>
      <c r="AT126" s="227" t="s">
        <v>254</v>
      </c>
      <c r="AU126" s="227" t="s">
        <v>76</v>
      </c>
      <c r="AY126" s="19" t="s">
        <v>252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9" t="s">
        <v>76</v>
      </c>
      <c r="BK126" s="228">
        <f>ROUND(I126*H126,2)</f>
        <v>0</v>
      </c>
      <c r="BL126" s="19" t="s">
        <v>90</v>
      </c>
      <c r="BM126" s="227" t="s">
        <v>631</v>
      </c>
    </row>
    <row r="127" spans="1:65" s="2" customFormat="1" ht="24.15" customHeight="1">
      <c r="A127" s="40"/>
      <c r="B127" s="41"/>
      <c r="C127" s="216" t="s">
        <v>417</v>
      </c>
      <c r="D127" s="216" t="s">
        <v>254</v>
      </c>
      <c r="E127" s="217" t="s">
        <v>3136</v>
      </c>
      <c r="F127" s="218" t="s">
        <v>3137</v>
      </c>
      <c r="G127" s="219" t="s">
        <v>2648</v>
      </c>
      <c r="H127" s="220">
        <v>3</v>
      </c>
      <c r="I127" s="221"/>
      <c r="J127" s="222">
        <f>ROUND(I127*H127,2)</f>
        <v>0</v>
      </c>
      <c r="K127" s="218" t="s">
        <v>19</v>
      </c>
      <c r="L127" s="46"/>
      <c r="M127" s="223" t="s">
        <v>19</v>
      </c>
      <c r="N127" s="224" t="s">
        <v>40</v>
      </c>
      <c r="O127" s="86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7" t="s">
        <v>90</v>
      </c>
      <c r="AT127" s="227" t="s">
        <v>254</v>
      </c>
      <c r="AU127" s="227" t="s">
        <v>76</v>
      </c>
      <c r="AY127" s="19" t="s">
        <v>252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9" t="s">
        <v>76</v>
      </c>
      <c r="BK127" s="228">
        <f>ROUND(I127*H127,2)</f>
        <v>0</v>
      </c>
      <c r="BL127" s="19" t="s">
        <v>90</v>
      </c>
      <c r="BM127" s="227" t="s">
        <v>666</v>
      </c>
    </row>
    <row r="128" spans="1:65" s="2" customFormat="1" ht="14.4" customHeight="1">
      <c r="A128" s="40"/>
      <c r="B128" s="41"/>
      <c r="C128" s="216" t="s">
        <v>421</v>
      </c>
      <c r="D128" s="216" t="s">
        <v>254</v>
      </c>
      <c r="E128" s="217" t="s">
        <v>3138</v>
      </c>
      <c r="F128" s="218" t="s">
        <v>3139</v>
      </c>
      <c r="G128" s="219" t="s">
        <v>2648</v>
      </c>
      <c r="H128" s="220">
        <v>7</v>
      </c>
      <c r="I128" s="221"/>
      <c r="J128" s="222">
        <f>ROUND(I128*H128,2)</f>
        <v>0</v>
      </c>
      <c r="K128" s="218" t="s">
        <v>19</v>
      </c>
      <c r="L128" s="46"/>
      <c r="M128" s="223" t="s">
        <v>19</v>
      </c>
      <c r="N128" s="224" t="s">
        <v>40</v>
      </c>
      <c r="O128" s="86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7" t="s">
        <v>90</v>
      </c>
      <c r="AT128" s="227" t="s">
        <v>254</v>
      </c>
      <c r="AU128" s="227" t="s">
        <v>76</v>
      </c>
      <c r="AY128" s="19" t="s">
        <v>252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9" t="s">
        <v>76</v>
      </c>
      <c r="BK128" s="228">
        <f>ROUND(I128*H128,2)</f>
        <v>0</v>
      </c>
      <c r="BL128" s="19" t="s">
        <v>90</v>
      </c>
      <c r="BM128" s="227" t="s">
        <v>675</v>
      </c>
    </row>
    <row r="129" spans="1:65" s="2" customFormat="1" ht="24.15" customHeight="1">
      <c r="A129" s="40"/>
      <c r="B129" s="41"/>
      <c r="C129" s="216" t="s">
        <v>425</v>
      </c>
      <c r="D129" s="216" t="s">
        <v>254</v>
      </c>
      <c r="E129" s="217" t="s">
        <v>3140</v>
      </c>
      <c r="F129" s="218" t="s">
        <v>3141</v>
      </c>
      <c r="G129" s="219" t="s">
        <v>2648</v>
      </c>
      <c r="H129" s="220">
        <v>16</v>
      </c>
      <c r="I129" s="221"/>
      <c r="J129" s="222">
        <f>ROUND(I129*H129,2)</f>
        <v>0</v>
      </c>
      <c r="K129" s="218" t="s">
        <v>19</v>
      </c>
      <c r="L129" s="46"/>
      <c r="M129" s="223" t="s">
        <v>19</v>
      </c>
      <c r="N129" s="224" t="s">
        <v>40</v>
      </c>
      <c r="O129" s="86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7" t="s">
        <v>90</v>
      </c>
      <c r="AT129" s="227" t="s">
        <v>254</v>
      </c>
      <c r="AU129" s="227" t="s">
        <v>76</v>
      </c>
      <c r="AY129" s="19" t="s">
        <v>252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9" t="s">
        <v>76</v>
      </c>
      <c r="BK129" s="228">
        <f>ROUND(I129*H129,2)</f>
        <v>0</v>
      </c>
      <c r="BL129" s="19" t="s">
        <v>90</v>
      </c>
      <c r="BM129" s="227" t="s">
        <v>692</v>
      </c>
    </row>
    <row r="130" spans="1:65" s="2" customFormat="1" ht="14.4" customHeight="1">
      <c r="A130" s="40"/>
      <c r="B130" s="41"/>
      <c r="C130" s="216" t="s">
        <v>429</v>
      </c>
      <c r="D130" s="216" t="s">
        <v>254</v>
      </c>
      <c r="E130" s="217" t="s">
        <v>3142</v>
      </c>
      <c r="F130" s="218" t="s">
        <v>3143</v>
      </c>
      <c r="G130" s="219" t="s">
        <v>2648</v>
      </c>
      <c r="H130" s="220">
        <v>2</v>
      </c>
      <c r="I130" s="221"/>
      <c r="J130" s="222">
        <f>ROUND(I130*H130,2)</f>
        <v>0</v>
      </c>
      <c r="K130" s="218" t="s">
        <v>19</v>
      </c>
      <c r="L130" s="46"/>
      <c r="M130" s="223" t="s">
        <v>19</v>
      </c>
      <c r="N130" s="224" t="s">
        <v>40</v>
      </c>
      <c r="O130" s="86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7" t="s">
        <v>90</v>
      </c>
      <c r="AT130" s="227" t="s">
        <v>254</v>
      </c>
      <c r="AU130" s="227" t="s">
        <v>76</v>
      </c>
      <c r="AY130" s="19" t="s">
        <v>252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9" t="s">
        <v>76</v>
      </c>
      <c r="BK130" s="228">
        <f>ROUND(I130*H130,2)</f>
        <v>0</v>
      </c>
      <c r="BL130" s="19" t="s">
        <v>90</v>
      </c>
      <c r="BM130" s="227" t="s">
        <v>705</v>
      </c>
    </row>
    <row r="131" spans="1:65" s="2" customFormat="1" ht="24.15" customHeight="1">
      <c r="A131" s="40"/>
      <c r="B131" s="41"/>
      <c r="C131" s="216" t="s">
        <v>433</v>
      </c>
      <c r="D131" s="216" t="s">
        <v>254</v>
      </c>
      <c r="E131" s="217" t="s">
        <v>3144</v>
      </c>
      <c r="F131" s="218" t="s">
        <v>3145</v>
      </c>
      <c r="G131" s="219" t="s">
        <v>2648</v>
      </c>
      <c r="H131" s="220">
        <v>2</v>
      </c>
      <c r="I131" s="221"/>
      <c r="J131" s="222">
        <f>ROUND(I131*H131,2)</f>
        <v>0</v>
      </c>
      <c r="K131" s="218" t="s">
        <v>19</v>
      </c>
      <c r="L131" s="46"/>
      <c r="M131" s="223" t="s">
        <v>19</v>
      </c>
      <c r="N131" s="224" t="s">
        <v>40</v>
      </c>
      <c r="O131" s="86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7" t="s">
        <v>90</v>
      </c>
      <c r="AT131" s="227" t="s">
        <v>254</v>
      </c>
      <c r="AU131" s="227" t="s">
        <v>76</v>
      </c>
      <c r="AY131" s="19" t="s">
        <v>252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9" t="s">
        <v>76</v>
      </c>
      <c r="BK131" s="228">
        <f>ROUND(I131*H131,2)</f>
        <v>0</v>
      </c>
      <c r="BL131" s="19" t="s">
        <v>90</v>
      </c>
      <c r="BM131" s="227" t="s">
        <v>757</v>
      </c>
    </row>
    <row r="132" spans="1:65" s="2" customFormat="1" ht="24.15" customHeight="1">
      <c r="A132" s="40"/>
      <c r="B132" s="41"/>
      <c r="C132" s="216" t="s">
        <v>437</v>
      </c>
      <c r="D132" s="216" t="s">
        <v>254</v>
      </c>
      <c r="E132" s="217" t="s">
        <v>3146</v>
      </c>
      <c r="F132" s="218" t="s">
        <v>3147</v>
      </c>
      <c r="G132" s="219" t="s">
        <v>2648</v>
      </c>
      <c r="H132" s="220">
        <v>17</v>
      </c>
      <c r="I132" s="221"/>
      <c r="J132" s="222">
        <f>ROUND(I132*H132,2)</f>
        <v>0</v>
      </c>
      <c r="K132" s="218" t="s">
        <v>19</v>
      </c>
      <c r="L132" s="46"/>
      <c r="M132" s="223" t="s">
        <v>19</v>
      </c>
      <c r="N132" s="224" t="s">
        <v>40</v>
      </c>
      <c r="O132" s="86"/>
      <c r="P132" s="225">
        <f>O132*H132</f>
        <v>0</v>
      </c>
      <c r="Q132" s="225">
        <v>0</v>
      </c>
      <c r="R132" s="225">
        <f>Q132*H132</f>
        <v>0</v>
      </c>
      <c r="S132" s="225">
        <v>0</v>
      </c>
      <c r="T132" s="22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7" t="s">
        <v>90</v>
      </c>
      <c r="AT132" s="227" t="s">
        <v>254</v>
      </c>
      <c r="AU132" s="227" t="s">
        <v>76</v>
      </c>
      <c r="AY132" s="19" t="s">
        <v>252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9" t="s">
        <v>76</v>
      </c>
      <c r="BK132" s="228">
        <f>ROUND(I132*H132,2)</f>
        <v>0</v>
      </c>
      <c r="BL132" s="19" t="s">
        <v>90</v>
      </c>
      <c r="BM132" s="227" t="s">
        <v>765</v>
      </c>
    </row>
    <row r="133" spans="1:65" s="2" customFormat="1" ht="24.15" customHeight="1">
      <c r="A133" s="40"/>
      <c r="B133" s="41"/>
      <c r="C133" s="216" t="s">
        <v>441</v>
      </c>
      <c r="D133" s="216" t="s">
        <v>254</v>
      </c>
      <c r="E133" s="217" t="s">
        <v>3148</v>
      </c>
      <c r="F133" s="218" t="s">
        <v>3149</v>
      </c>
      <c r="G133" s="219" t="s">
        <v>2648</v>
      </c>
      <c r="H133" s="220">
        <v>13</v>
      </c>
      <c r="I133" s="221"/>
      <c r="J133" s="222">
        <f>ROUND(I133*H133,2)</f>
        <v>0</v>
      </c>
      <c r="K133" s="218" t="s">
        <v>19</v>
      </c>
      <c r="L133" s="46"/>
      <c r="M133" s="223" t="s">
        <v>19</v>
      </c>
      <c r="N133" s="224" t="s">
        <v>40</v>
      </c>
      <c r="O133" s="86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7" t="s">
        <v>90</v>
      </c>
      <c r="AT133" s="227" t="s">
        <v>254</v>
      </c>
      <c r="AU133" s="227" t="s">
        <v>76</v>
      </c>
      <c r="AY133" s="19" t="s">
        <v>252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9" t="s">
        <v>76</v>
      </c>
      <c r="BK133" s="228">
        <f>ROUND(I133*H133,2)</f>
        <v>0</v>
      </c>
      <c r="BL133" s="19" t="s">
        <v>90</v>
      </c>
      <c r="BM133" s="227" t="s">
        <v>777</v>
      </c>
    </row>
    <row r="134" spans="1:65" s="2" customFormat="1" ht="24.15" customHeight="1">
      <c r="A134" s="40"/>
      <c r="B134" s="41"/>
      <c r="C134" s="216" t="s">
        <v>445</v>
      </c>
      <c r="D134" s="216" t="s">
        <v>254</v>
      </c>
      <c r="E134" s="217" t="s">
        <v>3150</v>
      </c>
      <c r="F134" s="218" t="s">
        <v>3151</v>
      </c>
      <c r="G134" s="219" t="s">
        <v>307</v>
      </c>
      <c r="H134" s="220">
        <v>5</v>
      </c>
      <c r="I134" s="221"/>
      <c r="J134" s="222">
        <f>ROUND(I134*H134,2)</f>
        <v>0</v>
      </c>
      <c r="K134" s="218" t="s">
        <v>19</v>
      </c>
      <c r="L134" s="46"/>
      <c r="M134" s="223" t="s">
        <v>19</v>
      </c>
      <c r="N134" s="224" t="s">
        <v>40</v>
      </c>
      <c r="O134" s="86"/>
      <c r="P134" s="225">
        <f>O134*H134</f>
        <v>0</v>
      </c>
      <c r="Q134" s="225">
        <v>3E-05</v>
      </c>
      <c r="R134" s="225">
        <f>Q134*H134</f>
        <v>0.00015000000000000001</v>
      </c>
      <c r="S134" s="225">
        <v>0</v>
      </c>
      <c r="T134" s="22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7" t="s">
        <v>90</v>
      </c>
      <c r="AT134" s="227" t="s">
        <v>254</v>
      </c>
      <c r="AU134" s="227" t="s">
        <v>76</v>
      </c>
      <c r="AY134" s="19" t="s">
        <v>252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9" t="s">
        <v>76</v>
      </c>
      <c r="BK134" s="228">
        <f>ROUND(I134*H134,2)</f>
        <v>0</v>
      </c>
      <c r="BL134" s="19" t="s">
        <v>90</v>
      </c>
      <c r="BM134" s="227" t="s">
        <v>789</v>
      </c>
    </row>
    <row r="135" spans="1:65" s="2" customFormat="1" ht="24.15" customHeight="1">
      <c r="A135" s="40"/>
      <c r="B135" s="41"/>
      <c r="C135" s="216" t="s">
        <v>449</v>
      </c>
      <c r="D135" s="216" t="s">
        <v>254</v>
      </c>
      <c r="E135" s="217" t="s">
        <v>3152</v>
      </c>
      <c r="F135" s="218" t="s">
        <v>3153</v>
      </c>
      <c r="G135" s="219" t="s">
        <v>307</v>
      </c>
      <c r="H135" s="220">
        <v>1</v>
      </c>
      <c r="I135" s="221"/>
      <c r="J135" s="222">
        <f>ROUND(I135*H135,2)</f>
        <v>0</v>
      </c>
      <c r="K135" s="218" t="s">
        <v>19</v>
      </c>
      <c r="L135" s="46"/>
      <c r="M135" s="223" t="s">
        <v>19</v>
      </c>
      <c r="N135" s="224" t="s">
        <v>40</v>
      </c>
      <c r="O135" s="86"/>
      <c r="P135" s="225">
        <f>O135*H135</f>
        <v>0</v>
      </c>
      <c r="Q135" s="225">
        <v>0.00022</v>
      </c>
      <c r="R135" s="225">
        <f>Q135*H135</f>
        <v>0.00022</v>
      </c>
      <c r="S135" s="225">
        <v>0</v>
      </c>
      <c r="T135" s="22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7" t="s">
        <v>90</v>
      </c>
      <c r="AT135" s="227" t="s">
        <v>254</v>
      </c>
      <c r="AU135" s="227" t="s">
        <v>76</v>
      </c>
      <c r="AY135" s="19" t="s">
        <v>252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9" t="s">
        <v>76</v>
      </c>
      <c r="BK135" s="228">
        <f>ROUND(I135*H135,2)</f>
        <v>0</v>
      </c>
      <c r="BL135" s="19" t="s">
        <v>90</v>
      </c>
      <c r="BM135" s="227" t="s">
        <v>799</v>
      </c>
    </row>
    <row r="136" spans="1:65" s="2" customFormat="1" ht="24.15" customHeight="1">
      <c r="A136" s="40"/>
      <c r="B136" s="41"/>
      <c r="C136" s="216" t="s">
        <v>453</v>
      </c>
      <c r="D136" s="216" t="s">
        <v>254</v>
      </c>
      <c r="E136" s="217" t="s">
        <v>3154</v>
      </c>
      <c r="F136" s="218" t="s">
        <v>3155</v>
      </c>
      <c r="G136" s="219" t="s">
        <v>307</v>
      </c>
      <c r="H136" s="220">
        <v>20</v>
      </c>
      <c r="I136" s="221"/>
      <c r="J136" s="222">
        <f>ROUND(I136*H136,2)</f>
        <v>0</v>
      </c>
      <c r="K136" s="218" t="s">
        <v>19</v>
      </c>
      <c r="L136" s="46"/>
      <c r="M136" s="223" t="s">
        <v>19</v>
      </c>
      <c r="N136" s="224" t="s">
        <v>40</v>
      </c>
      <c r="O136" s="86"/>
      <c r="P136" s="225">
        <f>O136*H136</f>
        <v>0</v>
      </c>
      <c r="Q136" s="225">
        <v>0.00032</v>
      </c>
      <c r="R136" s="225">
        <f>Q136*H136</f>
        <v>0.0064</v>
      </c>
      <c r="S136" s="225">
        <v>0</v>
      </c>
      <c r="T136" s="22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7" t="s">
        <v>90</v>
      </c>
      <c r="AT136" s="227" t="s">
        <v>254</v>
      </c>
      <c r="AU136" s="227" t="s">
        <v>76</v>
      </c>
      <c r="AY136" s="19" t="s">
        <v>252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9" t="s">
        <v>76</v>
      </c>
      <c r="BK136" s="228">
        <f>ROUND(I136*H136,2)</f>
        <v>0</v>
      </c>
      <c r="BL136" s="19" t="s">
        <v>90</v>
      </c>
      <c r="BM136" s="227" t="s">
        <v>810</v>
      </c>
    </row>
    <row r="137" spans="1:65" s="2" customFormat="1" ht="14.4" customHeight="1">
      <c r="A137" s="40"/>
      <c r="B137" s="41"/>
      <c r="C137" s="216" t="s">
        <v>457</v>
      </c>
      <c r="D137" s="216" t="s">
        <v>254</v>
      </c>
      <c r="E137" s="217" t="s">
        <v>3156</v>
      </c>
      <c r="F137" s="218" t="s">
        <v>3157</v>
      </c>
      <c r="G137" s="219" t="s">
        <v>307</v>
      </c>
      <c r="H137" s="220">
        <v>5</v>
      </c>
      <c r="I137" s="221"/>
      <c r="J137" s="222">
        <f>ROUND(I137*H137,2)</f>
        <v>0</v>
      </c>
      <c r="K137" s="218" t="s">
        <v>19</v>
      </c>
      <c r="L137" s="46"/>
      <c r="M137" s="223" t="s">
        <v>19</v>
      </c>
      <c r="N137" s="224" t="s">
        <v>40</v>
      </c>
      <c r="O137" s="86"/>
      <c r="P137" s="225">
        <f>O137*H137</f>
        <v>0</v>
      </c>
      <c r="Q137" s="225">
        <v>8E-05</v>
      </c>
      <c r="R137" s="225">
        <f>Q137*H137</f>
        <v>0.0004</v>
      </c>
      <c r="S137" s="225">
        <v>0.001</v>
      </c>
      <c r="T137" s="226">
        <f>S137*H137</f>
        <v>0.005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7" t="s">
        <v>90</v>
      </c>
      <c r="AT137" s="227" t="s">
        <v>254</v>
      </c>
      <c r="AU137" s="227" t="s">
        <v>76</v>
      </c>
      <c r="AY137" s="19" t="s">
        <v>252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9" t="s">
        <v>76</v>
      </c>
      <c r="BK137" s="228">
        <f>ROUND(I137*H137,2)</f>
        <v>0</v>
      </c>
      <c r="BL137" s="19" t="s">
        <v>90</v>
      </c>
      <c r="BM137" s="227" t="s">
        <v>820</v>
      </c>
    </row>
    <row r="138" spans="1:65" s="2" customFormat="1" ht="37.8" customHeight="1">
      <c r="A138" s="40"/>
      <c r="B138" s="41"/>
      <c r="C138" s="216" t="s">
        <v>461</v>
      </c>
      <c r="D138" s="216" t="s">
        <v>254</v>
      </c>
      <c r="E138" s="217" t="s">
        <v>3158</v>
      </c>
      <c r="F138" s="218" t="s">
        <v>3159</v>
      </c>
      <c r="G138" s="219" t="s">
        <v>2648</v>
      </c>
      <c r="H138" s="220">
        <v>1</v>
      </c>
      <c r="I138" s="221"/>
      <c r="J138" s="222">
        <f>ROUND(I138*H138,2)</f>
        <v>0</v>
      </c>
      <c r="K138" s="218" t="s">
        <v>19</v>
      </c>
      <c r="L138" s="46"/>
      <c r="M138" s="223" t="s">
        <v>19</v>
      </c>
      <c r="N138" s="224" t="s">
        <v>40</v>
      </c>
      <c r="O138" s="86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7" t="s">
        <v>90</v>
      </c>
      <c r="AT138" s="227" t="s">
        <v>254</v>
      </c>
      <c r="AU138" s="227" t="s">
        <v>76</v>
      </c>
      <c r="AY138" s="19" t="s">
        <v>252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9" t="s">
        <v>76</v>
      </c>
      <c r="BK138" s="228">
        <f>ROUND(I138*H138,2)</f>
        <v>0</v>
      </c>
      <c r="BL138" s="19" t="s">
        <v>90</v>
      </c>
      <c r="BM138" s="227" t="s">
        <v>830</v>
      </c>
    </row>
    <row r="139" spans="1:65" s="2" customFormat="1" ht="37.8" customHeight="1">
      <c r="A139" s="40"/>
      <c r="B139" s="41"/>
      <c r="C139" s="216" t="s">
        <v>465</v>
      </c>
      <c r="D139" s="216" t="s">
        <v>254</v>
      </c>
      <c r="E139" s="217" t="s">
        <v>3160</v>
      </c>
      <c r="F139" s="218" t="s">
        <v>3161</v>
      </c>
      <c r="G139" s="219" t="s">
        <v>2648</v>
      </c>
      <c r="H139" s="220">
        <v>1</v>
      </c>
      <c r="I139" s="221"/>
      <c r="J139" s="222">
        <f>ROUND(I139*H139,2)</f>
        <v>0</v>
      </c>
      <c r="K139" s="218" t="s">
        <v>19</v>
      </c>
      <c r="L139" s="46"/>
      <c r="M139" s="223" t="s">
        <v>19</v>
      </c>
      <c r="N139" s="224" t="s">
        <v>40</v>
      </c>
      <c r="O139" s="86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7" t="s">
        <v>90</v>
      </c>
      <c r="AT139" s="227" t="s">
        <v>254</v>
      </c>
      <c r="AU139" s="227" t="s">
        <v>76</v>
      </c>
      <c r="AY139" s="19" t="s">
        <v>252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9" t="s">
        <v>76</v>
      </c>
      <c r="BK139" s="228">
        <f>ROUND(I139*H139,2)</f>
        <v>0</v>
      </c>
      <c r="BL139" s="19" t="s">
        <v>90</v>
      </c>
      <c r="BM139" s="227" t="s">
        <v>842</v>
      </c>
    </row>
    <row r="140" spans="1:65" s="2" customFormat="1" ht="14.4" customHeight="1">
      <c r="A140" s="40"/>
      <c r="B140" s="41"/>
      <c r="C140" s="216" t="s">
        <v>471</v>
      </c>
      <c r="D140" s="216" t="s">
        <v>254</v>
      </c>
      <c r="E140" s="217" t="s">
        <v>3162</v>
      </c>
      <c r="F140" s="218" t="s">
        <v>3163</v>
      </c>
      <c r="G140" s="219" t="s">
        <v>346</v>
      </c>
      <c r="H140" s="220">
        <v>70</v>
      </c>
      <c r="I140" s="221"/>
      <c r="J140" s="222">
        <f>ROUND(I140*H140,2)</f>
        <v>0</v>
      </c>
      <c r="K140" s="218" t="s">
        <v>19</v>
      </c>
      <c r="L140" s="46"/>
      <c r="M140" s="223" t="s">
        <v>19</v>
      </c>
      <c r="N140" s="224" t="s">
        <v>40</v>
      </c>
      <c r="O140" s="86"/>
      <c r="P140" s="225">
        <f>O140*H140</f>
        <v>0</v>
      </c>
      <c r="Q140" s="225">
        <v>0.00302</v>
      </c>
      <c r="R140" s="225">
        <f>Q140*H140</f>
        <v>0.2114</v>
      </c>
      <c r="S140" s="225">
        <v>0</v>
      </c>
      <c r="T140" s="22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7" t="s">
        <v>90</v>
      </c>
      <c r="AT140" s="227" t="s">
        <v>254</v>
      </c>
      <c r="AU140" s="227" t="s">
        <v>76</v>
      </c>
      <c r="AY140" s="19" t="s">
        <v>252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9" t="s">
        <v>76</v>
      </c>
      <c r="BK140" s="228">
        <f>ROUND(I140*H140,2)</f>
        <v>0</v>
      </c>
      <c r="BL140" s="19" t="s">
        <v>90</v>
      </c>
      <c r="BM140" s="227" t="s">
        <v>850</v>
      </c>
    </row>
    <row r="141" spans="1:65" s="2" customFormat="1" ht="14.4" customHeight="1">
      <c r="A141" s="40"/>
      <c r="B141" s="41"/>
      <c r="C141" s="216" t="s">
        <v>477</v>
      </c>
      <c r="D141" s="216" t="s">
        <v>254</v>
      </c>
      <c r="E141" s="217" t="s">
        <v>3164</v>
      </c>
      <c r="F141" s="218" t="s">
        <v>3165</v>
      </c>
      <c r="G141" s="219" t="s">
        <v>307</v>
      </c>
      <c r="H141" s="220">
        <v>70</v>
      </c>
      <c r="I141" s="221"/>
      <c r="J141" s="222">
        <f>ROUND(I141*H141,2)</f>
        <v>0</v>
      </c>
      <c r="K141" s="218" t="s">
        <v>19</v>
      </c>
      <c r="L141" s="46"/>
      <c r="M141" s="223" t="s">
        <v>19</v>
      </c>
      <c r="N141" s="224" t="s">
        <v>40</v>
      </c>
      <c r="O141" s="86"/>
      <c r="P141" s="225">
        <f>O141*H141</f>
        <v>0</v>
      </c>
      <c r="Q141" s="225">
        <v>0.00921</v>
      </c>
      <c r="R141" s="225">
        <f>Q141*H141</f>
        <v>0.6446999999999999</v>
      </c>
      <c r="S141" s="225">
        <v>0</v>
      </c>
      <c r="T141" s="22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7" t="s">
        <v>90</v>
      </c>
      <c r="AT141" s="227" t="s">
        <v>254</v>
      </c>
      <c r="AU141" s="227" t="s">
        <v>76</v>
      </c>
      <c r="AY141" s="19" t="s">
        <v>252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9" t="s">
        <v>76</v>
      </c>
      <c r="BK141" s="228">
        <f>ROUND(I141*H141,2)</f>
        <v>0</v>
      </c>
      <c r="BL141" s="19" t="s">
        <v>90</v>
      </c>
      <c r="BM141" s="227" t="s">
        <v>858</v>
      </c>
    </row>
    <row r="142" spans="1:65" s="2" customFormat="1" ht="14.4" customHeight="1">
      <c r="A142" s="40"/>
      <c r="B142" s="41"/>
      <c r="C142" s="216" t="s">
        <v>483</v>
      </c>
      <c r="D142" s="216" t="s">
        <v>254</v>
      </c>
      <c r="E142" s="217" t="s">
        <v>3166</v>
      </c>
      <c r="F142" s="218" t="s">
        <v>3167</v>
      </c>
      <c r="G142" s="219" t="s">
        <v>346</v>
      </c>
      <c r="H142" s="220">
        <v>600</v>
      </c>
      <c r="I142" s="221"/>
      <c r="J142" s="222">
        <f>ROUND(I142*H142,2)</f>
        <v>0</v>
      </c>
      <c r="K142" s="218" t="s">
        <v>19</v>
      </c>
      <c r="L142" s="46"/>
      <c r="M142" s="223" t="s">
        <v>19</v>
      </c>
      <c r="N142" s="224" t="s">
        <v>40</v>
      </c>
      <c r="O142" s="86"/>
      <c r="P142" s="225">
        <f>O142*H142</f>
        <v>0</v>
      </c>
      <c r="Q142" s="225">
        <v>0.00187</v>
      </c>
      <c r="R142" s="225">
        <f>Q142*H142</f>
        <v>1.1219999999999999</v>
      </c>
      <c r="S142" s="225">
        <v>0</v>
      </c>
      <c r="T142" s="22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7" t="s">
        <v>90</v>
      </c>
      <c r="AT142" s="227" t="s">
        <v>254</v>
      </c>
      <c r="AU142" s="227" t="s">
        <v>76</v>
      </c>
      <c r="AY142" s="19" t="s">
        <v>252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9" t="s">
        <v>76</v>
      </c>
      <c r="BK142" s="228">
        <f>ROUND(I142*H142,2)</f>
        <v>0</v>
      </c>
      <c r="BL142" s="19" t="s">
        <v>90</v>
      </c>
      <c r="BM142" s="227" t="s">
        <v>869</v>
      </c>
    </row>
    <row r="143" spans="1:65" s="2" customFormat="1" ht="14.4" customHeight="1">
      <c r="A143" s="40"/>
      <c r="B143" s="41"/>
      <c r="C143" s="216" t="s">
        <v>490</v>
      </c>
      <c r="D143" s="216" t="s">
        <v>254</v>
      </c>
      <c r="E143" s="217" t="s">
        <v>3168</v>
      </c>
      <c r="F143" s="218" t="s">
        <v>3169</v>
      </c>
      <c r="G143" s="219" t="s">
        <v>307</v>
      </c>
      <c r="H143" s="220">
        <v>600</v>
      </c>
      <c r="I143" s="221"/>
      <c r="J143" s="222">
        <f>ROUND(I143*H143,2)</f>
        <v>0</v>
      </c>
      <c r="K143" s="218" t="s">
        <v>19</v>
      </c>
      <c r="L143" s="46"/>
      <c r="M143" s="223" t="s">
        <v>19</v>
      </c>
      <c r="N143" s="224" t="s">
        <v>40</v>
      </c>
      <c r="O143" s="86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7" t="s">
        <v>90</v>
      </c>
      <c r="AT143" s="227" t="s">
        <v>254</v>
      </c>
      <c r="AU143" s="227" t="s">
        <v>76</v>
      </c>
      <c r="AY143" s="19" t="s">
        <v>252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9" t="s">
        <v>76</v>
      </c>
      <c r="BK143" s="228">
        <f>ROUND(I143*H143,2)</f>
        <v>0</v>
      </c>
      <c r="BL143" s="19" t="s">
        <v>90</v>
      </c>
      <c r="BM143" s="227" t="s">
        <v>879</v>
      </c>
    </row>
    <row r="144" spans="1:65" s="2" customFormat="1" ht="24.15" customHeight="1">
      <c r="A144" s="40"/>
      <c r="B144" s="41"/>
      <c r="C144" s="216" t="s">
        <v>498</v>
      </c>
      <c r="D144" s="216" t="s">
        <v>254</v>
      </c>
      <c r="E144" s="217" t="s">
        <v>3170</v>
      </c>
      <c r="F144" s="218" t="s">
        <v>3171</v>
      </c>
      <c r="G144" s="219" t="s">
        <v>2648</v>
      </c>
      <c r="H144" s="220">
        <v>1</v>
      </c>
      <c r="I144" s="221"/>
      <c r="J144" s="222">
        <f>ROUND(I144*H144,2)</f>
        <v>0</v>
      </c>
      <c r="K144" s="218" t="s">
        <v>19</v>
      </c>
      <c r="L144" s="46"/>
      <c r="M144" s="223" t="s">
        <v>19</v>
      </c>
      <c r="N144" s="224" t="s">
        <v>40</v>
      </c>
      <c r="O144" s="86"/>
      <c r="P144" s="225">
        <f>O144*H144</f>
        <v>0</v>
      </c>
      <c r="Q144" s="225">
        <v>0</v>
      </c>
      <c r="R144" s="225">
        <f>Q144*H144</f>
        <v>0</v>
      </c>
      <c r="S144" s="225">
        <v>0</v>
      </c>
      <c r="T144" s="22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7" t="s">
        <v>90</v>
      </c>
      <c r="AT144" s="227" t="s">
        <v>254</v>
      </c>
      <c r="AU144" s="227" t="s">
        <v>76</v>
      </c>
      <c r="AY144" s="19" t="s">
        <v>252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9" t="s">
        <v>76</v>
      </c>
      <c r="BK144" s="228">
        <f>ROUND(I144*H144,2)</f>
        <v>0</v>
      </c>
      <c r="BL144" s="19" t="s">
        <v>90</v>
      </c>
      <c r="BM144" s="227" t="s">
        <v>887</v>
      </c>
    </row>
    <row r="145" spans="1:65" s="2" customFormat="1" ht="24.15" customHeight="1">
      <c r="A145" s="40"/>
      <c r="B145" s="41"/>
      <c r="C145" s="216" t="s">
        <v>559</v>
      </c>
      <c r="D145" s="216" t="s">
        <v>254</v>
      </c>
      <c r="E145" s="217" t="s">
        <v>3172</v>
      </c>
      <c r="F145" s="218" t="s">
        <v>3173</v>
      </c>
      <c r="G145" s="219" t="s">
        <v>2648</v>
      </c>
      <c r="H145" s="220">
        <v>6</v>
      </c>
      <c r="I145" s="221"/>
      <c r="J145" s="222">
        <f>ROUND(I145*H145,2)</f>
        <v>0</v>
      </c>
      <c r="K145" s="218" t="s">
        <v>19</v>
      </c>
      <c r="L145" s="46"/>
      <c r="M145" s="223" t="s">
        <v>19</v>
      </c>
      <c r="N145" s="224" t="s">
        <v>40</v>
      </c>
      <c r="O145" s="86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7" t="s">
        <v>90</v>
      </c>
      <c r="AT145" s="227" t="s">
        <v>254</v>
      </c>
      <c r="AU145" s="227" t="s">
        <v>76</v>
      </c>
      <c r="AY145" s="19" t="s">
        <v>252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9" t="s">
        <v>76</v>
      </c>
      <c r="BK145" s="228">
        <f>ROUND(I145*H145,2)</f>
        <v>0</v>
      </c>
      <c r="BL145" s="19" t="s">
        <v>90</v>
      </c>
      <c r="BM145" s="227" t="s">
        <v>895</v>
      </c>
    </row>
    <row r="146" spans="1:65" s="2" customFormat="1" ht="14.4" customHeight="1">
      <c r="A146" s="40"/>
      <c r="B146" s="41"/>
      <c r="C146" s="216" t="s">
        <v>574</v>
      </c>
      <c r="D146" s="216" t="s">
        <v>254</v>
      </c>
      <c r="E146" s="217" t="s">
        <v>3174</v>
      </c>
      <c r="F146" s="218" t="s">
        <v>3175</v>
      </c>
      <c r="G146" s="219" t="s">
        <v>346</v>
      </c>
      <c r="H146" s="220">
        <v>30</v>
      </c>
      <c r="I146" s="221"/>
      <c r="J146" s="222">
        <f>ROUND(I146*H146,2)</f>
        <v>0</v>
      </c>
      <c r="K146" s="218" t="s">
        <v>19</v>
      </c>
      <c r="L146" s="46"/>
      <c r="M146" s="223" t="s">
        <v>19</v>
      </c>
      <c r="N146" s="224" t="s">
        <v>40</v>
      </c>
      <c r="O146" s="86"/>
      <c r="P146" s="225">
        <f>O146*H146</f>
        <v>0</v>
      </c>
      <c r="Q146" s="225">
        <v>0.00049</v>
      </c>
      <c r="R146" s="225">
        <f>Q146*H146</f>
        <v>0.0147</v>
      </c>
      <c r="S146" s="225">
        <v>0.005</v>
      </c>
      <c r="T146" s="226">
        <f>S146*H146</f>
        <v>0.15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7" t="s">
        <v>90</v>
      </c>
      <c r="AT146" s="227" t="s">
        <v>254</v>
      </c>
      <c r="AU146" s="227" t="s">
        <v>76</v>
      </c>
      <c r="AY146" s="19" t="s">
        <v>252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9" t="s">
        <v>76</v>
      </c>
      <c r="BK146" s="228">
        <f>ROUND(I146*H146,2)</f>
        <v>0</v>
      </c>
      <c r="BL146" s="19" t="s">
        <v>90</v>
      </c>
      <c r="BM146" s="227" t="s">
        <v>903</v>
      </c>
    </row>
    <row r="147" spans="1:65" s="2" customFormat="1" ht="14.4" customHeight="1">
      <c r="A147" s="40"/>
      <c r="B147" s="41"/>
      <c r="C147" s="216" t="s">
        <v>612</v>
      </c>
      <c r="D147" s="216" t="s">
        <v>254</v>
      </c>
      <c r="E147" s="217" t="s">
        <v>3176</v>
      </c>
      <c r="F147" s="218" t="s">
        <v>3177</v>
      </c>
      <c r="G147" s="219" t="s">
        <v>346</v>
      </c>
      <c r="H147" s="220">
        <v>30</v>
      </c>
      <c r="I147" s="221"/>
      <c r="J147" s="222">
        <f>ROUND(I147*H147,2)</f>
        <v>0</v>
      </c>
      <c r="K147" s="218" t="s">
        <v>19</v>
      </c>
      <c r="L147" s="46"/>
      <c r="M147" s="223" t="s">
        <v>19</v>
      </c>
      <c r="N147" s="224" t="s">
        <v>40</v>
      </c>
      <c r="O147" s="86"/>
      <c r="P147" s="225">
        <f>O147*H147</f>
        <v>0</v>
      </c>
      <c r="Q147" s="225">
        <v>0.00433</v>
      </c>
      <c r="R147" s="225">
        <f>Q147*H147</f>
        <v>0.1299</v>
      </c>
      <c r="S147" s="225">
        <v>0</v>
      </c>
      <c r="T147" s="22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7" t="s">
        <v>90</v>
      </c>
      <c r="AT147" s="227" t="s">
        <v>254</v>
      </c>
      <c r="AU147" s="227" t="s">
        <v>76</v>
      </c>
      <c r="AY147" s="19" t="s">
        <v>252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9" t="s">
        <v>76</v>
      </c>
      <c r="BK147" s="228">
        <f>ROUND(I147*H147,2)</f>
        <v>0</v>
      </c>
      <c r="BL147" s="19" t="s">
        <v>90</v>
      </c>
      <c r="BM147" s="227" t="s">
        <v>911</v>
      </c>
    </row>
    <row r="148" spans="1:65" s="2" customFormat="1" ht="14.4" customHeight="1">
      <c r="A148" s="40"/>
      <c r="B148" s="41"/>
      <c r="C148" s="216" t="s">
        <v>616</v>
      </c>
      <c r="D148" s="216" t="s">
        <v>254</v>
      </c>
      <c r="E148" s="217" t="s">
        <v>3178</v>
      </c>
      <c r="F148" s="218" t="s">
        <v>3179</v>
      </c>
      <c r="G148" s="219" t="s">
        <v>346</v>
      </c>
      <c r="H148" s="220">
        <v>50</v>
      </c>
      <c r="I148" s="221"/>
      <c r="J148" s="222">
        <f>ROUND(I148*H148,2)</f>
        <v>0</v>
      </c>
      <c r="K148" s="218" t="s">
        <v>19</v>
      </c>
      <c r="L148" s="46"/>
      <c r="M148" s="223" t="s">
        <v>19</v>
      </c>
      <c r="N148" s="224" t="s">
        <v>40</v>
      </c>
      <c r="O148" s="86"/>
      <c r="P148" s="225">
        <f>O148*H148</f>
        <v>0</v>
      </c>
      <c r="Q148" s="225">
        <v>0.00049</v>
      </c>
      <c r="R148" s="225">
        <f>Q148*H148</f>
        <v>0.0245</v>
      </c>
      <c r="S148" s="225">
        <v>0.002</v>
      </c>
      <c r="T148" s="226">
        <f>S148*H148</f>
        <v>0.1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7" t="s">
        <v>90</v>
      </c>
      <c r="AT148" s="227" t="s">
        <v>254</v>
      </c>
      <c r="AU148" s="227" t="s">
        <v>76</v>
      </c>
      <c r="AY148" s="19" t="s">
        <v>252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9" t="s">
        <v>76</v>
      </c>
      <c r="BK148" s="228">
        <f>ROUND(I148*H148,2)</f>
        <v>0</v>
      </c>
      <c r="BL148" s="19" t="s">
        <v>90</v>
      </c>
      <c r="BM148" s="227" t="s">
        <v>919</v>
      </c>
    </row>
    <row r="149" spans="1:65" s="2" customFormat="1" ht="14.4" customHeight="1">
      <c r="A149" s="40"/>
      <c r="B149" s="41"/>
      <c r="C149" s="216" t="s">
        <v>622</v>
      </c>
      <c r="D149" s="216" t="s">
        <v>254</v>
      </c>
      <c r="E149" s="217" t="s">
        <v>3180</v>
      </c>
      <c r="F149" s="218" t="s">
        <v>3181</v>
      </c>
      <c r="G149" s="219" t="s">
        <v>346</v>
      </c>
      <c r="H149" s="220">
        <v>50</v>
      </c>
      <c r="I149" s="221"/>
      <c r="J149" s="222">
        <f>ROUND(I149*H149,2)</f>
        <v>0</v>
      </c>
      <c r="K149" s="218" t="s">
        <v>19</v>
      </c>
      <c r="L149" s="46"/>
      <c r="M149" s="223" t="s">
        <v>19</v>
      </c>
      <c r="N149" s="224" t="s">
        <v>40</v>
      </c>
      <c r="O149" s="86"/>
      <c r="P149" s="225">
        <f>O149*H149</f>
        <v>0</v>
      </c>
      <c r="Q149" s="225">
        <v>0.00433</v>
      </c>
      <c r="R149" s="225">
        <f>Q149*H149</f>
        <v>0.21649999999999997</v>
      </c>
      <c r="S149" s="225">
        <v>0</v>
      </c>
      <c r="T149" s="22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7" t="s">
        <v>90</v>
      </c>
      <c r="AT149" s="227" t="s">
        <v>254</v>
      </c>
      <c r="AU149" s="227" t="s">
        <v>76</v>
      </c>
      <c r="AY149" s="19" t="s">
        <v>252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9" t="s">
        <v>76</v>
      </c>
      <c r="BK149" s="228">
        <f>ROUND(I149*H149,2)</f>
        <v>0</v>
      </c>
      <c r="BL149" s="19" t="s">
        <v>90</v>
      </c>
      <c r="BM149" s="227" t="s">
        <v>927</v>
      </c>
    </row>
    <row r="150" spans="1:65" s="2" customFormat="1" ht="14.4" customHeight="1">
      <c r="A150" s="40"/>
      <c r="B150" s="41"/>
      <c r="C150" s="216" t="s">
        <v>627</v>
      </c>
      <c r="D150" s="216" t="s">
        <v>254</v>
      </c>
      <c r="E150" s="217" t="s">
        <v>3182</v>
      </c>
      <c r="F150" s="218" t="s">
        <v>3183</v>
      </c>
      <c r="G150" s="219" t="s">
        <v>2648</v>
      </c>
      <c r="H150" s="220">
        <v>40</v>
      </c>
      <c r="I150" s="221"/>
      <c r="J150" s="222">
        <f>ROUND(I150*H150,2)</f>
        <v>0</v>
      </c>
      <c r="K150" s="218" t="s">
        <v>19</v>
      </c>
      <c r="L150" s="46"/>
      <c r="M150" s="223" t="s">
        <v>19</v>
      </c>
      <c r="N150" s="224" t="s">
        <v>40</v>
      </c>
      <c r="O150" s="86"/>
      <c r="P150" s="225">
        <f>O150*H150</f>
        <v>0</v>
      </c>
      <c r="Q150" s="225">
        <v>0</v>
      </c>
      <c r="R150" s="225">
        <f>Q150*H150</f>
        <v>0</v>
      </c>
      <c r="S150" s="225">
        <v>0</v>
      </c>
      <c r="T150" s="22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7" t="s">
        <v>90</v>
      </c>
      <c r="AT150" s="227" t="s">
        <v>254</v>
      </c>
      <c r="AU150" s="227" t="s">
        <v>76</v>
      </c>
      <c r="AY150" s="19" t="s">
        <v>252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9" t="s">
        <v>76</v>
      </c>
      <c r="BK150" s="228">
        <f>ROUND(I150*H150,2)</f>
        <v>0</v>
      </c>
      <c r="BL150" s="19" t="s">
        <v>90</v>
      </c>
      <c r="BM150" s="227" t="s">
        <v>937</v>
      </c>
    </row>
    <row r="151" spans="1:65" s="2" customFormat="1" ht="14.4" customHeight="1">
      <c r="A151" s="40"/>
      <c r="B151" s="41"/>
      <c r="C151" s="216" t="s">
        <v>631</v>
      </c>
      <c r="D151" s="216" t="s">
        <v>254</v>
      </c>
      <c r="E151" s="217" t="s">
        <v>3184</v>
      </c>
      <c r="F151" s="218" t="s">
        <v>3185</v>
      </c>
      <c r="G151" s="219" t="s">
        <v>2648</v>
      </c>
      <c r="H151" s="220">
        <v>20</v>
      </c>
      <c r="I151" s="221"/>
      <c r="J151" s="222">
        <f>ROUND(I151*H151,2)</f>
        <v>0</v>
      </c>
      <c r="K151" s="218" t="s">
        <v>19</v>
      </c>
      <c r="L151" s="46"/>
      <c r="M151" s="223" t="s">
        <v>19</v>
      </c>
      <c r="N151" s="224" t="s">
        <v>40</v>
      </c>
      <c r="O151" s="86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7" t="s">
        <v>90</v>
      </c>
      <c r="AT151" s="227" t="s">
        <v>254</v>
      </c>
      <c r="AU151" s="227" t="s">
        <v>76</v>
      </c>
      <c r="AY151" s="19" t="s">
        <v>252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9" t="s">
        <v>76</v>
      </c>
      <c r="BK151" s="228">
        <f>ROUND(I151*H151,2)</f>
        <v>0</v>
      </c>
      <c r="BL151" s="19" t="s">
        <v>90</v>
      </c>
      <c r="BM151" s="227" t="s">
        <v>950</v>
      </c>
    </row>
    <row r="152" spans="1:65" s="2" customFormat="1" ht="24.15" customHeight="1">
      <c r="A152" s="40"/>
      <c r="B152" s="41"/>
      <c r="C152" s="216" t="s">
        <v>654</v>
      </c>
      <c r="D152" s="216" t="s">
        <v>254</v>
      </c>
      <c r="E152" s="217" t="s">
        <v>3186</v>
      </c>
      <c r="F152" s="218" t="s">
        <v>3187</v>
      </c>
      <c r="G152" s="219" t="s">
        <v>346</v>
      </c>
      <c r="H152" s="220">
        <v>120</v>
      </c>
      <c r="I152" s="221"/>
      <c r="J152" s="222">
        <f>ROUND(I152*H152,2)</f>
        <v>0</v>
      </c>
      <c r="K152" s="218" t="s">
        <v>19</v>
      </c>
      <c r="L152" s="46"/>
      <c r="M152" s="223" t="s">
        <v>19</v>
      </c>
      <c r="N152" s="224" t="s">
        <v>40</v>
      </c>
      <c r="O152" s="86"/>
      <c r="P152" s="225">
        <f>O152*H152</f>
        <v>0</v>
      </c>
      <c r="Q152" s="225">
        <v>6E-05</v>
      </c>
      <c r="R152" s="225">
        <f>Q152*H152</f>
        <v>0.0072</v>
      </c>
      <c r="S152" s="225">
        <v>0</v>
      </c>
      <c r="T152" s="22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7" t="s">
        <v>90</v>
      </c>
      <c r="AT152" s="227" t="s">
        <v>254</v>
      </c>
      <c r="AU152" s="227" t="s">
        <v>76</v>
      </c>
      <c r="AY152" s="19" t="s">
        <v>252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9" t="s">
        <v>76</v>
      </c>
      <c r="BK152" s="228">
        <f>ROUND(I152*H152,2)</f>
        <v>0</v>
      </c>
      <c r="BL152" s="19" t="s">
        <v>90</v>
      </c>
      <c r="BM152" s="227" t="s">
        <v>959</v>
      </c>
    </row>
    <row r="153" spans="1:65" s="2" customFormat="1" ht="14.4" customHeight="1">
      <c r="A153" s="40"/>
      <c r="B153" s="41"/>
      <c r="C153" s="216" t="s">
        <v>666</v>
      </c>
      <c r="D153" s="216" t="s">
        <v>254</v>
      </c>
      <c r="E153" s="217" t="s">
        <v>3188</v>
      </c>
      <c r="F153" s="218" t="s">
        <v>3189</v>
      </c>
      <c r="G153" s="219" t="s">
        <v>346</v>
      </c>
      <c r="H153" s="220">
        <v>500</v>
      </c>
      <c r="I153" s="221"/>
      <c r="J153" s="222">
        <f>ROUND(I153*H153,2)</f>
        <v>0</v>
      </c>
      <c r="K153" s="218" t="s">
        <v>19</v>
      </c>
      <c r="L153" s="46"/>
      <c r="M153" s="223" t="s">
        <v>19</v>
      </c>
      <c r="N153" s="224" t="s">
        <v>40</v>
      </c>
      <c r="O153" s="86"/>
      <c r="P153" s="225">
        <f>O153*H153</f>
        <v>0</v>
      </c>
      <c r="Q153" s="225">
        <v>0</v>
      </c>
      <c r="R153" s="225">
        <f>Q153*H153</f>
        <v>0</v>
      </c>
      <c r="S153" s="225">
        <v>0</v>
      </c>
      <c r="T153" s="22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7" t="s">
        <v>90</v>
      </c>
      <c r="AT153" s="227" t="s">
        <v>254</v>
      </c>
      <c r="AU153" s="227" t="s">
        <v>76</v>
      </c>
      <c r="AY153" s="19" t="s">
        <v>252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9" t="s">
        <v>76</v>
      </c>
      <c r="BK153" s="228">
        <f>ROUND(I153*H153,2)</f>
        <v>0</v>
      </c>
      <c r="BL153" s="19" t="s">
        <v>90</v>
      </c>
      <c r="BM153" s="227" t="s">
        <v>968</v>
      </c>
    </row>
    <row r="154" spans="1:65" s="2" customFormat="1" ht="14.4" customHeight="1">
      <c r="A154" s="40"/>
      <c r="B154" s="41"/>
      <c r="C154" s="216" t="s">
        <v>670</v>
      </c>
      <c r="D154" s="216" t="s">
        <v>254</v>
      </c>
      <c r="E154" s="217" t="s">
        <v>3190</v>
      </c>
      <c r="F154" s="218" t="s">
        <v>3191</v>
      </c>
      <c r="G154" s="219" t="s">
        <v>346</v>
      </c>
      <c r="H154" s="220">
        <v>500</v>
      </c>
      <c r="I154" s="221"/>
      <c r="J154" s="222">
        <f>ROUND(I154*H154,2)</f>
        <v>0</v>
      </c>
      <c r="K154" s="218" t="s">
        <v>19</v>
      </c>
      <c r="L154" s="46"/>
      <c r="M154" s="223" t="s">
        <v>19</v>
      </c>
      <c r="N154" s="224" t="s">
        <v>40</v>
      </c>
      <c r="O154" s="86"/>
      <c r="P154" s="225">
        <f>O154*H154</f>
        <v>0</v>
      </c>
      <c r="Q154" s="225">
        <v>8E-05</v>
      </c>
      <c r="R154" s="225">
        <f>Q154*H154</f>
        <v>0.04</v>
      </c>
      <c r="S154" s="225">
        <v>0</v>
      </c>
      <c r="T154" s="22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7" t="s">
        <v>90</v>
      </c>
      <c r="AT154" s="227" t="s">
        <v>254</v>
      </c>
      <c r="AU154" s="227" t="s">
        <v>76</v>
      </c>
      <c r="AY154" s="19" t="s">
        <v>252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9" t="s">
        <v>76</v>
      </c>
      <c r="BK154" s="228">
        <f>ROUND(I154*H154,2)</f>
        <v>0</v>
      </c>
      <c r="BL154" s="19" t="s">
        <v>90</v>
      </c>
      <c r="BM154" s="227" t="s">
        <v>976</v>
      </c>
    </row>
    <row r="155" spans="1:65" s="2" customFormat="1" ht="14.4" customHeight="1">
      <c r="A155" s="40"/>
      <c r="B155" s="41"/>
      <c r="C155" s="216" t="s">
        <v>675</v>
      </c>
      <c r="D155" s="216" t="s">
        <v>254</v>
      </c>
      <c r="E155" s="217" t="s">
        <v>3192</v>
      </c>
      <c r="F155" s="218" t="s">
        <v>3193</v>
      </c>
      <c r="G155" s="219" t="s">
        <v>307</v>
      </c>
      <c r="H155" s="220">
        <v>500</v>
      </c>
      <c r="I155" s="221"/>
      <c r="J155" s="222">
        <f>ROUND(I155*H155,2)</f>
        <v>0</v>
      </c>
      <c r="K155" s="218" t="s">
        <v>19</v>
      </c>
      <c r="L155" s="46"/>
      <c r="M155" s="223" t="s">
        <v>19</v>
      </c>
      <c r="N155" s="224" t="s">
        <v>40</v>
      </c>
      <c r="O155" s="86"/>
      <c r="P155" s="225">
        <f>O155*H155</f>
        <v>0</v>
      </c>
      <c r="Q155" s="225">
        <v>0</v>
      </c>
      <c r="R155" s="225">
        <f>Q155*H155</f>
        <v>0</v>
      </c>
      <c r="S155" s="225">
        <v>0</v>
      </c>
      <c r="T155" s="22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7" t="s">
        <v>90</v>
      </c>
      <c r="AT155" s="227" t="s">
        <v>254</v>
      </c>
      <c r="AU155" s="227" t="s">
        <v>76</v>
      </c>
      <c r="AY155" s="19" t="s">
        <v>252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9" t="s">
        <v>76</v>
      </c>
      <c r="BK155" s="228">
        <f>ROUND(I155*H155,2)</f>
        <v>0</v>
      </c>
      <c r="BL155" s="19" t="s">
        <v>90</v>
      </c>
      <c r="BM155" s="227" t="s">
        <v>992</v>
      </c>
    </row>
    <row r="156" spans="1:65" s="2" customFormat="1" ht="14.4" customHeight="1">
      <c r="A156" s="40"/>
      <c r="B156" s="41"/>
      <c r="C156" s="216" t="s">
        <v>688</v>
      </c>
      <c r="D156" s="216" t="s">
        <v>254</v>
      </c>
      <c r="E156" s="217" t="s">
        <v>3194</v>
      </c>
      <c r="F156" s="218" t="s">
        <v>3073</v>
      </c>
      <c r="G156" s="219" t="s">
        <v>2648</v>
      </c>
      <c r="H156" s="220">
        <v>1</v>
      </c>
      <c r="I156" s="221"/>
      <c r="J156" s="222">
        <f>ROUND(I156*H156,2)</f>
        <v>0</v>
      </c>
      <c r="K156" s="218" t="s">
        <v>19</v>
      </c>
      <c r="L156" s="46"/>
      <c r="M156" s="223" t="s">
        <v>19</v>
      </c>
      <c r="N156" s="224" t="s">
        <v>40</v>
      </c>
      <c r="O156" s="86"/>
      <c r="P156" s="225">
        <f>O156*H156</f>
        <v>0</v>
      </c>
      <c r="Q156" s="225">
        <v>0</v>
      </c>
      <c r="R156" s="225">
        <f>Q156*H156</f>
        <v>0</v>
      </c>
      <c r="S156" s="225">
        <v>0</v>
      </c>
      <c r="T156" s="22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7" t="s">
        <v>90</v>
      </c>
      <c r="AT156" s="227" t="s">
        <v>254</v>
      </c>
      <c r="AU156" s="227" t="s">
        <v>76</v>
      </c>
      <c r="AY156" s="19" t="s">
        <v>252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9" t="s">
        <v>76</v>
      </c>
      <c r="BK156" s="228">
        <f>ROUND(I156*H156,2)</f>
        <v>0</v>
      </c>
      <c r="BL156" s="19" t="s">
        <v>90</v>
      </c>
      <c r="BM156" s="227" t="s">
        <v>1001</v>
      </c>
    </row>
    <row r="157" spans="1:65" s="2" customFormat="1" ht="24.15" customHeight="1">
      <c r="A157" s="40"/>
      <c r="B157" s="41"/>
      <c r="C157" s="216" t="s">
        <v>692</v>
      </c>
      <c r="D157" s="216" t="s">
        <v>254</v>
      </c>
      <c r="E157" s="217" t="s">
        <v>3195</v>
      </c>
      <c r="F157" s="218" t="s">
        <v>3075</v>
      </c>
      <c r="G157" s="219" t="s">
        <v>2648</v>
      </c>
      <c r="H157" s="220">
        <v>1</v>
      </c>
      <c r="I157" s="221"/>
      <c r="J157" s="222">
        <f>ROUND(I157*H157,2)</f>
        <v>0</v>
      </c>
      <c r="K157" s="218" t="s">
        <v>19</v>
      </c>
      <c r="L157" s="46"/>
      <c r="M157" s="223" t="s">
        <v>19</v>
      </c>
      <c r="N157" s="224" t="s">
        <v>40</v>
      </c>
      <c r="O157" s="86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7" t="s">
        <v>90</v>
      </c>
      <c r="AT157" s="227" t="s">
        <v>254</v>
      </c>
      <c r="AU157" s="227" t="s">
        <v>76</v>
      </c>
      <c r="AY157" s="19" t="s">
        <v>252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9" t="s">
        <v>76</v>
      </c>
      <c r="BK157" s="228">
        <f>ROUND(I157*H157,2)</f>
        <v>0</v>
      </c>
      <c r="BL157" s="19" t="s">
        <v>90</v>
      </c>
      <c r="BM157" s="227" t="s">
        <v>1010</v>
      </c>
    </row>
    <row r="158" spans="1:63" s="12" customFormat="1" ht="25.9" customHeight="1">
      <c r="A158" s="12"/>
      <c r="B158" s="200"/>
      <c r="C158" s="201"/>
      <c r="D158" s="202" t="s">
        <v>68</v>
      </c>
      <c r="E158" s="203" t="s">
        <v>3196</v>
      </c>
      <c r="F158" s="203" t="s">
        <v>3197</v>
      </c>
      <c r="G158" s="201"/>
      <c r="H158" s="201"/>
      <c r="I158" s="204"/>
      <c r="J158" s="205">
        <f>BK158</f>
        <v>0</v>
      </c>
      <c r="K158" s="201"/>
      <c r="L158" s="206"/>
      <c r="M158" s="207"/>
      <c r="N158" s="208"/>
      <c r="O158" s="208"/>
      <c r="P158" s="209">
        <f>SUM(P159:P211)</f>
        <v>0</v>
      </c>
      <c r="Q158" s="208"/>
      <c r="R158" s="209">
        <f>SUM(R159:R211)</f>
        <v>1.6432499999999999</v>
      </c>
      <c r="S158" s="208"/>
      <c r="T158" s="210">
        <f>SUM(T159:T211)</f>
        <v>0.8540000000000001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1" t="s">
        <v>76</v>
      </c>
      <c r="AT158" s="212" t="s">
        <v>68</v>
      </c>
      <c r="AU158" s="212" t="s">
        <v>69</v>
      </c>
      <c r="AY158" s="211" t="s">
        <v>252</v>
      </c>
      <c r="BK158" s="213">
        <f>SUM(BK159:BK211)</f>
        <v>0</v>
      </c>
    </row>
    <row r="159" spans="1:65" s="2" customFormat="1" ht="24.15" customHeight="1">
      <c r="A159" s="40"/>
      <c r="B159" s="41"/>
      <c r="C159" s="216" t="s">
        <v>699</v>
      </c>
      <c r="D159" s="216" t="s">
        <v>254</v>
      </c>
      <c r="E159" s="217" t="s">
        <v>3198</v>
      </c>
      <c r="F159" s="218" t="s">
        <v>3199</v>
      </c>
      <c r="G159" s="219" t="s">
        <v>346</v>
      </c>
      <c r="H159" s="220">
        <v>300</v>
      </c>
      <c r="I159" s="221"/>
      <c r="J159" s="222">
        <f>ROUND(I159*H159,2)</f>
        <v>0</v>
      </c>
      <c r="K159" s="218" t="s">
        <v>19</v>
      </c>
      <c r="L159" s="46"/>
      <c r="M159" s="223" t="s">
        <v>19</v>
      </c>
      <c r="N159" s="224" t="s">
        <v>40</v>
      </c>
      <c r="O159" s="86"/>
      <c r="P159" s="225">
        <f>O159*H159</f>
        <v>0</v>
      </c>
      <c r="Q159" s="225">
        <v>0.00016</v>
      </c>
      <c r="R159" s="225">
        <f>Q159*H159</f>
        <v>0.048</v>
      </c>
      <c r="S159" s="225">
        <v>0</v>
      </c>
      <c r="T159" s="22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7" t="s">
        <v>90</v>
      </c>
      <c r="AT159" s="227" t="s">
        <v>254</v>
      </c>
      <c r="AU159" s="227" t="s">
        <v>76</v>
      </c>
      <c r="AY159" s="19" t="s">
        <v>252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9" t="s">
        <v>76</v>
      </c>
      <c r="BK159" s="228">
        <f>ROUND(I159*H159,2)</f>
        <v>0</v>
      </c>
      <c r="BL159" s="19" t="s">
        <v>90</v>
      </c>
      <c r="BM159" s="227" t="s">
        <v>1021</v>
      </c>
    </row>
    <row r="160" spans="1:65" s="2" customFormat="1" ht="24.15" customHeight="1">
      <c r="A160" s="40"/>
      <c r="B160" s="41"/>
      <c r="C160" s="216" t="s">
        <v>705</v>
      </c>
      <c r="D160" s="216" t="s">
        <v>254</v>
      </c>
      <c r="E160" s="217" t="s">
        <v>3091</v>
      </c>
      <c r="F160" s="218" t="s">
        <v>3092</v>
      </c>
      <c r="G160" s="219" t="s">
        <v>346</v>
      </c>
      <c r="H160" s="220">
        <v>330</v>
      </c>
      <c r="I160" s="221"/>
      <c r="J160" s="222">
        <f>ROUND(I160*H160,2)</f>
        <v>0</v>
      </c>
      <c r="K160" s="218" t="s">
        <v>19</v>
      </c>
      <c r="L160" s="46"/>
      <c r="M160" s="223" t="s">
        <v>19</v>
      </c>
      <c r="N160" s="224" t="s">
        <v>40</v>
      </c>
      <c r="O160" s="86"/>
      <c r="P160" s="225">
        <f>O160*H160</f>
        <v>0</v>
      </c>
      <c r="Q160" s="225">
        <v>0.00023</v>
      </c>
      <c r="R160" s="225">
        <f>Q160*H160</f>
        <v>0.07590000000000001</v>
      </c>
      <c r="S160" s="225">
        <v>0</v>
      </c>
      <c r="T160" s="22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7" t="s">
        <v>90</v>
      </c>
      <c r="AT160" s="227" t="s">
        <v>254</v>
      </c>
      <c r="AU160" s="227" t="s">
        <v>76</v>
      </c>
      <c r="AY160" s="19" t="s">
        <v>252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9" t="s">
        <v>76</v>
      </c>
      <c r="BK160" s="228">
        <f>ROUND(I160*H160,2)</f>
        <v>0</v>
      </c>
      <c r="BL160" s="19" t="s">
        <v>90</v>
      </c>
      <c r="BM160" s="227" t="s">
        <v>1031</v>
      </c>
    </row>
    <row r="161" spans="1:65" s="2" customFormat="1" ht="24.15" customHeight="1">
      <c r="A161" s="40"/>
      <c r="B161" s="41"/>
      <c r="C161" s="216" t="s">
        <v>733</v>
      </c>
      <c r="D161" s="216" t="s">
        <v>254</v>
      </c>
      <c r="E161" s="217" t="s">
        <v>3200</v>
      </c>
      <c r="F161" s="218" t="s">
        <v>3201</v>
      </c>
      <c r="G161" s="219" t="s">
        <v>346</v>
      </c>
      <c r="H161" s="220">
        <v>10</v>
      </c>
      <c r="I161" s="221"/>
      <c r="J161" s="222">
        <f>ROUND(I161*H161,2)</f>
        <v>0</v>
      </c>
      <c r="K161" s="218" t="s">
        <v>19</v>
      </c>
      <c r="L161" s="46"/>
      <c r="M161" s="223" t="s">
        <v>19</v>
      </c>
      <c r="N161" s="224" t="s">
        <v>40</v>
      </c>
      <c r="O161" s="86"/>
      <c r="P161" s="225">
        <f>O161*H161</f>
        <v>0</v>
      </c>
      <c r="Q161" s="225">
        <v>0.0008</v>
      </c>
      <c r="R161" s="225">
        <f>Q161*H161</f>
        <v>0.008</v>
      </c>
      <c r="S161" s="225">
        <v>0</v>
      </c>
      <c r="T161" s="22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7" t="s">
        <v>90</v>
      </c>
      <c r="AT161" s="227" t="s">
        <v>254</v>
      </c>
      <c r="AU161" s="227" t="s">
        <v>76</v>
      </c>
      <c r="AY161" s="19" t="s">
        <v>252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9" t="s">
        <v>76</v>
      </c>
      <c r="BK161" s="228">
        <f>ROUND(I161*H161,2)</f>
        <v>0</v>
      </c>
      <c r="BL161" s="19" t="s">
        <v>90</v>
      </c>
      <c r="BM161" s="227" t="s">
        <v>1041</v>
      </c>
    </row>
    <row r="162" spans="1:65" s="2" customFormat="1" ht="24.15" customHeight="1">
      <c r="A162" s="40"/>
      <c r="B162" s="41"/>
      <c r="C162" s="216" t="s">
        <v>757</v>
      </c>
      <c r="D162" s="216" t="s">
        <v>254</v>
      </c>
      <c r="E162" s="217" t="s">
        <v>3202</v>
      </c>
      <c r="F162" s="218" t="s">
        <v>3203</v>
      </c>
      <c r="G162" s="219" t="s">
        <v>346</v>
      </c>
      <c r="H162" s="220">
        <v>45</v>
      </c>
      <c r="I162" s="221"/>
      <c r="J162" s="222">
        <f>ROUND(I162*H162,2)</f>
        <v>0</v>
      </c>
      <c r="K162" s="218" t="s">
        <v>19</v>
      </c>
      <c r="L162" s="46"/>
      <c r="M162" s="223" t="s">
        <v>19</v>
      </c>
      <c r="N162" s="224" t="s">
        <v>40</v>
      </c>
      <c r="O162" s="86"/>
      <c r="P162" s="225">
        <f>O162*H162</f>
        <v>0</v>
      </c>
      <c r="Q162" s="225">
        <v>0.0012</v>
      </c>
      <c r="R162" s="225">
        <f>Q162*H162</f>
        <v>0.05399999999999999</v>
      </c>
      <c r="S162" s="225">
        <v>0</v>
      </c>
      <c r="T162" s="22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7" t="s">
        <v>90</v>
      </c>
      <c r="AT162" s="227" t="s">
        <v>254</v>
      </c>
      <c r="AU162" s="227" t="s">
        <v>76</v>
      </c>
      <c r="AY162" s="19" t="s">
        <v>252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9" t="s">
        <v>76</v>
      </c>
      <c r="BK162" s="228">
        <f>ROUND(I162*H162,2)</f>
        <v>0</v>
      </c>
      <c r="BL162" s="19" t="s">
        <v>90</v>
      </c>
      <c r="BM162" s="227" t="s">
        <v>1054</v>
      </c>
    </row>
    <row r="163" spans="1:65" s="2" customFormat="1" ht="24.15" customHeight="1">
      <c r="A163" s="40"/>
      <c r="B163" s="41"/>
      <c r="C163" s="216" t="s">
        <v>761</v>
      </c>
      <c r="D163" s="216" t="s">
        <v>254</v>
      </c>
      <c r="E163" s="217" t="s">
        <v>3106</v>
      </c>
      <c r="F163" s="218" t="s">
        <v>3107</v>
      </c>
      <c r="G163" s="219" t="s">
        <v>346</v>
      </c>
      <c r="H163" s="220">
        <v>40</v>
      </c>
      <c r="I163" s="221"/>
      <c r="J163" s="222">
        <f>ROUND(I163*H163,2)</f>
        <v>0</v>
      </c>
      <c r="K163" s="218" t="s">
        <v>19</v>
      </c>
      <c r="L163" s="46"/>
      <c r="M163" s="223" t="s">
        <v>19</v>
      </c>
      <c r="N163" s="224" t="s">
        <v>40</v>
      </c>
      <c r="O163" s="86"/>
      <c r="P163" s="225">
        <f>O163*H163</f>
        <v>0</v>
      </c>
      <c r="Q163" s="225">
        <v>5E-05</v>
      </c>
      <c r="R163" s="225">
        <f>Q163*H163</f>
        <v>0.002</v>
      </c>
      <c r="S163" s="225">
        <v>0</v>
      </c>
      <c r="T163" s="22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7" t="s">
        <v>90</v>
      </c>
      <c r="AT163" s="227" t="s">
        <v>254</v>
      </c>
      <c r="AU163" s="227" t="s">
        <v>76</v>
      </c>
      <c r="AY163" s="19" t="s">
        <v>252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9" t="s">
        <v>76</v>
      </c>
      <c r="BK163" s="228">
        <f>ROUND(I163*H163,2)</f>
        <v>0</v>
      </c>
      <c r="BL163" s="19" t="s">
        <v>90</v>
      </c>
      <c r="BM163" s="227" t="s">
        <v>1062</v>
      </c>
    </row>
    <row r="164" spans="1:65" s="2" customFormat="1" ht="24.15" customHeight="1">
      <c r="A164" s="40"/>
      <c r="B164" s="41"/>
      <c r="C164" s="216" t="s">
        <v>765</v>
      </c>
      <c r="D164" s="216" t="s">
        <v>254</v>
      </c>
      <c r="E164" s="217" t="s">
        <v>3108</v>
      </c>
      <c r="F164" s="218" t="s">
        <v>3109</v>
      </c>
      <c r="G164" s="219" t="s">
        <v>346</v>
      </c>
      <c r="H164" s="220">
        <v>15</v>
      </c>
      <c r="I164" s="221"/>
      <c r="J164" s="222">
        <f>ROUND(I164*H164,2)</f>
        <v>0</v>
      </c>
      <c r="K164" s="218" t="s">
        <v>19</v>
      </c>
      <c r="L164" s="46"/>
      <c r="M164" s="223" t="s">
        <v>19</v>
      </c>
      <c r="N164" s="224" t="s">
        <v>40</v>
      </c>
      <c r="O164" s="86"/>
      <c r="P164" s="225">
        <f>O164*H164</f>
        <v>0</v>
      </c>
      <c r="Q164" s="225">
        <v>7E-05</v>
      </c>
      <c r="R164" s="225">
        <f>Q164*H164</f>
        <v>0.00105</v>
      </c>
      <c r="S164" s="225">
        <v>0</v>
      </c>
      <c r="T164" s="22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7" t="s">
        <v>90</v>
      </c>
      <c r="AT164" s="227" t="s">
        <v>254</v>
      </c>
      <c r="AU164" s="227" t="s">
        <v>76</v>
      </c>
      <c r="AY164" s="19" t="s">
        <v>252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9" t="s">
        <v>76</v>
      </c>
      <c r="BK164" s="228">
        <f>ROUND(I164*H164,2)</f>
        <v>0</v>
      </c>
      <c r="BL164" s="19" t="s">
        <v>90</v>
      </c>
      <c r="BM164" s="227" t="s">
        <v>1068</v>
      </c>
    </row>
    <row r="165" spans="1:65" s="2" customFormat="1" ht="24.15" customHeight="1">
      <c r="A165" s="40"/>
      <c r="B165" s="41"/>
      <c r="C165" s="216" t="s">
        <v>769</v>
      </c>
      <c r="D165" s="216" t="s">
        <v>254</v>
      </c>
      <c r="E165" s="217" t="s">
        <v>3112</v>
      </c>
      <c r="F165" s="218" t="s">
        <v>3113</v>
      </c>
      <c r="G165" s="219" t="s">
        <v>346</v>
      </c>
      <c r="H165" s="220">
        <v>70</v>
      </c>
      <c r="I165" s="221"/>
      <c r="J165" s="222">
        <f>ROUND(I165*H165,2)</f>
        <v>0</v>
      </c>
      <c r="K165" s="218" t="s">
        <v>19</v>
      </c>
      <c r="L165" s="46"/>
      <c r="M165" s="223" t="s">
        <v>19</v>
      </c>
      <c r="N165" s="224" t="s">
        <v>40</v>
      </c>
      <c r="O165" s="86"/>
      <c r="P165" s="225">
        <f>O165*H165</f>
        <v>0</v>
      </c>
      <c r="Q165" s="225">
        <v>0.00029</v>
      </c>
      <c r="R165" s="225">
        <f>Q165*H165</f>
        <v>0.0203</v>
      </c>
      <c r="S165" s="225">
        <v>0</v>
      </c>
      <c r="T165" s="22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7" t="s">
        <v>90</v>
      </c>
      <c r="AT165" s="227" t="s">
        <v>254</v>
      </c>
      <c r="AU165" s="227" t="s">
        <v>76</v>
      </c>
      <c r="AY165" s="19" t="s">
        <v>252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9" t="s">
        <v>76</v>
      </c>
      <c r="BK165" s="228">
        <f>ROUND(I165*H165,2)</f>
        <v>0</v>
      </c>
      <c r="BL165" s="19" t="s">
        <v>90</v>
      </c>
      <c r="BM165" s="227" t="s">
        <v>1076</v>
      </c>
    </row>
    <row r="166" spans="1:65" s="2" customFormat="1" ht="24.15" customHeight="1">
      <c r="A166" s="40"/>
      <c r="B166" s="41"/>
      <c r="C166" s="216" t="s">
        <v>777</v>
      </c>
      <c r="D166" s="216" t="s">
        <v>254</v>
      </c>
      <c r="E166" s="217" t="s">
        <v>3204</v>
      </c>
      <c r="F166" s="218" t="s">
        <v>3205</v>
      </c>
      <c r="G166" s="219" t="s">
        <v>307</v>
      </c>
      <c r="H166" s="220">
        <v>5</v>
      </c>
      <c r="I166" s="221"/>
      <c r="J166" s="222">
        <f>ROUND(I166*H166,2)</f>
        <v>0</v>
      </c>
      <c r="K166" s="218" t="s">
        <v>19</v>
      </c>
      <c r="L166" s="46"/>
      <c r="M166" s="223" t="s">
        <v>19</v>
      </c>
      <c r="N166" s="224" t="s">
        <v>40</v>
      </c>
      <c r="O166" s="86"/>
      <c r="P166" s="225">
        <f>O166*H166</f>
        <v>0</v>
      </c>
      <c r="Q166" s="225">
        <v>9E-05</v>
      </c>
      <c r="R166" s="225">
        <f>Q166*H166</f>
        <v>0.00045000000000000004</v>
      </c>
      <c r="S166" s="225">
        <v>0</v>
      </c>
      <c r="T166" s="22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7" t="s">
        <v>90</v>
      </c>
      <c r="AT166" s="227" t="s">
        <v>254</v>
      </c>
      <c r="AU166" s="227" t="s">
        <v>76</v>
      </c>
      <c r="AY166" s="19" t="s">
        <v>252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9" t="s">
        <v>76</v>
      </c>
      <c r="BK166" s="228">
        <f>ROUND(I166*H166,2)</f>
        <v>0</v>
      </c>
      <c r="BL166" s="19" t="s">
        <v>90</v>
      </c>
      <c r="BM166" s="227" t="s">
        <v>1086</v>
      </c>
    </row>
    <row r="167" spans="1:65" s="2" customFormat="1" ht="24.15" customHeight="1">
      <c r="A167" s="40"/>
      <c r="B167" s="41"/>
      <c r="C167" s="216" t="s">
        <v>784</v>
      </c>
      <c r="D167" s="216" t="s">
        <v>254</v>
      </c>
      <c r="E167" s="217" t="s">
        <v>3116</v>
      </c>
      <c r="F167" s="218" t="s">
        <v>3117</v>
      </c>
      <c r="G167" s="219" t="s">
        <v>307</v>
      </c>
      <c r="H167" s="220">
        <v>17</v>
      </c>
      <c r="I167" s="221"/>
      <c r="J167" s="222">
        <f>ROUND(I167*H167,2)</f>
        <v>0</v>
      </c>
      <c r="K167" s="218" t="s">
        <v>19</v>
      </c>
      <c r="L167" s="46"/>
      <c r="M167" s="223" t="s">
        <v>19</v>
      </c>
      <c r="N167" s="224" t="s">
        <v>40</v>
      </c>
      <c r="O167" s="86"/>
      <c r="P167" s="225">
        <f>O167*H167</f>
        <v>0</v>
      </c>
      <c r="Q167" s="225">
        <v>6E-05</v>
      </c>
      <c r="R167" s="225">
        <f>Q167*H167</f>
        <v>0.00102</v>
      </c>
      <c r="S167" s="225">
        <v>0</v>
      </c>
      <c r="T167" s="22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7" t="s">
        <v>90</v>
      </c>
      <c r="AT167" s="227" t="s">
        <v>254</v>
      </c>
      <c r="AU167" s="227" t="s">
        <v>76</v>
      </c>
      <c r="AY167" s="19" t="s">
        <v>252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9" t="s">
        <v>76</v>
      </c>
      <c r="BK167" s="228">
        <f>ROUND(I167*H167,2)</f>
        <v>0</v>
      </c>
      <c r="BL167" s="19" t="s">
        <v>90</v>
      </c>
      <c r="BM167" s="227" t="s">
        <v>1096</v>
      </c>
    </row>
    <row r="168" spans="1:65" s="2" customFormat="1" ht="14.4" customHeight="1">
      <c r="A168" s="40"/>
      <c r="B168" s="41"/>
      <c r="C168" s="216" t="s">
        <v>789</v>
      </c>
      <c r="D168" s="216" t="s">
        <v>254</v>
      </c>
      <c r="E168" s="217" t="s">
        <v>3206</v>
      </c>
      <c r="F168" s="218" t="s">
        <v>3207</v>
      </c>
      <c r="G168" s="219" t="s">
        <v>307</v>
      </c>
      <c r="H168" s="220">
        <v>1</v>
      </c>
      <c r="I168" s="221"/>
      <c r="J168" s="222">
        <f>ROUND(I168*H168,2)</f>
        <v>0</v>
      </c>
      <c r="K168" s="218" t="s">
        <v>19</v>
      </c>
      <c r="L168" s="46"/>
      <c r="M168" s="223" t="s">
        <v>19</v>
      </c>
      <c r="N168" s="224" t="s">
        <v>40</v>
      </c>
      <c r="O168" s="86"/>
      <c r="P168" s="225">
        <f>O168*H168</f>
        <v>0</v>
      </c>
      <c r="Q168" s="225">
        <v>0</v>
      </c>
      <c r="R168" s="225">
        <f>Q168*H168</f>
        <v>0</v>
      </c>
      <c r="S168" s="225">
        <v>0</v>
      </c>
      <c r="T168" s="22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7" t="s">
        <v>90</v>
      </c>
      <c r="AT168" s="227" t="s">
        <v>254</v>
      </c>
      <c r="AU168" s="227" t="s">
        <v>76</v>
      </c>
      <c r="AY168" s="19" t="s">
        <v>252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9" t="s">
        <v>76</v>
      </c>
      <c r="BK168" s="228">
        <f>ROUND(I168*H168,2)</f>
        <v>0</v>
      </c>
      <c r="BL168" s="19" t="s">
        <v>90</v>
      </c>
      <c r="BM168" s="227" t="s">
        <v>1105</v>
      </c>
    </row>
    <row r="169" spans="1:65" s="2" customFormat="1" ht="14.4" customHeight="1">
      <c r="A169" s="40"/>
      <c r="B169" s="41"/>
      <c r="C169" s="216" t="s">
        <v>795</v>
      </c>
      <c r="D169" s="216" t="s">
        <v>254</v>
      </c>
      <c r="E169" s="217" t="s">
        <v>3208</v>
      </c>
      <c r="F169" s="218" t="s">
        <v>3209</v>
      </c>
      <c r="G169" s="219" t="s">
        <v>307</v>
      </c>
      <c r="H169" s="220">
        <v>1</v>
      </c>
      <c r="I169" s="221"/>
      <c r="J169" s="222">
        <f>ROUND(I169*H169,2)</f>
        <v>0</v>
      </c>
      <c r="K169" s="218" t="s">
        <v>19</v>
      </c>
      <c r="L169" s="46"/>
      <c r="M169" s="223" t="s">
        <v>19</v>
      </c>
      <c r="N169" s="224" t="s">
        <v>40</v>
      </c>
      <c r="O169" s="86"/>
      <c r="P169" s="225">
        <f>O169*H169</f>
        <v>0</v>
      </c>
      <c r="Q169" s="225">
        <v>0.00015</v>
      </c>
      <c r="R169" s="225">
        <f>Q169*H169</f>
        <v>0.00015</v>
      </c>
      <c r="S169" s="225">
        <v>0</v>
      </c>
      <c r="T169" s="22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7" t="s">
        <v>90</v>
      </c>
      <c r="AT169" s="227" t="s">
        <v>254</v>
      </c>
      <c r="AU169" s="227" t="s">
        <v>76</v>
      </c>
      <c r="AY169" s="19" t="s">
        <v>252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9" t="s">
        <v>76</v>
      </c>
      <c r="BK169" s="228">
        <f>ROUND(I169*H169,2)</f>
        <v>0</v>
      </c>
      <c r="BL169" s="19" t="s">
        <v>90</v>
      </c>
      <c r="BM169" s="227" t="s">
        <v>1116</v>
      </c>
    </row>
    <row r="170" spans="1:65" s="2" customFormat="1" ht="24.15" customHeight="1">
      <c r="A170" s="40"/>
      <c r="B170" s="41"/>
      <c r="C170" s="216" t="s">
        <v>799</v>
      </c>
      <c r="D170" s="216" t="s">
        <v>254</v>
      </c>
      <c r="E170" s="217" t="s">
        <v>3118</v>
      </c>
      <c r="F170" s="218" t="s">
        <v>3119</v>
      </c>
      <c r="G170" s="219" t="s">
        <v>307</v>
      </c>
      <c r="H170" s="220">
        <v>9</v>
      </c>
      <c r="I170" s="221"/>
      <c r="J170" s="222">
        <f>ROUND(I170*H170,2)</f>
        <v>0</v>
      </c>
      <c r="K170" s="218" t="s">
        <v>19</v>
      </c>
      <c r="L170" s="46"/>
      <c r="M170" s="223" t="s">
        <v>19</v>
      </c>
      <c r="N170" s="224" t="s">
        <v>40</v>
      </c>
      <c r="O170" s="86"/>
      <c r="P170" s="225">
        <f>O170*H170</f>
        <v>0</v>
      </c>
      <c r="Q170" s="225">
        <v>0.00011</v>
      </c>
      <c r="R170" s="225">
        <f>Q170*H170</f>
        <v>0.00099</v>
      </c>
      <c r="S170" s="225">
        <v>0</v>
      </c>
      <c r="T170" s="22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7" t="s">
        <v>90</v>
      </c>
      <c r="AT170" s="227" t="s">
        <v>254</v>
      </c>
      <c r="AU170" s="227" t="s">
        <v>76</v>
      </c>
      <c r="AY170" s="19" t="s">
        <v>252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9" t="s">
        <v>76</v>
      </c>
      <c r="BK170" s="228">
        <f>ROUND(I170*H170,2)</f>
        <v>0</v>
      </c>
      <c r="BL170" s="19" t="s">
        <v>90</v>
      </c>
      <c r="BM170" s="227" t="s">
        <v>1127</v>
      </c>
    </row>
    <row r="171" spans="1:65" s="2" customFormat="1" ht="24.15" customHeight="1">
      <c r="A171" s="40"/>
      <c r="B171" s="41"/>
      <c r="C171" s="216" t="s">
        <v>804</v>
      </c>
      <c r="D171" s="216" t="s">
        <v>254</v>
      </c>
      <c r="E171" s="217" t="s">
        <v>3210</v>
      </c>
      <c r="F171" s="218" t="s">
        <v>3211</v>
      </c>
      <c r="G171" s="219" t="s">
        <v>307</v>
      </c>
      <c r="H171" s="220">
        <v>2</v>
      </c>
      <c r="I171" s="221"/>
      <c r="J171" s="222">
        <f>ROUND(I171*H171,2)</f>
        <v>0</v>
      </c>
      <c r="K171" s="218" t="s">
        <v>19</v>
      </c>
      <c r="L171" s="46"/>
      <c r="M171" s="223" t="s">
        <v>19</v>
      </c>
      <c r="N171" s="224" t="s">
        <v>40</v>
      </c>
      <c r="O171" s="86"/>
      <c r="P171" s="225">
        <f>O171*H171</f>
        <v>0</v>
      </c>
      <c r="Q171" s="225">
        <v>0.00011</v>
      </c>
      <c r="R171" s="225">
        <f>Q171*H171</f>
        <v>0.00022</v>
      </c>
      <c r="S171" s="225">
        <v>0</v>
      </c>
      <c r="T171" s="22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7" t="s">
        <v>90</v>
      </c>
      <c r="AT171" s="227" t="s">
        <v>254</v>
      </c>
      <c r="AU171" s="227" t="s">
        <v>76</v>
      </c>
      <c r="AY171" s="19" t="s">
        <v>252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9" t="s">
        <v>76</v>
      </c>
      <c r="BK171" s="228">
        <f>ROUND(I171*H171,2)</f>
        <v>0</v>
      </c>
      <c r="BL171" s="19" t="s">
        <v>90</v>
      </c>
      <c r="BM171" s="227" t="s">
        <v>1137</v>
      </c>
    </row>
    <row r="172" spans="1:65" s="2" customFormat="1" ht="14.4" customHeight="1">
      <c r="A172" s="40"/>
      <c r="B172" s="41"/>
      <c r="C172" s="216" t="s">
        <v>810</v>
      </c>
      <c r="D172" s="216" t="s">
        <v>254</v>
      </c>
      <c r="E172" s="217" t="s">
        <v>3212</v>
      </c>
      <c r="F172" s="218" t="s">
        <v>3121</v>
      </c>
      <c r="G172" s="219" t="s">
        <v>307</v>
      </c>
      <c r="H172" s="220">
        <v>4</v>
      </c>
      <c r="I172" s="221"/>
      <c r="J172" s="222">
        <f>ROUND(I172*H172,2)</f>
        <v>0</v>
      </c>
      <c r="K172" s="218" t="s">
        <v>19</v>
      </c>
      <c r="L172" s="46"/>
      <c r="M172" s="223" t="s">
        <v>19</v>
      </c>
      <c r="N172" s="224" t="s">
        <v>40</v>
      </c>
      <c r="O172" s="86"/>
      <c r="P172" s="225">
        <f>O172*H172</f>
        <v>0</v>
      </c>
      <c r="Q172" s="225">
        <v>0</v>
      </c>
      <c r="R172" s="225">
        <f>Q172*H172</f>
        <v>0</v>
      </c>
      <c r="S172" s="225">
        <v>0</v>
      </c>
      <c r="T172" s="22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7" t="s">
        <v>90</v>
      </c>
      <c r="AT172" s="227" t="s">
        <v>254</v>
      </c>
      <c r="AU172" s="227" t="s">
        <v>76</v>
      </c>
      <c r="AY172" s="19" t="s">
        <v>252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9" t="s">
        <v>76</v>
      </c>
      <c r="BK172" s="228">
        <f>ROUND(I172*H172,2)</f>
        <v>0</v>
      </c>
      <c r="BL172" s="19" t="s">
        <v>90</v>
      </c>
      <c r="BM172" s="227" t="s">
        <v>1147</v>
      </c>
    </row>
    <row r="173" spans="1:65" s="2" customFormat="1" ht="14.4" customHeight="1">
      <c r="A173" s="40"/>
      <c r="B173" s="41"/>
      <c r="C173" s="216" t="s">
        <v>815</v>
      </c>
      <c r="D173" s="216" t="s">
        <v>254</v>
      </c>
      <c r="E173" s="217" t="s">
        <v>3213</v>
      </c>
      <c r="F173" s="218" t="s">
        <v>3214</v>
      </c>
      <c r="G173" s="219" t="s">
        <v>2648</v>
      </c>
      <c r="H173" s="220">
        <v>4</v>
      </c>
      <c r="I173" s="221"/>
      <c r="J173" s="222">
        <f>ROUND(I173*H173,2)</f>
        <v>0</v>
      </c>
      <c r="K173" s="218" t="s">
        <v>19</v>
      </c>
      <c r="L173" s="46"/>
      <c r="M173" s="223" t="s">
        <v>19</v>
      </c>
      <c r="N173" s="224" t="s">
        <v>40</v>
      </c>
      <c r="O173" s="86"/>
      <c r="P173" s="225">
        <f>O173*H173</f>
        <v>0</v>
      </c>
      <c r="Q173" s="225">
        <v>0</v>
      </c>
      <c r="R173" s="225">
        <f>Q173*H173</f>
        <v>0</v>
      </c>
      <c r="S173" s="225">
        <v>0</v>
      </c>
      <c r="T173" s="22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7" t="s">
        <v>90</v>
      </c>
      <c r="AT173" s="227" t="s">
        <v>254</v>
      </c>
      <c r="AU173" s="227" t="s">
        <v>76</v>
      </c>
      <c r="AY173" s="19" t="s">
        <v>252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9" t="s">
        <v>76</v>
      </c>
      <c r="BK173" s="228">
        <f>ROUND(I173*H173,2)</f>
        <v>0</v>
      </c>
      <c r="BL173" s="19" t="s">
        <v>90</v>
      </c>
      <c r="BM173" s="227" t="s">
        <v>1158</v>
      </c>
    </row>
    <row r="174" spans="1:65" s="2" customFormat="1" ht="14.4" customHeight="1">
      <c r="A174" s="40"/>
      <c r="B174" s="41"/>
      <c r="C174" s="216" t="s">
        <v>820</v>
      </c>
      <c r="D174" s="216" t="s">
        <v>254</v>
      </c>
      <c r="E174" s="217" t="s">
        <v>3215</v>
      </c>
      <c r="F174" s="218" t="s">
        <v>3128</v>
      </c>
      <c r="G174" s="219" t="s">
        <v>307</v>
      </c>
      <c r="H174" s="220">
        <v>60</v>
      </c>
      <c r="I174" s="221"/>
      <c r="J174" s="222">
        <f>ROUND(I174*H174,2)</f>
        <v>0</v>
      </c>
      <c r="K174" s="218" t="s">
        <v>19</v>
      </c>
      <c r="L174" s="46"/>
      <c r="M174" s="223" t="s">
        <v>19</v>
      </c>
      <c r="N174" s="224" t="s">
        <v>40</v>
      </c>
      <c r="O174" s="86"/>
      <c r="P174" s="225">
        <f>O174*H174</f>
        <v>0</v>
      </c>
      <c r="Q174" s="225">
        <v>0</v>
      </c>
      <c r="R174" s="225">
        <f>Q174*H174</f>
        <v>0</v>
      </c>
      <c r="S174" s="225">
        <v>0</v>
      </c>
      <c r="T174" s="22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7" t="s">
        <v>90</v>
      </c>
      <c r="AT174" s="227" t="s">
        <v>254</v>
      </c>
      <c r="AU174" s="227" t="s">
        <v>76</v>
      </c>
      <c r="AY174" s="19" t="s">
        <v>252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9" t="s">
        <v>76</v>
      </c>
      <c r="BK174" s="228">
        <f>ROUND(I174*H174,2)</f>
        <v>0</v>
      </c>
      <c r="BL174" s="19" t="s">
        <v>90</v>
      </c>
      <c r="BM174" s="227" t="s">
        <v>1168</v>
      </c>
    </row>
    <row r="175" spans="1:51" s="14" customFormat="1" ht="12">
      <c r="A175" s="14"/>
      <c r="B175" s="240"/>
      <c r="C175" s="241"/>
      <c r="D175" s="231" t="s">
        <v>260</v>
      </c>
      <c r="E175" s="242" t="s">
        <v>19</v>
      </c>
      <c r="F175" s="243" t="s">
        <v>3216</v>
      </c>
      <c r="G175" s="241"/>
      <c r="H175" s="244">
        <v>60</v>
      </c>
      <c r="I175" s="245"/>
      <c r="J175" s="241"/>
      <c r="K175" s="241"/>
      <c r="L175" s="246"/>
      <c r="M175" s="247"/>
      <c r="N175" s="248"/>
      <c r="O175" s="248"/>
      <c r="P175" s="248"/>
      <c r="Q175" s="248"/>
      <c r="R175" s="248"/>
      <c r="S175" s="248"/>
      <c r="T175" s="24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0" t="s">
        <v>260</v>
      </c>
      <c r="AU175" s="250" t="s">
        <v>76</v>
      </c>
      <c r="AV175" s="14" t="s">
        <v>78</v>
      </c>
      <c r="AW175" s="14" t="s">
        <v>31</v>
      </c>
      <c r="AX175" s="14" t="s">
        <v>69</v>
      </c>
      <c r="AY175" s="250" t="s">
        <v>252</v>
      </c>
    </row>
    <row r="176" spans="1:51" s="15" customFormat="1" ht="12">
      <c r="A176" s="15"/>
      <c r="B176" s="251"/>
      <c r="C176" s="252"/>
      <c r="D176" s="231" t="s">
        <v>260</v>
      </c>
      <c r="E176" s="253" t="s">
        <v>19</v>
      </c>
      <c r="F176" s="254" t="s">
        <v>265</v>
      </c>
      <c r="G176" s="252"/>
      <c r="H176" s="255">
        <v>60</v>
      </c>
      <c r="I176" s="256"/>
      <c r="J176" s="252"/>
      <c r="K176" s="252"/>
      <c r="L176" s="257"/>
      <c r="M176" s="258"/>
      <c r="N176" s="259"/>
      <c r="O176" s="259"/>
      <c r="P176" s="259"/>
      <c r="Q176" s="259"/>
      <c r="R176" s="259"/>
      <c r="S176" s="259"/>
      <c r="T176" s="260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61" t="s">
        <v>260</v>
      </c>
      <c r="AU176" s="261" t="s">
        <v>76</v>
      </c>
      <c r="AV176" s="15" t="s">
        <v>90</v>
      </c>
      <c r="AW176" s="15" t="s">
        <v>31</v>
      </c>
      <c r="AX176" s="15" t="s">
        <v>76</v>
      </c>
      <c r="AY176" s="261" t="s">
        <v>252</v>
      </c>
    </row>
    <row r="177" spans="1:65" s="2" customFormat="1" ht="14.4" customHeight="1">
      <c r="A177" s="40"/>
      <c r="B177" s="41"/>
      <c r="C177" s="216" t="s">
        <v>824</v>
      </c>
      <c r="D177" s="216" t="s">
        <v>254</v>
      </c>
      <c r="E177" s="217" t="s">
        <v>3217</v>
      </c>
      <c r="F177" s="218" t="s">
        <v>3139</v>
      </c>
      <c r="G177" s="219" t="s">
        <v>2648</v>
      </c>
      <c r="H177" s="220">
        <v>5</v>
      </c>
      <c r="I177" s="221"/>
      <c r="J177" s="222">
        <f>ROUND(I177*H177,2)</f>
        <v>0</v>
      </c>
      <c r="K177" s="218" t="s">
        <v>19</v>
      </c>
      <c r="L177" s="46"/>
      <c r="M177" s="223" t="s">
        <v>19</v>
      </c>
      <c r="N177" s="224" t="s">
        <v>40</v>
      </c>
      <c r="O177" s="86"/>
      <c r="P177" s="225">
        <f>O177*H177</f>
        <v>0</v>
      </c>
      <c r="Q177" s="225">
        <v>0</v>
      </c>
      <c r="R177" s="225">
        <f>Q177*H177</f>
        <v>0</v>
      </c>
      <c r="S177" s="225">
        <v>0</v>
      </c>
      <c r="T177" s="22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7" t="s">
        <v>90</v>
      </c>
      <c r="AT177" s="227" t="s">
        <v>254</v>
      </c>
      <c r="AU177" s="227" t="s">
        <v>76</v>
      </c>
      <c r="AY177" s="19" t="s">
        <v>252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9" t="s">
        <v>76</v>
      </c>
      <c r="BK177" s="228">
        <f>ROUND(I177*H177,2)</f>
        <v>0</v>
      </c>
      <c r="BL177" s="19" t="s">
        <v>90</v>
      </c>
      <c r="BM177" s="227" t="s">
        <v>1178</v>
      </c>
    </row>
    <row r="178" spans="1:65" s="2" customFormat="1" ht="24.15" customHeight="1">
      <c r="A178" s="40"/>
      <c r="B178" s="41"/>
      <c r="C178" s="216" t="s">
        <v>830</v>
      </c>
      <c r="D178" s="216" t="s">
        <v>254</v>
      </c>
      <c r="E178" s="217" t="s">
        <v>3218</v>
      </c>
      <c r="F178" s="218" t="s">
        <v>3141</v>
      </c>
      <c r="G178" s="219" t="s">
        <v>2648</v>
      </c>
      <c r="H178" s="220">
        <v>3</v>
      </c>
      <c r="I178" s="221"/>
      <c r="J178" s="222">
        <f>ROUND(I178*H178,2)</f>
        <v>0</v>
      </c>
      <c r="K178" s="218" t="s">
        <v>19</v>
      </c>
      <c r="L178" s="46"/>
      <c r="M178" s="223" t="s">
        <v>19</v>
      </c>
      <c r="N178" s="224" t="s">
        <v>40</v>
      </c>
      <c r="O178" s="86"/>
      <c r="P178" s="225">
        <f>O178*H178</f>
        <v>0</v>
      </c>
      <c r="Q178" s="225">
        <v>0</v>
      </c>
      <c r="R178" s="225">
        <f>Q178*H178</f>
        <v>0</v>
      </c>
      <c r="S178" s="225">
        <v>0</v>
      </c>
      <c r="T178" s="22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7" t="s">
        <v>90</v>
      </c>
      <c r="AT178" s="227" t="s">
        <v>254</v>
      </c>
      <c r="AU178" s="227" t="s">
        <v>76</v>
      </c>
      <c r="AY178" s="19" t="s">
        <v>252</v>
      </c>
      <c r="BE178" s="228">
        <f>IF(N178="základní",J178,0)</f>
        <v>0</v>
      </c>
      <c r="BF178" s="228">
        <f>IF(N178="snížená",J178,0)</f>
        <v>0</v>
      </c>
      <c r="BG178" s="228">
        <f>IF(N178="zákl. přenesená",J178,0)</f>
        <v>0</v>
      </c>
      <c r="BH178" s="228">
        <f>IF(N178="sníž. přenesená",J178,0)</f>
        <v>0</v>
      </c>
      <c r="BI178" s="228">
        <f>IF(N178="nulová",J178,0)</f>
        <v>0</v>
      </c>
      <c r="BJ178" s="19" t="s">
        <v>76</v>
      </c>
      <c r="BK178" s="228">
        <f>ROUND(I178*H178,2)</f>
        <v>0</v>
      </c>
      <c r="BL178" s="19" t="s">
        <v>90</v>
      </c>
      <c r="BM178" s="227" t="s">
        <v>1187</v>
      </c>
    </row>
    <row r="179" spans="1:65" s="2" customFormat="1" ht="14.4" customHeight="1">
      <c r="A179" s="40"/>
      <c r="B179" s="41"/>
      <c r="C179" s="216" t="s">
        <v>837</v>
      </c>
      <c r="D179" s="216" t="s">
        <v>254</v>
      </c>
      <c r="E179" s="217" t="s">
        <v>3219</v>
      </c>
      <c r="F179" s="218" t="s">
        <v>3143</v>
      </c>
      <c r="G179" s="219" t="s">
        <v>2648</v>
      </c>
      <c r="H179" s="220">
        <v>4</v>
      </c>
      <c r="I179" s="221"/>
      <c r="J179" s="222">
        <f>ROUND(I179*H179,2)</f>
        <v>0</v>
      </c>
      <c r="K179" s="218" t="s">
        <v>19</v>
      </c>
      <c r="L179" s="46"/>
      <c r="M179" s="223" t="s">
        <v>19</v>
      </c>
      <c r="N179" s="224" t="s">
        <v>40</v>
      </c>
      <c r="O179" s="86"/>
      <c r="P179" s="225">
        <f>O179*H179</f>
        <v>0</v>
      </c>
      <c r="Q179" s="225">
        <v>0</v>
      </c>
      <c r="R179" s="225">
        <f>Q179*H179</f>
        <v>0</v>
      </c>
      <c r="S179" s="225">
        <v>0</v>
      </c>
      <c r="T179" s="22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7" t="s">
        <v>90</v>
      </c>
      <c r="AT179" s="227" t="s">
        <v>254</v>
      </c>
      <c r="AU179" s="227" t="s">
        <v>76</v>
      </c>
      <c r="AY179" s="19" t="s">
        <v>252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9" t="s">
        <v>76</v>
      </c>
      <c r="BK179" s="228">
        <f>ROUND(I179*H179,2)</f>
        <v>0</v>
      </c>
      <c r="BL179" s="19" t="s">
        <v>90</v>
      </c>
      <c r="BM179" s="227" t="s">
        <v>1195</v>
      </c>
    </row>
    <row r="180" spans="1:65" s="2" customFormat="1" ht="24.15" customHeight="1">
      <c r="A180" s="40"/>
      <c r="B180" s="41"/>
      <c r="C180" s="216" t="s">
        <v>842</v>
      </c>
      <c r="D180" s="216" t="s">
        <v>254</v>
      </c>
      <c r="E180" s="217" t="s">
        <v>3220</v>
      </c>
      <c r="F180" s="218" t="s">
        <v>3145</v>
      </c>
      <c r="G180" s="219" t="s">
        <v>2648</v>
      </c>
      <c r="H180" s="220">
        <v>4</v>
      </c>
      <c r="I180" s="221"/>
      <c r="J180" s="222">
        <f>ROUND(I180*H180,2)</f>
        <v>0</v>
      </c>
      <c r="K180" s="218" t="s">
        <v>19</v>
      </c>
      <c r="L180" s="46"/>
      <c r="M180" s="223" t="s">
        <v>19</v>
      </c>
      <c r="N180" s="224" t="s">
        <v>40</v>
      </c>
      <c r="O180" s="86"/>
      <c r="P180" s="225">
        <f>O180*H180</f>
        <v>0</v>
      </c>
      <c r="Q180" s="225">
        <v>0</v>
      </c>
      <c r="R180" s="225">
        <f>Q180*H180</f>
        <v>0</v>
      </c>
      <c r="S180" s="225">
        <v>0</v>
      </c>
      <c r="T180" s="22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7" t="s">
        <v>90</v>
      </c>
      <c r="AT180" s="227" t="s">
        <v>254</v>
      </c>
      <c r="AU180" s="227" t="s">
        <v>76</v>
      </c>
      <c r="AY180" s="19" t="s">
        <v>252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9" t="s">
        <v>76</v>
      </c>
      <c r="BK180" s="228">
        <f>ROUND(I180*H180,2)</f>
        <v>0</v>
      </c>
      <c r="BL180" s="19" t="s">
        <v>90</v>
      </c>
      <c r="BM180" s="227" t="s">
        <v>1203</v>
      </c>
    </row>
    <row r="181" spans="1:65" s="2" customFormat="1" ht="14.4" customHeight="1">
      <c r="A181" s="40"/>
      <c r="B181" s="41"/>
      <c r="C181" s="216" t="s">
        <v>846</v>
      </c>
      <c r="D181" s="216" t="s">
        <v>254</v>
      </c>
      <c r="E181" s="217" t="s">
        <v>3221</v>
      </c>
      <c r="F181" s="218" t="s">
        <v>3222</v>
      </c>
      <c r="G181" s="219" t="s">
        <v>2648</v>
      </c>
      <c r="H181" s="220">
        <v>3</v>
      </c>
      <c r="I181" s="221"/>
      <c r="J181" s="222">
        <f>ROUND(I181*H181,2)</f>
        <v>0</v>
      </c>
      <c r="K181" s="218" t="s">
        <v>19</v>
      </c>
      <c r="L181" s="46"/>
      <c r="M181" s="223" t="s">
        <v>19</v>
      </c>
      <c r="N181" s="224" t="s">
        <v>40</v>
      </c>
      <c r="O181" s="86"/>
      <c r="P181" s="225">
        <f>O181*H181</f>
        <v>0</v>
      </c>
      <c r="Q181" s="225">
        <v>0</v>
      </c>
      <c r="R181" s="225">
        <f>Q181*H181</f>
        <v>0</v>
      </c>
      <c r="S181" s="225">
        <v>0</v>
      </c>
      <c r="T181" s="22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7" t="s">
        <v>90</v>
      </c>
      <c r="AT181" s="227" t="s">
        <v>254</v>
      </c>
      <c r="AU181" s="227" t="s">
        <v>76</v>
      </c>
      <c r="AY181" s="19" t="s">
        <v>252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9" t="s">
        <v>76</v>
      </c>
      <c r="BK181" s="228">
        <f>ROUND(I181*H181,2)</f>
        <v>0</v>
      </c>
      <c r="BL181" s="19" t="s">
        <v>90</v>
      </c>
      <c r="BM181" s="227" t="s">
        <v>1211</v>
      </c>
    </row>
    <row r="182" spans="1:65" s="2" customFormat="1" ht="14.4" customHeight="1">
      <c r="A182" s="40"/>
      <c r="B182" s="41"/>
      <c r="C182" s="216" t="s">
        <v>850</v>
      </c>
      <c r="D182" s="216" t="s">
        <v>254</v>
      </c>
      <c r="E182" s="217" t="s">
        <v>3223</v>
      </c>
      <c r="F182" s="218" t="s">
        <v>3224</v>
      </c>
      <c r="G182" s="219" t="s">
        <v>2648</v>
      </c>
      <c r="H182" s="220">
        <v>2</v>
      </c>
      <c r="I182" s="221"/>
      <c r="J182" s="222">
        <f>ROUND(I182*H182,2)</f>
        <v>0</v>
      </c>
      <c r="K182" s="218" t="s">
        <v>19</v>
      </c>
      <c r="L182" s="46"/>
      <c r="M182" s="223" t="s">
        <v>19</v>
      </c>
      <c r="N182" s="224" t="s">
        <v>40</v>
      </c>
      <c r="O182" s="86"/>
      <c r="P182" s="225">
        <f>O182*H182</f>
        <v>0</v>
      </c>
      <c r="Q182" s="225">
        <v>0</v>
      </c>
      <c r="R182" s="225">
        <f>Q182*H182</f>
        <v>0</v>
      </c>
      <c r="S182" s="225">
        <v>0</v>
      </c>
      <c r="T182" s="22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7" t="s">
        <v>90</v>
      </c>
      <c r="AT182" s="227" t="s">
        <v>254</v>
      </c>
      <c r="AU182" s="227" t="s">
        <v>76</v>
      </c>
      <c r="AY182" s="19" t="s">
        <v>252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9" t="s">
        <v>76</v>
      </c>
      <c r="BK182" s="228">
        <f>ROUND(I182*H182,2)</f>
        <v>0</v>
      </c>
      <c r="BL182" s="19" t="s">
        <v>90</v>
      </c>
      <c r="BM182" s="227" t="s">
        <v>1219</v>
      </c>
    </row>
    <row r="183" spans="1:65" s="2" customFormat="1" ht="14.4" customHeight="1">
      <c r="A183" s="40"/>
      <c r="B183" s="41"/>
      <c r="C183" s="216" t="s">
        <v>854</v>
      </c>
      <c r="D183" s="216" t="s">
        <v>254</v>
      </c>
      <c r="E183" s="217" t="s">
        <v>3225</v>
      </c>
      <c r="F183" s="218" t="s">
        <v>3226</v>
      </c>
      <c r="G183" s="219" t="s">
        <v>2648</v>
      </c>
      <c r="H183" s="220">
        <v>2</v>
      </c>
      <c r="I183" s="221"/>
      <c r="J183" s="222">
        <f>ROUND(I183*H183,2)</f>
        <v>0</v>
      </c>
      <c r="K183" s="218" t="s">
        <v>19</v>
      </c>
      <c r="L183" s="46"/>
      <c r="M183" s="223" t="s">
        <v>19</v>
      </c>
      <c r="N183" s="224" t="s">
        <v>40</v>
      </c>
      <c r="O183" s="86"/>
      <c r="P183" s="225">
        <f>O183*H183</f>
        <v>0</v>
      </c>
      <c r="Q183" s="225">
        <v>0</v>
      </c>
      <c r="R183" s="225">
        <f>Q183*H183</f>
        <v>0</v>
      </c>
      <c r="S183" s="225">
        <v>0</v>
      </c>
      <c r="T183" s="22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7" t="s">
        <v>90</v>
      </c>
      <c r="AT183" s="227" t="s">
        <v>254</v>
      </c>
      <c r="AU183" s="227" t="s">
        <v>76</v>
      </c>
      <c r="AY183" s="19" t="s">
        <v>252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9" t="s">
        <v>76</v>
      </c>
      <c r="BK183" s="228">
        <f>ROUND(I183*H183,2)</f>
        <v>0</v>
      </c>
      <c r="BL183" s="19" t="s">
        <v>90</v>
      </c>
      <c r="BM183" s="227" t="s">
        <v>1227</v>
      </c>
    </row>
    <row r="184" spans="1:65" s="2" customFormat="1" ht="24.15" customHeight="1">
      <c r="A184" s="40"/>
      <c r="B184" s="41"/>
      <c r="C184" s="216" t="s">
        <v>858</v>
      </c>
      <c r="D184" s="216" t="s">
        <v>254</v>
      </c>
      <c r="E184" s="217" t="s">
        <v>3227</v>
      </c>
      <c r="F184" s="218" t="s">
        <v>3228</v>
      </c>
      <c r="G184" s="219" t="s">
        <v>2648</v>
      </c>
      <c r="H184" s="220">
        <v>4</v>
      </c>
      <c r="I184" s="221"/>
      <c r="J184" s="222">
        <f>ROUND(I184*H184,2)</f>
        <v>0</v>
      </c>
      <c r="K184" s="218" t="s">
        <v>19</v>
      </c>
      <c r="L184" s="46"/>
      <c r="M184" s="223" t="s">
        <v>19</v>
      </c>
      <c r="N184" s="224" t="s">
        <v>40</v>
      </c>
      <c r="O184" s="86"/>
      <c r="P184" s="225">
        <f>O184*H184</f>
        <v>0</v>
      </c>
      <c r="Q184" s="225">
        <v>0</v>
      </c>
      <c r="R184" s="225">
        <f>Q184*H184</f>
        <v>0</v>
      </c>
      <c r="S184" s="225">
        <v>0</v>
      </c>
      <c r="T184" s="22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7" t="s">
        <v>90</v>
      </c>
      <c r="AT184" s="227" t="s">
        <v>254</v>
      </c>
      <c r="AU184" s="227" t="s">
        <v>76</v>
      </c>
      <c r="AY184" s="19" t="s">
        <v>252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9" t="s">
        <v>76</v>
      </c>
      <c r="BK184" s="228">
        <f>ROUND(I184*H184,2)</f>
        <v>0</v>
      </c>
      <c r="BL184" s="19" t="s">
        <v>90</v>
      </c>
      <c r="BM184" s="227" t="s">
        <v>1236</v>
      </c>
    </row>
    <row r="185" spans="1:65" s="2" customFormat="1" ht="24.15" customHeight="1">
      <c r="A185" s="40"/>
      <c r="B185" s="41"/>
      <c r="C185" s="216" t="s">
        <v>863</v>
      </c>
      <c r="D185" s="216" t="s">
        <v>254</v>
      </c>
      <c r="E185" s="217" t="s">
        <v>3229</v>
      </c>
      <c r="F185" s="218" t="s">
        <v>3230</v>
      </c>
      <c r="G185" s="219" t="s">
        <v>2818</v>
      </c>
      <c r="H185" s="220">
        <v>1</v>
      </c>
      <c r="I185" s="221"/>
      <c r="J185" s="222">
        <f>ROUND(I185*H185,2)</f>
        <v>0</v>
      </c>
      <c r="K185" s="218" t="s">
        <v>19</v>
      </c>
      <c r="L185" s="46"/>
      <c r="M185" s="223" t="s">
        <v>19</v>
      </c>
      <c r="N185" s="224" t="s">
        <v>40</v>
      </c>
      <c r="O185" s="86"/>
      <c r="P185" s="225">
        <f>O185*H185</f>
        <v>0</v>
      </c>
      <c r="Q185" s="225">
        <v>0</v>
      </c>
      <c r="R185" s="225">
        <f>Q185*H185</f>
        <v>0</v>
      </c>
      <c r="S185" s="225">
        <v>0</v>
      </c>
      <c r="T185" s="22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7" t="s">
        <v>90</v>
      </c>
      <c r="AT185" s="227" t="s">
        <v>254</v>
      </c>
      <c r="AU185" s="227" t="s">
        <v>76</v>
      </c>
      <c r="AY185" s="19" t="s">
        <v>252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9" t="s">
        <v>76</v>
      </c>
      <c r="BK185" s="228">
        <f>ROUND(I185*H185,2)</f>
        <v>0</v>
      </c>
      <c r="BL185" s="19" t="s">
        <v>90</v>
      </c>
      <c r="BM185" s="227" t="s">
        <v>1246</v>
      </c>
    </row>
    <row r="186" spans="1:65" s="2" customFormat="1" ht="24.15" customHeight="1">
      <c r="A186" s="40"/>
      <c r="B186" s="41"/>
      <c r="C186" s="216" t="s">
        <v>869</v>
      </c>
      <c r="D186" s="216" t="s">
        <v>254</v>
      </c>
      <c r="E186" s="217" t="s">
        <v>3231</v>
      </c>
      <c r="F186" s="218" t="s">
        <v>3232</v>
      </c>
      <c r="G186" s="219" t="s">
        <v>2648</v>
      </c>
      <c r="H186" s="220">
        <v>26</v>
      </c>
      <c r="I186" s="221"/>
      <c r="J186" s="222">
        <f>ROUND(I186*H186,2)</f>
        <v>0</v>
      </c>
      <c r="K186" s="218" t="s">
        <v>19</v>
      </c>
      <c r="L186" s="46"/>
      <c r="M186" s="223" t="s">
        <v>19</v>
      </c>
      <c r="N186" s="224" t="s">
        <v>40</v>
      </c>
      <c r="O186" s="86"/>
      <c r="P186" s="225">
        <f>O186*H186</f>
        <v>0</v>
      </c>
      <c r="Q186" s="225">
        <v>0</v>
      </c>
      <c r="R186" s="225">
        <f>Q186*H186</f>
        <v>0</v>
      </c>
      <c r="S186" s="225">
        <v>0</v>
      </c>
      <c r="T186" s="22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7" t="s">
        <v>90</v>
      </c>
      <c r="AT186" s="227" t="s">
        <v>254</v>
      </c>
      <c r="AU186" s="227" t="s">
        <v>76</v>
      </c>
      <c r="AY186" s="19" t="s">
        <v>252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9" t="s">
        <v>76</v>
      </c>
      <c r="BK186" s="228">
        <f>ROUND(I186*H186,2)</f>
        <v>0</v>
      </c>
      <c r="BL186" s="19" t="s">
        <v>90</v>
      </c>
      <c r="BM186" s="227" t="s">
        <v>1255</v>
      </c>
    </row>
    <row r="187" spans="1:65" s="2" customFormat="1" ht="24.15" customHeight="1">
      <c r="A187" s="40"/>
      <c r="B187" s="41"/>
      <c r="C187" s="216" t="s">
        <v>875</v>
      </c>
      <c r="D187" s="216" t="s">
        <v>254</v>
      </c>
      <c r="E187" s="217" t="s">
        <v>3233</v>
      </c>
      <c r="F187" s="218" t="s">
        <v>3147</v>
      </c>
      <c r="G187" s="219" t="s">
        <v>2648</v>
      </c>
      <c r="H187" s="220">
        <v>2</v>
      </c>
      <c r="I187" s="221"/>
      <c r="J187" s="222">
        <f>ROUND(I187*H187,2)</f>
        <v>0</v>
      </c>
      <c r="K187" s="218" t="s">
        <v>19</v>
      </c>
      <c r="L187" s="46"/>
      <c r="M187" s="223" t="s">
        <v>19</v>
      </c>
      <c r="N187" s="224" t="s">
        <v>40</v>
      </c>
      <c r="O187" s="86"/>
      <c r="P187" s="225">
        <f>O187*H187</f>
        <v>0</v>
      </c>
      <c r="Q187" s="225">
        <v>0</v>
      </c>
      <c r="R187" s="225">
        <f>Q187*H187</f>
        <v>0</v>
      </c>
      <c r="S187" s="225">
        <v>0</v>
      </c>
      <c r="T187" s="22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7" t="s">
        <v>90</v>
      </c>
      <c r="AT187" s="227" t="s">
        <v>254</v>
      </c>
      <c r="AU187" s="227" t="s">
        <v>76</v>
      </c>
      <c r="AY187" s="19" t="s">
        <v>252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9" t="s">
        <v>76</v>
      </c>
      <c r="BK187" s="228">
        <f>ROUND(I187*H187,2)</f>
        <v>0</v>
      </c>
      <c r="BL187" s="19" t="s">
        <v>90</v>
      </c>
      <c r="BM187" s="227" t="s">
        <v>1263</v>
      </c>
    </row>
    <row r="188" spans="1:65" s="2" customFormat="1" ht="24.15" customHeight="1">
      <c r="A188" s="40"/>
      <c r="B188" s="41"/>
      <c r="C188" s="216" t="s">
        <v>879</v>
      </c>
      <c r="D188" s="216" t="s">
        <v>254</v>
      </c>
      <c r="E188" s="217" t="s">
        <v>3234</v>
      </c>
      <c r="F188" s="218" t="s">
        <v>3149</v>
      </c>
      <c r="G188" s="219" t="s">
        <v>2648</v>
      </c>
      <c r="H188" s="220">
        <v>4</v>
      </c>
      <c r="I188" s="221"/>
      <c r="J188" s="222">
        <f>ROUND(I188*H188,2)</f>
        <v>0</v>
      </c>
      <c r="K188" s="218" t="s">
        <v>19</v>
      </c>
      <c r="L188" s="46"/>
      <c r="M188" s="223" t="s">
        <v>19</v>
      </c>
      <c r="N188" s="224" t="s">
        <v>40</v>
      </c>
      <c r="O188" s="86"/>
      <c r="P188" s="225">
        <f>O188*H188</f>
        <v>0</v>
      </c>
      <c r="Q188" s="225">
        <v>0</v>
      </c>
      <c r="R188" s="225">
        <f>Q188*H188</f>
        <v>0</v>
      </c>
      <c r="S188" s="225">
        <v>0</v>
      </c>
      <c r="T188" s="22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7" t="s">
        <v>90</v>
      </c>
      <c r="AT188" s="227" t="s">
        <v>254</v>
      </c>
      <c r="AU188" s="227" t="s">
        <v>76</v>
      </c>
      <c r="AY188" s="19" t="s">
        <v>252</v>
      </c>
      <c r="BE188" s="228">
        <f>IF(N188="základní",J188,0)</f>
        <v>0</v>
      </c>
      <c r="BF188" s="228">
        <f>IF(N188="snížená",J188,0)</f>
        <v>0</v>
      </c>
      <c r="BG188" s="228">
        <f>IF(N188="zákl. přenesená",J188,0)</f>
        <v>0</v>
      </c>
      <c r="BH188" s="228">
        <f>IF(N188="sníž. přenesená",J188,0)</f>
        <v>0</v>
      </c>
      <c r="BI188" s="228">
        <f>IF(N188="nulová",J188,0)</f>
        <v>0</v>
      </c>
      <c r="BJ188" s="19" t="s">
        <v>76</v>
      </c>
      <c r="BK188" s="228">
        <f>ROUND(I188*H188,2)</f>
        <v>0</v>
      </c>
      <c r="BL188" s="19" t="s">
        <v>90</v>
      </c>
      <c r="BM188" s="227" t="s">
        <v>1271</v>
      </c>
    </row>
    <row r="189" spans="1:65" s="2" customFormat="1" ht="24.15" customHeight="1">
      <c r="A189" s="40"/>
      <c r="B189" s="41"/>
      <c r="C189" s="216" t="s">
        <v>883</v>
      </c>
      <c r="D189" s="216" t="s">
        <v>254</v>
      </c>
      <c r="E189" s="217" t="s">
        <v>3150</v>
      </c>
      <c r="F189" s="218" t="s">
        <v>3151</v>
      </c>
      <c r="G189" s="219" t="s">
        <v>307</v>
      </c>
      <c r="H189" s="220">
        <v>35</v>
      </c>
      <c r="I189" s="221"/>
      <c r="J189" s="222">
        <f>ROUND(I189*H189,2)</f>
        <v>0</v>
      </c>
      <c r="K189" s="218" t="s">
        <v>19</v>
      </c>
      <c r="L189" s="46"/>
      <c r="M189" s="223" t="s">
        <v>19</v>
      </c>
      <c r="N189" s="224" t="s">
        <v>40</v>
      </c>
      <c r="O189" s="86"/>
      <c r="P189" s="225">
        <f>O189*H189</f>
        <v>0</v>
      </c>
      <c r="Q189" s="225">
        <v>3E-05</v>
      </c>
      <c r="R189" s="225">
        <f>Q189*H189</f>
        <v>0.00105</v>
      </c>
      <c r="S189" s="225">
        <v>0</v>
      </c>
      <c r="T189" s="22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7" t="s">
        <v>90</v>
      </c>
      <c r="AT189" s="227" t="s">
        <v>254</v>
      </c>
      <c r="AU189" s="227" t="s">
        <v>76</v>
      </c>
      <c r="AY189" s="19" t="s">
        <v>252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9" t="s">
        <v>76</v>
      </c>
      <c r="BK189" s="228">
        <f>ROUND(I189*H189,2)</f>
        <v>0</v>
      </c>
      <c r="BL189" s="19" t="s">
        <v>90</v>
      </c>
      <c r="BM189" s="227" t="s">
        <v>1279</v>
      </c>
    </row>
    <row r="190" spans="1:65" s="2" customFormat="1" ht="24.15" customHeight="1">
      <c r="A190" s="40"/>
      <c r="B190" s="41"/>
      <c r="C190" s="216" t="s">
        <v>887</v>
      </c>
      <c r="D190" s="216" t="s">
        <v>254</v>
      </c>
      <c r="E190" s="217" t="s">
        <v>3235</v>
      </c>
      <c r="F190" s="218" t="s">
        <v>3236</v>
      </c>
      <c r="G190" s="219" t="s">
        <v>307</v>
      </c>
      <c r="H190" s="220">
        <v>3</v>
      </c>
      <c r="I190" s="221"/>
      <c r="J190" s="222">
        <f>ROUND(I190*H190,2)</f>
        <v>0</v>
      </c>
      <c r="K190" s="218" t="s">
        <v>19</v>
      </c>
      <c r="L190" s="46"/>
      <c r="M190" s="223" t="s">
        <v>19</v>
      </c>
      <c r="N190" s="224" t="s">
        <v>40</v>
      </c>
      <c r="O190" s="86"/>
      <c r="P190" s="225">
        <f>O190*H190</f>
        <v>0</v>
      </c>
      <c r="Q190" s="225">
        <v>4E-05</v>
      </c>
      <c r="R190" s="225">
        <f>Q190*H190</f>
        <v>0.00012000000000000002</v>
      </c>
      <c r="S190" s="225">
        <v>0</v>
      </c>
      <c r="T190" s="22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7" t="s">
        <v>90</v>
      </c>
      <c r="AT190" s="227" t="s">
        <v>254</v>
      </c>
      <c r="AU190" s="227" t="s">
        <v>76</v>
      </c>
      <c r="AY190" s="19" t="s">
        <v>252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19" t="s">
        <v>76</v>
      </c>
      <c r="BK190" s="228">
        <f>ROUND(I190*H190,2)</f>
        <v>0</v>
      </c>
      <c r="BL190" s="19" t="s">
        <v>90</v>
      </c>
      <c r="BM190" s="227" t="s">
        <v>1289</v>
      </c>
    </row>
    <row r="191" spans="1:65" s="2" customFormat="1" ht="24.15" customHeight="1">
      <c r="A191" s="40"/>
      <c r="B191" s="41"/>
      <c r="C191" s="216" t="s">
        <v>891</v>
      </c>
      <c r="D191" s="216" t="s">
        <v>254</v>
      </c>
      <c r="E191" s="217" t="s">
        <v>3237</v>
      </c>
      <c r="F191" s="218" t="s">
        <v>3238</v>
      </c>
      <c r="G191" s="219" t="s">
        <v>307</v>
      </c>
      <c r="H191" s="220">
        <v>1</v>
      </c>
      <c r="I191" s="221"/>
      <c r="J191" s="222">
        <f>ROUND(I191*H191,2)</f>
        <v>0</v>
      </c>
      <c r="K191" s="218" t="s">
        <v>19</v>
      </c>
      <c r="L191" s="46"/>
      <c r="M191" s="223" t="s">
        <v>19</v>
      </c>
      <c r="N191" s="224" t="s">
        <v>40</v>
      </c>
      <c r="O191" s="86"/>
      <c r="P191" s="225">
        <f>O191*H191</f>
        <v>0</v>
      </c>
      <c r="Q191" s="225">
        <v>0.00022</v>
      </c>
      <c r="R191" s="225">
        <f>Q191*H191</f>
        <v>0.00022</v>
      </c>
      <c r="S191" s="225">
        <v>0</v>
      </c>
      <c r="T191" s="22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7" t="s">
        <v>90</v>
      </c>
      <c r="AT191" s="227" t="s">
        <v>254</v>
      </c>
      <c r="AU191" s="227" t="s">
        <v>76</v>
      </c>
      <c r="AY191" s="19" t="s">
        <v>252</v>
      </c>
      <c r="BE191" s="228">
        <f>IF(N191="základní",J191,0)</f>
        <v>0</v>
      </c>
      <c r="BF191" s="228">
        <f>IF(N191="snížená",J191,0)</f>
        <v>0</v>
      </c>
      <c r="BG191" s="228">
        <f>IF(N191="zákl. přenesená",J191,0)</f>
        <v>0</v>
      </c>
      <c r="BH191" s="228">
        <f>IF(N191="sníž. přenesená",J191,0)</f>
        <v>0</v>
      </c>
      <c r="BI191" s="228">
        <f>IF(N191="nulová",J191,0)</f>
        <v>0</v>
      </c>
      <c r="BJ191" s="19" t="s">
        <v>76</v>
      </c>
      <c r="BK191" s="228">
        <f>ROUND(I191*H191,2)</f>
        <v>0</v>
      </c>
      <c r="BL191" s="19" t="s">
        <v>90</v>
      </c>
      <c r="BM191" s="227" t="s">
        <v>1298</v>
      </c>
    </row>
    <row r="192" spans="1:65" s="2" customFormat="1" ht="24.15" customHeight="1">
      <c r="A192" s="40"/>
      <c r="B192" s="41"/>
      <c r="C192" s="216" t="s">
        <v>895</v>
      </c>
      <c r="D192" s="216" t="s">
        <v>254</v>
      </c>
      <c r="E192" s="217" t="s">
        <v>3154</v>
      </c>
      <c r="F192" s="218" t="s">
        <v>3155</v>
      </c>
      <c r="G192" s="219" t="s">
        <v>307</v>
      </c>
      <c r="H192" s="220">
        <v>5</v>
      </c>
      <c r="I192" s="221"/>
      <c r="J192" s="222">
        <f>ROUND(I192*H192,2)</f>
        <v>0</v>
      </c>
      <c r="K192" s="218" t="s">
        <v>19</v>
      </c>
      <c r="L192" s="46"/>
      <c r="M192" s="223" t="s">
        <v>19</v>
      </c>
      <c r="N192" s="224" t="s">
        <v>40</v>
      </c>
      <c r="O192" s="86"/>
      <c r="P192" s="225">
        <f>O192*H192</f>
        <v>0</v>
      </c>
      <c r="Q192" s="225">
        <v>0.00032</v>
      </c>
      <c r="R192" s="225">
        <f>Q192*H192</f>
        <v>0.0016</v>
      </c>
      <c r="S192" s="225">
        <v>0</v>
      </c>
      <c r="T192" s="22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7" t="s">
        <v>90</v>
      </c>
      <c r="AT192" s="227" t="s">
        <v>254</v>
      </c>
      <c r="AU192" s="227" t="s">
        <v>76</v>
      </c>
      <c r="AY192" s="19" t="s">
        <v>252</v>
      </c>
      <c r="BE192" s="228">
        <f>IF(N192="základní",J192,0)</f>
        <v>0</v>
      </c>
      <c r="BF192" s="228">
        <f>IF(N192="snížená",J192,0)</f>
        <v>0</v>
      </c>
      <c r="BG192" s="228">
        <f>IF(N192="zákl. přenesená",J192,0)</f>
        <v>0</v>
      </c>
      <c r="BH192" s="228">
        <f>IF(N192="sníž. přenesená",J192,0)</f>
        <v>0</v>
      </c>
      <c r="BI192" s="228">
        <f>IF(N192="nulová",J192,0)</f>
        <v>0</v>
      </c>
      <c r="BJ192" s="19" t="s">
        <v>76</v>
      </c>
      <c r="BK192" s="228">
        <f>ROUND(I192*H192,2)</f>
        <v>0</v>
      </c>
      <c r="BL192" s="19" t="s">
        <v>90</v>
      </c>
      <c r="BM192" s="227" t="s">
        <v>1307</v>
      </c>
    </row>
    <row r="193" spans="1:65" s="2" customFormat="1" ht="14.4" customHeight="1">
      <c r="A193" s="40"/>
      <c r="B193" s="41"/>
      <c r="C193" s="216" t="s">
        <v>899</v>
      </c>
      <c r="D193" s="216" t="s">
        <v>254</v>
      </c>
      <c r="E193" s="217" t="s">
        <v>3156</v>
      </c>
      <c r="F193" s="218" t="s">
        <v>3157</v>
      </c>
      <c r="G193" s="219" t="s">
        <v>307</v>
      </c>
      <c r="H193" s="220">
        <v>35</v>
      </c>
      <c r="I193" s="221"/>
      <c r="J193" s="222">
        <f>ROUND(I193*H193,2)</f>
        <v>0</v>
      </c>
      <c r="K193" s="218" t="s">
        <v>19</v>
      </c>
      <c r="L193" s="46"/>
      <c r="M193" s="223" t="s">
        <v>19</v>
      </c>
      <c r="N193" s="224" t="s">
        <v>40</v>
      </c>
      <c r="O193" s="86"/>
      <c r="P193" s="225">
        <f>O193*H193</f>
        <v>0</v>
      </c>
      <c r="Q193" s="225">
        <v>8E-05</v>
      </c>
      <c r="R193" s="225">
        <f>Q193*H193</f>
        <v>0.0028000000000000004</v>
      </c>
      <c r="S193" s="225">
        <v>0.001</v>
      </c>
      <c r="T193" s="226">
        <f>S193*H193</f>
        <v>0.035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7" t="s">
        <v>90</v>
      </c>
      <c r="AT193" s="227" t="s">
        <v>254</v>
      </c>
      <c r="AU193" s="227" t="s">
        <v>76</v>
      </c>
      <c r="AY193" s="19" t="s">
        <v>252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9" t="s">
        <v>76</v>
      </c>
      <c r="BK193" s="228">
        <f>ROUND(I193*H193,2)</f>
        <v>0</v>
      </c>
      <c r="BL193" s="19" t="s">
        <v>90</v>
      </c>
      <c r="BM193" s="227" t="s">
        <v>1320</v>
      </c>
    </row>
    <row r="194" spans="1:65" s="2" customFormat="1" ht="14.4" customHeight="1">
      <c r="A194" s="40"/>
      <c r="B194" s="41"/>
      <c r="C194" s="216" t="s">
        <v>903</v>
      </c>
      <c r="D194" s="216" t="s">
        <v>254</v>
      </c>
      <c r="E194" s="217" t="s">
        <v>3239</v>
      </c>
      <c r="F194" s="218" t="s">
        <v>3240</v>
      </c>
      <c r="G194" s="219" t="s">
        <v>307</v>
      </c>
      <c r="H194" s="220">
        <v>1</v>
      </c>
      <c r="I194" s="221"/>
      <c r="J194" s="222">
        <f>ROUND(I194*H194,2)</f>
        <v>0</v>
      </c>
      <c r="K194" s="218" t="s">
        <v>19</v>
      </c>
      <c r="L194" s="46"/>
      <c r="M194" s="223" t="s">
        <v>19</v>
      </c>
      <c r="N194" s="224" t="s">
        <v>40</v>
      </c>
      <c r="O194" s="86"/>
      <c r="P194" s="225">
        <f>O194*H194</f>
        <v>0</v>
      </c>
      <c r="Q194" s="225">
        <v>0.0009</v>
      </c>
      <c r="R194" s="225">
        <f>Q194*H194</f>
        <v>0.0009</v>
      </c>
      <c r="S194" s="225">
        <v>0.019</v>
      </c>
      <c r="T194" s="226">
        <f>S194*H194</f>
        <v>0.019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7" t="s">
        <v>90</v>
      </c>
      <c r="AT194" s="227" t="s">
        <v>254</v>
      </c>
      <c r="AU194" s="227" t="s">
        <v>76</v>
      </c>
      <c r="AY194" s="19" t="s">
        <v>252</v>
      </c>
      <c r="BE194" s="228">
        <f>IF(N194="základní",J194,0)</f>
        <v>0</v>
      </c>
      <c r="BF194" s="228">
        <f>IF(N194="snížená",J194,0)</f>
        <v>0</v>
      </c>
      <c r="BG194" s="228">
        <f>IF(N194="zákl. přenesená",J194,0)</f>
        <v>0</v>
      </c>
      <c r="BH194" s="228">
        <f>IF(N194="sníž. přenesená",J194,0)</f>
        <v>0</v>
      </c>
      <c r="BI194" s="228">
        <f>IF(N194="nulová",J194,0)</f>
        <v>0</v>
      </c>
      <c r="BJ194" s="19" t="s">
        <v>76</v>
      </c>
      <c r="BK194" s="228">
        <f>ROUND(I194*H194,2)</f>
        <v>0</v>
      </c>
      <c r="BL194" s="19" t="s">
        <v>90</v>
      </c>
      <c r="BM194" s="227" t="s">
        <v>1355</v>
      </c>
    </row>
    <row r="195" spans="1:65" s="2" customFormat="1" ht="37.8" customHeight="1">
      <c r="A195" s="40"/>
      <c r="B195" s="41"/>
      <c r="C195" s="216" t="s">
        <v>907</v>
      </c>
      <c r="D195" s="216" t="s">
        <v>254</v>
      </c>
      <c r="E195" s="217" t="s">
        <v>3241</v>
      </c>
      <c r="F195" s="218" t="s">
        <v>3242</v>
      </c>
      <c r="G195" s="219" t="s">
        <v>2648</v>
      </c>
      <c r="H195" s="220">
        <v>1</v>
      </c>
      <c r="I195" s="221"/>
      <c r="J195" s="222">
        <f>ROUND(I195*H195,2)</f>
        <v>0</v>
      </c>
      <c r="K195" s="218" t="s">
        <v>19</v>
      </c>
      <c r="L195" s="46"/>
      <c r="M195" s="223" t="s">
        <v>19</v>
      </c>
      <c r="N195" s="224" t="s">
        <v>40</v>
      </c>
      <c r="O195" s="86"/>
      <c r="P195" s="225">
        <f>O195*H195</f>
        <v>0</v>
      </c>
      <c r="Q195" s="225">
        <v>0</v>
      </c>
      <c r="R195" s="225">
        <f>Q195*H195</f>
        <v>0</v>
      </c>
      <c r="S195" s="225">
        <v>0</v>
      </c>
      <c r="T195" s="22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7" t="s">
        <v>90</v>
      </c>
      <c r="AT195" s="227" t="s">
        <v>254</v>
      </c>
      <c r="AU195" s="227" t="s">
        <v>76</v>
      </c>
      <c r="AY195" s="19" t="s">
        <v>252</v>
      </c>
      <c r="BE195" s="228">
        <f>IF(N195="základní",J195,0)</f>
        <v>0</v>
      </c>
      <c r="BF195" s="228">
        <f>IF(N195="snížená",J195,0)</f>
        <v>0</v>
      </c>
      <c r="BG195" s="228">
        <f>IF(N195="zákl. přenesená",J195,0)</f>
        <v>0</v>
      </c>
      <c r="BH195" s="228">
        <f>IF(N195="sníž. přenesená",J195,0)</f>
        <v>0</v>
      </c>
      <c r="BI195" s="228">
        <f>IF(N195="nulová",J195,0)</f>
        <v>0</v>
      </c>
      <c r="BJ195" s="19" t="s">
        <v>76</v>
      </c>
      <c r="BK195" s="228">
        <f>ROUND(I195*H195,2)</f>
        <v>0</v>
      </c>
      <c r="BL195" s="19" t="s">
        <v>90</v>
      </c>
      <c r="BM195" s="227" t="s">
        <v>2320</v>
      </c>
    </row>
    <row r="196" spans="1:65" s="2" customFormat="1" ht="14.4" customHeight="1">
      <c r="A196" s="40"/>
      <c r="B196" s="41"/>
      <c r="C196" s="216" t="s">
        <v>911</v>
      </c>
      <c r="D196" s="216" t="s">
        <v>254</v>
      </c>
      <c r="E196" s="217" t="s">
        <v>3243</v>
      </c>
      <c r="F196" s="218" t="s">
        <v>3167</v>
      </c>
      <c r="G196" s="219" t="s">
        <v>346</v>
      </c>
      <c r="H196" s="220">
        <v>12</v>
      </c>
      <c r="I196" s="221"/>
      <c r="J196" s="222">
        <f>ROUND(I196*H196,2)</f>
        <v>0</v>
      </c>
      <c r="K196" s="218" t="s">
        <v>19</v>
      </c>
      <c r="L196" s="46"/>
      <c r="M196" s="223" t="s">
        <v>19</v>
      </c>
      <c r="N196" s="224" t="s">
        <v>40</v>
      </c>
      <c r="O196" s="86"/>
      <c r="P196" s="225">
        <f>O196*H196</f>
        <v>0</v>
      </c>
      <c r="Q196" s="225">
        <v>0.00187</v>
      </c>
      <c r="R196" s="225">
        <f>Q196*H196</f>
        <v>0.022439999999999998</v>
      </c>
      <c r="S196" s="225">
        <v>0</v>
      </c>
      <c r="T196" s="22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7" t="s">
        <v>90</v>
      </c>
      <c r="AT196" s="227" t="s">
        <v>254</v>
      </c>
      <c r="AU196" s="227" t="s">
        <v>76</v>
      </c>
      <c r="AY196" s="19" t="s">
        <v>252</v>
      </c>
      <c r="BE196" s="228">
        <f>IF(N196="základní",J196,0)</f>
        <v>0</v>
      </c>
      <c r="BF196" s="228">
        <f>IF(N196="snížená",J196,0)</f>
        <v>0</v>
      </c>
      <c r="BG196" s="228">
        <f>IF(N196="zákl. přenesená",J196,0)</f>
        <v>0</v>
      </c>
      <c r="BH196" s="228">
        <f>IF(N196="sníž. přenesená",J196,0)</f>
        <v>0</v>
      </c>
      <c r="BI196" s="228">
        <f>IF(N196="nulová",J196,0)</f>
        <v>0</v>
      </c>
      <c r="BJ196" s="19" t="s">
        <v>76</v>
      </c>
      <c r="BK196" s="228">
        <f>ROUND(I196*H196,2)</f>
        <v>0</v>
      </c>
      <c r="BL196" s="19" t="s">
        <v>90</v>
      </c>
      <c r="BM196" s="227" t="s">
        <v>2325</v>
      </c>
    </row>
    <row r="197" spans="1:65" s="2" customFormat="1" ht="14.4" customHeight="1">
      <c r="A197" s="40"/>
      <c r="B197" s="41"/>
      <c r="C197" s="216" t="s">
        <v>915</v>
      </c>
      <c r="D197" s="216" t="s">
        <v>254</v>
      </c>
      <c r="E197" s="217" t="s">
        <v>3244</v>
      </c>
      <c r="F197" s="218" t="s">
        <v>3169</v>
      </c>
      <c r="G197" s="219" t="s">
        <v>346</v>
      </c>
      <c r="H197" s="220">
        <v>12</v>
      </c>
      <c r="I197" s="221"/>
      <c r="J197" s="222">
        <f>ROUND(I197*H197,2)</f>
        <v>0</v>
      </c>
      <c r="K197" s="218" t="s">
        <v>19</v>
      </c>
      <c r="L197" s="46"/>
      <c r="M197" s="223" t="s">
        <v>19</v>
      </c>
      <c r="N197" s="224" t="s">
        <v>40</v>
      </c>
      <c r="O197" s="86"/>
      <c r="P197" s="225">
        <f>O197*H197</f>
        <v>0</v>
      </c>
      <c r="Q197" s="225">
        <v>0</v>
      </c>
      <c r="R197" s="225">
        <f>Q197*H197</f>
        <v>0</v>
      </c>
      <c r="S197" s="225">
        <v>0</v>
      </c>
      <c r="T197" s="22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7" t="s">
        <v>90</v>
      </c>
      <c r="AT197" s="227" t="s">
        <v>254</v>
      </c>
      <c r="AU197" s="227" t="s">
        <v>76</v>
      </c>
      <c r="AY197" s="19" t="s">
        <v>252</v>
      </c>
      <c r="BE197" s="228">
        <f>IF(N197="základní",J197,0)</f>
        <v>0</v>
      </c>
      <c r="BF197" s="228">
        <f>IF(N197="snížená",J197,0)</f>
        <v>0</v>
      </c>
      <c r="BG197" s="228">
        <f>IF(N197="zákl. přenesená",J197,0)</f>
        <v>0</v>
      </c>
      <c r="BH197" s="228">
        <f>IF(N197="sníž. přenesená",J197,0)</f>
        <v>0</v>
      </c>
      <c r="BI197" s="228">
        <f>IF(N197="nulová",J197,0)</f>
        <v>0</v>
      </c>
      <c r="BJ197" s="19" t="s">
        <v>76</v>
      </c>
      <c r="BK197" s="228">
        <f>ROUND(I197*H197,2)</f>
        <v>0</v>
      </c>
      <c r="BL197" s="19" t="s">
        <v>90</v>
      </c>
      <c r="BM197" s="227" t="s">
        <v>2330</v>
      </c>
    </row>
    <row r="198" spans="1:65" s="2" customFormat="1" ht="14.4" customHeight="1">
      <c r="A198" s="40"/>
      <c r="B198" s="41"/>
      <c r="C198" s="216" t="s">
        <v>919</v>
      </c>
      <c r="D198" s="216" t="s">
        <v>254</v>
      </c>
      <c r="E198" s="217" t="s">
        <v>3245</v>
      </c>
      <c r="F198" s="218" t="s">
        <v>3246</v>
      </c>
      <c r="G198" s="219" t="s">
        <v>307</v>
      </c>
      <c r="H198" s="220">
        <v>10</v>
      </c>
      <c r="I198" s="221"/>
      <c r="J198" s="222">
        <f>ROUND(I198*H198,2)</f>
        <v>0</v>
      </c>
      <c r="K198" s="218" t="s">
        <v>19</v>
      </c>
      <c r="L198" s="46"/>
      <c r="M198" s="223" t="s">
        <v>19</v>
      </c>
      <c r="N198" s="224" t="s">
        <v>40</v>
      </c>
      <c r="O198" s="86"/>
      <c r="P198" s="225">
        <f>O198*H198</f>
        <v>0</v>
      </c>
      <c r="Q198" s="225">
        <v>0.0003</v>
      </c>
      <c r="R198" s="225">
        <f>Q198*H198</f>
        <v>0.0029999999999999996</v>
      </c>
      <c r="S198" s="225">
        <v>0</v>
      </c>
      <c r="T198" s="22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7" t="s">
        <v>90</v>
      </c>
      <c r="AT198" s="227" t="s">
        <v>254</v>
      </c>
      <c r="AU198" s="227" t="s">
        <v>76</v>
      </c>
      <c r="AY198" s="19" t="s">
        <v>252</v>
      </c>
      <c r="BE198" s="228">
        <f>IF(N198="základní",J198,0)</f>
        <v>0</v>
      </c>
      <c r="BF198" s="228">
        <f>IF(N198="snížená",J198,0)</f>
        <v>0</v>
      </c>
      <c r="BG198" s="228">
        <f>IF(N198="zákl. přenesená",J198,0)</f>
        <v>0</v>
      </c>
      <c r="BH198" s="228">
        <f>IF(N198="sníž. přenesená",J198,0)</f>
        <v>0</v>
      </c>
      <c r="BI198" s="228">
        <f>IF(N198="nulová",J198,0)</f>
        <v>0</v>
      </c>
      <c r="BJ198" s="19" t="s">
        <v>76</v>
      </c>
      <c r="BK198" s="228">
        <f>ROUND(I198*H198,2)</f>
        <v>0</v>
      </c>
      <c r="BL198" s="19" t="s">
        <v>90</v>
      </c>
      <c r="BM198" s="227" t="s">
        <v>2337</v>
      </c>
    </row>
    <row r="199" spans="1:65" s="2" customFormat="1" ht="24.15" customHeight="1">
      <c r="A199" s="40"/>
      <c r="B199" s="41"/>
      <c r="C199" s="216" t="s">
        <v>923</v>
      </c>
      <c r="D199" s="216" t="s">
        <v>254</v>
      </c>
      <c r="E199" s="217" t="s">
        <v>3247</v>
      </c>
      <c r="F199" s="218" t="s">
        <v>3173</v>
      </c>
      <c r="G199" s="219" t="s">
        <v>2648</v>
      </c>
      <c r="H199" s="220">
        <v>1</v>
      </c>
      <c r="I199" s="221"/>
      <c r="J199" s="222">
        <f>ROUND(I199*H199,2)</f>
        <v>0</v>
      </c>
      <c r="K199" s="218" t="s">
        <v>19</v>
      </c>
      <c r="L199" s="46"/>
      <c r="M199" s="223" t="s">
        <v>19</v>
      </c>
      <c r="N199" s="224" t="s">
        <v>40</v>
      </c>
      <c r="O199" s="86"/>
      <c r="P199" s="225">
        <f>O199*H199</f>
        <v>0</v>
      </c>
      <c r="Q199" s="225">
        <v>0</v>
      </c>
      <c r="R199" s="225">
        <f>Q199*H199</f>
        <v>0</v>
      </c>
      <c r="S199" s="225">
        <v>0</v>
      </c>
      <c r="T199" s="22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7" t="s">
        <v>90</v>
      </c>
      <c r="AT199" s="227" t="s">
        <v>254</v>
      </c>
      <c r="AU199" s="227" t="s">
        <v>76</v>
      </c>
      <c r="AY199" s="19" t="s">
        <v>252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9" t="s">
        <v>76</v>
      </c>
      <c r="BK199" s="228">
        <f>ROUND(I199*H199,2)</f>
        <v>0</v>
      </c>
      <c r="BL199" s="19" t="s">
        <v>90</v>
      </c>
      <c r="BM199" s="227" t="s">
        <v>2344</v>
      </c>
    </row>
    <row r="200" spans="1:65" s="2" customFormat="1" ht="24.15" customHeight="1">
      <c r="A200" s="40"/>
      <c r="B200" s="41"/>
      <c r="C200" s="216" t="s">
        <v>927</v>
      </c>
      <c r="D200" s="216" t="s">
        <v>254</v>
      </c>
      <c r="E200" s="217" t="s">
        <v>3248</v>
      </c>
      <c r="F200" s="218" t="s">
        <v>3249</v>
      </c>
      <c r="G200" s="219" t="s">
        <v>2648</v>
      </c>
      <c r="H200" s="220">
        <v>1</v>
      </c>
      <c r="I200" s="221"/>
      <c r="J200" s="222">
        <f>ROUND(I200*H200,2)</f>
        <v>0</v>
      </c>
      <c r="K200" s="218" t="s">
        <v>19</v>
      </c>
      <c r="L200" s="46"/>
      <c r="M200" s="223" t="s">
        <v>19</v>
      </c>
      <c r="N200" s="224" t="s">
        <v>40</v>
      </c>
      <c r="O200" s="86"/>
      <c r="P200" s="225">
        <f>O200*H200</f>
        <v>0</v>
      </c>
      <c r="Q200" s="225">
        <v>0</v>
      </c>
      <c r="R200" s="225">
        <f>Q200*H200</f>
        <v>0</v>
      </c>
      <c r="S200" s="225">
        <v>0</v>
      </c>
      <c r="T200" s="22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7" t="s">
        <v>90</v>
      </c>
      <c r="AT200" s="227" t="s">
        <v>254</v>
      </c>
      <c r="AU200" s="227" t="s">
        <v>76</v>
      </c>
      <c r="AY200" s="19" t="s">
        <v>252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19" t="s">
        <v>76</v>
      </c>
      <c r="BK200" s="228">
        <f>ROUND(I200*H200,2)</f>
        <v>0</v>
      </c>
      <c r="BL200" s="19" t="s">
        <v>90</v>
      </c>
      <c r="BM200" s="227" t="s">
        <v>2352</v>
      </c>
    </row>
    <row r="201" spans="1:65" s="2" customFormat="1" ht="14.4" customHeight="1">
      <c r="A201" s="40"/>
      <c r="B201" s="41"/>
      <c r="C201" s="216" t="s">
        <v>931</v>
      </c>
      <c r="D201" s="216" t="s">
        <v>254</v>
      </c>
      <c r="E201" s="217" t="s">
        <v>3250</v>
      </c>
      <c r="F201" s="218" t="s">
        <v>3251</v>
      </c>
      <c r="G201" s="219" t="s">
        <v>346</v>
      </c>
      <c r="H201" s="220">
        <v>80</v>
      </c>
      <c r="I201" s="221"/>
      <c r="J201" s="222">
        <f>ROUND(I201*H201,2)</f>
        <v>0</v>
      </c>
      <c r="K201" s="218" t="s">
        <v>19</v>
      </c>
      <c r="L201" s="46"/>
      <c r="M201" s="223" t="s">
        <v>19</v>
      </c>
      <c r="N201" s="224" t="s">
        <v>40</v>
      </c>
      <c r="O201" s="86"/>
      <c r="P201" s="225">
        <f>O201*H201</f>
        <v>0</v>
      </c>
      <c r="Q201" s="225">
        <v>0.00012</v>
      </c>
      <c r="R201" s="225">
        <f>Q201*H201</f>
        <v>0.009600000000000001</v>
      </c>
      <c r="S201" s="225">
        <v>0</v>
      </c>
      <c r="T201" s="22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7" t="s">
        <v>90</v>
      </c>
      <c r="AT201" s="227" t="s">
        <v>254</v>
      </c>
      <c r="AU201" s="227" t="s">
        <v>76</v>
      </c>
      <c r="AY201" s="19" t="s">
        <v>252</v>
      </c>
      <c r="BE201" s="228">
        <f>IF(N201="základní",J201,0)</f>
        <v>0</v>
      </c>
      <c r="BF201" s="228">
        <f>IF(N201="snížená",J201,0)</f>
        <v>0</v>
      </c>
      <c r="BG201" s="228">
        <f>IF(N201="zákl. přenesená",J201,0)</f>
        <v>0</v>
      </c>
      <c r="BH201" s="228">
        <f>IF(N201="sníž. přenesená",J201,0)</f>
        <v>0</v>
      </c>
      <c r="BI201" s="228">
        <f>IF(N201="nulová",J201,0)</f>
        <v>0</v>
      </c>
      <c r="BJ201" s="19" t="s">
        <v>76</v>
      </c>
      <c r="BK201" s="228">
        <f>ROUND(I201*H201,2)</f>
        <v>0</v>
      </c>
      <c r="BL201" s="19" t="s">
        <v>90</v>
      </c>
      <c r="BM201" s="227" t="s">
        <v>2358</v>
      </c>
    </row>
    <row r="202" spans="1:65" s="2" customFormat="1" ht="14.4" customHeight="1">
      <c r="A202" s="40"/>
      <c r="B202" s="41"/>
      <c r="C202" s="216" t="s">
        <v>937</v>
      </c>
      <c r="D202" s="216" t="s">
        <v>254</v>
      </c>
      <c r="E202" s="217" t="s">
        <v>3252</v>
      </c>
      <c r="F202" s="218" t="s">
        <v>3253</v>
      </c>
      <c r="G202" s="219" t="s">
        <v>346</v>
      </c>
      <c r="H202" s="220">
        <v>40</v>
      </c>
      <c r="I202" s="221"/>
      <c r="J202" s="222">
        <f>ROUND(I202*H202,2)</f>
        <v>0</v>
      </c>
      <c r="K202" s="218" t="s">
        <v>19</v>
      </c>
      <c r="L202" s="46"/>
      <c r="M202" s="223" t="s">
        <v>19</v>
      </c>
      <c r="N202" s="224" t="s">
        <v>40</v>
      </c>
      <c r="O202" s="86"/>
      <c r="P202" s="225">
        <f>O202*H202</f>
        <v>0</v>
      </c>
      <c r="Q202" s="225">
        <v>0.00015</v>
      </c>
      <c r="R202" s="225">
        <f>Q202*H202</f>
        <v>0.005999999999999999</v>
      </c>
      <c r="S202" s="225">
        <v>0</v>
      </c>
      <c r="T202" s="22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7" t="s">
        <v>90</v>
      </c>
      <c r="AT202" s="227" t="s">
        <v>254</v>
      </c>
      <c r="AU202" s="227" t="s">
        <v>76</v>
      </c>
      <c r="AY202" s="19" t="s">
        <v>252</v>
      </c>
      <c r="BE202" s="228">
        <f>IF(N202="základní",J202,0)</f>
        <v>0</v>
      </c>
      <c r="BF202" s="228">
        <f>IF(N202="snížená",J202,0)</f>
        <v>0</v>
      </c>
      <c r="BG202" s="228">
        <f>IF(N202="zákl. přenesená",J202,0)</f>
        <v>0</v>
      </c>
      <c r="BH202" s="228">
        <f>IF(N202="sníž. přenesená",J202,0)</f>
        <v>0</v>
      </c>
      <c r="BI202" s="228">
        <f>IF(N202="nulová",J202,0)</f>
        <v>0</v>
      </c>
      <c r="BJ202" s="19" t="s">
        <v>76</v>
      </c>
      <c r="BK202" s="228">
        <f>ROUND(I202*H202,2)</f>
        <v>0</v>
      </c>
      <c r="BL202" s="19" t="s">
        <v>90</v>
      </c>
      <c r="BM202" s="227" t="s">
        <v>2364</v>
      </c>
    </row>
    <row r="203" spans="1:65" s="2" customFormat="1" ht="14.4" customHeight="1">
      <c r="A203" s="40"/>
      <c r="B203" s="41"/>
      <c r="C203" s="216" t="s">
        <v>945</v>
      </c>
      <c r="D203" s="216" t="s">
        <v>254</v>
      </c>
      <c r="E203" s="217" t="s">
        <v>3254</v>
      </c>
      <c r="F203" s="218" t="s">
        <v>3255</v>
      </c>
      <c r="G203" s="219" t="s">
        <v>346</v>
      </c>
      <c r="H203" s="220">
        <v>100</v>
      </c>
      <c r="I203" s="221"/>
      <c r="J203" s="222">
        <f>ROUND(I203*H203,2)</f>
        <v>0</v>
      </c>
      <c r="K203" s="218" t="s">
        <v>19</v>
      </c>
      <c r="L203" s="46"/>
      <c r="M203" s="223" t="s">
        <v>19</v>
      </c>
      <c r="N203" s="224" t="s">
        <v>40</v>
      </c>
      <c r="O203" s="86"/>
      <c r="P203" s="225">
        <f>O203*H203</f>
        <v>0</v>
      </c>
      <c r="Q203" s="225">
        <v>0.00049</v>
      </c>
      <c r="R203" s="225">
        <f>Q203*H203</f>
        <v>0.049</v>
      </c>
      <c r="S203" s="225">
        <v>0.006</v>
      </c>
      <c r="T203" s="226">
        <f>S203*H203</f>
        <v>0.6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7" t="s">
        <v>90</v>
      </c>
      <c r="AT203" s="227" t="s">
        <v>254</v>
      </c>
      <c r="AU203" s="227" t="s">
        <v>76</v>
      </c>
      <c r="AY203" s="19" t="s">
        <v>252</v>
      </c>
      <c r="BE203" s="228">
        <f>IF(N203="základní",J203,0)</f>
        <v>0</v>
      </c>
      <c r="BF203" s="228">
        <f>IF(N203="snížená",J203,0)</f>
        <v>0</v>
      </c>
      <c r="BG203" s="228">
        <f>IF(N203="zákl. přenesená",J203,0)</f>
        <v>0</v>
      </c>
      <c r="BH203" s="228">
        <f>IF(N203="sníž. přenesená",J203,0)</f>
        <v>0</v>
      </c>
      <c r="BI203" s="228">
        <f>IF(N203="nulová",J203,0)</f>
        <v>0</v>
      </c>
      <c r="BJ203" s="19" t="s">
        <v>76</v>
      </c>
      <c r="BK203" s="228">
        <f>ROUND(I203*H203,2)</f>
        <v>0</v>
      </c>
      <c r="BL203" s="19" t="s">
        <v>90</v>
      </c>
      <c r="BM203" s="227" t="s">
        <v>2369</v>
      </c>
    </row>
    <row r="204" spans="1:65" s="2" customFormat="1" ht="14.4" customHeight="1">
      <c r="A204" s="40"/>
      <c r="B204" s="41"/>
      <c r="C204" s="216" t="s">
        <v>950</v>
      </c>
      <c r="D204" s="216" t="s">
        <v>254</v>
      </c>
      <c r="E204" s="217" t="s">
        <v>3256</v>
      </c>
      <c r="F204" s="218" t="s">
        <v>3257</v>
      </c>
      <c r="G204" s="219" t="s">
        <v>346</v>
      </c>
      <c r="H204" s="220">
        <v>100</v>
      </c>
      <c r="I204" s="221"/>
      <c r="J204" s="222">
        <f>ROUND(I204*H204,2)</f>
        <v>0</v>
      </c>
      <c r="K204" s="218" t="s">
        <v>19</v>
      </c>
      <c r="L204" s="46"/>
      <c r="M204" s="223" t="s">
        <v>19</v>
      </c>
      <c r="N204" s="224" t="s">
        <v>40</v>
      </c>
      <c r="O204" s="86"/>
      <c r="P204" s="225">
        <f>O204*H204</f>
        <v>0</v>
      </c>
      <c r="Q204" s="225">
        <v>0.00849</v>
      </c>
      <c r="R204" s="225">
        <f>Q204*H204</f>
        <v>0.849</v>
      </c>
      <c r="S204" s="225">
        <v>0</v>
      </c>
      <c r="T204" s="22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7" t="s">
        <v>90</v>
      </c>
      <c r="AT204" s="227" t="s">
        <v>254</v>
      </c>
      <c r="AU204" s="227" t="s">
        <v>76</v>
      </c>
      <c r="AY204" s="19" t="s">
        <v>252</v>
      </c>
      <c r="BE204" s="228">
        <f>IF(N204="základní",J204,0)</f>
        <v>0</v>
      </c>
      <c r="BF204" s="228">
        <f>IF(N204="snížená",J204,0)</f>
        <v>0</v>
      </c>
      <c r="BG204" s="228">
        <f>IF(N204="zákl. přenesená",J204,0)</f>
        <v>0</v>
      </c>
      <c r="BH204" s="228">
        <f>IF(N204="sníž. přenesená",J204,0)</f>
        <v>0</v>
      </c>
      <c r="BI204" s="228">
        <f>IF(N204="nulová",J204,0)</f>
        <v>0</v>
      </c>
      <c r="BJ204" s="19" t="s">
        <v>76</v>
      </c>
      <c r="BK204" s="228">
        <f>ROUND(I204*H204,2)</f>
        <v>0</v>
      </c>
      <c r="BL204" s="19" t="s">
        <v>90</v>
      </c>
      <c r="BM204" s="227" t="s">
        <v>2374</v>
      </c>
    </row>
    <row r="205" spans="1:65" s="2" customFormat="1" ht="14.4" customHeight="1">
      <c r="A205" s="40"/>
      <c r="B205" s="41"/>
      <c r="C205" s="216" t="s">
        <v>955</v>
      </c>
      <c r="D205" s="216" t="s">
        <v>254</v>
      </c>
      <c r="E205" s="217" t="s">
        <v>3178</v>
      </c>
      <c r="F205" s="218" t="s">
        <v>3179</v>
      </c>
      <c r="G205" s="219" t="s">
        <v>346</v>
      </c>
      <c r="H205" s="220">
        <v>100</v>
      </c>
      <c r="I205" s="221"/>
      <c r="J205" s="222">
        <f>ROUND(I205*H205,2)</f>
        <v>0</v>
      </c>
      <c r="K205" s="218" t="s">
        <v>19</v>
      </c>
      <c r="L205" s="46"/>
      <c r="M205" s="223" t="s">
        <v>19</v>
      </c>
      <c r="N205" s="224" t="s">
        <v>40</v>
      </c>
      <c r="O205" s="86"/>
      <c r="P205" s="225">
        <f>O205*H205</f>
        <v>0</v>
      </c>
      <c r="Q205" s="225">
        <v>0.00049</v>
      </c>
      <c r="R205" s="225">
        <f>Q205*H205</f>
        <v>0.049</v>
      </c>
      <c r="S205" s="225">
        <v>0.002</v>
      </c>
      <c r="T205" s="226">
        <f>S205*H205</f>
        <v>0.2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7" t="s">
        <v>90</v>
      </c>
      <c r="AT205" s="227" t="s">
        <v>254</v>
      </c>
      <c r="AU205" s="227" t="s">
        <v>76</v>
      </c>
      <c r="AY205" s="19" t="s">
        <v>252</v>
      </c>
      <c r="BE205" s="228">
        <f>IF(N205="základní",J205,0)</f>
        <v>0</v>
      </c>
      <c r="BF205" s="228">
        <f>IF(N205="snížená",J205,0)</f>
        <v>0</v>
      </c>
      <c r="BG205" s="228">
        <f>IF(N205="zákl. přenesená",J205,0)</f>
        <v>0</v>
      </c>
      <c r="BH205" s="228">
        <f>IF(N205="sníž. přenesená",J205,0)</f>
        <v>0</v>
      </c>
      <c r="BI205" s="228">
        <f>IF(N205="nulová",J205,0)</f>
        <v>0</v>
      </c>
      <c r="BJ205" s="19" t="s">
        <v>76</v>
      </c>
      <c r="BK205" s="228">
        <f>ROUND(I205*H205,2)</f>
        <v>0</v>
      </c>
      <c r="BL205" s="19" t="s">
        <v>90</v>
      </c>
      <c r="BM205" s="227" t="s">
        <v>2383</v>
      </c>
    </row>
    <row r="206" spans="1:65" s="2" customFormat="1" ht="14.4" customHeight="1">
      <c r="A206" s="40"/>
      <c r="B206" s="41"/>
      <c r="C206" s="216" t="s">
        <v>959</v>
      </c>
      <c r="D206" s="216" t="s">
        <v>254</v>
      </c>
      <c r="E206" s="217" t="s">
        <v>3180</v>
      </c>
      <c r="F206" s="218" t="s">
        <v>3181</v>
      </c>
      <c r="G206" s="219" t="s">
        <v>346</v>
      </c>
      <c r="H206" s="220">
        <v>100</v>
      </c>
      <c r="I206" s="221"/>
      <c r="J206" s="222">
        <f>ROUND(I206*H206,2)</f>
        <v>0</v>
      </c>
      <c r="K206" s="218" t="s">
        <v>19</v>
      </c>
      <c r="L206" s="46"/>
      <c r="M206" s="223" t="s">
        <v>19</v>
      </c>
      <c r="N206" s="224" t="s">
        <v>40</v>
      </c>
      <c r="O206" s="86"/>
      <c r="P206" s="225">
        <f>O206*H206</f>
        <v>0</v>
      </c>
      <c r="Q206" s="225">
        <v>0.00433</v>
      </c>
      <c r="R206" s="225">
        <f>Q206*H206</f>
        <v>0.43299999999999994</v>
      </c>
      <c r="S206" s="225">
        <v>0</v>
      </c>
      <c r="T206" s="22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7" t="s">
        <v>90</v>
      </c>
      <c r="AT206" s="227" t="s">
        <v>254</v>
      </c>
      <c r="AU206" s="227" t="s">
        <v>76</v>
      </c>
      <c r="AY206" s="19" t="s">
        <v>252</v>
      </c>
      <c r="BE206" s="228">
        <f>IF(N206="základní",J206,0)</f>
        <v>0</v>
      </c>
      <c r="BF206" s="228">
        <f>IF(N206="snížená",J206,0)</f>
        <v>0</v>
      </c>
      <c r="BG206" s="228">
        <f>IF(N206="zákl. přenesená",J206,0)</f>
        <v>0</v>
      </c>
      <c r="BH206" s="228">
        <f>IF(N206="sníž. přenesená",J206,0)</f>
        <v>0</v>
      </c>
      <c r="BI206" s="228">
        <f>IF(N206="nulová",J206,0)</f>
        <v>0</v>
      </c>
      <c r="BJ206" s="19" t="s">
        <v>76</v>
      </c>
      <c r="BK206" s="228">
        <f>ROUND(I206*H206,2)</f>
        <v>0</v>
      </c>
      <c r="BL206" s="19" t="s">
        <v>90</v>
      </c>
      <c r="BM206" s="227" t="s">
        <v>2394</v>
      </c>
    </row>
    <row r="207" spans="1:65" s="2" customFormat="1" ht="14.4" customHeight="1">
      <c r="A207" s="40"/>
      <c r="B207" s="41"/>
      <c r="C207" s="216" t="s">
        <v>964</v>
      </c>
      <c r="D207" s="216" t="s">
        <v>254</v>
      </c>
      <c r="E207" s="217" t="s">
        <v>3258</v>
      </c>
      <c r="F207" s="218" t="s">
        <v>3183</v>
      </c>
      <c r="G207" s="219" t="s">
        <v>2648</v>
      </c>
      <c r="H207" s="220">
        <v>20</v>
      </c>
      <c r="I207" s="221"/>
      <c r="J207" s="222">
        <f>ROUND(I207*H207,2)</f>
        <v>0</v>
      </c>
      <c r="K207" s="218" t="s">
        <v>19</v>
      </c>
      <c r="L207" s="46"/>
      <c r="M207" s="223" t="s">
        <v>19</v>
      </c>
      <c r="N207" s="224" t="s">
        <v>40</v>
      </c>
      <c r="O207" s="86"/>
      <c r="P207" s="225">
        <f>O207*H207</f>
        <v>0</v>
      </c>
      <c r="Q207" s="225">
        <v>0</v>
      </c>
      <c r="R207" s="225">
        <f>Q207*H207</f>
        <v>0</v>
      </c>
      <c r="S207" s="225">
        <v>0</v>
      </c>
      <c r="T207" s="22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7" t="s">
        <v>90</v>
      </c>
      <c r="AT207" s="227" t="s">
        <v>254</v>
      </c>
      <c r="AU207" s="227" t="s">
        <v>76</v>
      </c>
      <c r="AY207" s="19" t="s">
        <v>252</v>
      </c>
      <c r="BE207" s="228">
        <f>IF(N207="základní",J207,0)</f>
        <v>0</v>
      </c>
      <c r="BF207" s="228">
        <f>IF(N207="snížená",J207,0)</f>
        <v>0</v>
      </c>
      <c r="BG207" s="228">
        <f>IF(N207="zákl. přenesená",J207,0)</f>
        <v>0</v>
      </c>
      <c r="BH207" s="228">
        <f>IF(N207="sníž. přenesená",J207,0)</f>
        <v>0</v>
      </c>
      <c r="BI207" s="228">
        <f>IF(N207="nulová",J207,0)</f>
        <v>0</v>
      </c>
      <c r="BJ207" s="19" t="s">
        <v>76</v>
      </c>
      <c r="BK207" s="228">
        <f>ROUND(I207*H207,2)</f>
        <v>0</v>
      </c>
      <c r="BL207" s="19" t="s">
        <v>90</v>
      </c>
      <c r="BM207" s="227" t="s">
        <v>2401</v>
      </c>
    </row>
    <row r="208" spans="1:65" s="2" customFormat="1" ht="24.15" customHeight="1">
      <c r="A208" s="40"/>
      <c r="B208" s="41"/>
      <c r="C208" s="216" t="s">
        <v>968</v>
      </c>
      <c r="D208" s="216" t="s">
        <v>254</v>
      </c>
      <c r="E208" s="217" t="s">
        <v>3186</v>
      </c>
      <c r="F208" s="218" t="s">
        <v>3187</v>
      </c>
      <c r="G208" s="219" t="s">
        <v>346</v>
      </c>
      <c r="H208" s="220">
        <v>50</v>
      </c>
      <c r="I208" s="221"/>
      <c r="J208" s="222">
        <f>ROUND(I208*H208,2)</f>
        <v>0</v>
      </c>
      <c r="K208" s="218" t="s">
        <v>19</v>
      </c>
      <c r="L208" s="46"/>
      <c r="M208" s="223" t="s">
        <v>19</v>
      </c>
      <c r="N208" s="224" t="s">
        <v>40</v>
      </c>
      <c r="O208" s="86"/>
      <c r="P208" s="225">
        <f>O208*H208</f>
        <v>0</v>
      </c>
      <c r="Q208" s="225">
        <v>6E-05</v>
      </c>
      <c r="R208" s="225">
        <f>Q208*H208</f>
        <v>0.003</v>
      </c>
      <c r="S208" s="225">
        <v>0</v>
      </c>
      <c r="T208" s="22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7" t="s">
        <v>90</v>
      </c>
      <c r="AT208" s="227" t="s">
        <v>254</v>
      </c>
      <c r="AU208" s="227" t="s">
        <v>76</v>
      </c>
      <c r="AY208" s="19" t="s">
        <v>252</v>
      </c>
      <c r="BE208" s="228">
        <f>IF(N208="základní",J208,0)</f>
        <v>0</v>
      </c>
      <c r="BF208" s="228">
        <f>IF(N208="snížená",J208,0)</f>
        <v>0</v>
      </c>
      <c r="BG208" s="228">
        <f>IF(N208="zákl. přenesená",J208,0)</f>
        <v>0</v>
      </c>
      <c r="BH208" s="228">
        <f>IF(N208="sníž. přenesená",J208,0)</f>
        <v>0</v>
      </c>
      <c r="BI208" s="228">
        <f>IF(N208="nulová",J208,0)</f>
        <v>0</v>
      </c>
      <c r="BJ208" s="19" t="s">
        <v>76</v>
      </c>
      <c r="BK208" s="228">
        <f>ROUND(I208*H208,2)</f>
        <v>0</v>
      </c>
      <c r="BL208" s="19" t="s">
        <v>90</v>
      </c>
      <c r="BM208" s="227" t="s">
        <v>2407</v>
      </c>
    </row>
    <row r="209" spans="1:65" s="2" customFormat="1" ht="24.15" customHeight="1">
      <c r="A209" s="40"/>
      <c r="B209" s="41"/>
      <c r="C209" s="216" t="s">
        <v>970</v>
      </c>
      <c r="D209" s="216" t="s">
        <v>254</v>
      </c>
      <c r="E209" s="217" t="s">
        <v>3152</v>
      </c>
      <c r="F209" s="218" t="s">
        <v>3153</v>
      </c>
      <c r="G209" s="219" t="s">
        <v>307</v>
      </c>
      <c r="H209" s="220">
        <v>2</v>
      </c>
      <c r="I209" s="221"/>
      <c r="J209" s="222">
        <f>ROUND(I209*H209,2)</f>
        <v>0</v>
      </c>
      <c r="K209" s="218" t="s">
        <v>19</v>
      </c>
      <c r="L209" s="46"/>
      <c r="M209" s="223" t="s">
        <v>19</v>
      </c>
      <c r="N209" s="224" t="s">
        <v>40</v>
      </c>
      <c r="O209" s="86"/>
      <c r="P209" s="225">
        <f>O209*H209</f>
        <v>0</v>
      </c>
      <c r="Q209" s="225">
        <v>0.00022</v>
      </c>
      <c r="R209" s="225">
        <f>Q209*H209</f>
        <v>0.00044</v>
      </c>
      <c r="S209" s="225">
        <v>0</v>
      </c>
      <c r="T209" s="22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7" t="s">
        <v>90</v>
      </c>
      <c r="AT209" s="227" t="s">
        <v>254</v>
      </c>
      <c r="AU209" s="227" t="s">
        <v>76</v>
      </c>
      <c r="AY209" s="19" t="s">
        <v>252</v>
      </c>
      <c r="BE209" s="228">
        <f>IF(N209="základní",J209,0)</f>
        <v>0</v>
      </c>
      <c r="BF209" s="228">
        <f>IF(N209="snížená",J209,0)</f>
        <v>0</v>
      </c>
      <c r="BG209" s="228">
        <f>IF(N209="zákl. přenesená",J209,0)</f>
        <v>0</v>
      </c>
      <c r="BH209" s="228">
        <f>IF(N209="sníž. přenesená",J209,0)</f>
        <v>0</v>
      </c>
      <c r="BI209" s="228">
        <f>IF(N209="nulová",J209,0)</f>
        <v>0</v>
      </c>
      <c r="BJ209" s="19" t="s">
        <v>76</v>
      </c>
      <c r="BK209" s="228">
        <f>ROUND(I209*H209,2)</f>
        <v>0</v>
      </c>
      <c r="BL209" s="19" t="s">
        <v>90</v>
      </c>
      <c r="BM209" s="227" t="s">
        <v>2415</v>
      </c>
    </row>
    <row r="210" spans="1:65" s="2" customFormat="1" ht="14.4" customHeight="1">
      <c r="A210" s="40"/>
      <c r="B210" s="41"/>
      <c r="C210" s="216" t="s">
        <v>976</v>
      </c>
      <c r="D210" s="216" t="s">
        <v>254</v>
      </c>
      <c r="E210" s="217" t="s">
        <v>3194</v>
      </c>
      <c r="F210" s="218" t="s">
        <v>3073</v>
      </c>
      <c r="G210" s="219" t="s">
        <v>2648</v>
      </c>
      <c r="H210" s="220">
        <v>1</v>
      </c>
      <c r="I210" s="221"/>
      <c r="J210" s="222">
        <f>ROUND(I210*H210,2)</f>
        <v>0</v>
      </c>
      <c r="K210" s="218" t="s">
        <v>19</v>
      </c>
      <c r="L210" s="46"/>
      <c r="M210" s="223" t="s">
        <v>19</v>
      </c>
      <c r="N210" s="224" t="s">
        <v>40</v>
      </c>
      <c r="O210" s="86"/>
      <c r="P210" s="225">
        <f>O210*H210</f>
        <v>0</v>
      </c>
      <c r="Q210" s="225">
        <v>0</v>
      </c>
      <c r="R210" s="225">
        <f>Q210*H210</f>
        <v>0</v>
      </c>
      <c r="S210" s="225">
        <v>0</v>
      </c>
      <c r="T210" s="22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7" t="s">
        <v>90</v>
      </c>
      <c r="AT210" s="227" t="s">
        <v>254</v>
      </c>
      <c r="AU210" s="227" t="s">
        <v>76</v>
      </c>
      <c r="AY210" s="19" t="s">
        <v>252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9" t="s">
        <v>76</v>
      </c>
      <c r="BK210" s="228">
        <f>ROUND(I210*H210,2)</f>
        <v>0</v>
      </c>
      <c r="BL210" s="19" t="s">
        <v>90</v>
      </c>
      <c r="BM210" s="227" t="s">
        <v>2423</v>
      </c>
    </row>
    <row r="211" spans="1:65" s="2" customFormat="1" ht="24.15" customHeight="1">
      <c r="A211" s="40"/>
      <c r="B211" s="41"/>
      <c r="C211" s="216" t="s">
        <v>980</v>
      </c>
      <c r="D211" s="216" t="s">
        <v>254</v>
      </c>
      <c r="E211" s="217" t="s">
        <v>3195</v>
      </c>
      <c r="F211" s="218" t="s">
        <v>3075</v>
      </c>
      <c r="G211" s="219" t="s">
        <v>2648</v>
      </c>
      <c r="H211" s="220">
        <v>1</v>
      </c>
      <c r="I211" s="221"/>
      <c r="J211" s="222">
        <f>ROUND(I211*H211,2)</f>
        <v>0</v>
      </c>
      <c r="K211" s="218" t="s">
        <v>19</v>
      </c>
      <c r="L211" s="46"/>
      <c r="M211" s="223" t="s">
        <v>19</v>
      </c>
      <c r="N211" s="224" t="s">
        <v>40</v>
      </c>
      <c r="O211" s="86"/>
      <c r="P211" s="225">
        <f>O211*H211</f>
        <v>0</v>
      </c>
      <c r="Q211" s="225">
        <v>0</v>
      </c>
      <c r="R211" s="225">
        <f>Q211*H211</f>
        <v>0</v>
      </c>
      <c r="S211" s="225">
        <v>0</v>
      </c>
      <c r="T211" s="22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7" t="s">
        <v>90</v>
      </c>
      <c r="AT211" s="227" t="s">
        <v>254</v>
      </c>
      <c r="AU211" s="227" t="s">
        <v>76</v>
      </c>
      <c r="AY211" s="19" t="s">
        <v>252</v>
      </c>
      <c r="BE211" s="228">
        <f>IF(N211="základní",J211,0)</f>
        <v>0</v>
      </c>
      <c r="BF211" s="228">
        <f>IF(N211="snížená",J211,0)</f>
        <v>0</v>
      </c>
      <c r="BG211" s="228">
        <f>IF(N211="zákl. přenesená",J211,0)</f>
        <v>0</v>
      </c>
      <c r="BH211" s="228">
        <f>IF(N211="sníž. přenesená",J211,0)</f>
        <v>0</v>
      </c>
      <c r="BI211" s="228">
        <f>IF(N211="nulová",J211,0)</f>
        <v>0</v>
      </c>
      <c r="BJ211" s="19" t="s">
        <v>76</v>
      </c>
      <c r="BK211" s="228">
        <f>ROUND(I211*H211,2)</f>
        <v>0</v>
      </c>
      <c r="BL211" s="19" t="s">
        <v>90</v>
      </c>
      <c r="BM211" s="227" t="s">
        <v>2431</v>
      </c>
    </row>
    <row r="212" spans="1:63" s="12" customFormat="1" ht="25.9" customHeight="1">
      <c r="A212" s="12"/>
      <c r="B212" s="200"/>
      <c r="C212" s="201"/>
      <c r="D212" s="202" t="s">
        <v>68</v>
      </c>
      <c r="E212" s="203" t="s">
        <v>3259</v>
      </c>
      <c r="F212" s="203" t="s">
        <v>3260</v>
      </c>
      <c r="G212" s="201"/>
      <c r="H212" s="201"/>
      <c r="I212" s="204"/>
      <c r="J212" s="205">
        <f>BK212</f>
        <v>0</v>
      </c>
      <c r="K212" s="201"/>
      <c r="L212" s="206"/>
      <c r="M212" s="207"/>
      <c r="N212" s="208"/>
      <c r="O212" s="208"/>
      <c r="P212" s="209">
        <f>SUM(P213:P238)</f>
        <v>0</v>
      </c>
      <c r="Q212" s="208"/>
      <c r="R212" s="209">
        <f>SUM(R213:R238)</f>
        <v>0.21381</v>
      </c>
      <c r="S212" s="208"/>
      <c r="T212" s="210">
        <f>SUM(T213:T238)</f>
        <v>0.04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11" t="s">
        <v>76</v>
      </c>
      <c r="AT212" s="212" t="s">
        <v>68</v>
      </c>
      <c r="AU212" s="212" t="s">
        <v>69</v>
      </c>
      <c r="AY212" s="211" t="s">
        <v>252</v>
      </c>
      <c r="BK212" s="213">
        <f>SUM(BK213:BK238)</f>
        <v>0</v>
      </c>
    </row>
    <row r="213" spans="1:65" s="2" customFormat="1" ht="24.15" customHeight="1">
      <c r="A213" s="40"/>
      <c r="B213" s="41"/>
      <c r="C213" s="216" t="s">
        <v>992</v>
      </c>
      <c r="D213" s="216" t="s">
        <v>254</v>
      </c>
      <c r="E213" s="217" t="s">
        <v>3198</v>
      </c>
      <c r="F213" s="218" t="s">
        <v>3199</v>
      </c>
      <c r="G213" s="219" t="s">
        <v>346</v>
      </c>
      <c r="H213" s="220">
        <v>280</v>
      </c>
      <c r="I213" s="221"/>
      <c r="J213" s="222">
        <f>ROUND(I213*H213,2)</f>
        <v>0</v>
      </c>
      <c r="K213" s="218" t="s">
        <v>19</v>
      </c>
      <c r="L213" s="46"/>
      <c r="M213" s="223" t="s">
        <v>19</v>
      </c>
      <c r="N213" s="224" t="s">
        <v>40</v>
      </c>
      <c r="O213" s="86"/>
      <c r="P213" s="225">
        <f>O213*H213</f>
        <v>0</v>
      </c>
      <c r="Q213" s="225">
        <v>0.00016</v>
      </c>
      <c r="R213" s="225">
        <f>Q213*H213</f>
        <v>0.044800000000000006</v>
      </c>
      <c r="S213" s="225">
        <v>0</v>
      </c>
      <c r="T213" s="22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7" t="s">
        <v>90</v>
      </c>
      <c r="AT213" s="227" t="s">
        <v>254</v>
      </c>
      <c r="AU213" s="227" t="s">
        <v>76</v>
      </c>
      <c r="AY213" s="19" t="s">
        <v>252</v>
      </c>
      <c r="BE213" s="228">
        <f>IF(N213="základní",J213,0)</f>
        <v>0</v>
      </c>
      <c r="BF213" s="228">
        <f>IF(N213="snížená",J213,0)</f>
        <v>0</v>
      </c>
      <c r="BG213" s="228">
        <f>IF(N213="zákl. přenesená",J213,0)</f>
        <v>0</v>
      </c>
      <c r="BH213" s="228">
        <f>IF(N213="sníž. přenesená",J213,0)</f>
        <v>0</v>
      </c>
      <c r="BI213" s="228">
        <f>IF(N213="nulová",J213,0)</f>
        <v>0</v>
      </c>
      <c r="BJ213" s="19" t="s">
        <v>76</v>
      </c>
      <c r="BK213" s="228">
        <f>ROUND(I213*H213,2)</f>
        <v>0</v>
      </c>
      <c r="BL213" s="19" t="s">
        <v>90</v>
      </c>
      <c r="BM213" s="227" t="s">
        <v>2439</v>
      </c>
    </row>
    <row r="214" spans="1:65" s="2" customFormat="1" ht="24.15" customHeight="1">
      <c r="A214" s="40"/>
      <c r="B214" s="41"/>
      <c r="C214" s="216" t="s">
        <v>997</v>
      </c>
      <c r="D214" s="216" t="s">
        <v>254</v>
      </c>
      <c r="E214" s="217" t="s">
        <v>3261</v>
      </c>
      <c r="F214" s="218" t="s">
        <v>3262</v>
      </c>
      <c r="G214" s="219" t="s">
        <v>346</v>
      </c>
      <c r="H214" s="220">
        <v>60</v>
      </c>
      <c r="I214" s="221"/>
      <c r="J214" s="222">
        <f>ROUND(I214*H214,2)</f>
        <v>0</v>
      </c>
      <c r="K214" s="218" t="s">
        <v>19</v>
      </c>
      <c r="L214" s="46"/>
      <c r="M214" s="223" t="s">
        <v>19</v>
      </c>
      <c r="N214" s="224" t="s">
        <v>40</v>
      </c>
      <c r="O214" s="86"/>
      <c r="P214" s="225">
        <f>O214*H214</f>
        <v>0</v>
      </c>
      <c r="Q214" s="225">
        <v>0.00043</v>
      </c>
      <c r="R214" s="225">
        <f>Q214*H214</f>
        <v>0.0258</v>
      </c>
      <c r="S214" s="225">
        <v>0</v>
      </c>
      <c r="T214" s="22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7" t="s">
        <v>90</v>
      </c>
      <c r="AT214" s="227" t="s">
        <v>254</v>
      </c>
      <c r="AU214" s="227" t="s">
        <v>76</v>
      </c>
      <c r="AY214" s="19" t="s">
        <v>252</v>
      </c>
      <c r="BE214" s="228">
        <f>IF(N214="základní",J214,0)</f>
        <v>0</v>
      </c>
      <c r="BF214" s="228">
        <f>IF(N214="snížená",J214,0)</f>
        <v>0</v>
      </c>
      <c r="BG214" s="228">
        <f>IF(N214="zákl. přenesená",J214,0)</f>
        <v>0</v>
      </c>
      <c r="BH214" s="228">
        <f>IF(N214="sníž. přenesená",J214,0)</f>
        <v>0</v>
      </c>
      <c r="BI214" s="228">
        <f>IF(N214="nulová",J214,0)</f>
        <v>0</v>
      </c>
      <c r="BJ214" s="19" t="s">
        <v>76</v>
      </c>
      <c r="BK214" s="228">
        <f>ROUND(I214*H214,2)</f>
        <v>0</v>
      </c>
      <c r="BL214" s="19" t="s">
        <v>90</v>
      </c>
      <c r="BM214" s="227" t="s">
        <v>2447</v>
      </c>
    </row>
    <row r="215" spans="1:65" s="2" customFormat="1" ht="24.15" customHeight="1">
      <c r="A215" s="40"/>
      <c r="B215" s="41"/>
      <c r="C215" s="216" t="s">
        <v>1001</v>
      </c>
      <c r="D215" s="216" t="s">
        <v>254</v>
      </c>
      <c r="E215" s="217" t="s">
        <v>3118</v>
      </c>
      <c r="F215" s="218" t="s">
        <v>3119</v>
      </c>
      <c r="G215" s="219" t="s">
        <v>307</v>
      </c>
      <c r="H215" s="220">
        <v>21</v>
      </c>
      <c r="I215" s="221"/>
      <c r="J215" s="222">
        <f>ROUND(I215*H215,2)</f>
        <v>0</v>
      </c>
      <c r="K215" s="218" t="s">
        <v>19</v>
      </c>
      <c r="L215" s="46"/>
      <c r="M215" s="223" t="s">
        <v>19</v>
      </c>
      <c r="N215" s="224" t="s">
        <v>40</v>
      </c>
      <c r="O215" s="86"/>
      <c r="P215" s="225">
        <f>O215*H215</f>
        <v>0</v>
      </c>
      <c r="Q215" s="225">
        <v>0.00011</v>
      </c>
      <c r="R215" s="225">
        <f>Q215*H215</f>
        <v>0.00231</v>
      </c>
      <c r="S215" s="225">
        <v>0</v>
      </c>
      <c r="T215" s="22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7" t="s">
        <v>90</v>
      </c>
      <c r="AT215" s="227" t="s">
        <v>254</v>
      </c>
      <c r="AU215" s="227" t="s">
        <v>76</v>
      </c>
      <c r="AY215" s="19" t="s">
        <v>252</v>
      </c>
      <c r="BE215" s="228">
        <f>IF(N215="základní",J215,0)</f>
        <v>0</v>
      </c>
      <c r="BF215" s="228">
        <f>IF(N215="snížená",J215,0)</f>
        <v>0</v>
      </c>
      <c r="BG215" s="228">
        <f>IF(N215="zákl. přenesená",J215,0)</f>
        <v>0</v>
      </c>
      <c r="BH215" s="228">
        <f>IF(N215="sníž. přenesená",J215,0)</f>
        <v>0</v>
      </c>
      <c r="BI215" s="228">
        <f>IF(N215="nulová",J215,0)</f>
        <v>0</v>
      </c>
      <c r="BJ215" s="19" t="s">
        <v>76</v>
      </c>
      <c r="BK215" s="228">
        <f>ROUND(I215*H215,2)</f>
        <v>0</v>
      </c>
      <c r="BL215" s="19" t="s">
        <v>90</v>
      </c>
      <c r="BM215" s="227" t="s">
        <v>415</v>
      </c>
    </row>
    <row r="216" spans="1:65" s="2" customFormat="1" ht="14.4" customHeight="1">
      <c r="A216" s="40"/>
      <c r="B216" s="41"/>
      <c r="C216" s="216" t="s">
        <v>1005</v>
      </c>
      <c r="D216" s="216" t="s">
        <v>254</v>
      </c>
      <c r="E216" s="217" t="s">
        <v>3263</v>
      </c>
      <c r="F216" s="218" t="s">
        <v>3121</v>
      </c>
      <c r="G216" s="219" t="s">
        <v>307</v>
      </c>
      <c r="H216" s="220">
        <v>3</v>
      </c>
      <c r="I216" s="221"/>
      <c r="J216" s="222">
        <f>ROUND(I216*H216,2)</f>
        <v>0</v>
      </c>
      <c r="K216" s="218" t="s">
        <v>19</v>
      </c>
      <c r="L216" s="46"/>
      <c r="M216" s="223" t="s">
        <v>19</v>
      </c>
      <c r="N216" s="224" t="s">
        <v>40</v>
      </c>
      <c r="O216" s="86"/>
      <c r="P216" s="225">
        <f>O216*H216</f>
        <v>0</v>
      </c>
      <c r="Q216" s="225">
        <v>0</v>
      </c>
      <c r="R216" s="225">
        <f>Q216*H216</f>
        <v>0</v>
      </c>
      <c r="S216" s="225">
        <v>0</v>
      </c>
      <c r="T216" s="226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7" t="s">
        <v>90</v>
      </c>
      <c r="AT216" s="227" t="s">
        <v>254</v>
      </c>
      <c r="AU216" s="227" t="s">
        <v>76</v>
      </c>
      <c r="AY216" s="19" t="s">
        <v>252</v>
      </c>
      <c r="BE216" s="228">
        <f>IF(N216="základní",J216,0)</f>
        <v>0</v>
      </c>
      <c r="BF216" s="228">
        <f>IF(N216="snížená",J216,0)</f>
        <v>0</v>
      </c>
      <c r="BG216" s="228">
        <f>IF(N216="zákl. přenesená",J216,0)</f>
        <v>0</v>
      </c>
      <c r="BH216" s="228">
        <f>IF(N216="sníž. přenesená",J216,0)</f>
        <v>0</v>
      </c>
      <c r="BI216" s="228">
        <f>IF(N216="nulová",J216,0)</f>
        <v>0</v>
      </c>
      <c r="BJ216" s="19" t="s">
        <v>76</v>
      </c>
      <c r="BK216" s="228">
        <f>ROUND(I216*H216,2)</f>
        <v>0</v>
      </c>
      <c r="BL216" s="19" t="s">
        <v>90</v>
      </c>
      <c r="BM216" s="227" t="s">
        <v>2462</v>
      </c>
    </row>
    <row r="217" spans="1:65" s="2" customFormat="1" ht="24.15" customHeight="1">
      <c r="A217" s="40"/>
      <c r="B217" s="41"/>
      <c r="C217" s="216" t="s">
        <v>1010</v>
      </c>
      <c r="D217" s="216" t="s">
        <v>254</v>
      </c>
      <c r="E217" s="217" t="s">
        <v>3264</v>
      </c>
      <c r="F217" s="218" t="s">
        <v>3265</v>
      </c>
      <c r="G217" s="219" t="s">
        <v>2648</v>
      </c>
      <c r="H217" s="220">
        <v>3</v>
      </c>
      <c r="I217" s="221"/>
      <c r="J217" s="222">
        <f>ROUND(I217*H217,2)</f>
        <v>0</v>
      </c>
      <c r="K217" s="218" t="s">
        <v>19</v>
      </c>
      <c r="L217" s="46"/>
      <c r="M217" s="223" t="s">
        <v>19</v>
      </c>
      <c r="N217" s="224" t="s">
        <v>40</v>
      </c>
      <c r="O217" s="86"/>
      <c r="P217" s="225">
        <f>O217*H217</f>
        <v>0</v>
      </c>
      <c r="Q217" s="225">
        <v>0</v>
      </c>
      <c r="R217" s="225">
        <f>Q217*H217</f>
        <v>0</v>
      </c>
      <c r="S217" s="225">
        <v>0</v>
      </c>
      <c r="T217" s="22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27" t="s">
        <v>90</v>
      </c>
      <c r="AT217" s="227" t="s">
        <v>254</v>
      </c>
      <c r="AU217" s="227" t="s">
        <v>76</v>
      </c>
      <c r="AY217" s="19" t="s">
        <v>252</v>
      </c>
      <c r="BE217" s="228">
        <f>IF(N217="základní",J217,0)</f>
        <v>0</v>
      </c>
      <c r="BF217" s="228">
        <f>IF(N217="snížená",J217,0)</f>
        <v>0</v>
      </c>
      <c r="BG217" s="228">
        <f>IF(N217="zákl. přenesená",J217,0)</f>
        <v>0</v>
      </c>
      <c r="BH217" s="228">
        <f>IF(N217="sníž. přenesená",J217,0)</f>
        <v>0</v>
      </c>
      <c r="BI217" s="228">
        <f>IF(N217="nulová",J217,0)</f>
        <v>0</v>
      </c>
      <c r="BJ217" s="19" t="s">
        <v>76</v>
      </c>
      <c r="BK217" s="228">
        <f>ROUND(I217*H217,2)</f>
        <v>0</v>
      </c>
      <c r="BL217" s="19" t="s">
        <v>90</v>
      </c>
      <c r="BM217" s="227" t="s">
        <v>2469</v>
      </c>
    </row>
    <row r="218" spans="1:65" s="2" customFormat="1" ht="14.4" customHeight="1">
      <c r="A218" s="40"/>
      <c r="B218" s="41"/>
      <c r="C218" s="216" t="s">
        <v>1016</v>
      </c>
      <c r="D218" s="216" t="s">
        <v>254</v>
      </c>
      <c r="E218" s="217" t="s">
        <v>3266</v>
      </c>
      <c r="F218" s="218" t="s">
        <v>3128</v>
      </c>
      <c r="G218" s="219" t="s">
        <v>307</v>
      </c>
      <c r="H218" s="220">
        <v>39</v>
      </c>
      <c r="I218" s="221"/>
      <c r="J218" s="222">
        <f>ROUND(I218*H218,2)</f>
        <v>0</v>
      </c>
      <c r="K218" s="218" t="s">
        <v>19</v>
      </c>
      <c r="L218" s="46"/>
      <c r="M218" s="223" t="s">
        <v>19</v>
      </c>
      <c r="N218" s="224" t="s">
        <v>40</v>
      </c>
      <c r="O218" s="86"/>
      <c r="P218" s="225">
        <f>O218*H218</f>
        <v>0</v>
      </c>
      <c r="Q218" s="225">
        <v>0</v>
      </c>
      <c r="R218" s="225">
        <f>Q218*H218</f>
        <v>0</v>
      </c>
      <c r="S218" s="225">
        <v>0</v>
      </c>
      <c r="T218" s="226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7" t="s">
        <v>90</v>
      </c>
      <c r="AT218" s="227" t="s">
        <v>254</v>
      </c>
      <c r="AU218" s="227" t="s">
        <v>76</v>
      </c>
      <c r="AY218" s="19" t="s">
        <v>252</v>
      </c>
      <c r="BE218" s="228">
        <f>IF(N218="základní",J218,0)</f>
        <v>0</v>
      </c>
      <c r="BF218" s="228">
        <f>IF(N218="snížená",J218,0)</f>
        <v>0</v>
      </c>
      <c r="BG218" s="228">
        <f>IF(N218="zákl. přenesená",J218,0)</f>
        <v>0</v>
      </c>
      <c r="BH218" s="228">
        <f>IF(N218="sníž. přenesená",J218,0)</f>
        <v>0</v>
      </c>
      <c r="BI218" s="228">
        <f>IF(N218="nulová",J218,0)</f>
        <v>0</v>
      </c>
      <c r="BJ218" s="19" t="s">
        <v>76</v>
      </c>
      <c r="BK218" s="228">
        <f>ROUND(I218*H218,2)</f>
        <v>0</v>
      </c>
      <c r="BL218" s="19" t="s">
        <v>90</v>
      </c>
      <c r="BM218" s="227" t="s">
        <v>2477</v>
      </c>
    </row>
    <row r="219" spans="1:51" s="14" customFormat="1" ht="12">
      <c r="A219" s="14"/>
      <c r="B219" s="240"/>
      <c r="C219" s="241"/>
      <c r="D219" s="231" t="s">
        <v>260</v>
      </c>
      <c r="E219" s="242" t="s">
        <v>19</v>
      </c>
      <c r="F219" s="243" t="s">
        <v>3267</v>
      </c>
      <c r="G219" s="241"/>
      <c r="H219" s="244">
        <v>39</v>
      </c>
      <c r="I219" s="245"/>
      <c r="J219" s="241"/>
      <c r="K219" s="241"/>
      <c r="L219" s="246"/>
      <c r="M219" s="247"/>
      <c r="N219" s="248"/>
      <c r="O219" s="248"/>
      <c r="P219" s="248"/>
      <c r="Q219" s="248"/>
      <c r="R219" s="248"/>
      <c r="S219" s="248"/>
      <c r="T219" s="249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0" t="s">
        <v>260</v>
      </c>
      <c r="AU219" s="250" t="s">
        <v>76</v>
      </c>
      <c r="AV219" s="14" t="s">
        <v>78</v>
      </c>
      <c r="AW219" s="14" t="s">
        <v>31</v>
      </c>
      <c r="AX219" s="14" t="s">
        <v>69</v>
      </c>
      <c r="AY219" s="250" t="s">
        <v>252</v>
      </c>
    </row>
    <row r="220" spans="1:51" s="15" customFormat="1" ht="12">
      <c r="A220" s="15"/>
      <c r="B220" s="251"/>
      <c r="C220" s="252"/>
      <c r="D220" s="231" t="s">
        <v>260</v>
      </c>
      <c r="E220" s="253" t="s">
        <v>19</v>
      </c>
      <c r="F220" s="254" t="s">
        <v>265</v>
      </c>
      <c r="G220" s="252"/>
      <c r="H220" s="255">
        <v>39</v>
      </c>
      <c r="I220" s="256"/>
      <c r="J220" s="252"/>
      <c r="K220" s="252"/>
      <c r="L220" s="257"/>
      <c r="M220" s="258"/>
      <c r="N220" s="259"/>
      <c r="O220" s="259"/>
      <c r="P220" s="259"/>
      <c r="Q220" s="259"/>
      <c r="R220" s="259"/>
      <c r="S220" s="259"/>
      <c r="T220" s="260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61" t="s">
        <v>260</v>
      </c>
      <c r="AU220" s="261" t="s">
        <v>76</v>
      </c>
      <c r="AV220" s="15" t="s">
        <v>90</v>
      </c>
      <c r="AW220" s="15" t="s">
        <v>31</v>
      </c>
      <c r="AX220" s="15" t="s">
        <v>76</v>
      </c>
      <c r="AY220" s="261" t="s">
        <v>252</v>
      </c>
    </row>
    <row r="221" spans="1:65" s="2" customFormat="1" ht="14.4" customHeight="1">
      <c r="A221" s="40"/>
      <c r="B221" s="41"/>
      <c r="C221" s="216" t="s">
        <v>1021</v>
      </c>
      <c r="D221" s="216" t="s">
        <v>254</v>
      </c>
      <c r="E221" s="217" t="s">
        <v>3268</v>
      </c>
      <c r="F221" s="218" t="s">
        <v>3131</v>
      </c>
      <c r="G221" s="219" t="s">
        <v>2648</v>
      </c>
      <c r="H221" s="220">
        <v>3</v>
      </c>
      <c r="I221" s="221"/>
      <c r="J221" s="222">
        <f>ROUND(I221*H221,2)</f>
        <v>0</v>
      </c>
      <c r="K221" s="218" t="s">
        <v>19</v>
      </c>
      <c r="L221" s="46"/>
      <c r="M221" s="223" t="s">
        <v>19</v>
      </c>
      <c r="N221" s="224" t="s">
        <v>40</v>
      </c>
      <c r="O221" s="86"/>
      <c r="P221" s="225">
        <f>O221*H221</f>
        <v>0</v>
      </c>
      <c r="Q221" s="225">
        <v>0</v>
      </c>
      <c r="R221" s="225">
        <f>Q221*H221</f>
        <v>0</v>
      </c>
      <c r="S221" s="225">
        <v>0</v>
      </c>
      <c r="T221" s="226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27" t="s">
        <v>90</v>
      </c>
      <c r="AT221" s="227" t="s">
        <v>254</v>
      </c>
      <c r="AU221" s="227" t="s">
        <v>76</v>
      </c>
      <c r="AY221" s="19" t="s">
        <v>252</v>
      </c>
      <c r="BE221" s="228">
        <f>IF(N221="základní",J221,0)</f>
        <v>0</v>
      </c>
      <c r="BF221" s="228">
        <f>IF(N221="snížená",J221,0)</f>
        <v>0</v>
      </c>
      <c r="BG221" s="228">
        <f>IF(N221="zákl. přenesená",J221,0)</f>
        <v>0</v>
      </c>
      <c r="BH221" s="228">
        <f>IF(N221="sníž. přenesená",J221,0)</f>
        <v>0</v>
      </c>
      <c r="BI221" s="228">
        <f>IF(N221="nulová",J221,0)</f>
        <v>0</v>
      </c>
      <c r="BJ221" s="19" t="s">
        <v>76</v>
      </c>
      <c r="BK221" s="228">
        <f>ROUND(I221*H221,2)</f>
        <v>0</v>
      </c>
      <c r="BL221" s="19" t="s">
        <v>90</v>
      </c>
      <c r="BM221" s="227" t="s">
        <v>2485</v>
      </c>
    </row>
    <row r="222" spans="1:65" s="2" customFormat="1" ht="24.15" customHeight="1">
      <c r="A222" s="40"/>
      <c r="B222" s="41"/>
      <c r="C222" s="216" t="s">
        <v>1025</v>
      </c>
      <c r="D222" s="216" t="s">
        <v>254</v>
      </c>
      <c r="E222" s="217" t="s">
        <v>3269</v>
      </c>
      <c r="F222" s="218" t="s">
        <v>3133</v>
      </c>
      <c r="G222" s="219" t="s">
        <v>2648</v>
      </c>
      <c r="H222" s="220">
        <v>2</v>
      </c>
      <c r="I222" s="221"/>
      <c r="J222" s="222">
        <f>ROUND(I222*H222,2)</f>
        <v>0</v>
      </c>
      <c r="K222" s="218" t="s">
        <v>19</v>
      </c>
      <c r="L222" s="46"/>
      <c r="M222" s="223" t="s">
        <v>19</v>
      </c>
      <c r="N222" s="224" t="s">
        <v>40</v>
      </c>
      <c r="O222" s="86"/>
      <c r="P222" s="225">
        <f>O222*H222</f>
        <v>0</v>
      </c>
      <c r="Q222" s="225">
        <v>0</v>
      </c>
      <c r="R222" s="225">
        <f>Q222*H222</f>
        <v>0</v>
      </c>
      <c r="S222" s="225">
        <v>0</v>
      </c>
      <c r="T222" s="22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7" t="s">
        <v>90</v>
      </c>
      <c r="AT222" s="227" t="s">
        <v>254</v>
      </c>
      <c r="AU222" s="227" t="s">
        <v>76</v>
      </c>
      <c r="AY222" s="19" t="s">
        <v>252</v>
      </c>
      <c r="BE222" s="228">
        <f>IF(N222="základní",J222,0)</f>
        <v>0</v>
      </c>
      <c r="BF222" s="228">
        <f>IF(N222="snížená",J222,0)</f>
        <v>0</v>
      </c>
      <c r="BG222" s="228">
        <f>IF(N222="zákl. přenesená",J222,0)</f>
        <v>0</v>
      </c>
      <c r="BH222" s="228">
        <f>IF(N222="sníž. přenesená",J222,0)</f>
        <v>0</v>
      </c>
      <c r="BI222" s="228">
        <f>IF(N222="nulová",J222,0)</f>
        <v>0</v>
      </c>
      <c r="BJ222" s="19" t="s">
        <v>76</v>
      </c>
      <c r="BK222" s="228">
        <f>ROUND(I222*H222,2)</f>
        <v>0</v>
      </c>
      <c r="BL222" s="19" t="s">
        <v>90</v>
      </c>
      <c r="BM222" s="227" t="s">
        <v>2493</v>
      </c>
    </row>
    <row r="223" spans="1:65" s="2" customFormat="1" ht="14.4" customHeight="1">
      <c r="A223" s="40"/>
      <c r="B223" s="41"/>
      <c r="C223" s="216" t="s">
        <v>1031</v>
      </c>
      <c r="D223" s="216" t="s">
        <v>254</v>
      </c>
      <c r="E223" s="217" t="s">
        <v>3270</v>
      </c>
      <c r="F223" s="218" t="s">
        <v>3271</v>
      </c>
      <c r="G223" s="219" t="s">
        <v>2648</v>
      </c>
      <c r="H223" s="220">
        <v>1</v>
      </c>
      <c r="I223" s="221"/>
      <c r="J223" s="222">
        <f>ROUND(I223*H223,2)</f>
        <v>0</v>
      </c>
      <c r="K223" s="218" t="s">
        <v>19</v>
      </c>
      <c r="L223" s="46"/>
      <c r="M223" s="223" t="s">
        <v>19</v>
      </c>
      <c r="N223" s="224" t="s">
        <v>40</v>
      </c>
      <c r="O223" s="86"/>
      <c r="P223" s="225">
        <f>O223*H223</f>
        <v>0</v>
      </c>
      <c r="Q223" s="225">
        <v>0</v>
      </c>
      <c r="R223" s="225">
        <f>Q223*H223</f>
        <v>0</v>
      </c>
      <c r="S223" s="225">
        <v>0</v>
      </c>
      <c r="T223" s="22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27" t="s">
        <v>90</v>
      </c>
      <c r="AT223" s="227" t="s">
        <v>254</v>
      </c>
      <c r="AU223" s="227" t="s">
        <v>76</v>
      </c>
      <c r="AY223" s="19" t="s">
        <v>252</v>
      </c>
      <c r="BE223" s="228">
        <f>IF(N223="základní",J223,0)</f>
        <v>0</v>
      </c>
      <c r="BF223" s="228">
        <f>IF(N223="snížená",J223,0)</f>
        <v>0</v>
      </c>
      <c r="BG223" s="228">
        <f>IF(N223="zákl. přenesená",J223,0)</f>
        <v>0</v>
      </c>
      <c r="BH223" s="228">
        <f>IF(N223="sníž. přenesená",J223,0)</f>
        <v>0</v>
      </c>
      <c r="BI223" s="228">
        <f>IF(N223="nulová",J223,0)</f>
        <v>0</v>
      </c>
      <c r="BJ223" s="19" t="s">
        <v>76</v>
      </c>
      <c r="BK223" s="228">
        <f>ROUND(I223*H223,2)</f>
        <v>0</v>
      </c>
      <c r="BL223" s="19" t="s">
        <v>90</v>
      </c>
      <c r="BM223" s="227" t="s">
        <v>2501</v>
      </c>
    </row>
    <row r="224" spans="1:65" s="2" customFormat="1" ht="24.15" customHeight="1">
      <c r="A224" s="40"/>
      <c r="B224" s="41"/>
      <c r="C224" s="216" t="s">
        <v>1036</v>
      </c>
      <c r="D224" s="216" t="s">
        <v>254</v>
      </c>
      <c r="E224" s="217" t="s">
        <v>3272</v>
      </c>
      <c r="F224" s="218" t="s">
        <v>3273</v>
      </c>
      <c r="G224" s="219" t="s">
        <v>2648</v>
      </c>
      <c r="H224" s="220">
        <v>1</v>
      </c>
      <c r="I224" s="221"/>
      <c r="J224" s="222">
        <f>ROUND(I224*H224,2)</f>
        <v>0</v>
      </c>
      <c r="K224" s="218" t="s">
        <v>19</v>
      </c>
      <c r="L224" s="46"/>
      <c r="M224" s="223" t="s">
        <v>19</v>
      </c>
      <c r="N224" s="224" t="s">
        <v>40</v>
      </c>
      <c r="O224" s="86"/>
      <c r="P224" s="225">
        <f>O224*H224</f>
        <v>0</v>
      </c>
      <c r="Q224" s="225">
        <v>0</v>
      </c>
      <c r="R224" s="225">
        <f>Q224*H224</f>
        <v>0</v>
      </c>
      <c r="S224" s="225">
        <v>0</v>
      </c>
      <c r="T224" s="226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7" t="s">
        <v>90</v>
      </c>
      <c r="AT224" s="227" t="s">
        <v>254</v>
      </c>
      <c r="AU224" s="227" t="s">
        <v>76</v>
      </c>
      <c r="AY224" s="19" t="s">
        <v>252</v>
      </c>
      <c r="BE224" s="228">
        <f>IF(N224="základní",J224,0)</f>
        <v>0</v>
      </c>
      <c r="BF224" s="228">
        <f>IF(N224="snížená",J224,0)</f>
        <v>0</v>
      </c>
      <c r="BG224" s="228">
        <f>IF(N224="zákl. přenesená",J224,0)</f>
        <v>0</v>
      </c>
      <c r="BH224" s="228">
        <f>IF(N224="sníž. přenesená",J224,0)</f>
        <v>0</v>
      </c>
      <c r="BI224" s="228">
        <f>IF(N224="nulová",J224,0)</f>
        <v>0</v>
      </c>
      <c r="BJ224" s="19" t="s">
        <v>76</v>
      </c>
      <c r="BK224" s="228">
        <f>ROUND(I224*H224,2)</f>
        <v>0</v>
      </c>
      <c r="BL224" s="19" t="s">
        <v>90</v>
      </c>
      <c r="BM224" s="227" t="s">
        <v>2510</v>
      </c>
    </row>
    <row r="225" spans="1:65" s="2" customFormat="1" ht="14.4" customHeight="1">
      <c r="A225" s="40"/>
      <c r="B225" s="41"/>
      <c r="C225" s="216" t="s">
        <v>1041</v>
      </c>
      <c r="D225" s="216" t="s">
        <v>254</v>
      </c>
      <c r="E225" s="217" t="s">
        <v>3274</v>
      </c>
      <c r="F225" s="218" t="s">
        <v>3275</v>
      </c>
      <c r="G225" s="219" t="s">
        <v>2648</v>
      </c>
      <c r="H225" s="220">
        <v>20</v>
      </c>
      <c r="I225" s="221"/>
      <c r="J225" s="222">
        <f>ROUND(I225*H225,2)</f>
        <v>0</v>
      </c>
      <c r="K225" s="218" t="s">
        <v>19</v>
      </c>
      <c r="L225" s="46"/>
      <c r="M225" s="223" t="s">
        <v>19</v>
      </c>
      <c r="N225" s="224" t="s">
        <v>40</v>
      </c>
      <c r="O225" s="86"/>
      <c r="P225" s="225">
        <f>O225*H225</f>
        <v>0</v>
      </c>
      <c r="Q225" s="225">
        <v>0</v>
      </c>
      <c r="R225" s="225">
        <f>Q225*H225</f>
        <v>0</v>
      </c>
      <c r="S225" s="225">
        <v>0</v>
      </c>
      <c r="T225" s="226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27" t="s">
        <v>90</v>
      </c>
      <c r="AT225" s="227" t="s">
        <v>254</v>
      </c>
      <c r="AU225" s="227" t="s">
        <v>76</v>
      </c>
      <c r="AY225" s="19" t="s">
        <v>252</v>
      </c>
      <c r="BE225" s="228">
        <f>IF(N225="základní",J225,0)</f>
        <v>0</v>
      </c>
      <c r="BF225" s="228">
        <f>IF(N225="snížená",J225,0)</f>
        <v>0</v>
      </c>
      <c r="BG225" s="228">
        <f>IF(N225="zákl. přenesená",J225,0)</f>
        <v>0</v>
      </c>
      <c r="BH225" s="228">
        <f>IF(N225="sníž. přenesená",J225,0)</f>
        <v>0</v>
      </c>
      <c r="BI225" s="228">
        <f>IF(N225="nulová",J225,0)</f>
        <v>0</v>
      </c>
      <c r="BJ225" s="19" t="s">
        <v>76</v>
      </c>
      <c r="BK225" s="228">
        <f>ROUND(I225*H225,2)</f>
        <v>0</v>
      </c>
      <c r="BL225" s="19" t="s">
        <v>90</v>
      </c>
      <c r="BM225" s="227" t="s">
        <v>2514</v>
      </c>
    </row>
    <row r="226" spans="1:65" s="2" customFormat="1" ht="24.15" customHeight="1">
      <c r="A226" s="40"/>
      <c r="B226" s="41"/>
      <c r="C226" s="216" t="s">
        <v>1046</v>
      </c>
      <c r="D226" s="216" t="s">
        <v>254</v>
      </c>
      <c r="E226" s="217" t="s">
        <v>3276</v>
      </c>
      <c r="F226" s="218" t="s">
        <v>3277</v>
      </c>
      <c r="G226" s="219" t="s">
        <v>2648</v>
      </c>
      <c r="H226" s="220">
        <v>8</v>
      </c>
      <c r="I226" s="221"/>
      <c r="J226" s="222">
        <f>ROUND(I226*H226,2)</f>
        <v>0</v>
      </c>
      <c r="K226" s="218" t="s">
        <v>19</v>
      </c>
      <c r="L226" s="46"/>
      <c r="M226" s="223" t="s">
        <v>19</v>
      </c>
      <c r="N226" s="224" t="s">
        <v>40</v>
      </c>
      <c r="O226" s="86"/>
      <c r="P226" s="225">
        <f>O226*H226</f>
        <v>0</v>
      </c>
      <c r="Q226" s="225">
        <v>0</v>
      </c>
      <c r="R226" s="225">
        <f>Q226*H226</f>
        <v>0</v>
      </c>
      <c r="S226" s="225">
        <v>0</v>
      </c>
      <c r="T226" s="226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7" t="s">
        <v>90</v>
      </c>
      <c r="AT226" s="227" t="s">
        <v>254</v>
      </c>
      <c r="AU226" s="227" t="s">
        <v>76</v>
      </c>
      <c r="AY226" s="19" t="s">
        <v>252</v>
      </c>
      <c r="BE226" s="228">
        <f>IF(N226="základní",J226,0)</f>
        <v>0</v>
      </c>
      <c r="BF226" s="228">
        <f>IF(N226="snížená",J226,0)</f>
        <v>0</v>
      </c>
      <c r="BG226" s="228">
        <f>IF(N226="zákl. přenesená",J226,0)</f>
        <v>0</v>
      </c>
      <c r="BH226" s="228">
        <f>IF(N226="sníž. přenesená",J226,0)</f>
        <v>0</v>
      </c>
      <c r="BI226" s="228">
        <f>IF(N226="nulová",J226,0)</f>
        <v>0</v>
      </c>
      <c r="BJ226" s="19" t="s">
        <v>76</v>
      </c>
      <c r="BK226" s="228">
        <f>ROUND(I226*H226,2)</f>
        <v>0</v>
      </c>
      <c r="BL226" s="19" t="s">
        <v>90</v>
      </c>
      <c r="BM226" s="227" t="s">
        <v>2522</v>
      </c>
    </row>
    <row r="227" spans="1:65" s="2" customFormat="1" ht="14.4" customHeight="1">
      <c r="A227" s="40"/>
      <c r="B227" s="41"/>
      <c r="C227" s="216" t="s">
        <v>1054</v>
      </c>
      <c r="D227" s="216" t="s">
        <v>254</v>
      </c>
      <c r="E227" s="217" t="s">
        <v>3278</v>
      </c>
      <c r="F227" s="218" t="s">
        <v>3279</v>
      </c>
      <c r="G227" s="219" t="s">
        <v>2648</v>
      </c>
      <c r="H227" s="220">
        <v>3</v>
      </c>
      <c r="I227" s="221"/>
      <c r="J227" s="222">
        <f>ROUND(I227*H227,2)</f>
        <v>0</v>
      </c>
      <c r="K227" s="218" t="s">
        <v>19</v>
      </c>
      <c r="L227" s="46"/>
      <c r="M227" s="223" t="s">
        <v>19</v>
      </c>
      <c r="N227" s="224" t="s">
        <v>40</v>
      </c>
      <c r="O227" s="86"/>
      <c r="P227" s="225">
        <f>O227*H227</f>
        <v>0</v>
      </c>
      <c r="Q227" s="225">
        <v>0</v>
      </c>
      <c r="R227" s="225">
        <f>Q227*H227</f>
        <v>0</v>
      </c>
      <c r="S227" s="225">
        <v>0</v>
      </c>
      <c r="T227" s="22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27" t="s">
        <v>90</v>
      </c>
      <c r="AT227" s="227" t="s">
        <v>254</v>
      </c>
      <c r="AU227" s="227" t="s">
        <v>76</v>
      </c>
      <c r="AY227" s="19" t="s">
        <v>252</v>
      </c>
      <c r="BE227" s="228">
        <f>IF(N227="základní",J227,0)</f>
        <v>0</v>
      </c>
      <c r="BF227" s="228">
        <f>IF(N227="snížená",J227,0)</f>
        <v>0</v>
      </c>
      <c r="BG227" s="228">
        <f>IF(N227="zákl. přenesená",J227,0)</f>
        <v>0</v>
      </c>
      <c r="BH227" s="228">
        <f>IF(N227="sníž. přenesená",J227,0)</f>
        <v>0</v>
      </c>
      <c r="BI227" s="228">
        <f>IF(N227="nulová",J227,0)</f>
        <v>0</v>
      </c>
      <c r="BJ227" s="19" t="s">
        <v>76</v>
      </c>
      <c r="BK227" s="228">
        <f>ROUND(I227*H227,2)</f>
        <v>0</v>
      </c>
      <c r="BL227" s="19" t="s">
        <v>90</v>
      </c>
      <c r="BM227" s="227" t="s">
        <v>2531</v>
      </c>
    </row>
    <row r="228" spans="1:65" s="2" customFormat="1" ht="24.15" customHeight="1">
      <c r="A228" s="40"/>
      <c r="B228" s="41"/>
      <c r="C228" s="216" t="s">
        <v>1058</v>
      </c>
      <c r="D228" s="216" t="s">
        <v>254</v>
      </c>
      <c r="E228" s="217" t="s">
        <v>3280</v>
      </c>
      <c r="F228" s="218" t="s">
        <v>3149</v>
      </c>
      <c r="G228" s="219" t="s">
        <v>2648</v>
      </c>
      <c r="H228" s="220">
        <v>1</v>
      </c>
      <c r="I228" s="221"/>
      <c r="J228" s="222">
        <f>ROUND(I228*H228,2)</f>
        <v>0</v>
      </c>
      <c r="K228" s="218" t="s">
        <v>19</v>
      </c>
      <c r="L228" s="46"/>
      <c r="M228" s="223" t="s">
        <v>19</v>
      </c>
      <c r="N228" s="224" t="s">
        <v>40</v>
      </c>
      <c r="O228" s="86"/>
      <c r="P228" s="225">
        <f>O228*H228</f>
        <v>0</v>
      </c>
      <c r="Q228" s="225">
        <v>0</v>
      </c>
      <c r="R228" s="225">
        <f>Q228*H228</f>
        <v>0</v>
      </c>
      <c r="S228" s="225">
        <v>0</v>
      </c>
      <c r="T228" s="226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7" t="s">
        <v>90</v>
      </c>
      <c r="AT228" s="227" t="s">
        <v>254</v>
      </c>
      <c r="AU228" s="227" t="s">
        <v>76</v>
      </c>
      <c r="AY228" s="19" t="s">
        <v>252</v>
      </c>
      <c r="BE228" s="228">
        <f>IF(N228="základní",J228,0)</f>
        <v>0</v>
      </c>
      <c r="BF228" s="228">
        <f>IF(N228="snížená",J228,0)</f>
        <v>0</v>
      </c>
      <c r="BG228" s="228">
        <f>IF(N228="zákl. přenesená",J228,0)</f>
        <v>0</v>
      </c>
      <c r="BH228" s="228">
        <f>IF(N228="sníž. přenesená",J228,0)</f>
        <v>0</v>
      </c>
      <c r="BI228" s="228">
        <f>IF(N228="nulová",J228,0)</f>
        <v>0</v>
      </c>
      <c r="BJ228" s="19" t="s">
        <v>76</v>
      </c>
      <c r="BK228" s="228">
        <f>ROUND(I228*H228,2)</f>
        <v>0</v>
      </c>
      <c r="BL228" s="19" t="s">
        <v>90</v>
      </c>
      <c r="BM228" s="227" t="s">
        <v>2540</v>
      </c>
    </row>
    <row r="229" spans="1:65" s="2" customFormat="1" ht="24.15" customHeight="1">
      <c r="A229" s="40"/>
      <c r="B229" s="41"/>
      <c r="C229" s="216" t="s">
        <v>1062</v>
      </c>
      <c r="D229" s="216" t="s">
        <v>254</v>
      </c>
      <c r="E229" s="217" t="s">
        <v>3154</v>
      </c>
      <c r="F229" s="218" t="s">
        <v>3155</v>
      </c>
      <c r="G229" s="219" t="s">
        <v>307</v>
      </c>
      <c r="H229" s="220">
        <v>5</v>
      </c>
      <c r="I229" s="221"/>
      <c r="J229" s="222">
        <f>ROUND(I229*H229,2)</f>
        <v>0</v>
      </c>
      <c r="K229" s="218" t="s">
        <v>19</v>
      </c>
      <c r="L229" s="46"/>
      <c r="M229" s="223" t="s">
        <v>19</v>
      </c>
      <c r="N229" s="224" t="s">
        <v>40</v>
      </c>
      <c r="O229" s="86"/>
      <c r="P229" s="225">
        <f>O229*H229</f>
        <v>0</v>
      </c>
      <c r="Q229" s="225">
        <v>0.00032</v>
      </c>
      <c r="R229" s="225">
        <f>Q229*H229</f>
        <v>0.0016</v>
      </c>
      <c r="S229" s="225">
        <v>0</v>
      </c>
      <c r="T229" s="226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27" t="s">
        <v>90</v>
      </c>
      <c r="AT229" s="227" t="s">
        <v>254</v>
      </c>
      <c r="AU229" s="227" t="s">
        <v>76</v>
      </c>
      <c r="AY229" s="19" t="s">
        <v>252</v>
      </c>
      <c r="BE229" s="228">
        <f>IF(N229="základní",J229,0)</f>
        <v>0</v>
      </c>
      <c r="BF229" s="228">
        <f>IF(N229="snížená",J229,0)</f>
        <v>0</v>
      </c>
      <c r="BG229" s="228">
        <f>IF(N229="zákl. přenesená",J229,0)</f>
        <v>0</v>
      </c>
      <c r="BH229" s="228">
        <f>IF(N229="sníž. přenesená",J229,0)</f>
        <v>0</v>
      </c>
      <c r="BI229" s="228">
        <f>IF(N229="nulová",J229,0)</f>
        <v>0</v>
      </c>
      <c r="BJ229" s="19" t="s">
        <v>76</v>
      </c>
      <c r="BK229" s="228">
        <f>ROUND(I229*H229,2)</f>
        <v>0</v>
      </c>
      <c r="BL229" s="19" t="s">
        <v>90</v>
      </c>
      <c r="BM229" s="227" t="s">
        <v>3281</v>
      </c>
    </row>
    <row r="230" spans="1:65" s="2" customFormat="1" ht="37.8" customHeight="1">
      <c r="A230" s="40"/>
      <c r="B230" s="41"/>
      <c r="C230" s="216" t="s">
        <v>1066</v>
      </c>
      <c r="D230" s="216" t="s">
        <v>254</v>
      </c>
      <c r="E230" s="217" t="s">
        <v>3282</v>
      </c>
      <c r="F230" s="218" t="s">
        <v>3283</v>
      </c>
      <c r="G230" s="219" t="s">
        <v>2648</v>
      </c>
      <c r="H230" s="220">
        <v>1</v>
      </c>
      <c r="I230" s="221"/>
      <c r="J230" s="222">
        <f>ROUND(I230*H230,2)</f>
        <v>0</v>
      </c>
      <c r="K230" s="218" t="s">
        <v>19</v>
      </c>
      <c r="L230" s="46"/>
      <c r="M230" s="223" t="s">
        <v>19</v>
      </c>
      <c r="N230" s="224" t="s">
        <v>40</v>
      </c>
      <c r="O230" s="86"/>
      <c r="P230" s="225">
        <f>O230*H230</f>
        <v>0</v>
      </c>
      <c r="Q230" s="225">
        <v>0</v>
      </c>
      <c r="R230" s="225">
        <f>Q230*H230</f>
        <v>0</v>
      </c>
      <c r="S230" s="225">
        <v>0</v>
      </c>
      <c r="T230" s="22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27" t="s">
        <v>90</v>
      </c>
      <c r="AT230" s="227" t="s">
        <v>254</v>
      </c>
      <c r="AU230" s="227" t="s">
        <v>76</v>
      </c>
      <c r="AY230" s="19" t="s">
        <v>252</v>
      </c>
      <c r="BE230" s="228">
        <f>IF(N230="základní",J230,0)</f>
        <v>0</v>
      </c>
      <c r="BF230" s="228">
        <f>IF(N230="snížená",J230,0)</f>
        <v>0</v>
      </c>
      <c r="BG230" s="228">
        <f>IF(N230="zákl. přenesená",J230,0)</f>
        <v>0</v>
      </c>
      <c r="BH230" s="228">
        <f>IF(N230="sníž. přenesená",J230,0)</f>
        <v>0</v>
      </c>
      <c r="BI230" s="228">
        <f>IF(N230="nulová",J230,0)</f>
        <v>0</v>
      </c>
      <c r="BJ230" s="19" t="s">
        <v>76</v>
      </c>
      <c r="BK230" s="228">
        <f>ROUND(I230*H230,2)</f>
        <v>0</v>
      </c>
      <c r="BL230" s="19" t="s">
        <v>90</v>
      </c>
      <c r="BM230" s="227" t="s">
        <v>3284</v>
      </c>
    </row>
    <row r="231" spans="1:65" s="2" customFormat="1" ht="14.4" customHeight="1">
      <c r="A231" s="40"/>
      <c r="B231" s="41"/>
      <c r="C231" s="216" t="s">
        <v>1068</v>
      </c>
      <c r="D231" s="216" t="s">
        <v>254</v>
      </c>
      <c r="E231" s="217" t="s">
        <v>3285</v>
      </c>
      <c r="F231" s="218" t="s">
        <v>3286</v>
      </c>
      <c r="G231" s="219" t="s">
        <v>346</v>
      </c>
      <c r="H231" s="220">
        <v>220</v>
      </c>
      <c r="I231" s="221"/>
      <c r="J231" s="222">
        <f>ROUND(I231*H231,2)</f>
        <v>0</v>
      </c>
      <c r="K231" s="218" t="s">
        <v>19</v>
      </c>
      <c r="L231" s="46"/>
      <c r="M231" s="223" t="s">
        <v>19</v>
      </c>
      <c r="N231" s="224" t="s">
        <v>40</v>
      </c>
      <c r="O231" s="86"/>
      <c r="P231" s="225">
        <f>O231*H231</f>
        <v>0</v>
      </c>
      <c r="Q231" s="225">
        <v>0.00012</v>
      </c>
      <c r="R231" s="225">
        <f>Q231*H231</f>
        <v>0.0264</v>
      </c>
      <c r="S231" s="225">
        <v>0</v>
      </c>
      <c r="T231" s="226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7" t="s">
        <v>90</v>
      </c>
      <c r="AT231" s="227" t="s">
        <v>254</v>
      </c>
      <c r="AU231" s="227" t="s">
        <v>76</v>
      </c>
      <c r="AY231" s="19" t="s">
        <v>252</v>
      </c>
      <c r="BE231" s="228">
        <f>IF(N231="základní",J231,0)</f>
        <v>0</v>
      </c>
      <c r="BF231" s="228">
        <f>IF(N231="snížená",J231,0)</f>
        <v>0</v>
      </c>
      <c r="BG231" s="228">
        <f>IF(N231="zákl. přenesená",J231,0)</f>
        <v>0</v>
      </c>
      <c r="BH231" s="228">
        <f>IF(N231="sníž. přenesená",J231,0)</f>
        <v>0</v>
      </c>
      <c r="BI231" s="228">
        <f>IF(N231="nulová",J231,0)</f>
        <v>0</v>
      </c>
      <c r="BJ231" s="19" t="s">
        <v>76</v>
      </c>
      <c r="BK231" s="228">
        <f>ROUND(I231*H231,2)</f>
        <v>0</v>
      </c>
      <c r="BL231" s="19" t="s">
        <v>90</v>
      </c>
      <c r="BM231" s="227" t="s">
        <v>3287</v>
      </c>
    </row>
    <row r="232" spans="1:65" s="2" customFormat="1" ht="14.4" customHeight="1">
      <c r="A232" s="40"/>
      <c r="B232" s="41"/>
      <c r="C232" s="216" t="s">
        <v>1072</v>
      </c>
      <c r="D232" s="216" t="s">
        <v>254</v>
      </c>
      <c r="E232" s="217" t="s">
        <v>3288</v>
      </c>
      <c r="F232" s="218" t="s">
        <v>3289</v>
      </c>
      <c r="G232" s="219" t="s">
        <v>346</v>
      </c>
      <c r="H232" s="220">
        <v>110</v>
      </c>
      <c r="I232" s="221"/>
      <c r="J232" s="222">
        <f>ROUND(I232*H232,2)</f>
        <v>0</v>
      </c>
      <c r="K232" s="218" t="s">
        <v>19</v>
      </c>
      <c r="L232" s="46"/>
      <c r="M232" s="223" t="s">
        <v>19</v>
      </c>
      <c r="N232" s="224" t="s">
        <v>40</v>
      </c>
      <c r="O232" s="86"/>
      <c r="P232" s="225">
        <f>O232*H232</f>
        <v>0</v>
      </c>
      <c r="Q232" s="225">
        <v>0.00015</v>
      </c>
      <c r="R232" s="225">
        <f>Q232*H232</f>
        <v>0.016499999999999997</v>
      </c>
      <c r="S232" s="225">
        <v>0</v>
      </c>
      <c r="T232" s="226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27" t="s">
        <v>90</v>
      </c>
      <c r="AT232" s="227" t="s">
        <v>254</v>
      </c>
      <c r="AU232" s="227" t="s">
        <v>76</v>
      </c>
      <c r="AY232" s="19" t="s">
        <v>252</v>
      </c>
      <c r="BE232" s="228">
        <f>IF(N232="základní",J232,0)</f>
        <v>0</v>
      </c>
      <c r="BF232" s="228">
        <f>IF(N232="snížená",J232,0)</f>
        <v>0</v>
      </c>
      <c r="BG232" s="228">
        <f>IF(N232="zákl. přenesená",J232,0)</f>
        <v>0</v>
      </c>
      <c r="BH232" s="228">
        <f>IF(N232="sníž. přenesená",J232,0)</f>
        <v>0</v>
      </c>
      <c r="BI232" s="228">
        <f>IF(N232="nulová",J232,0)</f>
        <v>0</v>
      </c>
      <c r="BJ232" s="19" t="s">
        <v>76</v>
      </c>
      <c r="BK232" s="228">
        <f>ROUND(I232*H232,2)</f>
        <v>0</v>
      </c>
      <c r="BL232" s="19" t="s">
        <v>90</v>
      </c>
      <c r="BM232" s="227" t="s">
        <v>3290</v>
      </c>
    </row>
    <row r="233" spans="1:65" s="2" customFormat="1" ht="14.4" customHeight="1">
      <c r="A233" s="40"/>
      <c r="B233" s="41"/>
      <c r="C233" s="216" t="s">
        <v>1076</v>
      </c>
      <c r="D233" s="216" t="s">
        <v>254</v>
      </c>
      <c r="E233" s="217" t="s">
        <v>3178</v>
      </c>
      <c r="F233" s="218" t="s">
        <v>3179</v>
      </c>
      <c r="G233" s="219" t="s">
        <v>346</v>
      </c>
      <c r="H233" s="220">
        <v>20</v>
      </c>
      <c r="I233" s="221"/>
      <c r="J233" s="222">
        <f>ROUND(I233*H233,2)</f>
        <v>0</v>
      </c>
      <c r="K233" s="218" t="s">
        <v>19</v>
      </c>
      <c r="L233" s="46"/>
      <c r="M233" s="223" t="s">
        <v>19</v>
      </c>
      <c r="N233" s="224" t="s">
        <v>40</v>
      </c>
      <c r="O233" s="86"/>
      <c r="P233" s="225">
        <f>O233*H233</f>
        <v>0</v>
      </c>
      <c r="Q233" s="225">
        <v>0.00049</v>
      </c>
      <c r="R233" s="225">
        <f>Q233*H233</f>
        <v>0.0098</v>
      </c>
      <c r="S233" s="225">
        <v>0.002</v>
      </c>
      <c r="T233" s="226">
        <f>S233*H233</f>
        <v>0.04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27" t="s">
        <v>90</v>
      </c>
      <c r="AT233" s="227" t="s">
        <v>254</v>
      </c>
      <c r="AU233" s="227" t="s">
        <v>76</v>
      </c>
      <c r="AY233" s="19" t="s">
        <v>252</v>
      </c>
      <c r="BE233" s="228">
        <f>IF(N233="základní",J233,0)</f>
        <v>0</v>
      </c>
      <c r="BF233" s="228">
        <f>IF(N233="snížená",J233,0)</f>
        <v>0</v>
      </c>
      <c r="BG233" s="228">
        <f>IF(N233="zákl. přenesená",J233,0)</f>
        <v>0</v>
      </c>
      <c r="BH233" s="228">
        <f>IF(N233="sníž. přenesená",J233,0)</f>
        <v>0</v>
      </c>
      <c r="BI233" s="228">
        <f>IF(N233="nulová",J233,0)</f>
        <v>0</v>
      </c>
      <c r="BJ233" s="19" t="s">
        <v>76</v>
      </c>
      <c r="BK233" s="228">
        <f>ROUND(I233*H233,2)</f>
        <v>0</v>
      </c>
      <c r="BL233" s="19" t="s">
        <v>90</v>
      </c>
      <c r="BM233" s="227" t="s">
        <v>3291</v>
      </c>
    </row>
    <row r="234" spans="1:65" s="2" customFormat="1" ht="14.4" customHeight="1">
      <c r="A234" s="40"/>
      <c r="B234" s="41"/>
      <c r="C234" s="216" t="s">
        <v>1081</v>
      </c>
      <c r="D234" s="216" t="s">
        <v>254</v>
      </c>
      <c r="E234" s="217" t="s">
        <v>3180</v>
      </c>
      <c r="F234" s="218" t="s">
        <v>3181</v>
      </c>
      <c r="G234" s="219" t="s">
        <v>346</v>
      </c>
      <c r="H234" s="220">
        <v>20</v>
      </c>
      <c r="I234" s="221"/>
      <c r="J234" s="222">
        <f>ROUND(I234*H234,2)</f>
        <v>0</v>
      </c>
      <c r="K234" s="218" t="s">
        <v>19</v>
      </c>
      <c r="L234" s="46"/>
      <c r="M234" s="223" t="s">
        <v>19</v>
      </c>
      <c r="N234" s="224" t="s">
        <v>40</v>
      </c>
      <c r="O234" s="86"/>
      <c r="P234" s="225">
        <f>O234*H234</f>
        <v>0</v>
      </c>
      <c r="Q234" s="225">
        <v>0.00433</v>
      </c>
      <c r="R234" s="225">
        <f>Q234*H234</f>
        <v>0.0866</v>
      </c>
      <c r="S234" s="225">
        <v>0</v>
      </c>
      <c r="T234" s="226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27" t="s">
        <v>90</v>
      </c>
      <c r="AT234" s="227" t="s">
        <v>254</v>
      </c>
      <c r="AU234" s="227" t="s">
        <v>76</v>
      </c>
      <c r="AY234" s="19" t="s">
        <v>252</v>
      </c>
      <c r="BE234" s="228">
        <f>IF(N234="základní",J234,0)</f>
        <v>0</v>
      </c>
      <c r="BF234" s="228">
        <f>IF(N234="snížená",J234,0)</f>
        <v>0</v>
      </c>
      <c r="BG234" s="228">
        <f>IF(N234="zákl. přenesená",J234,0)</f>
        <v>0</v>
      </c>
      <c r="BH234" s="228">
        <f>IF(N234="sníž. přenesená",J234,0)</f>
        <v>0</v>
      </c>
      <c r="BI234" s="228">
        <f>IF(N234="nulová",J234,0)</f>
        <v>0</v>
      </c>
      <c r="BJ234" s="19" t="s">
        <v>76</v>
      </c>
      <c r="BK234" s="228">
        <f>ROUND(I234*H234,2)</f>
        <v>0</v>
      </c>
      <c r="BL234" s="19" t="s">
        <v>90</v>
      </c>
      <c r="BM234" s="227" t="s">
        <v>3292</v>
      </c>
    </row>
    <row r="235" spans="1:65" s="2" customFormat="1" ht="24.15" customHeight="1">
      <c r="A235" s="40"/>
      <c r="B235" s="41"/>
      <c r="C235" s="216" t="s">
        <v>1086</v>
      </c>
      <c r="D235" s="216" t="s">
        <v>254</v>
      </c>
      <c r="E235" s="217" t="s">
        <v>3293</v>
      </c>
      <c r="F235" s="218" t="s">
        <v>3294</v>
      </c>
      <c r="G235" s="219" t="s">
        <v>2648</v>
      </c>
      <c r="H235" s="220">
        <v>1</v>
      </c>
      <c r="I235" s="221"/>
      <c r="J235" s="222">
        <f>ROUND(I235*H235,2)</f>
        <v>0</v>
      </c>
      <c r="K235" s="218" t="s">
        <v>19</v>
      </c>
      <c r="L235" s="46"/>
      <c r="M235" s="223" t="s">
        <v>19</v>
      </c>
      <c r="N235" s="224" t="s">
        <v>40</v>
      </c>
      <c r="O235" s="86"/>
      <c r="P235" s="225">
        <f>O235*H235</f>
        <v>0</v>
      </c>
      <c r="Q235" s="225">
        <v>0</v>
      </c>
      <c r="R235" s="225">
        <f>Q235*H235</f>
        <v>0</v>
      </c>
      <c r="S235" s="225">
        <v>0</v>
      </c>
      <c r="T235" s="22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27" t="s">
        <v>90</v>
      </c>
      <c r="AT235" s="227" t="s">
        <v>254</v>
      </c>
      <c r="AU235" s="227" t="s">
        <v>76</v>
      </c>
      <c r="AY235" s="19" t="s">
        <v>252</v>
      </c>
      <c r="BE235" s="228">
        <f>IF(N235="základní",J235,0)</f>
        <v>0</v>
      </c>
      <c r="BF235" s="228">
        <f>IF(N235="snížená",J235,0)</f>
        <v>0</v>
      </c>
      <c r="BG235" s="228">
        <f>IF(N235="zákl. přenesená",J235,0)</f>
        <v>0</v>
      </c>
      <c r="BH235" s="228">
        <f>IF(N235="sníž. přenesená",J235,0)</f>
        <v>0</v>
      </c>
      <c r="BI235" s="228">
        <f>IF(N235="nulová",J235,0)</f>
        <v>0</v>
      </c>
      <c r="BJ235" s="19" t="s">
        <v>76</v>
      </c>
      <c r="BK235" s="228">
        <f>ROUND(I235*H235,2)</f>
        <v>0</v>
      </c>
      <c r="BL235" s="19" t="s">
        <v>90</v>
      </c>
      <c r="BM235" s="227" t="s">
        <v>3295</v>
      </c>
    </row>
    <row r="236" spans="1:65" s="2" customFormat="1" ht="14.4" customHeight="1">
      <c r="A236" s="40"/>
      <c r="B236" s="41"/>
      <c r="C236" s="216" t="s">
        <v>1091</v>
      </c>
      <c r="D236" s="216" t="s">
        <v>254</v>
      </c>
      <c r="E236" s="217" t="s">
        <v>3182</v>
      </c>
      <c r="F236" s="218" t="s">
        <v>3183</v>
      </c>
      <c r="G236" s="219" t="s">
        <v>2648</v>
      </c>
      <c r="H236" s="220">
        <v>4</v>
      </c>
      <c r="I236" s="221"/>
      <c r="J236" s="222">
        <f>ROUND(I236*H236,2)</f>
        <v>0</v>
      </c>
      <c r="K236" s="218" t="s">
        <v>19</v>
      </c>
      <c r="L236" s="46"/>
      <c r="M236" s="223" t="s">
        <v>19</v>
      </c>
      <c r="N236" s="224" t="s">
        <v>40</v>
      </c>
      <c r="O236" s="86"/>
      <c r="P236" s="225">
        <f>O236*H236</f>
        <v>0</v>
      </c>
      <c r="Q236" s="225">
        <v>0</v>
      </c>
      <c r="R236" s="225">
        <f>Q236*H236</f>
        <v>0</v>
      </c>
      <c r="S236" s="225">
        <v>0</v>
      </c>
      <c r="T236" s="226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7" t="s">
        <v>90</v>
      </c>
      <c r="AT236" s="227" t="s">
        <v>254</v>
      </c>
      <c r="AU236" s="227" t="s">
        <v>76</v>
      </c>
      <c r="AY236" s="19" t="s">
        <v>252</v>
      </c>
      <c r="BE236" s="228">
        <f>IF(N236="základní",J236,0)</f>
        <v>0</v>
      </c>
      <c r="BF236" s="228">
        <f>IF(N236="snížená",J236,0)</f>
        <v>0</v>
      </c>
      <c r="BG236" s="228">
        <f>IF(N236="zákl. přenesená",J236,0)</f>
        <v>0</v>
      </c>
      <c r="BH236" s="228">
        <f>IF(N236="sníž. přenesená",J236,0)</f>
        <v>0</v>
      </c>
      <c r="BI236" s="228">
        <f>IF(N236="nulová",J236,0)</f>
        <v>0</v>
      </c>
      <c r="BJ236" s="19" t="s">
        <v>76</v>
      </c>
      <c r="BK236" s="228">
        <f>ROUND(I236*H236,2)</f>
        <v>0</v>
      </c>
      <c r="BL236" s="19" t="s">
        <v>90</v>
      </c>
      <c r="BM236" s="227" t="s">
        <v>3296</v>
      </c>
    </row>
    <row r="237" spans="1:65" s="2" customFormat="1" ht="14.4" customHeight="1">
      <c r="A237" s="40"/>
      <c r="B237" s="41"/>
      <c r="C237" s="216" t="s">
        <v>1096</v>
      </c>
      <c r="D237" s="216" t="s">
        <v>254</v>
      </c>
      <c r="E237" s="217" t="s">
        <v>3194</v>
      </c>
      <c r="F237" s="218" t="s">
        <v>3073</v>
      </c>
      <c r="G237" s="219" t="s">
        <v>2648</v>
      </c>
      <c r="H237" s="220">
        <v>1</v>
      </c>
      <c r="I237" s="221"/>
      <c r="J237" s="222">
        <f>ROUND(I237*H237,2)</f>
        <v>0</v>
      </c>
      <c r="K237" s="218" t="s">
        <v>19</v>
      </c>
      <c r="L237" s="46"/>
      <c r="M237" s="223" t="s">
        <v>19</v>
      </c>
      <c r="N237" s="224" t="s">
        <v>40</v>
      </c>
      <c r="O237" s="86"/>
      <c r="P237" s="225">
        <f>O237*H237</f>
        <v>0</v>
      </c>
      <c r="Q237" s="225">
        <v>0</v>
      </c>
      <c r="R237" s="225">
        <f>Q237*H237</f>
        <v>0</v>
      </c>
      <c r="S237" s="225">
        <v>0</v>
      </c>
      <c r="T237" s="226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27" t="s">
        <v>90</v>
      </c>
      <c r="AT237" s="227" t="s">
        <v>254</v>
      </c>
      <c r="AU237" s="227" t="s">
        <v>76</v>
      </c>
      <c r="AY237" s="19" t="s">
        <v>252</v>
      </c>
      <c r="BE237" s="228">
        <f>IF(N237="základní",J237,0)</f>
        <v>0</v>
      </c>
      <c r="BF237" s="228">
        <f>IF(N237="snížená",J237,0)</f>
        <v>0</v>
      </c>
      <c r="BG237" s="228">
        <f>IF(N237="zákl. přenesená",J237,0)</f>
        <v>0</v>
      </c>
      <c r="BH237" s="228">
        <f>IF(N237="sníž. přenesená",J237,0)</f>
        <v>0</v>
      </c>
      <c r="BI237" s="228">
        <f>IF(N237="nulová",J237,0)</f>
        <v>0</v>
      </c>
      <c r="BJ237" s="19" t="s">
        <v>76</v>
      </c>
      <c r="BK237" s="228">
        <f>ROUND(I237*H237,2)</f>
        <v>0</v>
      </c>
      <c r="BL237" s="19" t="s">
        <v>90</v>
      </c>
      <c r="BM237" s="227" t="s">
        <v>3297</v>
      </c>
    </row>
    <row r="238" spans="1:65" s="2" customFormat="1" ht="24.15" customHeight="1">
      <c r="A238" s="40"/>
      <c r="B238" s="41"/>
      <c r="C238" s="216" t="s">
        <v>1101</v>
      </c>
      <c r="D238" s="216" t="s">
        <v>254</v>
      </c>
      <c r="E238" s="217" t="s">
        <v>3298</v>
      </c>
      <c r="F238" s="218" t="s">
        <v>3075</v>
      </c>
      <c r="G238" s="219" t="s">
        <v>2818</v>
      </c>
      <c r="H238" s="220">
        <v>1</v>
      </c>
      <c r="I238" s="221"/>
      <c r="J238" s="222">
        <f>ROUND(I238*H238,2)</f>
        <v>0</v>
      </c>
      <c r="K238" s="218" t="s">
        <v>19</v>
      </c>
      <c r="L238" s="46"/>
      <c r="M238" s="283" t="s">
        <v>19</v>
      </c>
      <c r="N238" s="284" t="s">
        <v>40</v>
      </c>
      <c r="O238" s="285"/>
      <c r="P238" s="286">
        <f>O238*H238</f>
        <v>0</v>
      </c>
      <c r="Q238" s="286">
        <v>0</v>
      </c>
      <c r="R238" s="286">
        <f>Q238*H238</f>
        <v>0</v>
      </c>
      <c r="S238" s="286">
        <v>0</v>
      </c>
      <c r="T238" s="287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27" t="s">
        <v>90</v>
      </c>
      <c r="AT238" s="227" t="s">
        <v>254</v>
      </c>
      <c r="AU238" s="227" t="s">
        <v>76</v>
      </c>
      <c r="AY238" s="19" t="s">
        <v>252</v>
      </c>
      <c r="BE238" s="228">
        <f>IF(N238="základní",J238,0)</f>
        <v>0</v>
      </c>
      <c r="BF238" s="228">
        <f>IF(N238="snížená",J238,0)</f>
        <v>0</v>
      </c>
      <c r="BG238" s="228">
        <f>IF(N238="zákl. přenesená",J238,0)</f>
        <v>0</v>
      </c>
      <c r="BH238" s="228">
        <f>IF(N238="sníž. přenesená",J238,0)</f>
        <v>0</v>
      </c>
      <c r="BI238" s="228">
        <f>IF(N238="nulová",J238,0)</f>
        <v>0</v>
      </c>
      <c r="BJ238" s="19" t="s">
        <v>76</v>
      </c>
      <c r="BK238" s="228">
        <f>ROUND(I238*H238,2)</f>
        <v>0</v>
      </c>
      <c r="BL238" s="19" t="s">
        <v>90</v>
      </c>
      <c r="BM238" s="227" t="s">
        <v>3299</v>
      </c>
    </row>
    <row r="239" spans="1:31" s="2" customFormat="1" ht="6.95" customHeight="1">
      <c r="A239" s="40"/>
      <c r="B239" s="61"/>
      <c r="C239" s="62"/>
      <c r="D239" s="62"/>
      <c r="E239" s="62"/>
      <c r="F239" s="62"/>
      <c r="G239" s="62"/>
      <c r="H239" s="62"/>
      <c r="I239" s="62"/>
      <c r="J239" s="62"/>
      <c r="K239" s="62"/>
      <c r="L239" s="46"/>
      <c r="M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</row>
  </sheetData>
  <sheetProtection password="CC35" sheet="1" objects="1" scenarios="1" formatColumns="0" formatRows="0" autoFilter="0"/>
  <autoFilter ref="C93:K238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0:H80"/>
    <mergeCell ref="E84:H84"/>
    <mergeCell ref="E82:H82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125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78</v>
      </c>
    </row>
    <row r="4" spans="2:46" s="1" customFormat="1" ht="24.95" customHeight="1">
      <c r="B4" s="22"/>
      <c r="D4" s="143" t="s">
        <v>208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Parkovací dům Havlíčkova 1, Kroměříž</v>
      </c>
      <c r="F7" s="145"/>
      <c r="G7" s="145"/>
      <c r="H7" s="145"/>
      <c r="L7" s="22"/>
    </row>
    <row r="8" spans="2:12" ht="12">
      <c r="B8" s="22"/>
      <c r="D8" s="145" t="s">
        <v>209</v>
      </c>
      <c r="L8" s="22"/>
    </row>
    <row r="9" spans="2:12" s="1" customFormat="1" ht="16.5" customHeight="1">
      <c r="B9" s="22"/>
      <c r="E9" s="146" t="s">
        <v>210</v>
      </c>
      <c r="F9" s="1"/>
      <c r="G9" s="1"/>
      <c r="H9" s="1"/>
      <c r="L9" s="22"/>
    </row>
    <row r="10" spans="2:12" s="1" customFormat="1" ht="12" customHeight="1">
      <c r="B10" s="22"/>
      <c r="D10" s="145" t="s">
        <v>211</v>
      </c>
      <c r="L10" s="22"/>
    </row>
    <row r="11" spans="1:31" s="2" customFormat="1" ht="16.5" customHeight="1">
      <c r="A11" s="40"/>
      <c r="B11" s="46"/>
      <c r="C11" s="40"/>
      <c r="D11" s="40"/>
      <c r="E11" s="147" t="s">
        <v>212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3076</v>
      </c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9" t="s">
        <v>3300</v>
      </c>
      <c r="F13" s="40"/>
      <c r="G13" s="40"/>
      <c r="H13" s="40"/>
      <c r="I13" s="40"/>
      <c r="J13" s="40"/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50" t="str">
        <f>'Rekapitulace stavby'!AN8</f>
        <v>3. 7. 2019</v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tr">
        <f>IF('Rekapitulace stavby'!AN10="","",'Rekapitulace stavby'!AN10)</f>
        <v/>
      </c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tr">
        <f>IF('Rekapitulace stavby'!E11="","",'Rekapitulace stavby'!E11)</f>
        <v xml:space="preserve"> </v>
      </c>
      <c r="F19" s="40"/>
      <c r="G19" s="40"/>
      <c r="H19" s="40"/>
      <c r="I19" s="145" t="s">
        <v>27</v>
      </c>
      <c r="J19" s="135" t="str">
        <f>IF('Rekapitulace stavby'!AN11="","",'Rekapitulace stavby'!AN11)</f>
        <v/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28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27</v>
      </c>
      <c r="J22" s="35" t="str">
        <f>'Rekapitulace stavby'!AN14</f>
        <v>Vyplň údaj</v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30</v>
      </c>
      <c r="E24" s="40"/>
      <c r="F24" s="40"/>
      <c r="G24" s="40"/>
      <c r="H24" s="40"/>
      <c r="I24" s="145" t="s">
        <v>26</v>
      </c>
      <c r="J24" s="135" t="str">
        <f>IF('Rekapitulace stavby'!AN16="","",'Rekapitulace stavby'!AN16)</f>
        <v/>
      </c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tr">
        <f>IF('Rekapitulace stavby'!E17="","",'Rekapitulace stavby'!E17)</f>
        <v xml:space="preserve"> </v>
      </c>
      <c r="F25" s="40"/>
      <c r="G25" s="40"/>
      <c r="H25" s="40"/>
      <c r="I25" s="145" t="s">
        <v>27</v>
      </c>
      <c r="J25" s="135" t="str">
        <f>IF('Rekapitulace stavby'!AN17="","",'Rekapitulace stavby'!AN17)</f>
        <v/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32</v>
      </c>
      <c r="E27" s="40"/>
      <c r="F27" s="40"/>
      <c r="G27" s="40"/>
      <c r="H27" s="40"/>
      <c r="I27" s="145" t="s">
        <v>26</v>
      </c>
      <c r="J27" s="135" t="str">
        <f>IF('Rekapitulace stavby'!AN19="","",'Rekapitulace stavby'!AN19)</f>
        <v/>
      </c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tr">
        <f>IF('Rekapitulace stavby'!E20="","",'Rekapitulace stavby'!E20)</f>
        <v xml:space="preserve"> </v>
      </c>
      <c r="F28" s="40"/>
      <c r="G28" s="40"/>
      <c r="H28" s="40"/>
      <c r="I28" s="145" t="s">
        <v>27</v>
      </c>
      <c r="J28" s="135" t="str">
        <f>IF('Rekapitulace stavby'!AN20="","",'Rekapitulace stavby'!AN20)</f>
        <v/>
      </c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33</v>
      </c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1"/>
      <c r="B31" s="152"/>
      <c r="C31" s="151"/>
      <c r="D31" s="151"/>
      <c r="E31" s="153" t="s">
        <v>19</v>
      </c>
      <c r="F31" s="153"/>
      <c r="G31" s="153"/>
      <c r="H31" s="153"/>
      <c r="I31" s="151"/>
      <c r="J31" s="151"/>
      <c r="K31" s="151"/>
      <c r="L31" s="154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6" t="s">
        <v>35</v>
      </c>
      <c r="E34" s="40"/>
      <c r="F34" s="40"/>
      <c r="G34" s="40"/>
      <c r="H34" s="40"/>
      <c r="I34" s="40"/>
      <c r="J34" s="157">
        <f>ROUND(J93,2)</f>
        <v>0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5"/>
      <c r="E35" s="155"/>
      <c r="F35" s="155"/>
      <c r="G35" s="155"/>
      <c r="H35" s="155"/>
      <c r="I35" s="155"/>
      <c r="J35" s="155"/>
      <c r="K35" s="155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8" t="s">
        <v>37</v>
      </c>
      <c r="G36" s="40"/>
      <c r="H36" s="40"/>
      <c r="I36" s="158" t="s">
        <v>36</v>
      </c>
      <c r="J36" s="158" t="s">
        <v>38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7" t="s">
        <v>39</v>
      </c>
      <c r="E37" s="145" t="s">
        <v>40</v>
      </c>
      <c r="F37" s="159">
        <f>ROUND((SUM(BE93:BE186)),2)</f>
        <v>0</v>
      </c>
      <c r="G37" s="40"/>
      <c r="H37" s="40"/>
      <c r="I37" s="160">
        <v>0.21</v>
      </c>
      <c r="J37" s="159">
        <f>ROUND(((SUM(BE93:BE186))*I37),2)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41</v>
      </c>
      <c r="F38" s="159">
        <f>ROUND((SUM(BF93:BF186)),2)</f>
        <v>0</v>
      </c>
      <c r="G38" s="40"/>
      <c r="H38" s="40"/>
      <c r="I38" s="160">
        <v>0.15</v>
      </c>
      <c r="J38" s="159">
        <f>ROUND(((SUM(BF93:BF186))*I38),2)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42</v>
      </c>
      <c r="F39" s="159">
        <f>ROUND((SUM(BG93:BG186)),2)</f>
        <v>0</v>
      </c>
      <c r="G39" s="40"/>
      <c r="H39" s="40"/>
      <c r="I39" s="160">
        <v>0.21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43</v>
      </c>
      <c r="F40" s="159">
        <f>ROUND((SUM(BH93:BH186)),2)</f>
        <v>0</v>
      </c>
      <c r="G40" s="40"/>
      <c r="H40" s="40"/>
      <c r="I40" s="160">
        <v>0.15</v>
      </c>
      <c r="J40" s="159">
        <f>0</f>
        <v>0</v>
      </c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44</v>
      </c>
      <c r="F41" s="159">
        <f>ROUND((SUM(BI93:BI186)),2)</f>
        <v>0</v>
      </c>
      <c r="G41" s="40"/>
      <c r="H41" s="40"/>
      <c r="I41" s="160">
        <v>0</v>
      </c>
      <c r="J41" s="159">
        <f>0</f>
        <v>0</v>
      </c>
      <c r="K41" s="40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45</v>
      </c>
      <c r="E43" s="163"/>
      <c r="F43" s="163"/>
      <c r="G43" s="164" t="s">
        <v>46</v>
      </c>
      <c r="H43" s="165" t="s">
        <v>47</v>
      </c>
      <c r="I43" s="163"/>
      <c r="J43" s="166">
        <f>SUM(J34:J41)</f>
        <v>0</v>
      </c>
      <c r="K43" s="167"/>
      <c r="L43" s="14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215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2" t="str">
        <f>E7</f>
        <v>Parkovací dům Havlíčkova 1, Kroměříž</v>
      </c>
      <c r="F52" s="34"/>
      <c r="G52" s="34"/>
      <c r="H52" s="34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209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2" t="s">
        <v>210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211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3" t="s">
        <v>212</v>
      </c>
      <c r="F56" s="42"/>
      <c r="G56" s="42"/>
      <c r="H56" s="42"/>
      <c r="I56" s="42"/>
      <c r="J56" s="42"/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3076</v>
      </c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02_002 - Bleskosvod</v>
      </c>
      <c r="F58" s="42"/>
      <c r="G58" s="42"/>
      <c r="H58" s="42"/>
      <c r="I58" s="42"/>
      <c r="J58" s="42"/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 xml:space="preserve"> </v>
      </c>
      <c r="G60" s="42"/>
      <c r="H60" s="42"/>
      <c r="I60" s="34" t="s">
        <v>23</v>
      </c>
      <c r="J60" s="74" t="str">
        <f>IF(J16="","",J16)</f>
        <v>3. 7. 2019</v>
      </c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 xml:space="preserve"> </v>
      </c>
      <c r="G62" s="42"/>
      <c r="H62" s="42"/>
      <c r="I62" s="34" t="s">
        <v>30</v>
      </c>
      <c r="J62" s="38" t="str">
        <f>E25</f>
        <v xml:space="preserve"> </v>
      </c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28</v>
      </c>
      <c r="D63" s="42"/>
      <c r="E63" s="42"/>
      <c r="F63" s="29" t="str">
        <f>IF(E22="","",E22)</f>
        <v>Vyplň údaj</v>
      </c>
      <c r="G63" s="42"/>
      <c r="H63" s="42"/>
      <c r="I63" s="34" t="s">
        <v>32</v>
      </c>
      <c r="J63" s="38" t="str">
        <f>E28</f>
        <v xml:space="preserve"> 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4" t="s">
        <v>216</v>
      </c>
      <c r="D65" s="175"/>
      <c r="E65" s="175"/>
      <c r="F65" s="175"/>
      <c r="G65" s="175"/>
      <c r="H65" s="175"/>
      <c r="I65" s="175"/>
      <c r="J65" s="176" t="s">
        <v>217</v>
      </c>
      <c r="K65" s="175"/>
      <c r="L65" s="148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7" t="s">
        <v>67</v>
      </c>
      <c r="D67" s="42"/>
      <c r="E67" s="42"/>
      <c r="F67" s="42"/>
      <c r="G67" s="42"/>
      <c r="H67" s="42"/>
      <c r="I67" s="42"/>
      <c r="J67" s="104">
        <f>J93</f>
        <v>0</v>
      </c>
      <c r="K67" s="42"/>
      <c r="L67" s="14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218</v>
      </c>
    </row>
    <row r="68" spans="1:31" s="9" customFormat="1" ht="24.95" customHeight="1">
      <c r="A68" s="9"/>
      <c r="B68" s="178"/>
      <c r="C68" s="179"/>
      <c r="D68" s="180" t="s">
        <v>3301</v>
      </c>
      <c r="E68" s="181"/>
      <c r="F68" s="181"/>
      <c r="G68" s="181"/>
      <c r="H68" s="181"/>
      <c r="I68" s="181"/>
      <c r="J68" s="182">
        <f>J94</f>
        <v>0</v>
      </c>
      <c r="K68" s="179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8"/>
      <c r="C69" s="179"/>
      <c r="D69" s="180" t="s">
        <v>3079</v>
      </c>
      <c r="E69" s="181"/>
      <c r="F69" s="181"/>
      <c r="G69" s="181"/>
      <c r="H69" s="181"/>
      <c r="I69" s="181"/>
      <c r="J69" s="182">
        <f>J141</f>
        <v>0</v>
      </c>
      <c r="K69" s="179"/>
      <c r="L69" s="18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4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238</v>
      </c>
      <c r="D76" s="42"/>
      <c r="E76" s="42"/>
      <c r="F76" s="42"/>
      <c r="G76" s="42"/>
      <c r="H76" s="42"/>
      <c r="I76" s="42"/>
      <c r="J76" s="42"/>
      <c r="K76" s="42"/>
      <c r="L76" s="14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4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72" t="str">
        <f>E7</f>
        <v>Parkovací dům Havlíčkova 1, Kroměříž</v>
      </c>
      <c r="F79" s="34"/>
      <c r="G79" s="34"/>
      <c r="H79" s="34"/>
      <c r="I79" s="42"/>
      <c r="J79" s="42"/>
      <c r="K79" s="42"/>
      <c r="L79" s="14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2:12" s="1" customFormat="1" ht="12" customHeight="1">
      <c r="B80" s="23"/>
      <c r="C80" s="34" t="s">
        <v>209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2:12" s="1" customFormat="1" ht="16.5" customHeight="1">
      <c r="B81" s="23"/>
      <c r="C81" s="24"/>
      <c r="D81" s="24"/>
      <c r="E81" s="172" t="s">
        <v>210</v>
      </c>
      <c r="F81" s="24"/>
      <c r="G81" s="24"/>
      <c r="H81" s="24"/>
      <c r="I81" s="24"/>
      <c r="J81" s="24"/>
      <c r="K81" s="24"/>
      <c r="L81" s="22"/>
    </row>
    <row r="82" spans="2:12" s="1" customFormat="1" ht="12" customHeight="1">
      <c r="B82" s="23"/>
      <c r="C82" s="34" t="s">
        <v>211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31" s="2" customFormat="1" ht="16.5" customHeight="1">
      <c r="A83" s="40"/>
      <c r="B83" s="41"/>
      <c r="C83" s="42"/>
      <c r="D83" s="42"/>
      <c r="E83" s="173" t="s">
        <v>212</v>
      </c>
      <c r="F83" s="42"/>
      <c r="G83" s="42"/>
      <c r="H83" s="42"/>
      <c r="I83" s="42"/>
      <c r="J83" s="42"/>
      <c r="K83" s="42"/>
      <c r="L83" s="14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3076</v>
      </c>
      <c r="D84" s="42"/>
      <c r="E84" s="42"/>
      <c r="F84" s="42"/>
      <c r="G84" s="42"/>
      <c r="H84" s="42"/>
      <c r="I84" s="42"/>
      <c r="J84" s="42"/>
      <c r="K84" s="42"/>
      <c r="L84" s="14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E13</f>
        <v>02_002 - Bleskosvod</v>
      </c>
      <c r="F85" s="42"/>
      <c r="G85" s="42"/>
      <c r="H85" s="42"/>
      <c r="I85" s="42"/>
      <c r="J85" s="42"/>
      <c r="K85" s="42"/>
      <c r="L85" s="14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F16</f>
        <v xml:space="preserve"> </v>
      </c>
      <c r="G87" s="42"/>
      <c r="H87" s="42"/>
      <c r="I87" s="34" t="s">
        <v>23</v>
      </c>
      <c r="J87" s="74" t="str">
        <f>IF(J16="","",J16)</f>
        <v>3. 7. 2019</v>
      </c>
      <c r="K87" s="42"/>
      <c r="L87" s="14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25</v>
      </c>
      <c r="D89" s="42"/>
      <c r="E89" s="42"/>
      <c r="F89" s="29" t="str">
        <f>E19</f>
        <v xml:space="preserve"> </v>
      </c>
      <c r="G89" s="42"/>
      <c r="H89" s="42"/>
      <c r="I89" s="34" t="s">
        <v>30</v>
      </c>
      <c r="J89" s="38" t="str">
        <f>E25</f>
        <v xml:space="preserve"> </v>
      </c>
      <c r="K89" s="42"/>
      <c r="L89" s="148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28</v>
      </c>
      <c r="D90" s="42"/>
      <c r="E90" s="42"/>
      <c r="F90" s="29" t="str">
        <f>IF(E22="","",E22)</f>
        <v>Vyplň údaj</v>
      </c>
      <c r="G90" s="42"/>
      <c r="H90" s="42"/>
      <c r="I90" s="34" t="s">
        <v>32</v>
      </c>
      <c r="J90" s="38" t="str">
        <f>E28</f>
        <v xml:space="preserve"> </v>
      </c>
      <c r="K90" s="42"/>
      <c r="L90" s="148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8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89"/>
      <c r="B92" s="190"/>
      <c r="C92" s="191" t="s">
        <v>239</v>
      </c>
      <c r="D92" s="192" t="s">
        <v>54</v>
      </c>
      <c r="E92" s="192" t="s">
        <v>50</v>
      </c>
      <c r="F92" s="192" t="s">
        <v>51</v>
      </c>
      <c r="G92" s="192" t="s">
        <v>240</v>
      </c>
      <c r="H92" s="192" t="s">
        <v>241</v>
      </c>
      <c r="I92" s="192" t="s">
        <v>242</v>
      </c>
      <c r="J92" s="192" t="s">
        <v>217</v>
      </c>
      <c r="K92" s="193" t="s">
        <v>243</v>
      </c>
      <c r="L92" s="194"/>
      <c r="M92" s="94" t="s">
        <v>19</v>
      </c>
      <c r="N92" s="95" t="s">
        <v>39</v>
      </c>
      <c r="O92" s="95" t="s">
        <v>244</v>
      </c>
      <c r="P92" s="95" t="s">
        <v>245</v>
      </c>
      <c r="Q92" s="95" t="s">
        <v>246</v>
      </c>
      <c r="R92" s="95" t="s">
        <v>247</v>
      </c>
      <c r="S92" s="95" t="s">
        <v>248</v>
      </c>
      <c r="T92" s="96" t="s">
        <v>249</v>
      </c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</row>
    <row r="93" spans="1:63" s="2" customFormat="1" ht="22.8" customHeight="1">
      <c r="A93" s="40"/>
      <c r="B93" s="41"/>
      <c r="C93" s="101" t="s">
        <v>250</v>
      </c>
      <c r="D93" s="42"/>
      <c r="E93" s="42"/>
      <c r="F93" s="42"/>
      <c r="G93" s="42"/>
      <c r="H93" s="42"/>
      <c r="I93" s="42"/>
      <c r="J93" s="195">
        <f>BK93</f>
        <v>0</v>
      </c>
      <c r="K93" s="42"/>
      <c r="L93" s="46"/>
      <c r="M93" s="97"/>
      <c r="N93" s="196"/>
      <c r="O93" s="98"/>
      <c r="P93" s="197">
        <f>P94+P141</f>
        <v>0</v>
      </c>
      <c r="Q93" s="98"/>
      <c r="R93" s="197">
        <f>R94+R141</f>
        <v>1.8237099999999997</v>
      </c>
      <c r="S93" s="98"/>
      <c r="T93" s="198">
        <f>T94+T141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68</v>
      </c>
      <c r="AU93" s="19" t="s">
        <v>218</v>
      </c>
      <c r="BK93" s="199">
        <f>BK94+BK141</f>
        <v>0</v>
      </c>
    </row>
    <row r="94" spans="1:63" s="12" customFormat="1" ht="25.9" customHeight="1">
      <c r="A94" s="12"/>
      <c r="B94" s="200"/>
      <c r="C94" s="201"/>
      <c r="D94" s="202" t="s">
        <v>68</v>
      </c>
      <c r="E94" s="203" t="s">
        <v>3081</v>
      </c>
      <c r="F94" s="203" t="s">
        <v>3302</v>
      </c>
      <c r="G94" s="201"/>
      <c r="H94" s="201"/>
      <c r="I94" s="204"/>
      <c r="J94" s="205">
        <f>BK94</f>
        <v>0</v>
      </c>
      <c r="K94" s="201"/>
      <c r="L94" s="206"/>
      <c r="M94" s="207"/>
      <c r="N94" s="208"/>
      <c r="O94" s="208"/>
      <c r="P94" s="209">
        <f>SUM(P95:P140)</f>
        <v>0</v>
      </c>
      <c r="Q94" s="208"/>
      <c r="R94" s="209">
        <f>SUM(R95:R140)</f>
        <v>1.4397299999999997</v>
      </c>
      <c r="S94" s="208"/>
      <c r="T94" s="210">
        <f>SUM(T95:T140)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1" t="s">
        <v>76</v>
      </c>
      <c r="AT94" s="212" t="s">
        <v>68</v>
      </c>
      <c r="AU94" s="212" t="s">
        <v>69</v>
      </c>
      <c r="AY94" s="211" t="s">
        <v>252</v>
      </c>
      <c r="BK94" s="213">
        <f>SUM(BK95:BK140)</f>
        <v>0</v>
      </c>
    </row>
    <row r="95" spans="1:65" s="2" customFormat="1" ht="24.15" customHeight="1">
      <c r="A95" s="40"/>
      <c r="B95" s="41"/>
      <c r="C95" s="216" t="s">
        <v>76</v>
      </c>
      <c r="D95" s="216" t="s">
        <v>254</v>
      </c>
      <c r="E95" s="217" t="s">
        <v>3303</v>
      </c>
      <c r="F95" s="218" t="s">
        <v>3304</v>
      </c>
      <c r="G95" s="219" t="s">
        <v>346</v>
      </c>
      <c r="H95" s="220">
        <v>1100</v>
      </c>
      <c r="I95" s="221"/>
      <c r="J95" s="222">
        <f>ROUND(I95*H95,2)</f>
        <v>0</v>
      </c>
      <c r="K95" s="218" t="s">
        <v>19</v>
      </c>
      <c r="L95" s="46"/>
      <c r="M95" s="223" t="s">
        <v>19</v>
      </c>
      <c r="N95" s="224" t="s">
        <v>40</v>
      </c>
      <c r="O95" s="86"/>
      <c r="P95" s="225">
        <f>O95*H95</f>
        <v>0</v>
      </c>
      <c r="Q95" s="225">
        <v>0.00099</v>
      </c>
      <c r="R95" s="225">
        <f>Q95*H95</f>
        <v>1.089</v>
      </c>
      <c r="S95" s="225">
        <v>0</v>
      </c>
      <c r="T95" s="22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7" t="s">
        <v>90</v>
      </c>
      <c r="AT95" s="227" t="s">
        <v>254</v>
      </c>
      <c r="AU95" s="227" t="s">
        <v>76</v>
      </c>
      <c r="AY95" s="19" t="s">
        <v>252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9" t="s">
        <v>76</v>
      </c>
      <c r="BK95" s="228">
        <f>ROUND(I95*H95,2)</f>
        <v>0</v>
      </c>
      <c r="BL95" s="19" t="s">
        <v>90</v>
      </c>
      <c r="BM95" s="227" t="s">
        <v>78</v>
      </c>
    </row>
    <row r="96" spans="1:65" s="2" customFormat="1" ht="24.15" customHeight="1">
      <c r="A96" s="40"/>
      <c r="B96" s="41"/>
      <c r="C96" s="216" t="s">
        <v>78</v>
      </c>
      <c r="D96" s="216" t="s">
        <v>254</v>
      </c>
      <c r="E96" s="217" t="s">
        <v>3305</v>
      </c>
      <c r="F96" s="218" t="s">
        <v>3306</v>
      </c>
      <c r="G96" s="219" t="s">
        <v>346</v>
      </c>
      <c r="H96" s="220">
        <v>70</v>
      </c>
      <c r="I96" s="221"/>
      <c r="J96" s="222">
        <f>ROUND(I96*H96,2)</f>
        <v>0</v>
      </c>
      <c r="K96" s="218" t="s">
        <v>19</v>
      </c>
      <c r="L96" s="46"/>
      <c r="M96" s="223" t="s">
        <v>19</v>
      </c>
      <c r="N96" s="224" t="s">
        <v>40</v>
      </c>
      <c r="O96" s="86"/>
      <c r="P96" s="225">
        <f>O96*H96</f>
        <v>0</v>
      </c>
      <c r="Q96" s="225">
        <v>0.00105</v>
      </c>
      <c r="R96" s="225">
        <f>Q96*H96</f>
        <v>0.0735</v>
      </c>
      <c r="S96" s="225">
        <v>0</v>
      </c>
      <c r="T96" s="22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7" t="s">
        <v>90</v>
      </c>
      <c r="AT96" s="227" t="s">
        <v>254</v>
      </c>
      <c r="AU96" s="227" t="s">
        <v>76</v>
      </c>
      <c r="AY96" s="19" t="s">
        <v>252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9" t="s">
        <v>76</v>
      </c>
      <c r="BK96" s="228">
        <f>ROUND(I96*H96,2)</f>
        <v>0</v>
      </c>
      <c r="BL96" s="19" t="s">
        <v>90</v>
      </c>
      <c r="BM96" s="227" t="s">
        <v>90</v>
      </c>
    </row>
    <row r="97" spans="1:65" s="2" customFormat="1" ht="14.4" customHeight="1">
      <c r="A97" s="40"/>
      <c r="B97" s="41"/>
      <c r="C97" s="216" t="s">
        <v>85</v>
      </c>
      <c r="D97" s="216" t="s">
        <v>254</v>
      </c>
      <c r="E97" s="217" t="s">
        <v>3307</v>
      </c>
      <c r="F97" s="218" t="s">
        <v>3308</v>
      </c>
      <c r="G97" s="219" t="s">
        <v>346</v>
      </c>
      <c r="H97" s="220">
        <v>750</v>
      </c>
      <c r="I97" s="221"/>
      <c r="J97" s="222">
        <f>ROUND(I97*H97,2)</f>
        <v>0</v>
      </c>
      <c r="K97" s="218" t="s">
        <v>19</v>
      </c>
      <c r="L97" s="46"/>
      <c r="M97" s="223" t="s">
        <v>19</v>
      </c>
      <c r="N97" s="224" t="s">
        <v>40</v>
      </c>
      <c r="O97" s="86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7" t="s">
        <v>90</v>
      </c>
      <c r="AT97" s="227" t="s">
        <v>254</v>
      </c>
      <c r="AU97" s="227" t="s">
        <v>76</v>
      </c>
      <c r="AY97" s="19" t="s">
        <v>252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9" t="s">
        <v>76</v>
      </c>
      <c r="BK97" s="228">
        <f>ROUND(I97*H97,2)</f>
        <v>0</v>
      </c>
      <c r="BL97" s="19" t="s">
        <v>90</v>
      </c>
      <c r="BM97" s="227" t="s">
        <v>284</v>
      </c>
    </row>
    <row r="98" spans="1:65" s="2" customFormat="1" ht="24.15" customHeight="1">
      <c r="A98" s="40"/>
      <c r="B98" s="41"/>
      <c r="C98" s="216" t="s">
        <v>90</v>
      </c>
      <c r="D98" s="216" t="s">
        <v>254</v>
      </c>
      <c r="E98" s="217" t="s">
        <v>3309</v>
      </c>
      <c r="F98" s="218" t="s">
        <v>3310</v>
      </c>
      <c r="G98" s="219" t="s">
        <v>346</v>
      </c>
      <c r="H98" s="220">
        <v>135</v>
      </c>
      <c r="I98" s="221"/>
      <c r="J98" s="222">
        <f>ROUND(I98*H98,2)</f>
        <v>0</v>
      </c>
      <c r="K98" s="218" t="s">
        <v>19</v>
      </c>
      <c r="L98" s="46"/>
      <c r="M98" s="223" t="s">
        <v>19</v>
      </c>
      <c r="N98" s="224" t="s">
        <v>40</v>
      </c>
      <c r="O98" s="86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7" t="s">
        <v>90</v>
      </c>
      <c r="AT98" s="227" t="s">
        <v>254</v>
      </c>
      <c r="AU98" s="227" t="s">
        <v>76</v>
      </c>
      <c r="AY98" s="19" t="s">
        <v>252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9" t="s">
        <v>76</v>
      </c>
      <c r="BK98" s="228">
        <f>ROUND(I98*H98,2)</f>
        <v>0</v>
      </c>
      <c r="BL98" s="19" t="s">
        <v>90</v>
      </c>
      <c r="BM98" s="227" t="s">
        <v>288</v>
      </c>
    </row>
    <row r="99" spans="1:65" s="2" customFormat="1" ht="14.4" customHeight="1">
      <c r="A99" s="40"/>
      <c r="B99" s="41"/>
      <c r="C99" s="216" t="s">
        <v>121</v>
      </c>
      <c r="D99" s="216" t="s">
        <v>254</v>
      </c>
      <c r="E99" s="217" t="s">
        <v>3311</v>
      </c>
      <c r="F99" s="218" t="s">
        <v>3312</v>
      </c>
      <c r="G99" s="219" t="s">
        <v>346</v>
      </c>
      <c r="H99" s="220">
        <v>135</v>
      </c>
      <c r="I99" s="221"/>
      <c r="J99" s="222">
        <f>ROUND(I99*H99,2)</f>
        <v>0</v>
      </c>
      <c r="K99" s="218" t="s">
        <v>19</v>
      </c>
      <c r="L99" s="46"/>
      <c r="M99" s="223" t="s">
        <v>19</v>
      </c>
      <c r="N99" s="224" t="s">
        <v>40</v>
      </c>
      <c r="O99" s="86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7" t="s">
        <v>90</v>
      </c>
      <c r="AT99" s="227" t="s">
        <v>254</v>
      </c>
      <c r="AU99" s="227" t="s">
        <v>76</v>
      </c>
      <c r="AY99" s="19" t="s">
        <v>252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76</v>
      </c>
      <c r="BK99" s="228">
        <f>ROUND(I99*H99,2)</f>
        <v>0</v>
      </c>
      <c r="BL99" s="19" t="s">
        <v>90</v>
      </c>
      <c r="BM99" s="227" t="s">
        <v>309</v>
      </c>
    </row>
    <row r="100" spans="1:65" s="2" customFormat="1" ht="14.4" customHeight="1">
      <c r="A100" s="40"/>
      <c r="B100" s="41"/>
      <c r="C100" s="216" t="s">
        <v>284</v>
      </c>
      <c r="D100" s="216" t="s">
        <v>254</v>
      </c>
      <c r="E100" s="217" t="s">
        <v>3313</v>
      </c>
      <c r="F100" s="218" t="s">
        <v>3314</v>
      </c>
      <c r="G100" s="219" t="s">
        <v>307</v>
      </c>
      <c r="H100" s="220">
        <v>485</v>
      </c>
      <c r="I100" s="221"/>
      <c r="J100" s="222">
        <f>ROUND(I100*H100,2)</f>
        <v>0</v>
      </c>
      <c r="K100" s="218" t="s">
        <v>19</v>
      </c>
      <c r="L100" s="46"/>
      <c r="M100" s="223" t="s">
        <v>19</v>
      </c>
      <c r="N100" s="224" t="s">
        <v>40</v>
      </c>
      <c r="O100" s="86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7" t="s">
        <v>90</v>
      </c>
      <c r="AT100" s="227" t="s">
        <v>254</v>
      </c>
      <c r="AU100" s="227" t="s">
        <v>76</v>
      </c>
      <c r="AY100" s="19" t="s">
        <v>252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9" t="s">
        <v>76</v>
      </c>
      <c r="BK100" s="228">
        <f>ROUND(I100*H100,2)</f>
        <v>0</v>
      </c>
      <c r="BL100" s="19" t="s">
        <v>90</v>
      </c>
      <c r="BM100" s="227" t="s">
        <v>324</v>
      </c>
    </row>
    <row r="101" spans="1:51" s="14" customFormat="1" ht="12">
      <c r="A101" s="14"/>
      <c r="B101" s="240"/>
      <c r="C101" s="241"/>
      <c r="D101" s="231" t="s">
        <v>260</v>
      </c>
      <c r="E101" s="242" t="s">
        <v>19</v>
      </c>
      <c r="F101" s="243" t="s">
        <v>3315</v>
      </c>
      <c r="G101" s="241"/>
      <c r="H101" s="244">
        <v>485</v>
      </c>
      <c r="I101" s="245"/>
      <c r="J101" s="241"/>
      <c r="K101" s="241"/>
      <c r="L101" s="246"/>
      <c r="M101" s="247"/>
      <c r="N101" s="248"/>
      <c r="O101" s="248"/>
      <c r="P101" s="248"/>
      <c r="Q101" s="248"/>
      <c r="R101" s="248"/>
      <c r="S101" s="248"/>
      <c r="T101" s="249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0" t="s">
        <v>260</v>
      </c>
      <c r="AU101" s="250" t="s">
        <v>76</v>
      </c>
      <c r="AV101" s="14" t="s">
        <v>78</v>
      </c>
      <c r="AW101" s="14" t="s">
        <v>31</v>
      </c>
      <c r="AX101" s="14" t="s">
        <v>69</v>
      </c>
      <c r="AY101" s="250" t="s">
        <v>252</v>
      </c>
    </row>
    <row r="102" spans="1:51" s="15" customFormat="1" ht="12">
      <c r="A102" s="15"/>
      <c r="B102" s="251"/>
      <c r="C102" s="252"/>
      <c r="D102" s="231" t="s">
        <v>260</v>
      </c>
      <c r="E102" s="253" t="s">
        <v>19</v>
      </c>
      <c r="F102" s="254" t="s">
        <v>265</v>
      </c>
      <c r="G102" s="252"/>
      <c r="H102" s="255">
        <v>485</v>
      </c>
      <c r="I102" s="256"/>
      <c r="J102" s="252"/>
      <c r="K102" s="252"/>
      <c r="L102" s="257"/>
      <c r="M102" s="258"/>
      <c r="N102" s="259"/>
      <c r="O102" s="259"/>
      <c r="P102" s="259"/>
      <c r="Q102" s="259"/>
      <c r="R102" s="259"/>
      <c r="S102" s="259"/>
      <c r="T102" s="260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61" t="s">
        <v>260</v>
      </c>
      <c r="AU102" s="261" t="s">
        <v>76</v>
      </c>
      <c r="AV102" s="15" t="s">
        <v>90</v>
      </c>
      <c r="AW102" s="15" t="s">
        <v>31</v>
      </c>
      <c r="AX102" s="15" t="s">
        <v>76</v>
      </c>
      <c r="AY102" s="261" t="s">
        <v>252</v>
      </c>
    </row>
    <row r="103" spans="1:65" s="2" customFormat="1" ht="14.4" customHeight="1">
      <c r="A103" s="40"/>
      <c r="B103" s="41"/>
      <c r="C103" s="216" t="s">
        <v>291</v>
      </c>
      <c r="D103" s="216" t="s">
        <v>254</v>
      </c>
      <c r="E103" s="217" t="s">
        <v>3316</v>
      </c>
      <c r="F103" s="218" t="s">
        <v>3317</v>
      </c>
      <c r="G103" s="219" t="s">
        <v>307</v>
      </c>
      <c r="H103" s="220">
        <v>135</v>
      </c>
      <c r="I103" s="221"/>
      <c r="J103" s="222">
        <f>ROUND(I103*H103,2)</f>
        <v>0</v>
      </c>
      <c r="K103" s="218" t="s">
        <v>19</v>
      </c>
      <c r="L103" s="46"/>
      <c r="M103" s="223" t="s">
        <v>19</v>
      </c>
      <c r="N103" s="224" t="s">
        <v>40</v>
      </c>
      <c r="O103" s="86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7" t="s">
        <v>90</v>
      </c>
      <c r="AT103" s="227" t="s">
        <v>254</v>
      </c>
      <c r="AU103" s="227" t="s">
        <v>76</v>
      </c>
      <c r="AY103" s="19" t="s">
        <v>252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9" t="s">
        <v>76</v>
      </c>
      <c r="BK103" s="228">
        <f>ROUND(I103*H103,2)</f>
        <v>0</v>
      </c>
      <c r="BL103" s="19" t="s">
        <v>90</v>
      </c>
      <c r="BM103" s="227" t="s">
        <v>339</v>
      </c>
    </row>
    <row r="104" spans="1:65" s="2" customFormat="1" ht="37.8" customHeight="1">
      <c r="A104" s="40"/>
      <c r="B104" s="41"/>
      <c r="C104" s="216" t="s">
        <v>288</v>
      </c>
      <c r="D104" s="216" t="s">
        <v>254</v>
      </c>
      <c r="E104" s="217" t="s">
        <v>3318</v>
      </c>
      <c r="F104" s="218" t="s">
        <v>3319</v>
      </c>
      <c r="G104" s="219" t="s">
        <v>307</v>
      </c>
      <c r="H104" s="220">
        <v>350</v>
      </c>
      <c r="I104" s="221"/>
      <c r="J104" s="222">
        <f>ROUND(I104*H104,2)</f>
        <v>0</v>
      </c>
      <c r="K104" s="218" t="s">
        <v>19</v>
      </c>
      <c r="L104" s="46"/>
      <c r="M104" s="223" t="s">
        <v>19</v>
      </c>
      <c r="N104" s="224" t="s">
        <v>40</v>
      </c>
      <c r="O104" s="86"/>
      <c r="P104" s="225">
        <f>O104*H104</f>
        <v>0</v>
      </c>
      <c r="Q104" s="225">
        <v>0</v>
      </c>
      <c r="R104" s="225">
        <f>Q104*H104</f>
        <v>0</v>
      </c>
      <c r="S104" s="225">
        <v>0</v>
      </c>
      <c r="T104" s="22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7" t="s">
        <v>90</v>
      </c>
      <c r="AT104" s="227" t="s">
        <v>254</v>
      </c>
      <c r="AU104" s="227" t="s">
        <v>76</v>
      </c>
      <c r="AY104" s="19" t="s">
        <v>252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9" t="s">
        <v>76</v>
      </c>
      <c r="BK104" s="228">
        <f>ROUND(I104*H104,2)</f>
        <v>0</v>
      </c>
      <c r="BL104" s="19" t="s">
        <v>90</v>
      </c>
      <c r="BM104" s="227" t="s">
        <v>349</v>
      </c>
    </row>
    <row r="105" spans="1:65" s="2" customFormat="1" ht="14.4" customHeight="1">
      <c r="A105" s="40"/>
      <c r="B105" s="41"/>
      <c r="C105" s="216" t="s">
        <v>304</v>
      </c>
      <c r="D105" s="216" t="s">
        <v>254</v>
      </c>
      <c r="E105" s="217" t="s">
        <v>3320</v>
      </c>
      <c r="F105" s="218" t="s">
        <v>3321</v>
      </c>
      <c r="G105" s="219" t="s">
        <v>307</v>
      </c>
      <c r="H105" s="220">
        <v>10</v>
      </c>
      <c r="I105" s="221"/>
      <c r="J105" s="222">
        <f>ROUND(I105*H105,2)</f>
        <v>0</v>
      </c>
      <c r="K105" s="218" t="s">
        <v>19</v>
      </c>
      <c r="L105" s="46"/>
      <c r="M105" s="223" t="s">
        <v>19</v>
      </c>
      <c r="N105" s="224" t="s">
        <v>40</v>
      </c>
      <c r="O105" s="86"/>
      <c r="P105" s="225">
        <f>O105*H105</f>
        <v>0</v>
      </c>
      <c r="Q105" s="225">
        <v>0</v>
      </c>
      <c r="R105" s="225">
        <f>Q105*H105</f>
        <v>0</v>
      </c>
      <c r="S105" s="225">
        <v>0</v>
      </c>
      <c r="T105" s="22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7" t="s">
        <v>90</v>
      </c>
      <c r="AT105" s="227" t="s">
        <v>254</v>
      </c>
      <c r="AU105" s="227" t="s">
        <v>76</v>
      </c>
      <c r="AY105" s="19" t="s">
        <v>252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9" t="s">
        <v>76</v>
      </c>
      <c r="BK105" s="228">
        <f>ROUND(I105*H105,2)</f>
        <v>0</v>
      </c>
      <c r="BL105" s="19" t="s">
        <v>90</v>
      </c>
      <c r="BM105" s="227" t="s">
        <v>360</v>
      </c>
    </row>
    <row r="106" spans="1:65" s="2" customFormat="1" ht="24.15" customHeight="1">
      <c r="A106" s="40"/>
      <c r="B106" s="41"/>
      <c r="C106" s="216" t="s">
        <v>309</v>
      </c>
      <c r="D106" s="216" t="s">
        <v>254</v>
      </c>
      <c r="E106" s="217" t="s">
        <v>3322</v>
      </c>
      <c r="F106" s="218" t="s">
        <v>3323</v>
      </c>
      <c r="G106" s="219" t="s">
        <v>307</v>
      </c>
      <c r="H106" s="220">
        <v>10</v>
      </c>
      <c r="I106" s="221"/>
      <c r="J106" s="222">
        <f>ROUND(I106*H106,2)</f>
        <v>0</v>
      </c>
      <c r="K106" s="218" t="s">
        <v>19</v>
      </c>
      <c r="L106" s="46"/>
      <c r="M106" s="223" t="s">
        <v>19</v>
      </c>
      <c r="N106" s="224" t="s">
        <v>40</v>
      </c>
      <c r="O106" s="86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7" t="s">
        <v>90</v>
      </c>
      <c r="AT106" s="227" t="s">
        <v>254</v>
      </c>
      <c r="AU106" s="227" t="s">
        <v>76</v>
      </c>
      <c r="AY106" s="19" t="s">
        <v>252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9" t="s">
        <v>76</v>
      </c>
      <c r="BK106" s="228">
        <f>ROUND(I106*H106,2)</f>
        <v>0</v>
      </c>
      <c r="BL106" s="19" t="s">
        <v>90</v>
      </c>
      <c r="BM106" s="227" t="s">
        <v>377</v>
      </c>
    </row>
    <row r="107" spans="1:65" s="2" customFormat="1" ht="14.4" customHeight="1">
      <c r="A107" s="40"/>
      <c r="B107" s="41"/>
      <c r="C107" s="216" t="s">
        <v>313</v>
      </c>
      <c r="D107" s="216" t="s">
        <v>254</v>
      </c>
      <c r="E107" s="217" t="s">
        <v>3324</v>
      </c>
      <c r="F107" s="218" t="s">
        <v>3325</v>
      </c>
      <c r="G107" s="219" t="s">
        <v>307</v>
      </c>
      <c r="H107" s="220">
        <v>2</v>
      </c>
      <c r="I107" s="221"/>
      <c r="J107" s="222">
        <f>ROUND(I107*H107,2)</f>
        <v>0</v>
      </c>
      <c r="K107" s="218" t="s">
        <v>19</v>
      </c>
      <c r="L107" s="46"/>
      <c r="M107" s="223" t="s">
        <v>19</v>
      </c>
      <c r="N107" s="224" t="s">
        <v>40</v>
      </c>
      <c r="O107" s="86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7" t="s">
        <v>90</v>
      </c>
      <c r="AT107" s="227" t="s">
        <v>254</v>
      </c>
      <c r="AU107" s="227" t="s">
        <v>76</v>
      </c>
      <c r="AY107" s="19" t="s">
        <v>252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9" t="s">
        <v>76</v>
      </c>
      <c r="BK107" s="228">
        <f>ROUND(I107*H107,2)</f>
        <v>0</v>
      </c>
      <c r="BL107" s="19" t="s">
        <v>90</v>
      </c>
      <c r="BM107" s="227" t="s">
        <v>395</v>
      </c>
    </row>
    <row r="108" spans="1:65" s="2" customFormat="1" ht="24.15" customHeight="1">
      <c r="A108" s="40"/>
      <c r="B108" s="41"/>
      <c r="C108" s="216" t="s">
        <v>324</v>
      </c>
      <c r="D108" s="216" t="s">
        <v>254</v>
      </c>
      <c r="E108" s="217" t="s">
        <v>3326</v>
      </c>
      <c r="F108" s="218" t="s">
        <v>3327</v>
      </c>
      <c r="G108" s="219" t="s">
        <v>307</v>
      </c>
      <c r="H108" s="220">
        <v>2</v>
      </c>
      <c r="I108" s="221"/>
      <c r="J108" s="222">
        <f>ROUND(I108*H108,2)</f>
        <v>0</v>
      </c>
      <c r="K108" s="218" t="s">
        <v>19</v>
      </c>
      <c r="L108" s="46"/>
      <c r="M108" s="223" t="s">
        <v>19</v>
      </c>
      <c r="N108" s="224" t="s">
        <v>40</v>
      </c>
      <c r="O108" s="86"/>
      <c r="P108" s="225">
        <f>O108*H108</f>
        <v>0</v>
      </c>
      <c r="Q108" s="225">
        <v>0</v>
      </c>
      <c r="R108" s="225">
        <f>Q108*H108</f>
        <v>0</v>
      </c>
      <c r="S108" s="225">
        <v>0</v>
      </c>
      <c r="T108" s="22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7" t="s">
        <v>90</v>
      </c>
      <c r="AT108" s="227" t="s">
        <v>254</v>
      </c>
      <c r="AU108" s="227" t="s">
        <v>76</v>
      </c>
      <c r="AY108" s="19" t="s">
        <v>252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9" t="s">
        <v>76</v>
      </c>
      <c r="BK108" s="228">
        <f>ROUND(I108*H108,2)</f>
        <v>0</v>
      </c>
      <c r="BL108" s="19" t="s">
        <v>90</v>
      </c>
      <c r="BM108" s="227" t="s">
        <v>404</v>
      </c>
    </row>
    <row r="109" spans="1:65" s="2" customFormat="1" ht="14.4" customHeight="1">
      <c r="A109" s="40"/>
      <c r="B109" s="41"/>
      <c r="C109" s="216" t="s">
        <v>334</v>
      </c>
      <c r="D109" s="216" t="s">
        <v>254</v>
      </c>
      <c r="E109" s="217" t="s">
        <v>3328</v>
      </c>
      <c r="F109" s="218" t="s">
        <v>3329</v>
      </c>
      <c r="G109" s="219" t="s">
        <v>307</v>
      </c>
      <c r="H109" s="220">
        <v>13</v>
      </c>
      <c r="I109" s="221"/>
      <c r="J109" s="222">
        <f>ROUND(I109*H109,2)</f>
        <v>0</v>
      </c>
      <c r="K109" s="218" t="s">
        <v>19</v>
      </c>
      <c r="L109" s="46"/>
      <c r="M109" s="223" t="s">
        <v>19</v>
      </c>
      <c r="N109" s="224" t="s">
        <v>40</v>
      </c>
      <c r="O109" s="86"/>
      <c r="P109" s="225">
        <f>O109*H109</f>
        <v>0</v>
      </c>
      <c r="Q109" s="225">
        <v>0</v>
      </c>
      <c r="R109" s="225">
        <f>Q109*H109</f>
        <v>0</v>
      </c>
      <c r="S109" s="225">
        <v>0</v>
      </c>
      <c r="T109" s="22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7" t="s">
        <v>90</v>
      </c>
      <c r="AT109" s="227" t="s">
        <v>254</v>
      </c>
      <c r="AU109" s="227" t="s">
        <v>76</v>
      </c>
      <c r="AY109" s="19" t="s">
        <v>252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9" t="s">
        <v>76</v>
      </c>
      <c r="BK109" s="228">
        <f>ROUND(I109*H109,2)</f>
        <v>0</v>
      </c>
      <c r="BL109" s="19" t="s">
        <v>90</v>
      </c>
      <c r="BM109" s="227" t="s">
        <v>417</v>
      </c>
    </row>
    <row r="110" spans="1:65" s="2" customFormat="1" ht="24.15" customHeight="1">
      <c r="A110" s="40"/>
      <c r="B110" s="41"/>
      <c r="C110" s="216" t="s">
        <v>339</v>
      </c>
      <c r="D110" s="216" t="s">
        <v>254</v>
      </c>
      <c r="E110" s="217" t="s">
        <v>3330</v>
      </c>
      <c r="F110" s="218" t="s">
        <v>3331</v>
      </c>
      <c r="G110" s="219" t="s">
        <v>307</v>
      </c>
      <c r="H110" s="220">
        <v>24</v>
      </c>
      <c r="I110" s="221"/>
      <c r="J110" s="222">
        <f>ROUND(I110*H110,2)</f>
        <v>0</v>
      </c>
      <c r="K110" s="218" t="s">
        <v>19</v>
      </c>
      <c r="L110" s="46"/>
      <c r="M110" s="223" t="s">
        <v>19</v>
      </c>
      <c r="N110" s="224" t="s">
        <v>40</v>
      </c>
      <c r="O110" s="86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7" t="s">
        <v>90</v>
      </c>
      <c r="AT110" s="227" t="s">
        <v>254</v>
      </c>
      <c r="AU110" s="227" t="s">
        <v>76</v>
      </c>
      <c r="AY110" s="19" t="s">
        <v>252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9" t="s">
        <v>76</v>
      </c>
      <c r="BK110" s="228">
        <f>ROUND(I110*H110,2)</f>
        <v>0</v>
      </c>
      <c r="BL110" s="19" t="s">
        <v>90</v>
      </c>
      <c r="BM110" s="227" t="s">
        <v>425</v>
      </c>
    </row>
    <row r="111" spans="1:65" s="2" customFormat="1" ht="37.8" customHeight="1">
      <c r="A111" s="40"/>
      <c r="B111" s="41"/>
      <c r="C111" s="216" t="s">
        <v>8</v>
      </c>
      <c r="D111" s="216" t="s">
        <v>254</v>
      </c>
      <c r="E111" s="217" t="s">
        <v>3332</v>
      </c>
      <c r="F111" s="218" t="s">
        <v>3333</v>
      </c>
      <c r="G111" s="219" t="s">
        <v>307</v>
      </c>
      <c r="H111" s="220">
        <v>115</v>
      </c>
      <c r="I111" s="221"/>
      <c r="J111" s="222">
        <f>ROUND(I111*H111,2)</f>
        <v>0</v>
      </c>
      <c r="K111" s="218" t="s">
        <v>19</v>
      </c>
      <c r="L111" s="46"/>
      <c r="M111" s="223" t="s">
        <v>19</v>
      </c>
      <c r="N111" s="224" t="s">
        <v>40</v>
      </c>
      <c r="O111" s="86"/>
      <c r="P111" s="225">
        <f>O111*H111</f>
        <v>0</v>
      </c>
      <c r="Q111" s="225">
        <v>0</v>
      </c>
      <c r="R111" s="225">
        <f>Q111*H111</f>
        <v>0</v>
      </c>
      <c r="S111" s="225">
        <v>0</v>
      </c>
      <c r="T111" s="22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7" t="s">
        <v>90</v>
      </c>
      <c r="AT111" s="227" t="s">
        <v>254</v>
      </c>
      <c r="AU111" s="227" t="s">
        <v>76</v>
      </c>
      <c r="AY111" s="19" t="s">
        <v>252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9" t="s">
        <v>76</v>
      </c>
      <c r="BK111" s="228">
        <f>ROUND(I111*H111,2)</f>
        <v>0</v>
      </c>
      <c r="BL111" s="19" t="s">
        <v>90</v>
      </c>
      <c r="BM111" s="227" t="s">
        <v>433</v>
      </c>
    </row>
    <row r="112" spans="1:65" s="2" customFormat="1" ht="37.8" customHeight="1">
      <c r="A112" s="40"/>
      <c r="B112" s="41"/>
      <c r="C112" s="216" t="s">
        <v>349</v>
      </c>
      <c r="D112" s="216" t="s">
        <v>254</v>
      </c>
      <c r="E112" s="217" t="s">
        <v>3334</v>
      </c>
      <c r="F112" s="218" t="s">
        <v>3335</v>
      </c>
      <c r="G112" s="219" t="s">
        <v>307</v>
      </c>
      <c r="H112" s="220">
        <v>330</v>
      </c>
      <c r="I112" s="221"/>
      <c r="J112" s="222">
        <f>ROUND(I112*H112,2)</f>
        <v>0</v>
      </c>
      <c r="K112" s="218" t="s">
        <v>19</v>
      </c>
      <c r="L112" s="46"/>
      <c r="M112" s="223" t="s">
        <v>19</v>
      </c>
      <c r="N112" s="224" t="s">
        <v>40</v>
      </c>
      <c r="O112" s="86"/>
      <c r="P112" s="225">
        <f>O112*H112</f>
        <v>0</v>
      </c>
      <c r="Q112" s="225">
        <v>0</v>
      </c>
      <c r="R112" s="225">
        <f>Q112*H112</f>
        <v>0</v>
      </c>
      <c r="S112" s="225">
        <v>0</v>
      </c>
      <c r="T112" s="22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7" t="s">
        <v>90</v>
      </c>
      <c r="AT112" s="227" t="s">
        <v>254</v>
      </c>
      <c r="AU112" s="227" t="s">
        <v>76</v>
      </c>
      <c r="AY112" s="19" t="s">
        <v>252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9" t="s">
        <v>76</v>
      </c>
      <c r="BK112" s="228">
        <f>ROUND(I112*H112,2)</f>
        <v>0</v>
      </c>
      <c r="BL112" s="19" t="s">
        <v>90</v>
      </c>
      <c r="BM112" s="227" t="s">
        <v>441</v>
      </c>
    </row>
    <row r="113" spans="1:65" s="2" customFormat="1" ht="37.8" customHeight="1">
      <c r="A113" s="40"/>
      <c r="B113" s="41"/>
      <c r="C113" s="216" t="s">
        <v>353</v>
      </c>
      <c r="D113" s="216" t="s">
        <v>254</v>
      </c>
      <c r="E113" s="217" t="s">
        <v>3336</v>
      </c>
      <c r="F113" s="218" t="s">
        <v>3337</v>
      </c>
      <c r="G113" s="219" t="s">
        <v>307</v>
      </c>
      <c r="H113" s="220">
        <v>70</v>
      </c>
      <c r="I113" s="221"/>
      <c r="J113" s="222">
        <f>ROUND(I113*H113,2)</f>
        <v>0</v>
      </c>
      <c r="K113" s="218" t="s">
        <v>19</v>
      </c>
      <c r="L113" s="46"/>
      <c r="M113" s="223" t="s">
        <v>19</v>
      </c>
      <c r="N113" s="224" t="s">
        <v>40</v>
      </c>
      <c r="O113" s="86"/>
      <c r="P113" s="225">
        <f>O113*H113</f>
        <v>0</v>
      </c>
      <c r="Q113" s="225">
        <v>0</v>
      </c>
      <c r="R113" s="225">
        <f>Q113*H113</f>
        <v>0</v>
      </c>
      <c r="S113" s="225">
        <v>0</v>
      </c>
      <c r="T113" s="22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7" t="s">
        <v>90</v>
      </c>
      <c r="AT113" s="227" t="s">
        <v>254</v>
      </c>
      <c r="AU113" s="227" t="s">
        <v>76</v>
      </c>
      <c r="AY113" s="19" t="s">
        <v>252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9" t="s">
        <v>76</v>
      </c>
      <c r="BK113" s="228">
        <f>ROUND(I113*H113,2)</f>
        <v>0</v>
      </c>
      <c r="BL113" s="19" t="s">
        <v>90</v>
      </c>
      <c r="BM113" s="227" t="s">
        <v>449</v>
      </c>
    </row>
    <row r="114" spans="1:65" s="2" customFormat="1" ht="14.4" customHeight="1">
      <c r="A114" s="40"/>
      <c r="B114" s="41"/>
      <c r="C114" s="216" t="s">
        <v>360</v>
      </c>
      <c r="D114" s="216" t="s">
        <v>254</v>
      </c>
      <c r="E114" s="217" t="s">
        <v>3338</v>
      </c>
      <c r="F114" s="218" t="s">
        <v>3339</v>
      </c>
      <c r="G114" s="219" t="s">
        <v>307</v>
      </c>
      <c r="H114" s="220">
        <v>12</v>
      </c>
      <c r="I114" s="221"/>
      <c r="J114" s="222">
        <f>ROUND(I114*H114,2)</f>
        <v>0</v>
      </c>
      <c r="K114" s="218" t="s">
        <v>19</v>
      </c>
      <c r="L114" s="46"/>
      <c r="M114" s="223" t="s">
        <v>19</v>
      </c>
      <c r="N114" s="224" t="s">
        <v>40</v>
      </c>
      <c r="O114" s="86"/>
      <c r="P114" s="225">
        <f>O114*H114</f>
        <v>0</v>
      </c>
      <c r="Q114" s="225">
        <v>0</v>
      </c>
      <c r="R114" s="225">
        <f>Q114*H114</f>
        <v>0</v>
      </c>
      <c r="S114" s="225">
        <v>0</v>
      </c>
      <c r="T114" s="22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7" t="s">
        <v>90</v>
      </c>
      <c r="AT114" s="227" t="s">
        <v>254</v>
      </c>
      <c r="AU114" s="227" t="s">
        <v>76</v>
      </c>
      <c r="AY114" s="19" t="s">
        <v>252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9" t="s">
        <v>76</v>
      </c>
      <c r="BK114" s="228">
        <f>ROUND(I114*H114,2)</f>
        <v>0</v>
      </c>
      <c r="BL114" s="19" t="s">
        <v>90</v>
      </c>
      <c r="BM114" s="227" t="s">
        <v>457</v>
      </c>
    </row>
    <row r="115" spans="1:65" s="2" customFormat="1" ht="14.4" customHeight="1">
      <c r="A115" s="40"/>
      <c r="B115" s="41"/>
      <c r="C115" s="216" t="s">
        <v>366</v>
      </c>
      <c r="D115" s="216" t="s">
        <v>254</v>
      </c>
      <c r="E115" s="217" t="s">
        <v>3195</v>
      </c>
      <c r="F115" s="218" t="s">
        <v>3340</v>
      </c>
      <c r="G115" s="219" t="s">
        <v>3341</v>
      </c>
      <c r="H115" s="220">
        <v>1</v>
      </c>
      <c r="I115" s="221"/>
      <c r="J115" s="222">
        <f>ROUND(I115*H115,2)</f>
        <v>0</v>
      </c>
      <c r="K115" s="218" t="s">
        <v>19</v>
      </c>
      <c r="L115" s="46"/>
      <c r="M115" s="223" t="s">
        <v>19</v>
      </c>
      <c r="N115" s="224" t="s">
        <v>40</v>
      </c>
      <c r="O115" s="86"/>
      <c r="P115" s="225">
        <f>O115*H115</f>
        <v>0</v>
      </c>
      <c r="Q115" s="225">
        <v>0</v>
      </c>
      <c r="R115" s="225">
        <f>Q115*H115</f>
        <v>0</v>
      </c>
      <c r="S115" s="225">
        <v>0</v>
      </c>
      <c r="T115" s="22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7" t="s">
        <v>90</v>
      </c>
      <c r="AT115" s="227" t="s">
        <v>254</v>
      </c>
      <c r="AU115" s="227" t="s">
        <v>76</v>
      </c>
      <c r="AY115" s="19" t="s">
        <v>252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9" t="s">
        <v>76</v>
      </c>
      <c r="BK115" s="228">
        <f>ROUND(I115*H115,2)</f>
        <v>0</v>
      </c>
      <c r="BL115" s="19" t="s">
        <v>90</v>
      </c>
      <c r="BM115" s="227" t="s">
        <v>465</v>
      </c>
    </row>
    <row r="116" spans="1:65" s="2" customFormat="1" ht="14.4" customHeight="1">
      <c r="A116" s="40"/>
      <c r="B116" s="41"/>
      <c r="C116" s="216" t="s">
        <v>377</v>
      </c>
      <c r="D116" s="216" t="s">
        <v>254</v>
      </c>
      <c r="E116" s="217" t="s">
        <v>3342</v>
      </c>
      <c r="F116" s="218" t="s">
        <v>3343</v>
      </c>
      <c r="G116" s="219" t="s">
        <v>307</v>
      </c>
      <c r="H116" s="220">
        <v>11</v>
      </c>
      <c r="I116" s="221"/>
      <c r="J116" s="222">
        <f>ROUND(I116*H116,2)</f>
        <v>0</v>
      </c>
      <c r="K116" s="218" t="s">
        <v>19</v>
      </c>
      <c r="L116" s="46"/>
      <c r="M116" s="223" t="s">
        <v>19</v>
      </c>
      <c r="N116" s="224" t="s">
        <v>40</v>
      </c>
      <c r="O116" s="86"/>
      <c r="P116" s="225">
        <f>O116*H116</f>
        <v>0</v>
      </c>
      <c r="Q116" s="225">
        <v>0</v>
      </c>
      <c r="R116" s="225">
        <f>Q116*H116</f>
        <v>0</v>
      </c>
      <c r="S116" s="225">
        <v>0</v>
      </c>
      <c r="T116" s="22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7" t="s">
        <v>90</v>
      </c>
      <c r="AT116" s="227" t="s">
        <v>254</v>
      </c>
      <c r="AU116" s="227" t="s">
        <v>76</v>
      </c>
      <c r="AY116" s="19" t="s">
        <v>252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9" t="s">
        <v>76</v>
      </c>
      <c r="BK116" s="228">
        <f>ROUND(I116*H116,2)</f>
        <v>0</v>
      </c>
      <c r="BL116" s="19" t="s">
        <v>90</v>
      </c>
      <c r="BM116" s="227" t="s">
        <v>477</v>
      </c>
    </row>
    <row r="117" spans="1:65" s="2" customFormat="1" ht="14.4" customHeight="1">
      <c r="A117" s="40"/>
      <c r="B117" s="41"/>
      <c r="C117" s="216" t="s">
        <v>7</v>
      </c>
      <c r="D117" s="216" t="s">
        <v>254</v>
      </c>
      <c r="E117" s="217" t="s">
        <v>3344</v>
      </c>
      <c r="F117" s="218" t="s">
        <v>3345</v>
      </c>
      <c r="G117" s="219" t="s">
        <v>307</v>
      </c>
      <c r="H117" s="220">
        <v>11</v>
      </c>
      <c r="I117" s="221"/>
      <c r="J117" s="222">
        <f>ROUND(I117*H117,2)</f>
        <v>0</v>
      </c>
      <c r="K117" s="218" t="s">
        <v>19</v>
      </c>
      <c r="L117" s="46"/>
      <c r="M117" s="223" t="s">
        <v>19</v>
      </c>
      <c r="N117" s="224" t="s">
        <v>40</v>
      </c>
      <c r="O117" s="86"/>
      <c r="P117" s="225">
        <f>O117*H117</f>
        <v>0</v>
      </c>
      <c r="Q117" s="225">
        <v>0</v>
      </c>
      <c r="R117" s="225">
        <f>Q117*H117</f>
        <v>0</v>
      </c>
      <c r="S117" s="225">
        <v>0</v>
      </c>
      <c r="T117" s="22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7" t="s">
        <v>90</v>
      </c>
      <c r="AT117" s="227" t="s">
        <v>254</v>
      </c>
      <c r="AU117" s="227" t="s">
        <v>76</v>
      </c>
      <c r="AY117" s="19" t="s">
        <v>252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9" t="s">
        <v>76</v>
      </c>
      <c r="BK117" s="228">
        <f>ROUND(I117*H117,2)</f>
        <v>0</v>
      </c>
      <c r="BL117" s="19" t="s">
        <v>90</v>
      </c>
      <c r="BM117" s="227" t="s">
        <v>490</v>
      </c>
    </row>
    <row r="118" spans="1:65" s="2" customFormat="1" ht="24.15" customHeight="1">
      <c r="A118" s="40"/>
      <c r="B118" s="41"/>
      <c r="C118" s="216" t="s">
        <v>395</v>
      </c>
      <c r="D118" s="216" t="s">
        <v>254</v>
      </c>
      <c r="E118" s="217" t="s">
        <v>3346</v>
      </c>
      <c r="F118" s="218" t="s">
        <v>3347</v>
      </c>
      <c r="G118" s="219" t="s">
        <v>307</v>
      </c>
      <c r="H118" s="220">
        <v>2</v>
      </c>
      <c r="I118" s="221"/>
      <c r="J118" s="222">
        <f>ROUND(I118*H118,2)</f>
        <v>0</v>
      </c>
      <c r="K118" s="218" t="s">
        <v>19</v>
      </c>
      <c r="L118" s="46"/>
      <c r="M118" s="223" t="s">
        <v>19</v>
      </c>
      <c r="N118" s="224" t="s">
        <v>40</v>
      </c>
      <c r="O118" s="86"/>
      <c r="P118" s="225">
        <f>O118*H118</f>
        <v>0</v>
      </c>
      <c r="Q118" s="225">
        <v>0</v>
      </c>
      <c r="R118" s="225">
        <f>Q118*H118</f>
        <v>0</v>
      </c>
      <c r="S118" s="225">
        <v>0</v>
      </c>
      <c r="T118" s="22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7" t="s">
        <v>90</v>
      </c>
      <c r="AT118" s="227" t="s">
        <v>254</v>
      </c>
      <c r="AU118" s="227" t="s">
        <v>76</v>
      </c>
      <c r="AY118" s="19" t="s">
        <v>252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9" t="s">
        <v>76</v>
      </c>
      <c r="BK118" s="228">
        <f>ROUND(I118*H118,2)</f>
        <v>0</v>
      </c>
      <c r="BL118" s="19" t="s">
        <v>90</v>
      </c>
      <c r="BM118" s="227" t="s">
        <v>559</v>
      </c>
    </row>
    <row r="119" spans="1:65" s="2" customFormat="1" ht="24.15" customHeight="1">
      <c r="A119" s="40"/>
      <c r="B119" s="41"/>
      <c r="C119" s="216" t="s">
        <v>399</v>
      </c>
      <c r="D119" s="216" t="s">
        <v>254</v>
      </c>
      <c r="E119" s="217" t="s">
        <v>3348</v>
      </c>
      <c r="F119" s="218" t="s">
        <v>3349</v>
      </c>
      <c r="G119" s="219" t="s">
        <v>307</v>
      </c>
      <c r="H119" s="220">
        <v>1</v>
      </c>
      <c r="I119" s="221"/>
      <c r="J119" s="222">
        <f>ROUND(I119*H119,2)</f>
        <v>0</v>
      </c>
      <c r="K119" s="218" t="s">
        <v>19</v>
      </c>
      <c r="L119" s="46"/>
      <c r="M119" s="223" t="s">
        <v>19</v>
      </c>
      <c r="N119" s="224" t="s">
        <v>40</v>
      </c>
      <c r="O119" s="86"/>
      <c r="P119" s="225">
        <f>O119*H119</f>
        <v>0</v>
      </c>
      <c r="Q119" s="225">
        <v>0.00063</v>
      </c>
      <c r="R119" s="225">
        <f>Q119*H119</f>
        <v>0.00063</v>
      </c>
      <c r="S119" s="225">
        <v>0</v>
      </c>
      <c r="T119" s="22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7" t="s">
        <v>90</v>
      </c>
      <c r="AT119" s="227" t="s">
        <v>254</v>
      </c>
      <c r="AU119" s="227" t="s">
        <v>76</v>
      </c>
      <c r="AY119" s="19" t="s">
        <v>252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9" t="s">
        <v>76</v>
      </c>
      <c r="BK119" s="228">
        <f>ROUND(I119*H119,2)</f>
        <v>0</v>
      </c>
      <c r="BL119" s="19" t="s">
        <v>90</v>
      </c>
      <c r="BM119" s="227" t="s">
        <v>612</v>
      </c>
    </row>
    <row r="120" spans="1:65" s="2" customFormat="1" ht="14.4" customHeight="1">
      <c r="A120" s="40"/>
      <c r="B120" s="41"/>
      <c r="C120" s="216" t="s">
        <v>404</v>
      </c>
      <c r="D120" s="216" t="s">
        <v>254</v>
      </c>
      <c r="E120" s="217" t="s">
        <v>3350</v>
      </c>
      <c r="F120" s="218" t="s">
        <v>3351</v>
      </c>
      <c r="G120" s="219" t="s">
        <v>307</v>
      </c>
      <c r="H120" s="220">
        <v>11</v>
      </c>
      <c r="I120" s="221"/>
      <c r="J120" s="222">
        <f>ROUND(I120*H120,2)</f>
        <v>0</v>
      </c>
      <c r="K120" s="218" t="s">
        <v>19</v>
      </c>
      <c r="L120" s="46"/>
      <c r="M120" s="223" t="s">
        <v>19</v>
      </c>
      <c r="N120" s="224" t="s">
        <v>40</v>
      </c>
      <c r="O120" s="86"/>
      <c r="P120" s="225">
        <f>O120*H120</f>
        <v>0</v>
      </c>
      <c r="Q120" s="225">
        <v>0</v>
      </c>
      <c r="R120" s="225">
        <f>Q120*H120</f>
        <v>0</v>
      </c>
      <c r="S120" s="225">
        <v>0</v>
      </c>
      <c r="T120" s="22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7" t="s">
        <v>90</v>
      </c>
      <c r="AT120" s="227" t="s">
        <v>254</v>
      </c>
      <c r="AU120" s="227" t="s">
        <v>76</v>
      </c>
      <c r="AY120" s="19" t="s">
        <v>252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9" t="s">
        <v>76</v>
      </c>
      <c r="BK120" s="228">
        <f>ROUND(I120*H120,2)</f>
        <v>0</v>
      </c>
      <c r="BL120" s="19" t="s">
        <v>90</v>
      </c>
      <c r="BM120" s="227" t="s">
        <v>622</v>
      </c>
    </row>
    <row r="121" spans="1:65" s="2" customFormat="1" ht="14.4" customHeight="1">
      <c r="A121" s="40"/>
      <c r="B121" s="41"/>
      <c r="C121" s="216" t="s">
        <v>410</v>
      </c>
      <c r="D121" s="216" t="s">
        <v>254</v>
      </c>
      <c r="E121" s="217" t="s">
        <v>3352</v>
      </c>
      <c r="F121" s="218" t="s">
        <v>3353</v>
      </c>
      <c r="G121" s="219" t="s">
        <v>307</v>
      </c>
      <c r="H121" s="220">
        <v>11</v>
      </c>
      <c r="I121" s="221"/>
      <c r="J121" s="222">
        <f>ROUND(I121*H121,2)</f>
        <v>0</v>
      </c>
      <c r="K121" s="218" t="s">
        <v>19</v>
      </c>
      <c r="L121" s="46"/>
      <c r="M121" s="223" t="s">
        <v>19</v>
      </c>
      <c r="N121" s="224" t="s">
        <v>40</v>
      </c>
      <c r="O121" s="86"/>
      <c r="P121" s="225">
        <f>O121*H121</f>
        <v>0</v>
      </c>
      <c r="Q121" s="225">
        <v>0</v>
      </c>
      <c r="R121" s="225">
        <f>Q121*H121</f>
        <v>0</v>
      </c>
      <c r="S121" s="225">
        <v>0</v>
      </c>
      <c r="T121" s="22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7" t="s">
        <v>90</v>
      </c>
      <c r="AT121" s="227" t="s">
        <v>254</v>
      </c>
      <c r="AU121" s="227" t="s">
        <v>76</v>
      </c>
      <c r="AY121" s="19" t="s">
        <v>252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9" t="s">
        <v>76</v>
      </c>
      <c r="BK121" s="228">
        <f>ROUND(I121*H121,2)</f>
        <v>0</v>
      </c>
      <c r="BL121" s="19" t="s">
        <v>90</v>
      </c>
      <c r="BM121" s="227" t="s">
        <v>631</v>
      </c>
    </row>
    <row r="122" spans="1:65" s="2" customFormat="1" ht="24.15" customHeight="1">
      <c r="A122" s="40"/>
      <c r="B122" s="41"/>
      <c r="C122" s="216" t="s">
        <v>417</v>
      </c>
      <c r="D122" s="216" t="s">
        <v>254</v>
      </c>
      <c r="E122" s="217" t="s">
        <v>3354</v>
      </c>
      <c r="F122" s="218" t="s">
        <v>3355</v>
      </c>
      <c r="G122" s="219" t="s">
        <v>307</v>
      </c>
      <c r="H122" s="220">
        <v>32</v>
      </c>
      <c r="I122" s="221"/>
      <c r="J122" s="222">
        <f>ROUND(I122*H122,2)</f>
        <v>0</v>
      </c>
      <c r="K122" s="218" t="s">
        <v>19</v>
      </c>
      <c r="L122" s="46"/>
      <c r="M122" s="223" t="s">
        <v>19</v>
      </c>
      <c r="N122" s="224" t="s">
        <v>40</v>
      </c>
      <c r="O122" s="86"/>
      <c r="P122" s="225">
        <f>O122*H122</f>
        <v>0</v>
      </c>
      <c r="Q122" s="225">
        <v>0</v>
      </c>
      <c r="R122" s="225">
        <f>Q122*H122</f>
        <v>0</v>
      </c>
      <c r="S122" s="225">
        <v>0</v>
      </c>
      <c r="T122" s="22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7" t="s">
        <v>90</v>
      </c>
      <c r="AT122" s="227" t="s">
        <v>254</v>
      </c>
      <c r="AU122" s="227" t="s">
        <v>76</v>
      </c>
      <c r="AY122" s="19" t="s">
        <v>252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9" t="s">
        <v>76</v>
      </c>
      <c r="BK122" s="228">
        <f>ROUND(I122*H122,2)</f>
        <v>0</v>
      </c>
      <c r="BL122" s="19" t="s">
        <v>90</v>
      </c>
      <c r="BM122" s="227" t="s">
        <v>666</v>
      </c>
    </row>
    <row r="123" spans="1:65" s="2" customFormat="1" ht="14.4" customHeight="1">
      <c r="A123" s="40"/>
      <c r="B123" s="41"/>
      <c r="C123" s="216" t="s">
        <v>421</v>
      </c>
      <c r="D123" s="216" t="s">
        <v>254</v>
      </c>
      <c r="E123" s="217" t="s">
        <v>3356</v>
      </c>
      <c r="F123" s="218" t="s">
        <v>3357</v>
      </c>
      <c r="G123" s="219" t="s">
        <v>307</v>
      </c>
      <c r="H123" s="220">
        <v>650</v>
      </c>
      <c r="I123" s="221"/>
      <c r="J123" s="222">
        <f>ROUND(I123*H123,2)</f>
        <v>0</v>
      </c>
      <c r="K123" s="218" t="s">
        <v>19</v>
      </c>
      <c r="L123" s="46"/>
      <c r="M123" s="223" t="s">
        <v>19</v>
      </c>
      <c r="N123" s="224" t="s">
        <v>40</v>
      </c>
      <c r="O123" s="86"/>
      <c r="P123" s="225">
        <f>O123*H123</f>
        <v>0</v>
      </c>
      <c r="Q123" s="225">
        <v>0.00033</v>
      </c>
      <c r="R123" s="225">
        <f>Q123*H123</f>
        <v>0.2145</v>
      </c>
      <c r="S123" s="225">
        <v>0</v>
      </c>
      <c r="T123" s="22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7" t="s">
        <v>90</v>
      </c>
      <c r="AT123" s="227" t="s">
        <v>254</v>
      </c>
      <c r="AU123" s="227" t="s">
        <v>76</v>
      </c>
      <c r="AY123" s="19" t="s">
        <v>252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9" t="s">
        <v>76</v>
      </c>
      <c r="BK123" s="228">
        <f>ROUND(I123*H123,2)</f>
        <v>0</v>
      </c>
      <c r="BL123" s="19" t="s">
        <v>90</v>
      </c>
      <c r="BM123" s="227" t="s">
        <v>675</v>
      </c>
    </row>
    <row r="124" spans="1:65" s="2" customFormat="1" ht="24.15" customHeight="1">
      <c r="A124" s="40"/>
      <c r="B124" s="41"/>
      <c r="C124" s="216" t="s">
        <v>425</v>
      </c>
      <c r="D124" s="216" t="s">
        <v>254</v>
      </c>
      <c r="E124" s="217" t="s">
        <v>3358</v>
      </c>
      <c r="F124" s="218" t="s">
        <v>3359</v>
      </c>
      <c r="G124" s="219" t="s">
        <v>307</v>
      </c>
      <c r="H124" s="220">
        <v>650</v>
      </c>
      <c r="I124" s="221"/>
      <c r="J124" s="222">
        <f>ROUND(I124*H124,2)</f>
        <v>0</v>
      </c>
      <c r="K124" s="218" t="s">
        <v>19</v>
      </c>
      <c r="L124" s="46"/>
      <c r="M124" s="223" t="s">
        <v>19</v>
      </c>
      <c r="N124" s="224" t="s">
        <v>40</v>
      </c>
      <c r="O124" s="86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7" t="s">
        <v>90</v>
      </c>
      <c r="AT124" s="227" t="s">
        <v>254</v>
      </c>
      <c r="AU124" s="227" t="s">
        <v>76</v>
      </c>
      <c r="AY124" s="19" t="s">
        <v>252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9" t="s">
        <v>76</v>
      </c>
      <c r="BK124" s="228">
        <f>ROUND(I124*H124,2)</f>
        <v>0</v>
      </c>
      <c r="BL124" s="19" t="s">
        <v>90</v>
      </c>
      <c r="BM124" s="227" t="s">
        <v>692</v>
      </c>
    </row>
    <row r="125" spans="1:65" s="2" customFormat="1" ht="14.4" customHeight="1">
      <c r="A125" s="40"/>
      <c r="B125" s="41"/>
      <c r="C125" s="216" t="s">
        <v>429</v>
      </c>
      <c r="D125" s="216" t="s">
        <v>254</v>
      </c>
      <c r="E125" s="217" t="s">
        <v>3360</v>
      </c>
      <c r="F125" s="218" t="s">
        <v>3361</v>
      </c>
      <c r="G125" s="219" t="s">
        <v>307</v>
      </c>
      <c r="H125" s="220">
        <v>31</v>
      </c>
      <c r="I125" s="221"/>
      <c r="J125" s="222">
        <f>ROUND(I125*H125,2)</f>
        <v>0</v>
      </c>
      <c r="K125" s="218" t="s">
        <v>19</v>
      </c>
      <c r="L125" s="46"/>
      <c r="M125" s="223" t="s">
        <v>19</v>
      </c>
      <c r="N125" s="224" t="s">
        <v>40</v>
      </c>
      <c r="O125" s="86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7" t="s">
        <v>90</v>
      </c>
      <c r="AT125" s="227" t="s">
        <v>254</v>
      </c>
      <c r="AU125" s="227" t="s">
        <v>76</v>
      </c>
      <c r="AY125" s="19" t="s">
        <v>252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9" t="s">
        <v>76</v>
      </c>
      <c r="BK125" s="228">
        <f>ROUND(I125*H125,2)</f>
        <v>0</v>
      </c>
      <c r="BL125" s="19" t="s">
        <v>90</v>
      </c>
      <c r="BM125" s="227" t="s">
        <v>705</v>
      </c>
    </row>
    <row r="126" spans="1:51" s="14" customFormat="1" ht="12">
      <c r="A126" s="14"/>
      <c r="B126" s="240"/>
      <c r="C126" s="241"/>
      <c r="D126" s="231" t="s">
        <v>260</v>
      </c>
      <c r="E126" s="242" t="s">
        <v>19</v>
      </c>
      <c r="F126" s="243" t="s">
        <v>3362</v>
      </c>
      <c r="G126" s="241"/>
      <c r="H126" s="244">
        <v>31</v>
      </c>
      <c r="I126" s="245"/>
      <c r="J126" s="241"/>
      <c r="K126" s="241"/>
      <c r="L126" s="246"/>
      <c r="M126" s="247"/>
      <c r="N126" s="248"/>
      <c r="O126" s="248"/>
      <c r="P126" s="248"/>
      <c r="Q126" s="248"/>
      <c r="R126" s="248"/>
      <c r="S126" s="248"/>
      <c r="T126" s="249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0" t="s">
        <v>260</v>
      </c>
      <c r="AU126" s="250" t="s">
        <v>76</v>
      </c>
      <c r="AV126" s="14" t="s">
        <v>78</v>
      </c>
      <c r="AW126" s="14" t="s">
        <v>31</v>
      </c>
      <c r="AX126" s="14" t="s">
        <v>69</v>
      </c>
      <c r="AY126" s="250" t="s">
        <v>252</v>
      </c>
    </row>
    <row r="127" spans="1:51" s="15" customFormat="1" ht="12">
      <c r="A127" s="15"/>
      <c r="B127" s="251"/>
      <c r="C127" s="252"/>
      <c r="D127" s="231" t="s">
        <v>260</v>
      </c>
      <c r="E127" s="253" t="s">
        <v>19</v>
      </c>
      <c r="F127" s="254" t="s">
        <v>265</v>
      </c>
      <c r="G127" s="252"/>
      <c r="H127" s="255">
        <v>31</v>
      </c>
      <c r="I127" s="256"/>
      <c r="J127" s="252"/>
      <c r="K127" s="252"/>
      <c r="L127" s="257"/>
      <c r="M127" s="258"/>
      <c r="N127" s="259"/>
      <c r="O127" s="259"/>
      <c r="P127" s="259"/>
      <c r="Q127" s="259"/>
      <c r="R127" s="259"/>
      <c r="S127" s="259"/>
      <c r="T127" s="260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61" t="s">
        <v>260</v>
      </c>
      <c r="AU127" s="261" t="s">
        <v>76</v>
      </c>
      <c r="AV127" s="15" t="s">
        <v>90</v>
      </c>
      <c r="AW127" s="15" t="s">
        <v>31</v>
      </c>
      <c r="AX127" s="15" t="s">
        <v>76</v>
      </c>
      <c r="AY127" s="261" t="s">
        <v>252</v>
      </c>
    </row>
    <row r="128" spans="1:65" s="2" customFormat="1" ht="14.4" customHeight="1">
      <c r="A128" s="40"/>
      <c r="B128" s="41"/>
      <c r="C128" s="216" t="s">
        <v>433</v>
      </c>
      <c r="D128" s="216" t="s">
        <v>254</v>
      </c>
      <c r="E128" s="217" t="s">
        <v>3363</v>
      </c>
      <c r="F128" s="218" t="s">
        <v>3364</v>
      </c>
      <c r="G128" s="219" t="s">
        <v>307</v>
      </c>
      <c r="H128" s="220">
        <v>270</v>
      </c>
      <c r="I128" s="221"/>
      <c r="J128" s="222">
        <f>ROUND(I128*H128,2)</f>
        <v>0</v>
      </c>
      <c r="K128" s="218" t="s">
        <v>19</v>
      </c>
      <c r="L128" s="46"/>
      <c r="M128" s="223" t="s">
        <v>19</v>
      </c>
      <c r="N128" s="224" t="s">
        <v>40</v>
      </c>
      <c r="O128" s="86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7" t="s">
        <v>90</v>
      </c>
      <c r="AT128" s="227" t="s">
        <v>254</v>
      </c>
      <c r="AU128" s="227" t="s">
        <v>76</v>
      </c>
      <c r="AY128" s="19" t="s">
        <v>252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9" t="s">
        <v>76</v>
      </c>
      <c r="BK128" s="228">
        <f>ROUND(I128*H128,2)</f>
        <v>0</v>
      </c>
      <c r="BL128" s="19" t="s">
        <v>90</v>
      </c>
      <c r="BM128" s="227" t="s">
        <v>757</v>
      </c>
    </row>
    <row r="129" spans="1:51" s="14" customFormat="1" ht="12">
      <c r="A129" s="14"/>
      <c r="B129" s="240"/>
      <c r="C129" s="241"/>
      <c r="D129" s="231" t="s">
        <v>260</v>
      </c>
      <c r="E129" s="242" t="s">
        <v>19</v>
      </c>
      <c r="F129" s="243" t="s">
        <v>3365</v>
      </c>
      <c r="G129" s="241"/>
      <c r="H129" s="244">
        <v>270</v>
      </c>
      <c r="I129" s="245"/>
      <c r="J129" s="241"/>
      <c r="K129" s="241"/>
      <c r="L129" s="246"/>
      <c r="M129" s="247"/>
      <c r="N129" s="248"/>
      <c r="O129" s="248"/>
      <c r="P129" s="248"/>
      <c r="Q129" s="248"/>
      <c r="R129" s="248"/>
      <c r="S129" s="248"/>
      <c r="T129" s="24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0" t="s">
        <v>260</v>
      </c>
      <c r="AU129" s="250" t="s">
        <v>76</v>
      </c>
      <c r="AV129" s="14" t="s">
        <v>78</v>
      </c>
      <c r="AW129" s="14" t="s">
        <v>31</v>
      </c>
      <c r="AX129" s="14" t="s">
        <v>69</v>
      </c>
      <c r="AY129" s="250" t="s">
        <v>252</v>
      </c>
    </row>
    <row r="130" spans="1:51" s="15" customFormat="1" ht="12">
      <c r="A130" s="15"/>
      <c r="B130" s="251"/>
      <c r="C130" s="252"/>
      <c r="D130" s="231" t="s">
        <v>260</v>
      </c>
      <c r="E130" s="253" t="s">
        <v>19</v>
      </c>
      <c r="F130" s="254" t="s">
        <v>265</v>
      </c>
      <c r="G130" s="252"/>
      <c r="H130" s="255">
        <v>270</v>
      </c>
      <c r="I130" s="256"/>
      <c r="J130" s="252"/>
      <c r="K130" s="252"/>
      <c r="L130" s="257"/>
      <c r="M130" s="258"/>
      <c r="N130" s="259"/>
      <c r="O130" s="259"/>
      <c r="P130" s="259"/>
      <c r="Q130" s="259"/>
      <c r="R130" s="259"/>
      <c r="S130" s="259"/>
      <c r="T130" s="260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61" t="s">
        <v>260</v>
      </c>
      <c r="AU130" s="261" t="s">
        <v>76</v>
      </c>
      <c r="AV130" s="15" t="s">
        <v>90</v>
      </c>
      <c r="AW130" s="15" t="s">
        <v>31</v>
      </c>
      <c r="AX130" s="15" t="s">
        <v>76</v>
      </c>
      <c r="AY130" s="261" t="s">
        <v>252</v>
      </c>
    </row>
    <row r="131" spans="1:65" s="2" customFormat="1" ht="14.4" customHeight="1">
      <c r="A131" s="40"/>
      <c r="B131" s="41"/>
      <c r="C131" s="216" t="s">
        <v>437</v>
      </c>
      <c r="D131" s="216" t="s">
        <v>254</v>
      </c>
      <c r="E131" s="217" t="s">
        <v>3366</v>
      </c>
      <c r="F131" s="218" t="s">
        <v>3367</v>
      </c>
      <c r="G131" s="219" t="s">
        <v>307</v>
      </c>
      <c r="H131" s="220">
        <v>80</v>
      </c>
      <c r="I131" s="221"/>
      <c r="J131" s="222">
        <f>ROUND(I131*H131,2)</f>
        <v>0</v>
      </c>
      <c r="K131" s="218" t="s">
        <v>19</v>
      </c>
      <c r="L131" s="46"/>
      <c r="M131" s="223" t="s">
        <v>19</v>
      </c>
      <c r="N131" s="224" t="s">
        <v>40</v>
      </c>
      <c r="O131" s="86"/>
      <c r="P131" s="225">
        <f>O131*H131</f>
        <v>0</v>
      </c>
      <c r="Q131" s="225">
        <v>0.00022</v>
      </c>
      <c r="R131" s="225">
        <f>Q131*H131</f>
        <v>0.0176</v>
      </c>
      <c r="S131" s="225">
        <v>0</v>
      </c>
      <c r="T131" s="22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7" t="s">
        <v>90</v>
      </c>
      <c r="AT131" s="227" t="s">
        <v>254</v>
      </c>
      <c r="AU131" s="227" t="s">
        <v>76</v>
      </c>
      <c r="AY131" s="19" t="s">
        <v>252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9" t="s">
        <v>76</v>
      </c>
      <c r="BK131" s="228">
        <f>ROUND(I131*H131,2)</f>
        <v>0</v>
      </c>
      <c r="BL131" s="19" t="s">
        <v>90</v>
      </c>
      <c r="BM131" s="227" t="s">
        <v>765</v>
      </c>
    </row>
    <row r="132" spans="1:65" s="2" customFormat="1" ht="14.4" customHeight="1">
      <c r="A132" s="40"/>
      <c r="B132" s="41"/>
      <c r="C132" s="216" t="s">
        <v>441</v>
      </c>
      <c r="D132" s="216" t="s">
        <v>254</v>
      </c>
      <c r="E132" s="217" t="s">
        <v>3368</v>
      </c>
      <c r="F132" s="218" t="s">
        <v>3369</v>
      </c>
      <c r="G132" s="219" t="s">
        <v>307</v>
      </c>
      <c r="H132" s="220">
        <v>11</v>
      </c>
      <c r="I132" s="221"/>
      <c r="J132" s="222">
        <f>ROUND(I132*H132,2)</f>
        <v>0</v>
      </c>
      <c r="K132" s="218" t="s">
        <v>19</v>
      </c>
      <c r="L132" s="46"/>
      <c r="M132" s="223" t="s">
        <v>19</v>
      </c>
      <c r="N132" s="224" t="s">
        <v>40</v>
      </c>
      <c r="O132" s="86"/>
      <c r="P132" s="225">
        <f>O132*H132</f>
        <v>0</v>
      </c>
      <c r="Q132" s="225">
        <v>0.0002</v>
      </c>
      <c r="R132" s="225">
        <f>Q132*H132</f>
        <v>0.0022</v>
      </c>
      <c r="S132" s="225">
        <v>0</v>
      </c>
      <c r="T132" s="22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7" t="s">
        <v>90</v>
      </c>
      <c r="AT132" s="227" t="s">
        <v>254</v>
      </c>
      <c r="AU132" s="227" t="s">
        <v>76</v>
      </c>
      <c r="AY132" s="19" t="s">
        <v>252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9" t="s">
        <v>76</v>
      </c>
      <c r="BK132" s="228">
        <f>ROUND(I132*H132,2)</f>
        <v>0</v>
      </c>
      <c r="BL132" s="19" t="s">
        <v>90</v>
      </c>
      <c r="BM132" s="227" t="s">
        <v>777</v>
      </c>
    </row>
    <row r="133" spans="1:65" s="2" customFormat="1" ht="14.4" customHeight="1">
      <c r="A133" s="40"/>
      <c r="B133" s="41"/>
      <c r="C133" s="216" t="s">
        <v>445</v>
      </c>
      <c r="D133" s="216" t="s">
        <v>254</v>
      </c>
      <c r="E133" s="217" t="s">
        <v>3370</v>
      </c>
      <c r="F133" s="218" t="s">
        <v>3371</v>
      </c>
      <c r="G133" s="219" t="s">
        <v>307</v>
      </c>
      <c r="H133" s="220">
        <v>20</v>
      </c>
      <c r="I133" s="221"/>
      <c r="J133" s="222">
        <f>ROUND(I133*H133,2)</f>
        <v>0</v>
      </c>
      <c r="K133" s="218" t="s">
        <v>19</v>
      </c>
      <c r="L133" s="46"/>
      <c r="M133" s="223" t="s">
        <v>19</v>
      </c>
      <c r="N133" s="224" t="s">
        <v>40</v>
      </c>
      <c r="O133" s="86"/>
      <c r="P133" s="225">
        <f>O133*H133</f>
        <v>0</v>
      </c>
      <c r="Q133" s="225">
        <v>0.00012</v>
      </c>
      <c r="R133" s="225">
        <f>Q133*H133</f>
        <v>0.0024000000000000002</v>
      </c>
      <c r="S133" s="225">
        <v>0</v>
      </c>
      <c r="T133" s="22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7" t="s">
        <v>90</v>
      </c>
      <c r="AT133" s="227" t="s">
        <v>254</v>
      </c>
      <c r="AU133" s="227" t="s">
        <v>76</v>
      </c>
      <c r="AY133" s="19" t="s">
        <v>252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9" t="s">
        <v>76</v>
      </c>
      <c r="BK133" s="228">
        <f>ROUND(I133*H133,2)</f>
        <v>0</v>
      </c>
      <c r="BL133" s="19" t="s">
        <v>90</v>
      </c>
      <c r="BM133" s="227" t="s">
        <v>789</v>
      </c>
    </row>
    <row r="134" spans="1:65" s="2" customFormat="1" ht="14.4" customHeight="1">
      <c r="A134" s="40"/>
      <c r="B134" s="41"/>
      <c r="C134" s="216" t="s">
        <v>449</v>
      </c>
      <c r="D134" s="216" t="s">
        <v>254</v>
      </c>
      <c r="E134" s="217" t="s">
        <v>3372</v>
      </c>
      <c r="F134" s="218" t="s">
        <v>3373</v>
      </c>
      <c r="G134" s="219" t="s">
        <v>307</v>
      </c>
      <c r="H134" s="220">
        <v>160</v>
      </c>
      <c r="I134" s="221"/>
      <c r="J134" s="222">
        <f>ROUND(I134*H134,2)</f>
        <v>0</v>
      </c>
      <c r="K134" s="218" t="s">
        <v>19</v>
      </c>
      <c r="L134" s="46"/>
      <c r="M134" s="223" t="s">
        <v>19</v>
      </c>
      <c r="N134" s="224" t="s">
        <v>40</v>
      </c>
      <c r="O134" s="86"/>
      <c r="P134" s="225">
        <f>O134*H134</f>
        <v>0</v>
      </c>
      <c r="Q134" s="225">
        <v>0.00021</v>
      </c>
      <c r="R134" s="225">
        <f>Q134*H134</f>
        <v>0.033600000000000005</v>
      </c>
      <c r="S134" s="225">
        <v>0</v>
      </c>
      <c r="T134" s="22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7" t="s">
        <v>90</v>
      </c>
      <c r="AT134" s="227" t="s">
        <v>254</v>
      </c>
      <c r="AU134" s="227" t="s">
        <v>76</v>
      </c>
      <c r="AY134" s="19" t="s">
        <v>252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9" t="s">
        <v>76</v>
      </c>
      <c r="BK134" s="228">
        <f>ROUND(I134*H134,2)</f>
        <v>0</v>
      </c>
      <c r="BL134" s="19" t="s">
        <v>90</v>
      </c>
      <c r="BM134" s="227" t="s">
        <v>799</v>
      </c>
    </row>
    <row r="135" spans="1:65" s="2" customFormat="1" ht="14.4" customHeight="1">
      <c r="A135" s="40"/>
      <c r="B135" s="41"/>
      <c r="C135" s="216" t="s">
        <v>453</v>
      </c>
      <c r="D135" s="216" t="s">
        <v>254</v>
      </c>
      <c r="E135" s="217" t="s">
        <v>3374</v>
      </c>
      <c r="F135" s="218" t="s">
        <v>3375</v>
      </c>
      <c r="G135" s="219" t="s">
        <v>307</v>
      </c>
      <c r="H135" s="220">
        <v>30</v>
      </c>
      <c r="I135" s="221"/>
      <c r="J135" s="222">
        <f>ROUND(I135*H135,2)</f>
        <v>0</v>
      </c>
      <c r="K135" s="218" t="s">
        <v>19</v>
      </c>
      <c r="L135" s="46"/>
      <c r="M135" s="223" t="s">
        <v>19</v>
      </c>
      <c r="N135" s="224" t="s">
        <v>40</v>
      </c>
      <c r="O135" s="86"/>
      <c r="P135" s="225">
        <f>O135*H135</f>
        <v>0</v>
      </c>
      <c r="Q135" s="225">
        <v>0.00021</v>
      </c>
      <c r="R135" s="225">
        <f>Q135*H135</f>
        <v>0.0063</v>
      </c>
      <c r="S135" s="225">
        <v>0</v>
      </c>
      <c r="T135" s="22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7" t="s">
        <v>90</v>
      </c>
      <c r="AT135" s="227" t="s">
        <v>254</v>
      </c>
      <c r="AU135" s="227" t="s">
        <v>76</v>
      </c>
      <c r="AY135" s="19" t="s">
        <v>252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9" t="s">
        <v>76</v>
      </c>
      <c r="BK135" s="228">
        <f>ROUND(I135*H135,2)</f>
        <v>0</v>
      </c>
      <c r="BL135" s="19" t="s">
        <v>90</v>
      </c>
      <c r="BM135" s="227" t="s">
        <v>810</v>
      </c>
    </row>
    <row r="136" spans="1:65" s="2" customFormat="1" ht="14.4" customHeight="1">
      <c r="A136" s="40"/>
      <c r="B136" s="41"/>
      <c r="C136" s="216" t="s">
        <v>457</v>
      </c>
      <c r="D136" s="216" t="s">
        <v>254</v>
      </c>
      <c r="E136" s="217" t="s">
        <v>3376</v>
      </c>
      <c r="F136" s="218" t="s">
        <v>3377</v>
      </c>
      <c r="G136" s="219" t="s">
        <v>2849</v>
      </c>
      <c r="H136" s="220">
        <v>40</v>
      </c>
      <c r="I136" s="221"/>
      <c r="J136" s="222">
        <f>ROUND(I136*H136,2)</f>
        <v>0</v>
      </c>
      <c r="K136" s="218" t="s">
        <v>19</v>
      </c>
      <c r="L136" s="46"/>
      <c r="M136" s="223" t="s">
        <v>19</v>
      </c>
      <c r="N136" s="224" t="s">
        <v>40</v>
      </c>
      <c r="O136" s="86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7" t="s">
        <v>90</v>
      </c>
      <c r="AT136" s="227" t="s">
        <v>254</v>
      </c>
      <c r="AU136" s="227" t="s">
        <v>76</v>
      </c>
      <c r="AY136" s="19" t="s">
        <v>252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9" t="s">
        <v>76</v>
      </c>
      <c r="BK136" s="228">
        <f>ROUND(I136*H136,2)</f>
        <v>0</v>
      </c>
      <c r="BL136" s="19" t="s">
        <v>90</v>
      </c>
      <c r="BM136" s="227" t="s">
        <v>820</v>
      </c>
    </row>
    <row r="137" spans="1:65" s="2" customFormat="1" ht="14.4" customHeight="1">
      <c r="A137" s="40"/>
      <c r="B137" s="41"/>
      <c r="C137" s="216" t="s">
        <v>461</v>
      </c>
      <c r="D137" s="216" t="s">
        <v>254</v>
      </c>
      <c r="E137" s="217" t="s">
        <v>3378</v>
      </c>
      <c r="F137" s="218" t="s">
        <v>3379</v>
      </c>
      <c r="G137" s="219" t="s">
        <v>2849</v>
      </c>
      <c r="H137" s="220">
        <v>20</v>
      </c>
      <c r="I137" s="221"/>
      <c r="J137" s="222">
        <f>ROUND(I137*H137,2)</f>
        <v>0</v>
      </c>
      <c r="K137" s="218" t="s">
        <v>19</v>
      </c>
      <c r="L137" s="46"/>
      <c r="M137" s="223" t="s">
        <v>19</v>
      </c>
      <c r="N137" s="224" t="s">
        <v>40</v>
      </c>
      <c r="O137" s="86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7" t="s">
        <v>90</v>
      </c>
      <c r="AT137" s="227" t="s">
        <v>254</v>
      </c>
      <c r="AU137" s="227" t="s">
        <v>76</v>
      </c>
      <c r="AY137" s="19" t="s">
        <v>252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9" t="s">
        <v>76</v>
      </c>
      <c r="BK137" s="228">
        <f>ROUND(I137*H137,2)</f>
        <v>0</v>
      </c>
      <c r="BL137" s="19" t="s">
        <v>90</v>
      </c>
      <c r="BM137" s="227" t="s">
        <v>830</v>
      </c>
    </row>
    <row r="138" spans="1:65" s="2" customFormat="1" ht="14.4" customHeight="1">
      <c r="A138" s="40"/>
      <c r="B138" s="41"/>
      <c r="C138" s="216" t="s">
        <v>465</v>
      </c>
      <c r="D138" s="216" t="s">
        <v>254</v>
      </c>
      <c r="E138" s="217" t="s">
        <v>3380</v>
      </c>
      <c r="F138" s="218" t="s">
        <v>3381</v>
      </c>
      <c r="G138" s="219" t="s">
        <v>2849</v>
      </c>
      <c r="H138" s="220">
        <v>10</v>
      </c>
      <c r="I138" s="221"/>
      <c r="J138" s="222">
        <f>ROUND(I138*H138,2)</f>
        <v>0</v>
      </c>
      <c r="K138" s="218" t="s">
        <v>19</v>
      </c>
      <c r="L138" s="46"/>
      <c r="M138" s="223" t="s">
        <v>19</v>
      </c>
      <c r="N138" s="224" t="s">
        <v>40</v>
      </c>
      <c r="O138" s="86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7" t="s">
        <v>90</v>
      </c>
      <c r="AT138" s="227" t="s">
        <v>254</v>
      </c>
      <c r="AU138" s="227" t="s">
        <v>76</v>
      </c>
      <c r="AY138" s="19" t="s">
        <v>252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9" t="s">
        <v>76</v>
      </c>
      <c r="BK138" s="228">
        <f>ROUND(I138*H138,2)</f>
        <v>0</v>
      </c>
      <c r="BL138" s="19" t="s">
        <v>90</v>
      </c>
      <c r="BM138" s="227" t="s">
        <v>842</v>
      </c>
    </row>
    <row r="139" spans="1:65" s="2" customFormat="1" ht="24.15" customHeight="1">
      <c r="A139" s="40"/>
      <c r="B139" s="41"/>
      <c r="C139" s="216" t="s">
        <v>471</v>
      </c>
      <c r="D139" s="216" t="s">
        <v>254</v>
      </c>
      <c r="E139" s="217" t="s">
        <v>3382</v>
      </c>
      <c r="F139" s="218" t="s">
        <v>3383</v>
      </c>
      <c r="G139" s="219" t="s">
        <v>2648</v>
      </c>
      <c r="H139" s="220">
        <v>1</v>
      </c>
      <c r="I139" s="221"/>
      <c r="J139" s="222">
        <f>ROUND(I139*H139,2)</f>
        <v>0</v>
      </c>
      <c r="K139" s="218" t="s">
        <v>19</v>
      </c>
      <c r="L139" s="46"/>
      <c r="M139" s="223" t="s">
        <v>19</v>
      </c>
      <c r="N139" s="224" t="s">
        <v>40</v>
      </c>
      <c r="O139" s="86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7" t="s">
        <v>90</v>
      </c>
      <c r="AT139" s="227" t="s">
        <v>254</v>
      </c>
      <c r="AU139" s="227" t="s">
        <v>76</v>
      </c>
      <c r="AY139" s="19" t="s">
        <v>252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9" t="s">
        <v>76</v>
      </c>
      <c r="BK139" s="228">
        <f>ROUND(I139*H139,2)</f>
        <v>0</v>
      </c>
      <c r="BL139" s="19" t="s">
        <v>90</v>
      </c>
      <c r="BM139" s="227" t="s">
        <v>850</v>
      </c>
    </row>
    <row r="140" spans="1:65" s="2" customFormat="1" ht="14.4" customHeight="1">
      <c r="A140" s="40"/>
      <c r="B140" s="41"/>
      <c r="C140" s="216" t="s">
        <v>477</v>
      </c>
      <c r="D140" s="216" t="s">
        <v>254</v>
      </c>
      <c r="E140" s="217" t="s">
        <v>3384</v>
      </c>
      <c r="F140" s="218" t="s">
        <v>3073</v>
      </c>
      <c r="G140" s="219" t="s">
        <v>2648</v>
      </c>
      <c r="H140" s="220">
        <v>1</v>
      </c>
      <c r="I140" s="221"/>
      <c r="J140" s="222">
        <f>ROUND(I140*H140,2)</f>
        <v>0</v>
      </c>
      <c r="K140" s="218" t="s">
        <v>19</v>
      </c>
      <c r="L140" s="46"/>
      <c r="M140" s="223" t="s">
        <v>19</v>
      </c>
      <c r="N140" s="224" t="s">
        <v>40</v>
      </c>
      <c r="O140" s="86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7" t="s">
        <v>90</v>
      </c>
      <c r="AT140" s="227" t="s">
        <v>254</v>
      </c>
      <c r="AU140" s="227" t="s">
        <v>76</v>
      </c>
      <c r="AY140" s="19" t="s">
        <v>252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9" t="s">
        <v>76</v>
      </c>
      <c r="BK140" s="228">
        <f>ROUND(I140*H140,2)</f>
        <v>0</v>
      </c>
      <c r="BL140" s="19" t="s">
        <v>90</v>
      </c>
      <c r="BM140" s="227" t="s">
        <v>858</v>
      </c>
    </row>
    <row r="141" spans="1:63" s="12" customFormat="1" ht="25.9" customHeight="1">
      <c r="A141" s="12"/>
      <c r="B141" s="200"/>
      <c r="C141" s="201"/>
      <c r="D141" s="202" t="s">
        <v>68</v>
      </c>
      <c r="E141" s="203" t="s">
        <v>3196</v>
      </c>
      <c r="F141" s="203" t="s">
        <v>3197</v>
      </c>
      <c r="G141" s="201"/>
      <c r="H141" s="201"/>
      <c r="I141" s="204"/>
      <c r="J141" s="205">
        <f>BK141</f>
        <v>0</v>
      </c>
      <c r="K141" s="201"/>
      <c r="L141" s="206"/>
      <c r="M141" s="207"/>
      <c r="N141" s="208"/>
      <c r="O141" s="208"/>
      <c r="P141" s="209">
        <f>SUM(P142:P186)</f>
        <v>0</v>
      </c>
      <c r="Q141" s="208"/>
      <c r="R141" s="209">
        <f>SUM(R142:R186)</f>
        <v>0.38398</v>
      </c>
      <c r="S141" s="208"/>
      <c r="T141" s="210">
        <f>SUM(T142:T186)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1" t="s">
        <v>76</v>
      </c>
      <c r="AT141" s="212" t="s">
        <v>68</v>
      </c>
      <c r="AU141" s="212" t="s">
        <v>69</v>
      </c>
      <c r="AY141" s="211" t="s">
        <v>252</v>
      </c>
      <c r="BK141" s="213">
        <f>SUM(BK142:BK186)</f>
        <v>0</v>
      </c>
    </row>
    <row r="142" spans="1:65" s="2" customFormat="1" ht="24.15" customHeight="1">
      <c r="A142" s="40"/>
      <c r="B142" s="41"/>
      <c r="C142" s="216" t="s">
        <v>483</v>
      </c>
      <c r="D142" s="216" t="s">
        <v>254</v>
      </c>
      <c r="E142" s="217" t="s">
        <v>3303</v>
      </c>
      <c r="F142" s="218" t="s">
        <v>3304</v>
      </c>
      <c r="G142" s="219" t="s">
        <v>346</v>
      </c>
      <c r="H142" s="220">
        <v>330</v>
      </c>
      <c r="I142" s="221"/>
      <c r="J142" s="222">
        <f>ROUND(I142*H142,2)</f>
        <v>0</v>
      </c>
      <c r="K142" s="218" t="s">
        <v>19</v>
      </c>
      <c r="L142" s="46"/>
      <c r="M142" s="223" t="s">
        <v>19</v>
      </c>
      <c r="N142" s="224" t="s">
        <v>40</v>
      </c>
      <c r="O142" s="86"/>
      <c r="P142" s="225">
        <f>O142*H142</f>
        <v>0</v>
      </c>
      <c r="Q142" s="225">
        <v>0.00099</v>
      </c>
      <c r="R142" s="225">
        <f>Q142*H142</f>
        <v>0.3267</v>
      </c>
      <c r="S142" s="225">
        <v>0</v>
      </c>
      <c r="T142" s="22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7" t="s">
        <v>90</v>
      </c>
      <c r="AT142" s="227" t="s">
        <v>254</v>
      </c>
      <c r="AU142" s="227" t="s">
        <v>76</v>
      </c>
      <c r="AY142" s="19" t="s">
        <v>252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9" t="s">
        <v>76</v>
      </c>
      <c r="BK142" s="228">
        <f>ROUND(I142*H142,2)</f>
        <v>0</v>
      </c>
      <c r="BL142" s="19" t="s">
        <v>90</v>
      </c>
      <c r="BM142" s="227" t="s">
        <v>869</v>
      </c>
    </row>
    <row r="143" spans="1:65" s="2" customFormat="1" ht="24.15" customHeight="1">
      <c r="A143" s="40"/>
      <c r="B143" s="41"/>
      <c r="C143" s="216" t="s">
        <v>490</v>
      </c>
      <c r="D143" s="216" t="s">
        <v>254</v>
      </c>
      <c r="E143" s="217" t="s">
        <v>3305</v>
      </c>
      <c r="F143" s="218" t="s">
        <v>3306</v>
      </c>
      <c r="G143" s="219" t="s">
        <v>346</v>
      </c>
      <c r="H143" s="220">
        <v>20</v>
      </c>
      <c r="I143" s="221"/>
      <c r="J143" s="222">
        <f>ROUND(I143*H143,2)</f>
        <v>0</v>
      </c>
      <c r="K143" s="218" t="s">
        <v>19</v>
      </c>
      <c r="L143" s="46"/>
      <c r="M143" s="223" t="s">
        <v>19</v>
      </c>
      <c r="N143" s="224" t="s">
        <v>40</v>
      </c>
      <c r="O143" s="86"/>
      <c r="P143" s="225">
        <f>O143*H143</f>
        <v>0</v>
      </c>
      <c r="Q143" s="225">
        <v>0.00105</v>
      </c>
      <c r="R143" s="225">
        <f>Q143*H143</f>
        <v>0.020999999999999998</v>
      </c>
      <c r="S143" s="225">
        <v>0</v>
      </c>
      <c r="T143" s="22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7" t="s">
        <v>90</v>
      </c>
      <c r="AT143" s="227" t="s">
        <v>254</v>
      </c>
      <c r="AU143" s="227" t="s">
        <v>76</v>
      </c>
      <c r="AY143" s="19" t="s">
        <v>252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9" t="s">
        <v>76</v>
      </c>
      <c r="BK143" s="228">
        <f>ROUND(I143*H143,2)</f>
        <v>0</v>
      </c>
      <c r="BL143" s="19" t="s">
        <v>90</v>
      </c>
      <c r="BM143" s="227" t="s">
        <v>879</v>
      </c>
    </row>
    <row r="144" spans="1:65" s="2" customFormat="1" ht="14.4" customHeight="1">
      <c r="A144" s="40"/>
      <c r="B144" s="41"/>
      <c r="C144" s="216" t="s">
        <v>498</v>
      </c>
      <c r="D144" s="216" t="s">
        <v>254</v>
      </c>
      <c r="E144" s="217" t="s">
        <v>3385</v>
      </c>
      <c r="F144" s="218" t="s">
        <v>3308</v>
      </c>
      <c r="G144" s="219" t="s">
        <v>346</v>
      </c>
      <c r="H144" s="220">
        <v>150</v>
      </c>
      <c r="I144" s="221"/>
      <c r="J144" s="222">
        <f>ROUND(I144*H144,2)</f>
        <v>0</v>
      </c>
      <c r="K144" s="218" t="s">
        <v>19</v>
      </c>
      <c r="L144" s="46"/>
      <c r="M144" s="223" t="s">
        <v>19</v>
      </c>
      <c r="N144" s="224" t="s">
        <v>40</v>
      </c>
      <c r="O144" s="86"/>
      <c r="P144" s="225">
        <f>O144*H144</f>
        <v>0</v>
      </c>
      <c r="Q144" s="225">
        <v>0</v>
      </c>
      <c r="R144" s="225">
        <f>Q144*H144</f>
        <v>0</v>
      </c>
      <c r="S144" s="225">
        <v>0</v>
      </c>
      <c r="T144" s="22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7" t="s">
        <v>90</v>
      </c>
      <c r="AT144" s="227" t="s">
        <v>254</v>
      </c>
      <c r="AU144" s="227" t="s">
        <v>76</v>
      </c>
      <c r="AY144" s="19" t="s">
        <v>252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9" t="s">
        <v>76</v>
      </c>
      <c r="BK144" s="228">
        <f>ROUND(I144*H144,2)</f>
        <v>0</v>
      </c>
      <c r="BL144" s="19" t="s">
        <v>90</v>
      </c>
      <c r="BM144" s="227" t="s">
        <v>887</v>
      </c>
    </row>
    <row r="145" spans="1:65" s="2" customFormat="1" ht="24.15" customHeight="1">
      <c r="A145" s="40"/>
      <c r="B145" s="41"/>
      <c r="C145" s="216" t="s">
        <v>559</v>
      </c>
      <c r="D145" s="216" t="s">
        <v>254</v>
      </c>
      <c r="E145" s="217" t="s">
        <v>3309</v>
      </c>
      <c r="F145" s="218" t="s">
        <v>3310</v>
      </c>
      <c r="G145" s="219" t="s">
        <v>346</v>
      </c>
      <c r="H145" s="220">
        <v>25</v>
      </c>
      <c r="I145" s="221"/>
      <c r="J145" s="222">
        <f>ROUND(I145*H145,2)</f>
        <v>0</v>
      </c>
      <c r="K145" s="218" t="s">
        <v>19</v>
      </c>
      <c r="L145" s="46"/>
      <c r="M145" s="223" t="s">
        <v>19</v>
      </c>
      <c r="N145" s="224" t="s">
        <v>40</v>
      </c>
      <c r="O145" s="86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7" t="s">
        <v>90</v>
      </c>
      <c r="AT145" s="227" t="s">
        <v>254</v>
      </c>
      <c r="AU145" s="227" t="s">
        <v>76</v>
      </c>
      <c r="AY145" s="19" t="s">
        <v>252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9" t="s">
        <v>76</v>
      </c>
      <c r="BK145" s="228">
        <f>ROUND(I145*H145,2)</f>
        <v>0</v>
      </c>
      <c r="BL145" s="19" t="s">
        <v>90</v>
      </c>
      <c r="BM145" s="227" t="s">
        <v>895</v>
      </c>
    </row>
    <row r="146" spans="1:65" s="2" customFormat="1" ht="14.4" customHeight="1">
      <c r="A146" s="40"/>
      <c r="B146" s="41"/>
      <c r="C146" s="216" t="s">
        <v>574</v>
      </c>
      <c r="D146" s="216" t="s">
        <v>254</v>
      </c>
      <c r="E146" s="217" t="s">
        <v>3386</v>
      </c>
      <c r="F146" s="218" t="s">
        <v>3312</v>
      </c>
      <c r="G146" s="219" t="s">
        <v>346</v>
      </c>
      <c r="H146" s="220">
        <v>25</v>
      </c>
      <c r="I146" s="221"/>
      <c r="J146" s="222">
        <f>ROUND(I146*H146,2)</f>
        <v>0</v>
      </c>
      <c r="K146" s="218" t="s">
        <v>19</v>
      </c>
      <c r="L146" s="46"/>
      <c r="M146" s="223" t="s">
        <v>19</v>
      </c>
      <c r="N146" s="224" t="s">
        <v>40</v>
      </c>
      <c r="O146" s="86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7" t="s">
        <v>90</v>
      </c>
      <c r="AT146" s="227" t="s">
        <v>254</v>
      </c>
      <c r="AU146" s="227" t="s">
        <v>76</v>
      </c>
      <c r="AY146" s="19" t="s">
        <v>252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9" t="s">
        <v>76</v>
      </c>
      <c r="BK146" s="228">
        <f>ROUND(I146*H146,2)</f>
        <v>0</v>
      </c>
      <c r="BL146" s="19" t="s">
        <v>90</v>
      </c>
      <c r="BM146" s="227" t="s">
        <v>903</v>
      </c>
    </row>
    <row r="147" spans="1:65" s="2" customFormat="1" ht="14.4" customHeight="1">
      <c r="A147" s="40"/>
      <c r="B147" s="41"/>
      <c r="C147" s="216" t="s">
        <v>612</v>
      </c>
      <c r="D147" s="216" t="s">
        <v>254</v>
      </c>
      <c r="E147" s="217" t="s">
        <v>3313</v>
      </c>
      <c r="F147" s="218" t="s">
        <v>3314</v>
      </c>
      <c r="G147" s="219" t="s">
        <v>307</v>
      </c>
      <c r="H147" s="220">
        <v>105</v>
      </c>
      <c r="I147" s="221"/>
      <c r="J147" s="222">
        <f>ROUND(I147*H147,2)</f>
        <v>0</v>
      </c>
      <c r="K147" s="218" t="s">
        <v>19</v>
      </c>
      <c r="L147" s="46"/>
      <c r="M147" s="223" t="s">
        <v>19</v>
      </c>
      <c r="N147" s="224" t="s">
        <v>40</v>
      </c>
      <c r="O147" s="86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7" t="s">
        <v>90</v>
      </c>
      <c r="AT147" s="227" t="s">
        <v>254</v>
      </c>
      <c r="AU147" s="227" t="s">
        <v>76</v>
      </c>
      <c r="AY147" s="19" t="s">
        <v>252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9" t="s">
        <v>76</v>
      </c>
      <c r="BK147" s="228">
        <f>ROUND(I147*H147,2)</f>
        <v>0</v>
      </c>
      <c r="BL147" s="19" t="s">
        <v>90</v>
      </c>
      <c r="BM147" s="227" t="s">
        <v>911</v>
      </c>
    </row>
    <row r="148" spans="1:51" s="14" customFormat="1" ht="12">
      <c r="A148" s="14"/>
      <c r="B148" s="240"/>
      <c r="C148" s="241"/>
      <c r="D148" s="231" t="s">
        <v>260</v>
      </c>
      <c r="E148" s="242" t="s">
        <v>19</v>
      </c>
      <c r="F148" s="243" t="s">
        <v>3387</v>
      </c>
      <c r="G148" s="241"/>
      <c r="H148" s="244">
        <v>105</v>
      </c>
      <c r="I148" s="245"/>
      <c r="J148" s="241"/>
      <c r="K148" s="241"/>
      <c r="L148" s="246"/>
      <c r="M148" s="247"/>
      <c r="N148" s="248"/>
      <c r="O148" s="248"/>
      <c r="P148" s="248"/>
      <c r="Q148" s="248"/>
      <c r="R148" s="248"/>
      <c r="S148" s="248"/>
      <c r="T148" s="24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0" t="s">
        <v>260</v>
      </c>
      <c r="AU148" s="250" t="s">
        <v>76</v>
      </c>
      <c r="AV148" s="14" t="s">
        <v>78</v>
      </c>
      <c r="AW148" s="14" t="s">
        <v>31</v>
      </c>
      <c r="AX148" s="14" t="s">
        <v>69</v>
      </c>
      <c r="AY148" s="250" t="s">
        <v>252</v>
      </c>
    </row>
    <row r="149" spans="1:51" s="15" customFormat="1" ht="12">
      <c r="A149" s="15"/>
      <c r="B149" s="251"/>
      <c r="C149" s="252"/>
      <c r="D149" s="231" t="s">
        <v>260</v>
      </c>
      <c r="E149" s="253" t="s">
        <v>19</v>
      </c>
      <c r="F149" s="254" t="s">
        <v>265</v>
      </c>
      <c r="G149" s="252"/>
      <c r="H149" s="255">
        <v>105</v>
      </c>
      <c r="I149" s="256"/>
      <c r="J149" s="252"/>
      <c r="K149" s="252"/>
      <c r="L149" s="257"/>
      <c r="M149" s="258"/>
      <c r="N149" s="259"/>
      <c r="O149" s="259"/>
      <c r="P149" s="259"/>
      <c r="Q149" s="259"/>
      <c r="R149" s="259"/>
      <c r="S149" s="259"/>
      <c r="T149" s="260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1" t="s">
        <v>260</v>
      </c>
      <c r="AU149" s="261" t="s">
        <v>76</v>
      </c>
      <c r="AV149" s="15" t="s">
        <v>90</v>
      </c>
      <c r="AW149" s="15" t="s">
        <v>31</v>
      </c>
      <c r="AX149" s="15" t="s">
        <v>76</v>
      </c>
      <c r="AY149" s="261" t="s">
        <v>252</v>
      </c>
    </row>
    <row r="150" spans="1:65" s="2" customFormat="1" ht="14.4" customHeight="1">
      <c r="A150" s="40"/>
      <c r="B150" s="41"/>
      <c r="C150" s="216" t="s">
        <v>616</v>
      </c>
      <c r="D150" s="216" t="s">
        <v>254</v>
      </c>
      <c r="E150" s="217" t="s">
        <v>3388</v>
      </c>
      <c r="F150" s="218" t="s">
        <v>3317</v>
      </c>
      <c r="G150" s="219" t="s">
        <v>307</v>
      </c>
      <c r="H150" s="220">
        <v>25</v>
      </c>
      <c r="I150" s="221"/>
      <c r="J150" s="222">
        <f>ROUND(I150*H150,2)</f>
        <v>0</v>
      </c>
      <c r="K150" s="218" t="s">
        <v>19</v>
      </c>
      <c r="L150" s="46"/>
      <c r="M150" s="223" t="s">
        <v>19</v>
      </c>
      <c r="N150" s="224" t="s">
        <v>40</v>
      </c>
      <c r="O150" s="86"/>
      <c r="P150" s="225">
        <f>O150*H150</f>
        <v>0</v>
      </c>
      <c r="Q150" s="225">
        <v>0</v>
      </c>
      <c r="R150" s="225">
        <f>Q150*H150</f>
        <v>0</v>
      </c>
      <c r="S150" s="225">
        <v>0</v>
      </c>
      <c r="T150" s="22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7" t="s">
        <v>90</v>
      </c>
      <c r="AT150" s="227" t="s">
        <v>254</v>
      </c>
      <c r="AU150" s="227" t="s">
        <v>76</v>
      </c>
      <c r="AY150" s="19" t="s">
        <v>252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9" t="s">
        <v>76</v>
      </c>
      <c r="BK150" s="228">
        <f>ROUND(I150*H150,2)</f>
        <v>0</v>
      </c>
      <c r="BL150" s="19" t="s">
        <v>90</v>
      </c>
      <c r="BM150" s="227" t="s">
        <v>919</v>
      </c>
    </row>
    <row r="151" spans="1:65" s="2" customFormat="1" ht="37.8" customHeight="1">
      <c r="A151" s="40"/>
      <c r="B151" s="41"/>
      <c r="C151" s="216" t="s">
        <v>622</v>
      </c>
      <c r="D151" s="216" t="s">
        <v>254</v>
      </c>
      <c r="E151" s="217" t="s">
        <v>3389</v>
      </c>
      <c r="F151" s="218" t="s">
        <v>3319</v>
      </c>
      <c r="G151" s="219" t="s">
        <v>307</v>
      </c>
      <c r="H151" s="220">
        <v>80</v>
      </c>
      <c r="I151" s="221"/>
      <c r="J151" s="222">
        <f>ROUND(I151*H151,2)</f>
        <v>0</v>
      </c>
      <c r="K151" s="218" t="s">
        <v>19</v>
      </c>
      <c r="L151" s="46"/>
      <c r="M151" s="223" t="s">
        <v>19</v>
      </c>
      <c r="N151" s="224" t="s">
        <v>40</v>
      </c>
      <c r="O151" s="86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7" t="s">
        <v>90</v>
      </c>
      <c r="AT151" s="227" t="s">
        <v>254</v>
      </c>
      <c r="AU151" s="227" t="s">
        <v>76</v>
      </c>
      <c r="AY151" s="19" t="s">
        <v>252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9" t="s">
        <v>76</v>
      </c>
      <c r="BK151" s="228">
        <f>ROUND(I151*H151,2)</f>
        <v>0</v>
      </c>
      <c r="BL151" s="19" t="s">
        <v>90</v>
      </c>
      <c r="BM151" s="227" t="s">
        <v>927</v>
      </c>
    </row>
    <row r="152" spans="1:65" s="2" customFormat="1" ht="14.4" customHeight="1">
      <c r="A152" s="40"/>
      <c r="B152" s="41"/>
      <c r="C152" s="216" t="s">
        <v>627</v>
      </c>
      <c r="D152" s="216" t="s">
        <v>254</v>
      </c>
      <c r="E152" s="217" t="s">
        <v>3320</v>
      </c>
      <c r="F152" s="218" t="s">
        <v>3321</v>
      </c>
      <c r="G152" s="219" t="s">
        <v>307</v>
      </c>
      <c r="H152" s="220">
        <v>7</v>
      </c>
      <c r="I152" s="221"/>
      <c r="J152" s="222">
        <f>ROUND(I152*H152,2)</f>
        <v>0</v>
      </c>
      <c r="K152" s="218" t="s">
        <v>19</v>
      </c>
      <c r="L152" s="46"/>
      <c r="M152" s="223" t="s">
        <v>19</v>
      </c>
      <c r="N152" s="224" t="s">
        <v>40</v>
      </c>
      <c r="O152" s="86"/>
      <c r="P152" s="225">
        <f>O152*H152</f>
        <v>0</v>
      </c>
      <c r="Q152" s="225">
        <v>0</v>
      </c>
      <c r="R152" s="225">
        <f>Q152*H152</f>
        <v>0</v>
      </c>
      <c r="S152" s="225">
        <v>0</v>
      </c>
      <c r="T152" s="22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7" t="s">
        <v>90</v>
      </c>
      <c r="AT152" s="227" t="s">
        <v>254</v>
      </c>
      <c r="AU152" s="227" t="s">
        <v>76</v>
      </c>
      <c r="AY152" s="19" t="s">
        <v>252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9" t="s">
        <v>76</v>
      </c>
      <c r="BK152" s="228">
        <f>ROUND(I152*H152,2)</f>
        <v>0</v>
      </c>
      <c r="BL152" s="19" t="s">
        <v>90</v>
      </c>
      <c r="BM152" s="227" t="s">
        <v>937</v>
      </c>
    </row>
    <row r="153" spans="1:51" s="14" customFormat="1" ht="12">
      <c r="A153" s="14"/>
      <c r="B153" s="240"/>
      <c r="C153" s="241"/>
      <c r="D153" s="231" t="s">
        <v>260</v>
      </c>
      <c r="E153" s="242" t="s">
        <v>19</v>
      </c>
      <c r="F153" s="243" t="s">
        <v>3390</v>
      </c>
      <c r="G153" s="241"/>
      <c r="H153" s="244">
        <v>7</v>
      </c>
      <c r="I153" s="245"/>
      <c r="J153" s="241"/>
      <c r="K153" s="241"/>
      <c r="L153" s="246"/>
      <c r="M153" s="247"/>
      <c r="N153" s="248"/>
      <c r="O153" s="248"/>
      <c r="P153" s="248"/>
      <c r="Q153" s="248"/>
      <c r="R153" s="248"/>
      <c r="S153" s="248"/>
      <c r="T153" s="24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0" t="s">
        <v>260</v>
      </c>
      <c r="AU153" s="250" t="s">
        <v>76</v>
      </c>
      <c r="AV153" s="14" t="s">
        <v>78</v>
      </c>
      <c r="AW153" s="14" t="s">
        <v>31</v>
      </c>
      <c r="AX153" s="14" t="s">
        <v>69</v>
      </c>
      <c r="AY153" s="250" t="s">
        <v>252</v>
      </c>
    </row>
    <row r="154" spans="1:51" s="15" customFormat="1" ht="12">
      <c r="A154" s="15"/>
      <c r="B154" s="251"/>
      <c r="C154" s="252"/>
      <c r="D154" s="231" t="s">
        <v>260</v>
      </c>
      <c r="E154" s="253" t="s">
        <v>19</v>
      </c>
      <c r="F154" s="254" t="s">
        <v>265</v>
      </c>
      <c r="G154" s="252"/>
      <c r="H154" s="255">
        <v>7</v>
      </c>
      <c r="I154" s="256"/>
      <c r="J154" s="252"/>
      <c r="K154" s="252"/>
      <c r="L154" s="257"/>
      <c r="M154" s="258"/>
      <c r="N154" s="259"/>
      <c r="O154" s="259"/>
      <c r="P154" s="259"/>
      <c r="Q154" s="259"/>
      <c r="R154" s="259"/>
      <c r="S154" s="259"/>
      <c r="T154" s="260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1" t="s">
        <v>260</v>
      </c>
      <c r="AU154" s="261" t="s">
        <v>76</v>
      </c>
      <c r="AV154" s="15" t="s">
        <v>90</v>
      </c>
      <c r="AW154" s="15" t="s">
        <v>31</v>
      </c>
      <c r="AX154" s="15" t="s">
        <v>76</v>
      </c>
      <c r="AY154" s="261" t="s">
        <v>252</v>
      </c>
    </row>
    <row r="155" spans="1:65" s="2" customFormat="1" ht="24.15" customHeight="1">
      <c r="A155" s="40"/>
      <c r="B155" s="41"/>
      <c r="C155" s="216" t="s">
        <v>631</v>
      </c>
      <c r="D155" s="216" t="s">
        <v>254</v>
      </c>
      <c r="E155" s="217" t="s">
        <v>3391</v>
      </c>
      <c r="F155" s="218" t="s">
        <v>3392</v>
      </c>
      <c r="G155" s="219" t="s">
        <v>307</v>
      </c>
      <c r="H155" s="220">
        <v>5</v>
      </c>
      <c r="I155" s="221"/>
      <c r="J155" s="222">
        <f>ROUND(I155*H155,2)</f>
        <v>0</v>
      </c>
      <c r="K155" s="218" t="s">
        <v>19</v>
      </c>
      <c r="L155" s="46"/>
      <c r="M155" s="223" t="s">
        <v>19</v>
      </c>
      <c r="N155" s="224" t="s">
        <v>40</v>
      </c>
      <c r="O155" s="86"/>
      <c r="P155" s="225">
        <f>O155*H155</f>
        <v>0</v>
      </c>
      <c r="Q155" s="225">
        <v>0</v>
      </c>
      <c r="R155" s="225">
        <f>Q155*H155</f>
        <v>0</v>
      </c>
      <c r="S155" s="225">
        <v>0</v>
      </c>
      <c r="T155" s="22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7" t="s">
        <v>90</v>
      </c>
      <c r="AT155" s="227" t="s">
        <v>254</v>
      </c>
      <c r="AU155" s="227" t="s">
        <v>76</v>
      </c>
      <c r="AY155" s="19" t="s">
        <v>252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9" t="s">
        <v>76</v>
      </c>
      <c r="BK155" s="228">
        <f>ROUND(I155*H155,2)</f>
        <v>0</v>
      </c>
      <c r="BL155" s="19" t="s">
        <v>90</v>
      </c>
      <c r="BM155" s="227" t="s">
        <v>950</v>
      </c>
    </row>
    <row r="156" spans="1:65" s="2" customFormat="1" ht="24.15" customHeight="1">
      <c r="A156" s="40"/>
      <c r="B156" s="41"/>
      <c r="C156" s="216" t="s">
        <v>654</v>
      </c>
      <c r="D156" s="216" t="s">
        <v>254</v>
      </c>
      <c r="E156" s="217" t="s">
        <v>3393</v>
      </c>
      <c r="F156" s="218" t="s">
        <v>3323</v>
      </c>
      <c r="G156" s="219" t="s">
        <v>307</v>
      </c>
      <c r="H156" s="220">
        <v>2</v>
      </c>
      <c r="I156" s="221"/>
      <c r="J156" s="222">
        <f>ROUND(I156*H156,2)</f>
        <v>0</v>
      </c>
      <c r="K156" s="218" t="s">
        <v>19</v>
      </c>
      <c r="L156" s="46"/>
      <c r="M156" s="223" t="s">
        <v>19</v>
      </c>
      <c r="N156" s="224" t="s">
        <v>40</v>
      </c>
      <c r="O156" s="86"/>
      <c r="P156" s="225">
        <f>O156*H156</f>
        <v>0</v>
      </c>
      <c r="Q156" s="225">
        <v>0</v>
      </c>
      <c r="R156" s="225">
        <f>Q156*H156</f>
        <v>0</v>
      </c>
      <c r="S156" s="225">
        <v>0</v>
      </c>
      <c r="T156" s="22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7" t="s">
        <v>90</v>
      </c>
      <c r="AT156" s="227" t="s">
        <v>254</v>
      </c>
      <c r="AU156" s="227" t="s">
        <v>76</v>
      </c>
      <c r="AY156" s="19" t="s">
        <v>252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9" t="s">
        <v>76</v>
      </c>
      <c r="BK156" s="228">
        <f>ROUND(I156*H156,2)</f>
        <v>0</v>
      </c>
      <c r="BL156" s="19" t="s">
        <v>90</v>
      </c>
      <c r="BM156" s="227" t="s">
        <v>959</v>
      </c>
    </row>
    <row r="157" spans="1:65" s="2" customFormat="1" ht="24.15" customHeight="1">
      <c r="A157" s="40"/>
      <c r="B157" s="41"/>
      <c r="C157" s="216" t="s">
        <v>666</v>
      </c>
      <c r="D157" s="216" t="s">
        <v>254</v>
      </c>
      <c r="E157" s="217" t="s">
        <v>3394</v>
      </c>
      <c r="F157" s="218" t="s">
        <v>3331</v>
      </c>
      <c r="G157" s="219" t="s">
        <v>307</v>
      </c>
      <c r="H157" s="220">
        <v>8</v>
      </c>
      <c r="I157" s="221"/>
      <c r="J157" s="222">
        <f>ROUND(I157*H157,2)</f>
        <v>0</v>
      </c>
      <c r="K157" s="218" t="s">
        <v>19</v>
      </c>
      <c r="L157" s="46"/>
      <c r="M157" s="223" t="s">
        <v>19</v>
      </c>
      <c r="N157" s="224" t="s">
        <v>40</v>
      </c>
      <c r="O157" s="86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7" t="s">
        <v>90</v>
      </c>
      <c r="AT157" s="227" t="s">
        <v>254</v>
      </c>
      <c r="AU157" s="227" t="s">
        <v>76</v>
      </c>
      <c r="AY157" s="19" t="s">
        <v>252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9" t="s">
        <v>76</v>
      </c>
      <c r="BK157" s="228">
        <f>ROUND(I157*H157,2)</f>
        <v>0</v>
      </c>
      <c r="BL157" s="19" t="s">
        <v>90</v>
      </c>
      <c r="BM157" s="227" t="s">
        <v>968</v>
      </c>
    </row>
    <row r="158" spans="1:65" s="2" customFormat="1" ht="37.8" customHeight="1">
      <c r="A158" s="40"/>
      <c r="B158" s="41"/>
      <c r="C158" s="216" t="s">
        <v>670</v>
      </c>
      <c r="D158" s="216" t="s">
        <v>254</v>
      </c>
      <c r="E158" s="217" t="s">
        <v>3395</v>
      </c>
      <c r="F158" s="218" t="s">
        <v>3396</v>
      </c>
      <c r="G158" s="219" t="s">
        <v>307</v>
      </c>
      <c r="H158" s="220">
        <v>30</v>
      </c>
      <c r="I158" s="221"/>
      <c r="J158" s="222">
        <f>ROUND(I158*H158,2)</f>
        <v>0</v>
      </c>
      <c r="K158" s="218" t="s">
        <v>19</v>
      </c>
      <c r="L158" s="46"/>
      <c r="M158" s="223" t="s">
        <v>19</v>
      </c>
      <c r="N158" s="224" t="s">
        <v>40</v>
      </c>
      <c r="O158" s="86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7" t="s">
        <v>90</v>
      </c>
      <c r="AT158" s="227" t="s">
        <v>254</v>
      </c>
      <c r="AU158" s="227" t="s">
        <v>76</v>
      </c>
      <c r="AY158" s="19" t="s">
        <v>252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9" t="s">
        <v>76</v>
      </c>
      <c r="BK158" s="228">
        <f>ROUND(I158*H158,2)</f>
        <v>0</v>
      </c>
      <c r="BL158" s="19" t="s">
        <v>90</v>
      </c>
      <c r="BM158" s="227" t="s">
        <v>976</v>
      </c>
    </row>
    <row r="159" spans="1:65" s="2" customFormat="1" ht="37.8" customHeight="1">
      <c r="A159" s="40"/>
      <c r="B159" s="41"/>
      <c r="C159" s="216" t="s">
        <v>675</v>
      </c>
      <c r="D159" s="216" t="s">
        <v>254</v>
      </c>
      <c r="E159" s="217" t="s">
        <v>3397</v>
      </c>
      <c r="F159" s="218" t="s">
        <v>3333</v>
      </c>
      <c r="G159" s="219" t="s">
        <v>307</v>
      </c>
      <c r="H159" s="220">
        <v>70</v>
      </c>
      <c r="I159" s="221"/>
      <c r="J159" s="222">
        <f>ROUND(I159*H159,2)</f>
        <v>0</v>
      </c>
      <c r="K159" s="218" t="s">
        <v>19</v>
      </c>
      <c r="L159" s="46"/>
      <c r="M159" s="223" t="s">
        <v>19</v>
      </c>
      <c r="N159" s="224" t="s">
        <v>40</v>
      </c>
      <c r="O159" s="86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7" t="s">
        <v>90</v>
      </c>
      <c r="AT159" s="227" t="s">
        <v>254</v>
      </c>
      <c r="AU159" s="227" t="s">
        <v>76</v>
      </c>
      <c r="AY159" s="19" t="s">
        <v>252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9" t="s">
        <v>76</v>
      </c>
      <c r="BK159" s="228">
        <f>ROUND(I159*H159,2)</f>
        <v>0</v>
      </c>
      <c r="BL159" s="19" t="s">
        <v>90</v>
      </c>
      <c r="BM159" s="227" t="s">
        <v>992</v>
      </c>
    </row>
    <row r="160" spans="1:65" s="2" customFormat="1" ht="14.4" customHeight="1">
      <c r="A160" s="40"/>
      <c r="B160" s="41"/>
      <c r="C160" s="216" t="s">
        <v>688</v>
      </c>
      <c r="D160" s="216" t="s">
        <v>254</v>
      </c>
      <c r="E160" s="217" t="s">
        <v>3398</v>
      </c>
      <c r="F160" s="218" t="s">
        <v>3339</v>
      </c>
      <c r="G160" s="219" t="s">
        <v>307</v>
      </c>
      <c r="H160" s="220">
        <v>2</v>
      </c>
      <c r="I160" s="221"/>
      <c r="J160" s="222">
        <f>ROUND(I160*H160,2)</f>
        <v>0</v>
      </c>
      <c r="K160" s="218" t="s">
        <v>19</v>
      </c>
      <c r="L160" s="46"/>
      <c r="M160" s="223" t="s">
        <v>19</v>
      </c>
      <c r="N160" s="224" t="s">
        <v>40</v>
      </c>
      <c r="O160" s="86"/>
      <c r="P160" s="225">
        <f>O160*H160</f>
        <v>0</v>
      </c>
      <c r="Q160" s="225">
        <v>0</v>
      </c>
      <c r="R160" s="225">
        <f>Q160*H160</f>
        <v>0</v>
      </c>
      <c r="S160" s="225">
        <v>0</v>
      </c>
      <c r="T160" s="22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7" t="s">
        <v>90</v>
      </c>
      <c r="AT160" s="227" t="s">
        <v>254</v>
      </c>
      <c r="AU160" s="227" t="s">
        <v>76</v>
      </c>
      <c r="AY160" s="19" t="s">
        <v>252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9" t="s">
        <v>76</v>
      </c>
      <c r="BK160" s="228">
        <f>ROUND(I160*H160,2)</f>
        <v>0</v>
      </c>
      <c r="BL160" s="19" t="s">
        <v>90</v>
      </c>
      <c r="BM160" s="227" t="s">
        <v>1001</v>
      </c>
    </row>
    <row r="161" spans="1:65" s="2" customFormat="1" ht="14.4" customHeight="1">
      <c r="A161" s="40"/>
      <c r="B161" s="41"/>
      <c r="C161" s="216" t="s">
        <v>692</v>
      </c>
      <c r="D161" s="216" t="s">
        <v>254</v>
      </c>
      <c r="E161" s="217" t="s">
        <v>3399</v>
      </c>
      <c r="F161" s="218" t="s">
        <v>3340</v>
      </c>
      <c r="G161" s="219" t="s">
        <v>2648</v>
      </c>
      <c r="H161" s="220">
        <v>1</v>
      </c>
      <c r="I161" s="221"/>
      <c r="J161" s="222">
        <f>ROUND(I161*H161,2)</f>
        <v>0</v>
      </c>
      <c r="K161" s="218" t="s">
        <v>19</v>
      </c>
      <c r="L161" s="46"/>
      <c r="M161" s="223" t="s">
        <v>19</v>
      </c>
      <c r="N161" s="224" t="s">
        <v>40</v>
      </c>
      <c r="O161" s="86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7" t="s">
        <v>90</v>
      </c>
      <c r="AT161" s="227" t="s">
        <v>254</v>
      </c>
      <c r="AU161" s="227" t="s">
        <v>76</v>
      </c>
      <c r="AY161" s="19" t="s">
        <v>252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9" t="s">
        <v>76</v>
      </c>
      <c r="BK161" s="228">
        <f>ROUND(I161*H161,2)</f>
        <v>0</v>
      </c>
      <c r="BL161" s="19" t="s">
        <v>90</v>
      </c>
      <c r="BM161" s="227" t="s">
        <v>1010</v>
      </c>
    </row>
    <row r="162" spans="1:65" s="2" customFormat="1" ht="14.4" customHeight="1">
      <c r="A162" s="40"/>
      <c r="B162" s="41"/>
      <c r="C162" s="216" t="s">
        <v>699</v>
      </c>
      <c r="D162" s="216" t="s">
        <v>254</v>
      </c>
      <c r="E162" s="217" t="s">
        <v>3400</v>
      </c>
      <c r="F162" s="218" t="s">
        <v>3343</v>
      </c>
      <c r="G162" s="219" t="s">
        <v>307</v>
      </c>
      <c r="H162" s="220">
        <v>4</v>
      </c>
      <c r="I162" s="221"/>
      <c r="J162" s="222">
        <f>ROUND(I162*H162,2)</f>
        <v>0</v>
      </c>
      <c r="K162" s="218" t="s">
        <v>19</v>
      </c>
      <c r="L162" s="46"/>
      <c r="M162" s="223" t="s">
        <v>19</v>
      </c>
      <c r="N162" s="224" t="s">
        <v>40</v>
      </c>
      <c r="O162" s="86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7" t="s">
        <v>90</v>
      </c>
      <c r="AT162" s="227" t="s">
        <v>254</v>
      </c>
      <c r="AU162" s="227" t="s">
        <v>76</v>
      </c>
      <c r="AY162" s="19" t="s">
        <v>252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9" t="s">
        <v>76</v>
      </c>
      <c r="BK162" s="228">
        <f>ROUND(I162*H162,2)</f>
        <v>0</v>
      </c>
      <c r="BL162" s="19" t="s">
        <v>90</v>
      </c>
      <c r="BM162" s="227" t="s">
        <v>1021</v>
      </c>
    </row>
    <row r="163" spans="1:65" s="2" customFormat="1" ht="14.4" customHeight="1">
      <c r="A163" s="40"/>
      <c r="B163" s="41"/>
      <c r="C163" s="216" t="s">
        <v>705</v>
      </c>
      <c r="D163" s="216" t="s">
        <v>254</v>
      </c>
      <c r="E163" s="217" t="s">
        <v>3401</v>
      </c>
      <c r="F163" s="218" t="s">
        <v>3345</v>
      </c>
      <c r="G163" s="219" t="s">
        <v>307</v>
      </c>
      <c r="H163" s="220">
        <v>4</v>
      </c>
      <c r="I163" s="221"/>
      <c r="J163" s="222">
        <f>ROUND(I163*H163,2)</f>
        <v>0</v>
      </c>
      <c r="K163" s="218" t="s">
        <v>19</v>
      </c>
      <c r="L163" s="46"/>
      <c r="M163" s="223" t="s">
        <v>19</v>
      </c>
      <c r="N163" s="224" t="s">
        <v>40</v>
      </c>
      <c r="O163" s="86"/>
      <c r="P163" s="225">
        <f>O163*H163</f>
        <v>0</v>
      </c>
      <c r="Q163" s="225">
        <v>0</v>
      </c>
      <c r="R163" s="225">
        <f>Q163*H163</f>
        <v>0</v>
      </c>
      <c r="S163" s="225">
        <v>0</v>
      </c>
      <c r="T163" s="22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7" t="s">
        <v>90</v>
      </c>
      <c r="AT163" s="227" t="s">
        <v>254</v>
      </c>
      <c r="AU163" s="227" t="s">
        <v>76</v>
      </c>
      <c r="AY163" s="19" t="s">
        <v>252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9" t="s">
        <v>76</v>
      </c>
      <c r="BK163" s="228">
        <f>ROUND(I163*H163,2)</f>
        <v>0</v>
      </c>
      <c r="BL163" s="19" t="s">
        <v>90</v>
      </c>
      <c r="BM163" s="227" t="s">
        <v>1031</v>
      </c>
    </row>
    <row r="164" spans="1:65" s="2" customFormat="1" ht="14.4" customHeight="1">
      <c r="A164" s="40"/>
      <c r="B164" s="41"/>
      <c r="C164" s="216" t="s">
        <v>733</v>
      </c>
      <c r="D164" s="216" t="s">
        <v>254</v>
      </c>
      <c r="E164" s="217" t="s">
        <v>3350</v>
      </c>
      <c r="F164" s="218" t="s">
        <v>3351</v>
      </c>
      <c r="G164" s="219" t="s">
        <v>307</v>
      </c>
      <c r="H164" s="220">
        <v>4</v>
      </c>
      <c r="I164" s="221"/>
      <c r="J164" s="222">
        <f>ROUND(I164*H164,2)</f>
        <v>0</v>
      </c>
      <c r="K164" s="218" t="s">
        <v>19</v>
      </c>
      <c r="L164" s="46"/>
      <c r="M164" s="223" t="s">
        <v>19</v>
      </c>
      <c r="N164" s="224" t="s">
        <v>40</v>
      </c>
      <c r="O164" s="86"/>
      <c r="P164" s="225">
        <f>O164*H164</f>
        <v>0</v>
      </c>
      <c r="Q164" s="225">
        <v>0</v>
      </c>
      <c r="R164" s="225">
        <f>Q164*H164</f>
        <v>0</v>
      </c>
      <c r="S164" s="225">
        <v>0</v>
      </c>
      <c r="T164" s="22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7" t="s">
        <v>90</v>
      </c>
      <c r="AT164" s="227" t="s">
        <v>254</v>
      </c>
      <c r="AU164" s="227" t="s">
        <v>76</v>
      </c>
      <c r="AY164" s="19" t="s">
        <v>252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9" t="s">
        <v>76</v>
      </c>
      <c r="BK164" s="228">
        <f>ROUND(I164*H164,2)</f>
        <v>0</v>
      </c>
      <c r="BL164" s="19" t="s">
        <v>90</v>
      </c>
      <c r="BM164" s="227" t="s">
        <v>1041</v>
      </c>
    </row>
    <row r="165" spans="1:65" s="2" customFormat="1" ht="14.4" customHeight="1">
      <c r="A165" s="40"/>
      <c r="B165" s="41"/>
      <c r="C165" s="216" t="s">
        <v>757</v>
      </c>
      <c r="D165" s="216" t="s">
        <v>254</v>
      </c>
      <c r="E165" s="217" t="s">
        <v>3352</v>
      </c>
      <c r="F165" s="218" t="s">
        <v>3353</v>
      </c>
      <c r="G165" s="219" t="s">
        <v>307</v>
      </c>
      <c r="H165" s="220">
        <v>4</v>
      </c>
      <c r="I165" s="221"/>
      <c r="J165" s="222">
        <f>ROUND(I165*H165,2)</f>
        <v>0</v>
      </c>
      <c r="K165" s="218" t="s">
        <v>19</v>
      </c>
      <c r="L165" s="46"/>
      <c r="M165" s="223" t="s">
        <v>19</v>
      </c>
      <c r="N165" s="224" t="s">
        <v>40</v>
      </c>
      <c r="O165" s="86"/>
      <c r="P165" s="225">
        <f>O165*H165</f>
        <v>0</v>
      </c>
      <c r="Q165" s="225">
        <v>0</v>
      </c>
      <c r="R165" s="225">
        <f>Q165*H165</f>
        <v>0</v>
      </c>
      <c r="S165" s="225">
        <v>0</v>
      </c>
      <c r="T165" s="22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7" t="s">
        <v>90</v>
      </c>
      <c r="AT165" s="227" t="s">
        <v>254</v>
      </c>
      <c r="AU165" s="227" t="s">
        <v>76</v>
      </c>
      <c r="AY165" s="19" t="s">
        <v>252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9" t="s">
        <v>76</v>
      </c>
      <c r="BK165" s="228">
        <f>ROUND(I165*H165,2)</f>
        <v>0</v>
      </c>
      <c r="BL165" s="19" t="s">
        <v>90</v>
      </c>
      <c r="BM165" s="227" t="s">
        <v>1054</v>
      </c>
    </row>
    <row r="166" spans="1:65" s="2" customFormat="1" ht="24.15" customHeight="1">
      <c r="A166" s="40"/>
      <c r="B166" s="41"/>
      <c r="C166" s="216" t="s">
        <v>761</v>
      </c>
      <c r="D166" s="216" t="s">
        <v>254</v>
      </c>
      <c r="E166" s="217" t="s">
        <v>3402</v>
      </c>
      <c r="F166" s="218" t="s">
        <v>3403</v>
      </c>
      <c r="G166" s="219" t="s">
        <v>307</v>
      </c>
      <c r="H166" s="220">
        <v>4</v>
      </c>
      <c r="I166" s="221"/>
      <c r="J166" s="222">
        <f>ROUND(I166*H166,2)</f>
        <v>0</v>
      </c>
      <c r="K166" s="218" t="s">
        <v>19</v>
      </c>
      <c r="L166" s="46"/>
      <c r="M166" s="223" t="s">
        <v>19</v>
      </c>
      <c r="N166" s="224" t="s">
        <v>40</v>
      </c>
      <c r="O166" s="86"/>
      <c r="P166" s="225">
        <f>O166*H166</f>
        <v>0</v>
      </c>
      <c r="Q166" s="225">
        <v>0</v>
      </c>
      <c r="R166" s="225">
        <f>Q166*H166</f>
        <v>0</v>
      </c>
      <c r="S166" s="225">
        <v>0</v>
      </c>
      <c r="T166" s="22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7" t="s">
        <v>90</v>
      </c>
      <c r="AT166" s="227" t="s">
        <v>254</v>
      </c>
      <c r="AU166" s="227" t="s">
        <v>76</v>
      </c>
      <c r="AY166" s="19" t="s">
        <v>252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9" t="s">
        <v>76</v>
      </c>
      <c r="BK166" s="228">
        <f>ROUND(I166*H166,2)</f>
        <v>0</v>
      </c>
      <c r="BL166" s="19" t="s">
        <v>90</v>
      </c>
      <c r="BM166" s="227" t="s">
        <v>1062</v>
      </c>
    </row>
    <row r="167" spans="1:65" s="2" customFormat="1" ht="14.4" customHeight="1">
      <c r="A167" s="40"/>
      <c r="B167" s="41"/>
      <c r="C167" s="216" t="s">
        <v>765</v>
      </c>
      <c r="D167" s="216" t="s">
        <v>254</v>
      </c>
      <c r="E167" s="217" t="s">
        <v>3404</v>
      </c>
      <c r="F167" s="218" t="s">
        <v>3405</v>
      </c>
      <c r="G167" s="219" t="s">
        <v>307</v>
      </c>
      <c r="H167" s="220">
        <v>4</v>
      </c>
      <c r="I167" s="221"/>
      <c r="J167" s="222">
        <f>ROUND(I167*H167,2)</f>
        <v>0</v>
      </c>
      <c r="K167" s="218" t="s">
        <v>19</v>
      </c>
      <c r="L167" s="46"/>
      <c r="M167" s="223" t="s">
        <v>19</v>
      </c>
      <c r="N167" s="224" t="s">
        <v>40</v>
      </c>
      <c r="O167" s="86"/>
      <c r="P167" s="225">
        <f>O167*H167</f>
        <v>0</v>
      </c>
      <c r="Q167" s="225">
        <v>0</v>
      </c>
      <c r="R167" s="225">
        <f>Q167*H167</f>
        <v>0</v>
      </c>
      <c r="S167" s="225">
        <v>0</v>
      </c>
      <c r="T167" s="22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7" t="s">
        <v>90</v>
      </c>
      <c r="AT167" s="227" t="s">
        <v>254</v>
      </c>
      <c r="AU167" s="227" t="s">
        <v>76</v>
      </c>
      <c r="AY167" s="19" t="s">
        <v>252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9" t="s">
        <v>76</v>
      </c>
      <c r="BK167" s="228">
        <f>ROUND(I167*H167,2)</f>
        <v>0</v>
      </c>
      <c r="BL167" s="19" t="s">
        <v>90</v>
      </c>
      <c r="BM167" s="227" t="s">
        <v>1068</v>
      </c>
    </row>
    <row r="168" spans="1:65" s="2" customFormat="1" ht="24.15" customHeight="1">
      <c r="A168" s="40"/>
      <c r="B168" s="41"/>
      <c r="C168" s="216" t="s">
        <v>769</v>
      </c>
      <c r="D168" s="216" t="s">
        <v>254</v>
      </c>
      <c r="E168" s="217" t="s">
        <v>3406</v>
      </c>
      <c r="F168" s="218" t="s">
        <v>3359</v>
      </c>
      <c r="G168" s="219" t="s">
        <v>307</v>
      </c>
      <c r="H168" s="220">
        <v>60</v>
      </c>
      <c r="I168" s="221"/>
      <c r="J168" s="222">
        <f>ROUND(I168*H168,2)</f>
        <v>0</v>
      </c>
      <c r="K168" s="218" t="s">
        <v>19</v>
      </c>
      <c r="L168" s="46"/>
      <c r="M168" s="223" t="s">
        <v>19</v>
      </c>
      <c r="N168" s="224" t="s">
        <v>40</v>
      </c>
      <c r="O168" s="86"/>
      <c r="P168" s="225">
        <f>O168*H168</f>
        <v>0</v>
      </c>
      <c r="Q168" s="225">
        <v>0</v>
      </c>
      <c r="R168" s="225">
        <f>Q168*H168</f>
        <v>0</v>
      </c>
      <c r="S168" s="225">
        <v>0</v>
      </c>
      <c r="T168" s="22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7" t="s">
        <v>90</v>
      </c>
      <c r="AT168" s="227" t="s">
        <v>254</v>
      </c>
      <c r="AU168" s="227" t="s">
        <v>76</v>
      </c>
      <c r="AY168" s="19" t="s">
        <v>252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9" t="s">
        <v>76</v>
      </c>
      <c r="BK168" s="228">
        <f>ROUND(I168*H168,2)</f>
        <v>0</v>
      </c>
      <c r="BL168" s="19" t="s">
        <v>90</v>
      </c>
      <c r="BM168" s="227" t="s">
        <v>1076</v>
      </c>
    </row>
    <row r="169" spans="1:65" s="2" customFormat="1" ht="14.4" customHeight="1">
      <c r="A169" s="40"/>
      <c r="B169" s="41"/>
      <c r="C169" s="216" t="s">
        <v>777</v>
      </c>
      <c r="D169" s="216" t="s">
        <v>254</v>
      </c>
      <c r="E169" s="217" t="s">
        <v>3360</v>
      </c>
      <c r="F169" s="218" t="s">
        <v>3361</v>
      </c>
      <c r="G169" s="219" t="s">
        <v>307</v>
      </c>
      <c r="H169" s="220">
        <v>60</v>
      </c>
      <c r="I169" s="221"/>
      <c r="J169" s="222">
        <f>ROUND(I169*H169,2)</f>
        <v>0</v>
      </c>
      <c r="K169" s="218" t="s">
        <v>19</v>
      </c>
      <c r="L169" s="46"/>
      <c r="M169" s="223" t="s">
        <v>19</v>
      </c>
      <c r="N169" s="224" t="s">
        <v>40</v>
      </c>
      <c r="O169" s="86"/>
      <c r="P169" s="225">
        <f>O169*H169</f>
        <v>0</v>
      </c>
      <c r="Q169" s="225">
        <v>0</v>
      </c>
      <c r="R169" s="225">
        <f>Q169*H169</f>
        <v>0</v>
      </c>
      <c r="S169" s="225">
        <v>0</v>
      </c>
      <c r="T169" s="22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7" t="s">
        <v>90</v>
      </c>
      <c r="AT169" s="227" t="s">
        <v>254</v>
      </c>
      <c r="AU169" s="227" t="s">
        <v>76</v>
      </c>
      <c r="AY169" s="19" t="s">
        <v>252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9" t="s">
        <v>76</v>
      </c>
      <c r="BK169" s="228">
        <f>ROUND(I169*H169,2)</f>
        <v>0</v>
      </c>
      <c r="BL169" s="19" t="s">
        <v>90</v>
      </c>
      <c r="BM169" s="227" t="s">
        <v>1086</v>
      </c>
    </row>
    <row r="170" spans="1:51" s="14" customFormat="1" ht="12">
      <c r="A170" s="14"/>
      <c r="B170" s="240"/>
      <c r="C170" s="241"/>
      <c r="D170" s="231" t="s">
        <v>260</v>
      </c>
      <c r="E170" s="242" t="s">
        <v>19</v>
      </c>
      <c r="F170" s="243" t="s">
        <v>3407</v>
      </c>
      <c r="G170" s="241"/>
      <c r="H170" s="244">
        <v>60</v>
      </c>
      <c r="I170" s="245"/>
      <c r="J170" s="241"/>
      <c r="K170" s="241"/>
      <c r="L170" s="246"/>
      <c r="M170" s="247"/>
      <c r="N170" s="248"/>
      <c r="O170" s="248"/>
      <c r="P170" s="248"/>
      <c r="Q170" s="248"/>
      <c r="R170" s="248"/>
      <c r="S170" s="248"/>
      <c r="T170" s="24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0" t="s">
        <v>260</v>
      </c>
      <c r="AU170" s="250" t="s">
        <v>76</v>
      </c>
      <c r="AV170" s="14" t="s">
        <v>78</v>
      </c>
      <c r="AW170" s="14" t="s">
        <v>31</v>
      </c>
      <c r="AX170" s="14" t="s">
        <v>69</v>
      </c>
      <c r="AY170" s="250" t="s">
        <v>252</v>
      </c>
    </row>
    <row r="171" spans="1:51" s="15" customFormat="1" ht="12">
      <c r="A171" s="15"/>
      <c r="B171" s="251"/>
      <c r="C171" s="252"/>
      <c r="D171" s="231" t="s">
        <v>260</v>
      </c>
      <c r="E171" s="253" t="s">
        <v>19</v>
      </c>
      <c r="F171" s="254" t="s">
        <v>265</v>
      </c>
      <c r="G171" s="252"/>
      <c r="H171" s="255">
        <v>60</v>
      </c>
      <c r="I171" s="256"/>
      <c r="J171" s="252"/>
      <c r="K171" s="252"/>
      <c r="L171" s="257"/>
      <c r="M171" s="258"/>
      <c r="N171" s="259"/>
      <c r="O171" s="259"/>
      <c r="P171" s="259"/>
      <c r="Q171" s="259"/>
      <c r="R171" s="259"/>
      <c r="S171" s="259"/>
      <c r="T171" s="260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61" t="s">
        <v>260</v>
      </c>
      <c r="AU171" s="261" t="s">
        <v>76</v>
      </c>
      <c r="AV171" s="15" t="s">
        <v>90</v>
      </c>
      <c r="AW171" s="15" t="s">
        <v>31</v>
      </c>
      <c r="AX171" s="15" t="s">
        <v>76</v>
      </c>
      <c r="AY171" s="261" t="s">
        <v>252</v>
      </c>
    </row>
    <row r="172" spans="1:65" s="2" customFormat="1" ht="14.4" customHeight="1">
      <c r="A172" s="40"/>
      <c r="B172" s="41"/>
      <c r="C172" s="216" t="s">
        <v>784</v>
      </c>
      <c r="D172" s="216" t="s">
        <v>254</v>
      </c>
      <c r="E172" s="217" t="s">
        <v>3363</v>
      </c>
      <c r="F172" s="218" t="s">
        <v>3364</v>
      </c>
      <c r="G172" s="219" t="s">
        <v>307</v>
      </c>
      <c r="H172" s="220">
        <v>100</v>
      </c>
      <c r="I172" s="221"/>
      <c r="J172" s="222">
        <f>ROUND(I172*H172,2)</f>
        <v>0</v>
      </c>
      <c r="K172" s="218" t="s">
        <v>19</v>
      </c>
      <c r="L172" s="46"/>
      <c r="M172" s="223" t="s">
        <v>19</v>
      </c>
      <c r="N172" s="224" t="s">
        <v>40</v>
      </c>
      <c r="O172" s="86"/>
      <c r="P172" s="225">
        <f>O172*H172</f>
        <v>0</v>
      </c>
      <c r="Q172" s="225">
        <v>0</v>
      </c>
      <c r="R172" s="225">
        <f>Q172*H172</f>
        <v>0</v>
      </c>
      <c r="S172" s="225">
        <v>0</v>
      </c>
      <c r="T172" s="22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7" t="s">
        <v>90</v>
      </c>
      <c r="AT172" s="227" t="s">
        <v>254</v>
      </c>
      <c r="AU172" s="227" t="s">
        <v>76</v>
      </c>
      <c r="AY172" s="19" t="s">
        <v>252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9" t="s">
        <v>76</v>
      </c>
      <c r="BK172" s="228">
        <f>ROUND(I172*H172,2)</f>
        <v>0</v>
      </c>
      <c r="BL172" s="19" t="s">
        <v>90</v>
      </c>
      <c r="BM172" s="227" t="s">
        <v>1096</v>
      </c>
    </row>
    <row r="173" spans="1:51" s="14" customFormat="1" ht="12">
      <c r="A173" s="14"/>
      <c r="B173" s="240"/>
      <c r="C173" s="241"/>
      <c r="D173" s="231" t="s">
        <v>260</v>
      </c>
      <c r="E173" s="242" t="s">
        <v>19</v>
      </c>
      <c r="F173" s="243" t="s">
        <v>3408</v>
      </c>
      <c r="G173" s="241"/>
      <c r="H173" s="244">
        <v>100</v>
      </c>
      <c r="I173" s="245"/>
      <c r="J173" s="241"/>
      <c r="K173" s="241"/>
      <c r="L173" s="246"/>
      <c r="M173" s="247"/>
      <c r="N173" s="248"/>
      <c r="O173" s="248"/>
      <c r="P173" s="248"/>
      <c r="Q173" s="248"/>
      <c r="R173" s="248"/>
      <c r="S173" s="248"/>
      <c r="T173" s="24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0" t="s">
        <v>260</v>
      </c>
      <c r="AU173" s="250" t="s">
        <v>76</v>
      </c>
      <c r="AV173" s="14" t="s">
        <v>78</v>
      </c>
      <c r="AW173" s="14" t="s">
        <v>31</v>
      </c>
      <c r="AX173" s="14" t="s">
        <v>69</v>
      </c>
      <c r="AY173" s="250" t="s">
        <v>252</v>
      </c>
    </row>
    <row r="174" spans="1:51" s="15" customFormat="1" ht="12">
      <c r="A174" s="15"/>
      <c r="B174" s="251"/>
      <c r="C174" s="252"/>
      <c r="D174" s="231" t="s">
        <v>260</v>
      </c>
      <c r="E174" s="253" t="s">
        <v>19</v>
      </c>
      <c r="F174" s="254" t="s">
        <v>265</v>
      </c>
      <c r="G174" s="252"/>
      <c r="H174" s="255">
        <v>100</v>
      </c>
      <c r="I174" s="256"/>
      <c r="J174" s="252"/>
      <c r="K174" s="252"/>
      <c r="L174" s="257"/>
      <c r="M174" s="258"/>
      <c r="N174" s="259"/>
      <c r="O174" s="259"/>
      <c r="P174" s="259"/>
      <c r="Q174" s="259"/>
      <c r="R174" s="259"/>
      <c r="S174" s="259"/>
      <c r="T174" s="260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1" t="s">
        <v>260</v>
      </c>
      <c r="AU174" s="261" t="s">
        <v>76</v>
      </c>
      <c r="AV174" s="15" t="s">
        <v>90</v>
      </c>
      <c r="AW174" s="15" t="s">
        <v>31</v>
      </c>
      <c r="AX174" s="15" t="s">
        <v>76</v>
      </c>
      <c r="AY174" s="261" t="s">
        <v>252</v>
      </c>
    </row>
    <row r="175" spans="1:65" s="2" customFormat="1" ht="14.4" customHeight="1">
      <c r="A175" s="40"/>
      <c r="B175" s="41"/>
      <c r="C175" s="216" t="s">
        <v>789</v>
      </c>
      <c r="D175" s="216" t="s">
        <v>254</v>
      </c>
      <c r="E175" s="217" t="s">
        <v>3366</v>
      </c>
      <c r="F175" s="218" t="s">
        <v>3367</v>
      </c>
      <c r="G175" s="219" t="s">
        <v>307</v>
      </c>
      <c r="H175" s="220">
        <v>20</v>
      </c>
      <c r="I175" s="221"/>
      <c r="J175" s="222">
        <f>ROUND(I175*H175,2)</f>
        <v>0</v>
      </c>
      <c r="K175" s="218" t="s">
        <v>19</v>
      </c>
      <c r="L175" s="46"/>
      <c r="M175" s="223" t="s">
        <v>19</v>
      </c>
      <c r="N175" s="224" t="s">
        <v>40</v>
      </c>
      <c r="O175" s="86"/>
      <c r="P175" s="225">
        <f>O175*H175</f>
        <v>0</v>
      </c>
      <c r="Q175" s="225">
        <v>0.00022</v>
      </c>
      <c r="R175" s="225">
        <f>Q175*H175</f>
        <v>0.0044</v>
      </c>
      <c r="S175" s="225">
        <v>0</v>
      </c>
      <c r="T175" s="22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7" t="s">
        <v>90</v>
      </c>
      <c r="AT175" s="227" t="s">
        <v>254</v>
      </c>
      <c r="AU175" s="227" t="s">
        <v>76</v>
      </c>
      <c r="AY175" s="19" t="s">
        <v>252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9" t="s">
        <v>76</v>
      </c>
      <c r="BK175" s="228">
        <f>ROUND(I175*H175,2)</f>
        <v>0</v>
      </c>
      <c r="BL175" s="19" t="s">
        <v>90</v>
      </c>
      <c r="BM175" s="227" t="s">
        <v>1105</v>
      </c>
    </row>
    <row r="176" spans="1:65" s="2" customFormat="1" ht="14.4" customHeight="1">
      <c r="A176" s="40"/>
      <c r="B176" s="41"/>
      <c r="C176" s="216" t="s">
        <v>795</v>
      </c>
      <c r="D176" s="216" t="s">
        <v>254</v>
      </c>
      <c r="E176" s="217" t="s">
        <v>3368</v>
      </c>
      <c r="F176" s="218" t="s">
        <v>3369</v>
      </c>
      <c r="G176" s="219" t="s">
        <v>307</v>
      </c>
      <c r="H176" s="220">
        <v>4</v>
      </c>
      <c r="I176" s="221"/>
      <c r="J176" s="222">
        <f>ROUND(I176*H176,2)</f>
        <v>0</v>
      </c>
      <c r="K176" s="218" t="s">
        <v>19</v>
      </c>
      <c r="L176" s="46"/>
      <c r="M176" s="223" t="s">
        <v>19</v>
      </c>
      <c r="N176" s="224" t="s">
        <v>40</v>
      </c>
      <c r="O176" s="86"/>
      <c r="P176" s="225">
        <f>O176*H176</f>
        <v>0</v>
      </c>
      <c r="Q176" s="225">
        <v>0.0002</v>
      </c>
      <c r="R176" s="225">
        <f>Q176*H176</f>
        <v>0.0008</v>
      </c>
      <c r="S176" s="225">
        <v>0</v>
      </c>
      <c r="T176" s="22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7" t="s">
        <v>90</v>
      </c>
      <c r="AT176" s="227" t="s">
        <v>254</v>
      </c>
      <c r="AU176" s="227" t="s">
        <v>76</v>
      </c>
      <c r="AY176" s="19" t="s">
        <v>252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9" t="s">
        <v>76</v>
      </c>
      <c r="BK176" s="228">
        <f>ROUND(I176*H176,2)</f>
        <v>0</v>
      </c>
      <c r="BL176" s="19" t="s">
        <v>90</v>
      </c>
      <c r="BM176" s="227" t="s">
        <v>1116</v>
      </c>
    </row>
    <row r="177" spans="1:65" s="2" customFormat="1" ht="14.4" customHeight="1">
      <c r="A177" s="40"/>
      <c r="B177" s="41"/>
      <c r="C177" s="216" t="s">
        <v>799</v>
      </c>
      <c r="D177" s="216" t="s">
        <v>254</v>
      </c>
      <c r="E177" s="217" t="s">
        <v>3370</v>
      </c>
      <c r="F177" s="218" t="s">
        <v>3371</v>
      </c>
      <c r="G177" s="219" t="s">
        <v>307</v>
      </c>
      <c r="H177" s="220">
        <v>20</v>
      </c>
      <c r="I177" s="221"/>
      <c r="J177" s="222">
        <f>ROUND(I177*H177,2)</f>
        <v>0</v>
      </c>
      <c r="K177" s="218" t="s">
        <v>19</v>
      </c>
      <c r="L177" s="46"/>
      <c r="M177" s="223" t="s">
        <v>19</v>
      </c>
      <c r="N177" s="224" t="s">
        <v>40</v>
      </c>
      <c r="O177" s="86"/>
      <c r="P177" s="225">
        <f>O177*H177</f>
        <v>0</v>
      </c>
      <c r="Q177" s="225">
        <v>0.00012</v>
      </c>
      <c r="R177" s="225">
        <f>Q177*H177</f>
        <v>0.0024000000000000002</v>
      </c>
      <c r="S177" s="225">
        <v>0</v>
      </c>
      <c r="T177" s="22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7" t="s">
        <v>90</v>
      </c>
      <c r="AT177" s="227" t="s">
        <v>254</v>
      </c>
      <c r="AU177" s="227" t="s">
        <v>76</v>
      </c>
      <c r="AY177" s="19" t="s">
        <v>252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9" t="s">
        <v>76</v>
      </c>
      <c r="BK177" s="228">
        <f>ROUND(I177*H177,2)</f>
        <v>0</v>
      </c>
      <c r="BL177" s="19" t="s">
        <v>90</v>
      </c>
      <c r="BM177" s="227" t="s">
        <v>1127</v>
      </c>
    </row>
    <row r="178" spans="1:65" s="2" customFormat="1" ht="14.4" customHeight="1">
      <c r="A178" s="40"/>
      <c r="B178" s="41"/>
      <c r="C178" s="216" t="s">
        <v>804</v>
      </c>
      <c r="D178" s="216" t="s">
        <v>254</v>
      </c>
      <c r="E178" s="217" t="s">
        <v>3372</v>
      </c>
      <c r="F178" s="218" t="s">
        <v>3373</v>
      </c>
      <c r="G178" s="219" t="s">
        <v>307</v>
      </c>
      <c r="H178" s="220">
        <v>60</v>
      </c>
      <c r="I178" s="221"/>
      <c r="J178" s="222">
        <f>ROUND(I178*H178,2)</f>
        <v>0</v>
      </c>
      <c r="K178" s="218" t="s">
        <v>19</v>
      </c>
      <c r="L178" s="46"/>
      <c r="M178" s="223" t="s">
        <v>19</v>
      </c>
      <c r="N178" s="224" t="s">
        <v>40</v>
      </c>
      <c r="O178" s="86"/>
      <c r="P178" s="225">
        <f>O178*H178</f>
        <v>0</v>
      </c>
      <c r="Q178" s="225">
        <v>0.00021</v>
      </c>
      <c r="R178" s="225">
        <f>Q178*H178</f>
        <v>0.0126</v>
      </c>
      <c r="S178" s="225">
        <v>0</v>
      </c>
      <c r="T178" s="22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7" t="s">
        <v>90</v>
      </c>
      <c r="AT178" s="227" t="s">
        <v>254</v>
      </c>
      <c r="AU178" s="227" t="s">
        <v>76</v>
      </c>
      <c r="AY178" s="19" t="s">
        <v>252</v>
      </c>
      <c r="BE178" s="228">
        <f>IF(N178="základní",J178,0)</f>
        <v>0</v>
      </c>
      <c r="BF178" s="228">
        <f>IF(N178="snížená",J178,0)</f>
        <v>0</v>
      </c>
      <c r="BG178" s="228">
        <f>IF(N178="zákl. přenesená",J178,0)</f>
        <v>0</v>
      </c>
      <c r="BH178" s="228">
        <f>IF(N178="sníž. přenesená",J178,0)</f>
        <v>0</v>
      </c>
      <c r="BI178" s="228">
        <f>IF(N178="nulová",J178,0)</f>
        <v>0</v>
      </c>
      <c r="BJ178" s="19" t="s">
        <v>76</v>
      </c>
      <c r="BK178" s="228">
        <f>ROUND(I178*H178,2)</f>
        <v>0</v>
      </c>
      <c r="BL178" s="19" t="s">
        <v>90</v>
      </c>
      <c r="BM178" s="227" t="s">
        <v>1137</v>
      </c>
    </row>
    <row r="179" spans="1:65" s="2" customFormat="1" ht="14.4" customHeight="1">
      <c r="A179" s="40"/>
      <c r="B179" s="41"/>
      <c r="C179" s="216" t="s">
        <v>810</v>
      </c>
      <c r="D179" s="216" t="s">
        <v>254</v>
      </c>
      <c r="E179" s="217" t="s">
        <v>3374</v>
      </c>
      <c r="F179" s="218" t="s">
        <v>3375</v>
      </c>
      <c r="G179" s="219" t="s">
        <v>307</v>
      </c>
      <c r="H179" s="220">
        <v>20</v>
      </c>
      <c r="I179" s="221"/>
      <c r="J179" s="222">
        <f>ROUND(I179*H179,2)</f>
        <v>0</v>
      </c>
      <c r="K179" s="218" t="s">
        <v>19</v>
      </c>
      <c r="L179" s="46"/>
      <c r="M179" s="223" t="s">
        <v>19</v>
      </c>
      <c r="N179" s="224" t="s">
        <v>40</v>
      </c>
      <c r="O179" s="86"/>
      <c r="P179" s="225">
        <f>O179*H179</f>
        <v>0</v>
      </c>
      <c r="Q179" s="225">
        <v>0.00021</v>
      </c>
      <c r="R179" s="225">
        <f>Q179*H179</f>
        <v>0.004200000000000001</v>
      </c>
      <c r="S179" s="225">
        <v>0</v>
      </c>
      <c r="T179" s="22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7" t="s">
        <v>90</v>
      </c>
      <c r="AT179" s="227" t="s">
        <v>254</v>
      </c>
      <c r="AU179" s="227" t="s">
        <v>76</v>
      </c>
      <c r="AY179" s="19" t="s">
        <v>252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9" t="s">
        <v>76</v>
      </c>
      <c r="BK179" s="228">
        <f>ROUND(I179*H179,2)</f>
        <v>0</v>
      </c>
      <c r="BL179" s="19" t="s">
        <v>90</v>
      </c>
      <c r="BM179" s="227" t="s">
        <v>1147</v>
      </c>
    </row>
    <row r="180" spans="1:65" s="2" customFormat="1" ht="14.4" customHeight="1">
      <c r="A180" s="40"/>
      <c r="B180" s="41"/>
      <c r="C180" s="216" t="s">
        <v>815</v>
      </c>
      <c r="D180" s="216" t="s">
        <v>254</v>
      </c>
      <c r="E180" s="217" t="s">
        <v>3409</v>
      </c>
      <c r="F180" s="218" t="s">
        <v>3410</v>
      </c>
      <c r="G180" s="219" t="s">
        <v>307</v>
      </c>
      <c r="H180" s="220">
        <v>36</v>
      </c>
      <c r="I180" s="221"/>
      <c r="J180" s="222">
        <f>ROUND(I180*H180,2)</f>
        <v>0</v>
      </c>
      <c r="K180" s="218" t="s">
        <v>19</v>
      </c>
      <c r="L180" s="46"/>
      <c r="M180" s="223" t="s">
        <v>19</v>
      </c>
      <c r="N180" s="224" t="s">
        <v>40</v>
      </c>
      <c r="O180" s="86"/>
      <c r="P180" s="225">
        <f>O180*H180</f>
        <v>0</v>
      </c>
      <c r="Q180" s="225">
        <v>0.00033</v>
      </c>
      <c r="R180" s="225">
        <f>Q180*H180</f>
        <v>0.01188</v>
      </c>
      <c r="S180" s="225">
        <v>0</v>
      </c>
      <c r="T180" s="22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7" t="s">
        <v>90</v>
      </c>
      <c r="AT180" s="227" t="s">
        <v>254</v>
      </c>
      <c r="AU180" s="227" t="s">
        <v>76</v>
      </c>
      <c r="AY180" s="19" t="s">
        <v>252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9" t="s">
        <v>76</v>
      </c>
      <c r="BK180" s="228">
        <f>ROUND(I180*H180,2)</f>
        <v>0</v>
      </c>
      <c r="BL180" s="19" t="s">
        <v>90</v>
      </c>
      <c r="BM180" s="227" t="s">
        <v>1158</v>
      </c>
    </row>
    <row r="181" spans="1:65" s="2" customFormat="1" ht="24.15" customHeight="1">
      <c r="A181" s="40"/>
      <c r="B181" s="41"/>
      <c r="C181" s="216" t="s">
        <v>820</v>
      </c>
      <c r="D181" s="216" t="s">
        <v>254</v>
      </c>
      <c r="E181" s="217" t="s">
        <v>3411</v>
      </c>
      <c r="F181" s="218" t="s">
        <v>3412</v>
      </c>
      <c r="G181" s="219" t="s">
        <v>307</v>
      </c>
      <c r="H181" s="220">
        <v>2</v>
      </c>
      <c r="I181" s="221"/>
      <c r="J181" s="222">
        <f>ROUND(I181*H181,2)</f>
        <v>0</v>
      </c>
      <c r="K181" s="218" t="s">
        <v>19</v>
      </c>
      <c r="L181" s="46"/>
      <c r="M181" s="223" t="s">
        <v>19</v>
      </c>
      <c r="N181" s="224" t="s">
        <v>40</v>
      </c>
      <c r="O181" s="86"/>
      <c r="P181" s="225">
        <f>O181*H181</f>
        <v>0</v>
      </c>
      <c r="Q181" s="225">
        <v>0</v>
      </c>
      <c r="R181" s="225">
        <f>Q181*H181</f>
        <v>0</v>
      </c>
      <c r="S181" s="225">
        <v>0</v>
      </c>
      <c r="T181" s="22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7" t="s">
        <v>90</v>
      </c>
      <c r="AT181" s="227" t="s">
        <v>254</v>
      </c>
      <c r="AU181" s="227" t="s">
        <v>76</v>
      </c>
      <c r="AY181" s="19" t="s">
        <v>252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9" t="s">
        <v>76</v>
      </c>
      <c r="BK181" s="228">
        <f>ROUND(I181*H181,2)</f>
        <v>0</v>
      </c>
      <c r="BL181" s="19" t="s">
        <v>90</v>
      </c>
      <c r="BM181" s="227" t="s">
        <v>1168</v>
      </c>
    </row>
    <row r="182" spans="1:65" s="2" customFormat="1" ht="14.4" customHeight="1">
      <c r="A182" s="40"/>
      <c r="B182" s="41"/>
      <c r="C182" s="216" t="s">
        <v>824</v>
      </c>
      <c r="D182" s="216" t="s">
        <v>254</v>
      </c>
      <c r="E182" s="217" t="s">
        <v>3413</v>
      </c>
      <c r="F182" s="218" t="s">
        <v>3377</v>
      </c>
      <c r="G182" s="219" t="s">
        <v>2849</v>
      </c>
      <c r="H182" s="220">
        <v>10</v>
      </c>
      <c r="I182" s="221"/>
      <c r="J182" s="222">
        <f>ROUND(I182*H182,2)</f>
        <v>0</v>
      </c>
      <c r="K182" s="218" t="s">
        <v>19</v>
      </c>
      <c r="L182" s="46"/>
      <c r="M182" s="223" t="s">
        <v>19</v>
      </c>
      <c r="N182" s="224" t="s">
        <v>40</v>
      </c>
      <c r="O182" s="86"/>
      <c r="P182" s="225">
        <f>O182*H182</f>
        <v>0</v>
      </c>
      <c r="Q182" s="225">
        <v>0</v>
      </c>
      <c r="R182" s="225">
        <f>Q182*H182</f>
        <v>0</v>
      </c>
      <c r="S182" s="225">
        <v>0</v>
      </c>
      <c r="T182" s="22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7" t="s">
        <v>90</v>
      </c>
      <c r="AT182" s="227" t="s">
        <v>254</v>
      </c>
      <c r="AU182" s="227" t="s">
        <v>76</v>
      </c>
      <c r="AY182" s="19" t="s">
        <v>252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9" t="s">
        <v>76</v>
      </c>
      <c r="BK182" s="228">
        <f>ROUND(I182*H182,2)</f>
        <v>0</v>
      </c>
      <c r="BL182" s="19" t="s">
        <v>90</v>
      </c>
      <c r="BM182" s="227" t="s">
        <v>1178</v>
      </c>
    </row>
    <row r="183" spans="1:65" s="2" customFormat="1" ht="14.4" customHeight="1">
      <c r="A183" s="40"/>
      <c r="B183" s="41"/>
      <c r="C183" s="216" t="s">
        <v>830</v>
      </c>
      <c r="D183" s="216" t="s">
        <v>254</v>
      </c>
      <c r="E183" s="217" t="s">
        <v>3414</v>
      </c>
      <c r="F183" s="218" t="s">
        <v>3379</v>
      </c>
      <c r="G183" s="219" t="s">
        <v>2849</v>
      </c>
      <c r="H183" s="220">
        <v>20</v>
      </c>
      <c r="I183" s="221"/>
      <c r="J183" s="222">
        <f>ROUND(I183*H183,2)</f>
        <v>0</v>
      </c>
      <c r="K183" s="218" t="s">
        <v>19</v>
      </c>
      <c r="L183" s="46"/>
      <c r="M183" s="223" t="s">
        <v>19</v>
      </c>
      <c r="N183" s="224" t="s">
        <v>40</v>
      </c>
      <c r="O183" s="86"/>
      <c r="P183" s="225">
        <f>O183*H183</f>
        <v>0</v>
      </c>
      <c r="Q183" s="225">
        <v>0</v>
      </c>
      <c r="R183" s="225">
        <f>Q183*H183</f>
        <v>0</v>
      </c>
      <c r="S183" s="225">
        <v>0</v>
      </c>
      <c r="T183" s="22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7" t="s">
        <v>90</v>
      </c>
      <c r="AT183" s="227" t="s">
        <v>254</v>
      </c>
      <c r="AU183" s="227" t="s">
        <v>76</v>
      </c>
      <c r="AY183" s="19" t="s">
        <v>252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9" t="s">
        <v>76</v>
      </c>
      <c r="BK183" s="228">
        <f>ROUND(I183*H183,2)</f>
        <v>0</v>
      </c>
      <c r="BL183" s="19" t="s">
        <v>90</v>
      </c>
      <c r="BM183" s="227" t="s">
        <v>1187</v>
      </c>
    </row>
    <row r="184" spans="1:65" s="2" customFormat="1" ht="14.4" customHeight="1">
      <c r="A184" s="40"/>
      <c r="B184" s="41"/>
      <c r="C184" s="216" t="s">
        <v>837</v>
      </c>
      <c r="D184" s="216" t="s">
        <v>254</v>
      </c>
      <c r="E184" s="217" t="s">
        <v>3415</v>
      </c>
      <c r="F184" s="218" t="s">
        <v>3381</v>
      </c>
      <c r="G184" s="219" t="s">
        <v>2849</v>
      </c>
      <c r="H184" s="220">
        <v>5</v>
      </c>
      <c r="I184" s="221"/>
      <c r="J184" s="222">
        <f>ROUND(I184*H184,2)</f>
        <v>0</v>
      </c>
      <c r="K184" s="218" t="s">
        <v>19</v>
      </c>
      <c r="L184" s="46"/>
      <c r="M184" s="223" t="s">
        <v>19</v>
      </c>
      <c r="N184" s="224" t="s">
        <v>40</v>
      </c>
      <c r="O184" s="86"/>
      <c r="P184" s="225">
        <f>O184*H184</f>
        <v>0</v>
      </c>
      <c r="Q184" s="225">
        <v>0</v>
      </c>
      <c r="R184" s="225">
        <f>Q184*H184</f>
        <v>0</v>
      </c>
      <c r="S184" s="225">
        <v>0</v>
      </c>
      <c r="T184" s="22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7" t="s">
        <v>90</v>
      </c>
      <c r="AT184" s="227" t="s">
        <v>254</v>
      </c>
      <c r="AU184" s="227" t="s">
        <v>76</v>
      </c>
      <c r="AY184" s="19" t="s">
        <v>252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9" t="s">
        <v>76</v>
      </c>
      <c r="BK184" s="228">
        <f>ROUND(I184*H184,2)</f>
        <v>0</v>
      </c>
      <c r="BL184" s="19" t="s">
        <v>90</v>
      </c>
      <c r="BM184" s="227" t="s">
        <v>1195</v>
      </c>
    </row>
    <row r="185" spans="1:65" s="2" customFormat="1" ht="24.15" customHeight="1">
      <c r="A185" s="40"/>
      <c r="B185" s="41"/>
      <c r="C185" s="216" t="s">
        <v>842</v>
      </c>
      <c r="D185" s="216" t="s">
        <v>254</v>
      </c>
      <c r="E185" s="217" t="s">
        <v>3416</v>
      </c>
      <c r="F185" s="218" t="s">
        <v>3383</v>
      </c>
      <c r="G185" s="219" t="s">
        <v>2648</v>
      </c>
      <c r="H185" s="220">
        <v>1</v>
      </c>
      <c r="I185" s="221"/>
      <c r="J185" s="222">
        <f>ROUND(I185*H185,2)</f>
        <v>0</v>
      </c>
      <c r="K185" s="218" t="s">
        <v>19</v>
      </c>
      <c r="L185" s="46"/>
      <c r="M185" s="223" t="s">
        <v>19</v>
      </c>
      <c r="N185" s="224" t="s">
        <v>40</v>
      </c>
      <c r="O185" s="86"/>
      <c r="P185" s="225">
        <f>O185*H185</f>
        <v>0</v>
      </c>
      <c r="Q185" s="225">
        <v>0</v>
      </c>
      <c r="R185" s="225">
        <f>Q185*H185</f>
        <v>0</v>
      </c>
      <c r="S185" s="225">
        <v>0</v>
      </c>
      <c r="T185" s="22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7" t="s">
        <v>90</v>
      </c>
      <c r="AT185" s="227" t="s">
        <v>254</v>
      </c>
      <c r="AU185" s="227" t="s">
        <v>76</v>
      </c>
      <c r="AY185" s="19" t="s">
        <v>252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9" t="s">
        <v>76</v>
      </c>
      <c r="BK185" s="228">
        <f>ROUND(I185*H185,2)</f>
        <v>0</v>
      </c>
      <c r="BL185" s="19" t="s">
        <v>90</v>
      </c>
      <c r="BM185" s="227" t="s">
        <v>1203</v>
      </c>
    </row>
    <row r="186" spans="1:65" s="2" customFormat="1" ht="14.4" customHeight="1">
      <c r="A186" s="40"/>
      <c r="B186" s="41"/>
      <c r="C186" s="216" t="s">
        <v>846</v>
      </c>
      <c r="D186" s="216" t="s">
        <v>254</v>
      </c>
      <c r="E186" s="217" t="s">
        <v>3417</v>
      </c>
      <c r="F186" s="218" t="s">
        <v>3073</v>
      </c>
      <c r="G186" s="219" t="s">
        <v>2648</v>
      </c>
      <c r="H186" s="220">
        <v>1</v>
      </c>
      <c r="I186" s="221"/>
      <c r="J186" s="222">
        <f>ROUND(I186*H186,2)</f>
        <v>0</v>
      </c>
      <c r="K186" s="218" t="s">
        <v>19</v>
      </c>
      <c r="L186" s="46"/>
      <c r="M186" s="283" t="s">
        <v>19</v>
      </c>
      <c r="N186" s="284" t="s">
        <v>40</v>
      </c>
      <c r="O186" s="285"/>
      <c r="P186" s="286">
        <f>O186*H186</f>
        <v>0</v>
      </c>
      <c r="Q186" s="286">
        <v>0</v>
      </c>
      <c r="R186" s="286">
        <f>Q186*H186</f>
        <v>0</v>
      </c>
      <c r="S186" s="286">
        <v>0</v>
      </c>
      <c r="T186" s="287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7" t="s">
        <v>90</v>
      </c>
      <c r="AT186" s="227" t="s">
        <v>254</v>
      </c>
      <c r="AU186" s="227" t="s">
        <v>76</v>
      </c>
      <c r="AY186" s="19" t="s">
        <v>252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9" t="s">
        <v>76</v>
      </c>
      <c r="BK186" s="228">
        <f>ROUND(I186*H186,2)</f>
        <v>0</v>
      </c>
      <c r="BL186" s="19" t="s">
        <v>90</v>
      </c>
      <c r="BM186" s="227" t="s">
        <v>1211</v>
      </c>
    </row>
    <row r="187" spans="1:31" s="2" customFormat="1" ht="6.95" customHeight="1">
      <c r="A187" s="40"/>
      <c r="B187" s="61"/>
      <c r="C187" s="62"/>
      <c r="D187" s="62"/>
      <c r="E187" s="62"/>
      <c r="F187" s="62"/>
      <c r="G187" s="62"/>
      <c r="H187" s="62"/>
      <c r="I187" s="62"/>
      <c r="J187" s="62"/>
      <c r="K187" s="62"/>
      <c r="L187" s="46"/>
      <c r="M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</row>
  </sheetData>
  <sheetProtection password="CC35" sheet="1" objects="1" scenarios="1" formatColumns="0" formatRows="0" autoFilter="0"/>
  <autoFilter ref="C92:K186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128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78</v>
      </c>
    </row>
    <row r="4" spans="2:46" s="1" customFormat="1" ht="24.95" customHeight="1">
      <c r="B4" s="22"/>
      <c r="D4" s="143" t="s">
        <v>208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Parkovací dům Havlíčkova 1, Kroměříž</v>
      </c>
      <c r="F7" s="145"/>
      <c r="G7" s="145"/>
      <c r="H7" s="145"/>
      <c r="L7" s="22"/>
    </row>
    <row r="8" spans="2:12" ht="12">
      <c r="B8" s="22"/>
      <c r="D8" s="145" t="s">
        <v>209</v>
      </c>
      <c r="L8" s="22"/>
    </row>
    <row r="9" spans="2:12" s="1" customFormat="1" ht="16.5" customHeight="1">
      <c r="B9" s="22"/>
      <c r="E9" s="146" t="s">
        <v>210</v>
      </c>
      <c r="F9" s="1"/>
      <c r="G9" s="1"/>
      <c r="H9" s="1"/>
      <c r="L9" s="22"/>
    </row>
    <row r="10" spans="2:12" s="1" customFormat="1" ht="12" customHeight="1">
      <c r="B10" s="22"/>
      <c r="D10" s="145" t="s">
        <v>211</v>
      </c>
      <c r="L10" s="22"/>
    </row>
    <row r="11" spans="1:31" s="2" customFormat="1" ht="16.5" customHeight="1">
      <c r="A11" s="40"/>
      <c r="B11" s="46"/>
      <c r="C11" s="40"/>
      <c r="D11" s="40"/>
      <c r="E11" s="147" t="s">
        <v>212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2607</v>
      </c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9" t="s">
        <v>3418</v>
      </c>
      <c r="F13" s="40"/>
      <c r="G13" s="40"/>
      <c r="H13" s="40"/>
      <c r="I13" s="40"/>
      <c r="J13" s="40"/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50" t="str">
        <f>'Rekapitulace stavby'!AN8</f>
        <v>3. 7. 2019</v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tr">
        <f>IF('Rekapitulace stavby'!AN10="","",'Rekapitulace stavby'!AN10)</f>
        <v/>
      </c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tr">
        <f>IF('Rekapitulace stavby'!E11="","",'Rekapitulace stavby'!E11)</f>
        <v xml:space="preserve"> </v>
      </c>
      <c r="F19" s="40"/>
      <c r="G19" s="40"/>
      <c r="H19" s="40"/>
      <c r="I19" s="145" t="s">
        <v>27</v>
      </c>
      <c r="J19" s="135" t="str">
        <f>IF('Rekapitulace stavby'!AN11="","",'Rekapitulace stavby'!AN11)</f>
        <v/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28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27</v>
      </c>
      <c r="J22" s="35" t="str">
        <f>'Rekapitulace stavby'!AN14</f>
        <v>Vyplň údaj</v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30</v>
      </c>
      <c r="E24" s="40"/>
      <c r="F24" s="40"/>
      <c r="G24" s="40"/>
      <c r="H24" s="40"/>
      <c r="I24" s="145" t="s">
        <v>26</v>
      </c>
      <c r="J24" s="135" t="str">
        <f>IF('Rekapitulace stavby'!AN16="","",'Rekapitulace stavby'!AN16)</f>
        <v/>
      </c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tr">
        <f>IF('Rekapitulace stavby'!E17="","",'Rekapitulace stavby'!E17)</f>
        <v xml:space="preserve"> </v>
      </c>
      <c r="F25" s="40"/>
      <c r="G25" s="40"/>
      <c r="H25" s="40"/>
      <c r="I25" s="145" t="s">
        <v>27</v>
      </c>
      <c r="J25" s="135" t="str">
        <f>IF('Rekapitulace stavby'!AN17="","",'Rekapitulace stavby'!AN17)</f>
        <v/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32</v>
      </c>
      <c r="E27" s="40"/>
      <c r="F27" s="40"/>
      <c r="G27" s="40"/>
      <c r="H27" s="40"/>
      <c r="I27" s="145" t="s">
        <v>26</v>
      </c>
      <c r="J27" s="135" t="str">
        <f>IF('Rekapitulace stavby'!AN19="","",'Rekapitulace stavby'!AN19)</f>
        <v/>
      </c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tr">
        <f>IF('Rekapitulace stavby'!E20="","",'Rekapitulace stavby'!E20)</f>
        <v xml:space="preserve"> </v>
      </c>
      <c r="F28" s="40"/>
      <c r="G28" s="40"/>
      <c r="H28" s="40"/>
      <c r="I28" s="145" t="s">
        <v>27</v>
      </c>
      <c r="J28" s="135" t="str">
        <f>IF('Rekapitulace stavby'!AN20="","",'Rekapitulace stavby'!AN20)</f>
        <v/>
      </c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33</v>
      </c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1"/>
      <c r="B31" s="152"/>
      <c r="C31" s="151"/>
      <c r="D31" s="151"/>
      <c r="E31" s="153" t="s">
        <v>19</v>
      </c>
      <c r="F31" s="153"/>
      <c r="G31" s="153"/>
      <c r="H31" s="153"/>
      <c r="I31" s="151"/>
      <c r="J31" s="151"/>
      <c r="K31" s="151"/>
      <c r="L31" s="154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6" t="s">
        <v>35</v>
      </c>
      <c r="E34" s="40"/>
      <c r="F34" s="40"/>
      <c r="G34" s="40"/>
      <c r="H34" s="40"/>
      <c r="I34" s="40"/>
      <c r="J34" s="157">
        <f>ROUND(J98,2)</f>
        <v>0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5"/>
      <c r="E35" s="155"/>
      <c r="F35" s="155"/>
      <c r="G35" s="155"/>
      <c r="H35" s="155"/>
      <c r="I35" s="155"/>
      <c r="J35" s="155"/>
      <c r="K35" s="155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8" t="s">
        <v>37</v>
      </c>
      <c r="G36" s="40"/>
      <c r="H36" s="40"/>
      <c r="I36" s="158" t="s">
        <v>36</v>
      </c>
      <c r="J36" s="158" t="s">
        <v>38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7" t="s">
        <v>39</v>
      </c>
      <c r="E37" s="145" t="s">
        <v>40</v>
      </c>
      <c r="F37" s="159">
        <f>ROUND((SUM(BE98:BE287)),2)</f>
        <v>0</v>
      </c>
      <c r="G37" s="40"/>
      <c r="H37" s="40"/>
      <c r="I37" s="160">
        <v>0.21</v>
      </c>
      <c r="J37" s="159">
        <f>ROUND(((SUM(BE98:BE287))*I37),2)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41</v>
      </c>
      <c r="F38" s="159">
        <f>ROUND((SUM(BF98:BF287)),2)</f>
        <v>0</v>
      </c>
      <c r="G38" s="40"/>
      <c r="H38" s="40"/>
      <c r="I38" s="160">
        <v>0.15</v>
      </c>
      <c r="J38" s="159">
        <f>ROUND(((SUM(BF98:BF287))*I38),2)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42</v>
      </c>
      <c r="F39" s="159">
        <f>ROUND((SUM(BG98:BG287)),2)</f>
        <v>0</v>
      </c>
      <c r="G39" s="40"/>
      <c r="H39" s="40"/>
      <c r="I39" s="160">
        <v>0.21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43</v>
      </c>
      <c r="F40" s="159">
        <f>ROUND((SUM(BH98:BH287)),2)</f>
        <v>0</v>
      </c>
      <c r="G40" s="40"/>
      <c r="H40" s="40"/>
      <c r="I40" s="160">
        <v>0.15</v>
      </c>
      <c r="J40" s="159">
        <f>0</f>
        <v>0</v>
      </c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44</v>
      </c>
      <c r="F41" s="159">
        <f>ROUND((SUM(BI98:BI287)),2)</f>
        <v>0</v>
      </c>
      <c r="G41" s="40"/>
      <c r="H41" s="40"/>
      <c r="I41" s="160">
        <v>0</v>
      </c>
      <c r="J41" s="159">
        <f>0</f>
        <v>0</v>
      </c>
      <c r="K41" s="40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45</v>
      </c>
      <c r="E43" s="163"/>
      <c r="F43" s="163"/>
      <c r="G43" s="164" t="s">
        <v>46</v>
      </c>
      <c r="H43" s="165" t="s">
        <v>47</v>
      </c>
      <c r="I43" s="163"/>
      <c r="J43" s="166">
        <f>SUM(J34:J41)</f>
        <v>0</v>
      </c>
      <c r="K43" s="167"/>
      <c r="L43" s="14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215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2" t="str">
        <f>E7</f>
        <v>Parkovací dům Havlíčkova 1, Kroměříž</v>
      </c>
      <c r="F52" s="34"/>
      <c r="G52" s="34"/>
      <c r="H52" s="34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209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2" t="s">
        <v>210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211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3" t="s">
        <v>212</v>
      </c>
      <c r="F56" s="42"/>
      <c r="G56" s="42"/>
      <c r="H56" s="42"/>
      <c r="I56" s="42"/>
      <c r="J56" s="42"/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2607</v>
      </c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D.1.4.5 - Slaboproud - SO 101.1, 101.2,101.3</v>
      </c>
      <c r="F58" s="42"/>
      <c r="G58" s="42"/>
      <c r="H58" s="42"/>
      <c r="I58" s="42"/>
      <c r="J58" s="42"/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 xml:space="preserve"> </v>
      </c>
      <c r="G60" s="42"/>
      <c r="H60" s="42"/>
      <c r="I60" s="34" t="s">
        <v>23</v>
      </c>
      <c r="J60" s="74" t="str">
        <f>IF(J16="","",J16)</f>
        <v>3. 7. 2019</v>
      </c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 xml:space="preserve"> </v>
      </c>
      <c r="G62" s="42"/>
      <c r="H62" s="42"/>
      <c r="I62" s="34" t="s">
        <v>30</v>
      </c>
      <c r="J62" s="38" t="str">
        <f>E25</f>
        <v xml:space="preserve"> </v>
      </c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28</v>
      </c>
      <c r="D63" s="42"/>
      <c r="E63" s="42"/>
      <c r="F63" s="29" t="str">
        <f>IF(E22="","",E22)</f>
        <v>Vyplň údaj</v>
      </c>
      <c r="G63" s="42"/>
      <c r="H63" s="42"/>
      <c r="I63" s="34" t="s">
        <v>32</v>
      </c>
      <c r="J63" s="38" t="str">
        <f>E28</f>
        <v xml:space="preserve"> 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4" t="s">
        <v>216</v>
      </c>
      <c r="D65" s="175"/>
      <c r="E65" s="175"/>
      <c r="F65" s="175"/>
      <c r="G65" s="175"/>
      <c r="H65" s="175"/>
      <c r="I65" s="175"/>
      <c r="J65" s="176" t="s">
        <v>217</v>
      </c>
      <c r="K65" s="175"/>
      <c r="L65" s="148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7" t="s">
        <v>67</v>
      </c>
      <c r="D67" s="42"/>
      <c r="E67" s="42"/>
      <c r="F67" s="42"/>
      <c r="G67" s="42"/>
      <c r="H67" s="42"/>
      <c r="I67" s="42"/>
      <c r="J67" s="104">
        <f>J98</f>
        <v>0</v>
      </c>
      <c r="K67" s="42"/>
      <c r="L67" s="14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218</v>
      </c>
    </row>
    <row r="68" spans="1:31" s="9" customFormat="1" ht="24.95" customHeight="1">
      <c r="A68" s="9"/>
      <c r="B68" s="178"/>
      <c r="C68" s="179"/>
      <c r="D68" s="180" t="s">
        <v>3419</v>
      </c>
      <c r="E68" s="181"/>
      <c r="F68" s="181"/>
      <c r="G68" s="181"/>
      <c r="H68" s="181"/>
      <c r="I68" s="181"/>
      <c r="J68" s="182">
        <f>J99</f>
        <v>0</v>
      </c>
      <c r="K68" s="179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8"/>
      <c r="C69" s="179"/>
      <c r="D69" s="180" t="s">
        <v>3420</v>
      </c>
      <c r="E69" s="181"/>
      <c r="F69" s="181"/>
      <c r="G69" s="181"/>
      <c r="H69" s="181"/>
      <c r="I69" s="181"/>
      <c r="J69" s="182">
        <f>J148</f>
        <v>0</v>
      </c>
      <c r="K69" s="179"/>
      <c r="L69" s="18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8"/>
      <c r="C70" s="179"/>
      <c r="D70" s="180" t="s">
        <v>3421</v>
      </c>
      <c r="E70" s="181"/>
      <c r="F70" s="181"/>
      <c r="G70" s="181"/>
      <c r="H70" s="181"/>
      <c r="I70" s="181"/>
      <c r="J70" s="182">
        <f>J192</f>
        <v>0</v>
      </c>
      <c r="K70" s="179"/>
      <c r="L70" s="18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8"/>
      <c r="C71" s="179"/>
      <c r="D71" s="180" t="s">
        <v>3422</v>
      </c>
      <c r="E71" s="181"/>
      <c r="F71" s="181"/>
      <c r="G71" s="181"/>
      <c r="H71" s="181"/>
      <c r="I71" s="181"/>
      <c r="J71" s="182">
        <f>J225</f>
        <v>0</v>
      </c>
      <c r="K71" s="179"/>
      <c r="L71" s="18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8"/>
      <c r="C72" s="179"/>
      <c r="D72" s="180" t="s">
        <v>3423</v>
      </c>
      <c r="E72" s="181"/>
      <c r="F72" s="181"/>
      <c r="G72" s="181"/>
      <c r="H72" s="181"/>
      <c r="I72" s="181"/>
      <c r="J72" s="182">
        <f>J249</f>
        <v>0</v>
      </c>
      <c r="K72" s="179"/>
      <c r="L72" s="183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78"/>
      <c r="C73" s="179"/>
      <c r="D73" s="180" t="s">
        <v>3424</v>
      </c>
      <c r="E73" s="181"/>
      <c r="F73" s="181"/>
      <c r="G73" s="181"/>
      <c r="H73" s="181"/>
      <c r="I73" s="181"/>
      <c r="J73" s="182">
        <f>J258</f>
        <v>0</v>
      </c>
      <c r="K73" s="179"/>
      <c r="L73" s="183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9" customFormat="1" ht="24.95" customHeight="1">
      <c r="A74" s="9"/>
      <c r="B74" s="178"/>
      <c r="C74" s="179"/>
      <c r="D74" s="180" t="s">
        <v>3425</v>
      </c>
      <c r="E74" s="181"/>
      <c r="F74" s="181"/>
      <c r="G74" s="181"/>
      <c r="H74" s="181"/>
      <c r="I74" s="181"/>
      <c r="J74" s="182">
        <f>J262</f>
        <v>0</v>
      </c>
      <c r="K74" s="179"/>
      <c r="L74" s="183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2" customFormat="1" ht="21.8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4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4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14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5" t="s">
        <v>238</v>
      </c>
      <c r="D81" s="42"/>
      <c r="E81" s="42"/>
      <c r="F81" s="42"/>
      <c r="G81" s="42"/>
      <c r="H81" s="42"/>
      <c r="I81" s="42"/>
      <c r="J81" s="42"/>
      <c r="K81" s="42"/>
      <c r="L81" s="14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16</v>
      </c>
      <c r="D83" s="42"/>
      <c r="E83" s="42"/>
      <c r="F83" s="42"/>
      <c r="G83" s="42"/>
      <c r="H83" s="42"/>
      <c r="I83" s="42"/>
      <c r="J83" s="42"/>
      <c r="K83" s="42"/>
      <c r="L83" s="14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172" t="str">
        <f>E7</f>
        <v>Parkovací dům Havlíčkova 1, Kroměříž</v>
      </c>
      <c r="F84" s="34"/>
      <c r="G84" s="34"/>
      <c r="H84" s="34"/>
      <c r="I84" s="42"/>
      <c r="J84" s="42"/>
      <c r="K84" s="42"/>
      <c r="L84" s="14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2:12" s="1" customFormat="1" ht="12" customHeight="1">
      <c r="B85" s="23"/>
      <c r="C85" s="34" t="s">
        <v>209</v>
      </c>
      <c r="D85" s="24"/>
      <c r="E85" s="24"/>
      <c r="F85" s="24"/>
      <c r="G85" s="24"/>
      <c r="H85" s="24"/>
      <c r="I85" s="24"/>
      <c r="J85" s="24"/>
      <c r="K85" s="24"/>
      <c r="L85" s="22"/>
    </row>
    <row r="86" spans="2:12" s="1" customFormat="1" ht="16.5" customHeight="1">
      <c r="B86" s="23"/>
      <c r="C86" s="24"/>
      <c r="D86" s="24"/>
      <c r="E86" s="172" t="s">
        <v>210</v>
      </c>
      <c r="F86" s="24"/>
      <c r="G86" s="24"/>
      <c r="H86" s="24"/>
      <c r="I86" s="24"/>
      <c r="J86" s="24"/>
      <c r="K86" s="24"/>
      <c r="L86" s="22"/>
    </row>
    <row r="87" spans="2:12" s="1" customFormat="1" ht="12" customHeight="1">
      <c r="B87" s="23"/>
      <c r="C87" s="34" t="s">
        <v>211</v>
      </c>
      <c r="D87" s="24"/>
      <c r="E87" s="24"/>
      <c r="F87" s="24"/>
      <c r="G87" s="24"/>
      <c r="H87" s="24"/>
      <c r="I87" s="24"/>
      <c r="J87" s="24"/>
      <c r="K87" s="24"/>
      <c r="L87" s="22"/>
    </row>
    <row r="88" spans="1:31" s="2" customFormat="1" ht="16.5" customHeight="1">
      <c r="A88" s="40"/>
      <c r="B88" s="41"/>
      <c r="C88" s="42"/>
      <c r="D88" s="42"/>
      <c r="E88" s="173" t="s">
        <v>212</v>
      </c>
      <c r="F88" s="42"/>
      <c r="G88" s="42"/>
      <c r="H88" s="42"/>
      <c r="I88" s="42"/>
      <c r="J88" s="42"/>
      <c r="K88" s="42"/>
      <c r="L88" s="14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2607</v>
      </c>
      <c r="D89" s="42"/>
      <c r="E89" s="42"/>
      <c r="F89" s="42"/>
      <c r="G89" s="42"/>
      <c r="H89" s="42"/>
      <c r="I89" s="42"/>
      <c r="J89" s="42"/>
      <c r="K89" s="42"/>
      <c r="L89" s="148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6.5" customHeight="1">
      <c r="A90" s="40"/>
      <c r="B90" s="41"/>
      <c r="C90" s="42"/>
      <c r="D90" s="42"/>
      <c r="E90" s="71" t="str">
        <f>E13</f>
        <v>D.1.4.5 - Slaboproud - SO 101.1, 101.2,101.3</v>
      </c>
      <c r="F90" s="42"/>
      <c r="G90" s="42"/>
      <c r="H90" s="42"/>
      <c r="I90" s="42"/>
      <c r="J90" s="42"/>
      <c r="K90" s="42"/>
      <c r="L90" s="148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6.95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8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2" customHeight="1">
      <c r="A92" s="40"/>
      <c r="B92" s="41"/>
      <c r="C92" s="34" t="s">
        <v>21</v>
      </c>
      <c r="D92" s="42"/>
      <c r="E92" s="42"/>
      <c r="F92" s="29" t="str">
        <f>F16</f>
        <v xml:space="preserve"> </v>
      </c>
      <c r="G92" s="42"/>
      <c r="H92" s="42"/>
      <c r="I92" s="34" t="s">
        <v>23</v>
      </c>
      <c r="J92" s="74" t="str">
        <f>IF(J16="","",J16)</f>
        <v>3. 7. 2019</v>
      </c>
      <c r="K92" s="42"/>
      <c r="L92" s="148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6.95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8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4" t="s">
        <v>25</v>
      </c>
      <c r="D94" s="42"/>
      <c r="E94" s="42"/>
      <c r="F94" s="29" t="str">
        <f>E19</f>
        <v xml:space="preserve"> </v>
      </c>
      <c r="G94" s="42"/>
      <c r="H94" s="42"/>
      <c r="I94" s="34" t="s">
        <v>30</v>
      </c>
      <c r="J94" s="38" t="str">
        <f>E25</f>
        <v xml:space="preserve"> </v>
      </c>
      <c r="K94" s="42"/>
      <c r="L94" s="148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5.15" customHeight="1">
      <c r="A95" s="40"/>
      <c r="B95" s="41"/>
      <c r="C95" s="34" t="s">
        <v>28</v>
      </c>
      <c r="D95" s="42"/>
      <c r="E95" s="42"/>
      <c r="F95" s="29" t="str">
        <f>IF(E22="","",E22)</f>
        <v>Vyplň údaj</v>
      </c>
      <c r="G95" s="42"/>
      <c r="H95" s="42"/>
      <c r="I95" s="34" t="s">
        <v>32</v>
      </c>
      <c r="J95" s="38" t="str">
        <f>E28</f>
        <v xml:space="preserve"> </v>
      </c>
      <c r="K95" s="42"/>
      <c r="L95" s="148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0.3" customHeight="1">
      <c r="A96" s="40"/>
      <c r="B96" s="41"/>
      <c r="C96" s="42"/>
      <c r="D96" s="42"/>
      <c r="E96" s="42"/>
      <c r="F96" s="42"/>
      <c r="G96" s="42"/>
      <c r="H96" s="42"/>
      <c r="I96" s="42"/>
      <c r="J96" s="42"/>
      <c r="K96" s="42"/>
      <c r="L96" s="148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11" customFormat="1" ht="29.25" customHeight="1">
      <c r="A97" s="189"/>
      <c r="B97" s="190"/>
      <c r="C97" s="191" t="s">
        <v>239</v>
      </c>
      <c r="D97" s="192" t="s">
        <v>54</v>
      </c>
      <c r="E97" s="192" t="s">
        <v>50</v>
      </c>
      <c r="F97" s="192" t="s">
        <v>51</v>
      </c>
      <c r="G97" s="192" t="s">
        <v>240</v>
      </c>
      <c r="H97" s="192" t="s">
        <v>241</v>
      </c>
      <c r="I97" s="192" t="s">
        <v>242</v>
      </c>
      <c r="J97" s="192" t="s">
        <v>217</v>
      </c>
      <c r="K97" s="193" t="s">
        <v>243</v>
      </c>
      <c r="L97" s="194"/>
      <c r="M97" s="94" t="s">
        <v>19</v>
      </c>
      <c r="N97" s="95" t="s">
        <v>39</v>
      </c>
      <c r="O97" s="95" t="s">
        <v>244</v>
      </c>
      <c r="P97" s="95" t="s">
        <v>245</v>
      </c>
      <c r="Q97" s="95" t="s">
        <v>246</v>
      </c>
      <c r="R97" s="95" t="s">
        <v>247</v>
      </c>
      <c r="S97" s="95" t="s">
        <v>248</v>
      </c>
      <c r="T97" s="96" t="s">
        <v>249</v>
      </c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</row>
    <row r="98" spans="1:63" s="2" customFormat="1" ht="22.8" customHeight="1">
      <c r="A98" s="40"/>
      <c r="B98" s="41"/>
      <c r="C98" s="101" t="s">
        <v>250</v>
      </c>
      <c r="D98" s="42"/>
      <c r="E98" s="42"/>
      <c r="F98" s="42"/>
      <c r="G98" s="42"/>
      <c r="H98" s="42"/>
      <c r="I98" s="42"/>
      <c r="J98" s="195">
        <f>BK98</f>
        <v>0</v>
      </c>
      <c r="K98" s="42"/>
      <c r="L98" s="46"/>
      <c r="M98" s="97"/>
      <c r="N98" s="196"/>
      <c r="O98" s="98"/>
      <c r="P98" s="197">
        <f>P99+P148+P192+P225+P249+P258+P262</f>
        <v>0</v>
      </c>
      <c r="Q98" s="98"/>
      <c r="R98" s="197">
        <f>R99+R148+R192+R225+R249+R258+R262</f>
        <v>0</v>
      </c>
      <c r="S98" s="98"/>
      <c r="T98" s="198">
        <f>T99+T148+T192+T225+T249+T258+T262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68</v>
      </c>
      <c r="AU98" s="19" t="s">
        <v>218</v>
      </c>
      <c r="BK98" s="199">
        <f>BK99+BK148+BK192+BK225+BK249+BK258+BK262</f>
        <v>0</v>
      </c>
    </row>
    <row r="99" spans="1:63" s="12" customFormat="1" ht="25.9" customHeight="1">
      <c r="A99" s="12"/>
      <c r="B99" s="200"/>
      <c r="C99" s="201"/>
      <c r="D99" s="202" t="s">
        <v>68</v>
      </c>
      <c r="E99" s="203" t="s">
        <v>3426</v>
      </c>
      <c r="F99" s="203" t="s">
        <v>3427</v>
      </c>
      <c r="G99" s="201"/>
      <c r="H99" s="201"/>
      <c r="I99" s="204"/>
      <c r="J99" s="205">
        <f>BK99</f>
        <v>0</v>
      </c>
      <c r="K99" s="201"/>
      <c r="L99" s="206"/>
      <c r="M99" s="207"/>
      <c r="N99" s="208"/>
      <c r="O99" s="208"/>
      <c r="P99" s="209">
        <f>SUM(P100:P147)</f>
        <v>0</v>
      </c>
      <c r="Q99" s="208"/>
      <c r="R99" s="209">
        <f>SUM(R100:R147)</f>
        <v>0</v>
      </c>
      <c r="S99" s="208"/>
      <c r="T99" s="210">
        <f>SUM(T100:T147)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1" t="s">
        <v>76</v>
      </c>
      <c r="AT99" s="212" t="s">
        <v>68</v>
      </c>
      <c r="AU99" s="212" t="s">
        <v>69</v>
      </c>
      <c r="AY99" s="211" t="s">
        <v>252</v>
      </c>
      <c r="BK99" s="213">
        <f>SUM(BK100:BK147)</f>
        <v>0</v>
      </c>
    </row>
    <row r="100" spans="1:65" s="2" customFormat="1" ht="14.4" customHeight="1">
      <c r="A100" s="40"/>
      <c r="B100" s="41"/>
      <c r="C100" s="216" t="s">
        <v>76</v>
      </c>
      <c r="D100" s="216" t="s">
        <v>254</v>
      </c>
      <c r="E100" s="217" t="s">
        <v>955</v>
      </c>
      <c r="F100" s="218" t="s">
        <v>3428</v>
      </c>
      <c r="G100" s="219" t="s">
        <v>2648</v>
      </c>
      <c r="H100" s="220">
        <v>12</v>
      </c>
      <c r="I100" s="221"/>
      <c r="J100" s="222">
        <f>ROUND(I100*H100,2)</f>
        <v>0</v>
      </c>
      <c r="K100" s="218" t="s">
        <v>19</v>
      </c>
      <c r="L100" s="46"/>
      <c r="M100" s="223" t="s">
        <v>19</v>
      </c>
      <c r="N100" s="224" t="s">
        <v>40</v>
      </c>
      <c r="O100" s="86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7" t="s">
        <v>90</v>
      </c>
      <c r="AT100" s="227" t="s">
        <v>254</v>
      </c>
      <c r="AU100" s="227" t="s">
        <v>76</v>
      </c>
      <c r="AY100" s="19" t="s">
        <v>252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9" t="s">
        <v>76</v>
      </c>
      <c r="BK100" s="228">
        <f>ROUND(I100*H100,2)</f>
        <v>0</v>
      </c>
      <c r="BL100" s="19" t="s">
        <v>90</v>
      </c>
      <c r="BM100" s="227" t="s">
        <v>78</v>
      </c>
    </row>
    <row r="101" spans="1:65" s="2" customFormat="1" ht="14.4" customHeight="1">
      <c r="A101" s="40"/>
      <c r="B101" s="41"/>
      <c r="C101" s="216" t="s">
        <v>78</v>
      </c>
      <c r="D101" s="216" t="s">
        <v>254</v>
      </c>
      <c r="E101" s="217" t="s">
        <v>959</v>
      </c>
      <c r="F101" s="218" t="s">
        <v>3429</v>
      </c>
      <c r="G101" s="219" t="s">
        <v>2648</v>
      </c>
      <c r="H101" s="220">
        <v>12</v>
      </c>
      <c r="I101" s="221"/>
      <c r="J101" s="222">
        <f>ROUND(I101*H101,2)</f>
        <v>0</v>
      </c>
      <c r="K101" s="218" t="s">
        <v>19</v>
      </c>
      <c r="L101" s="46"/>
      <c r="M101" s="223" t="s">
        <v>19</v>
      </c>
      <c r="N101" s="224" t="s">
        <v>40</v>
      </c>
      <c r="O101" s="86"/>
      <c r="P101" s="225">
        <f>O101*H101</f>
        <v>0</v>
      </c>
      <c r="Q101" s="225">
        <v>0</v>
      </c>
      <c r="R101" s="225">
        <f>Q101*H101</f>
        <v>0</v>
      </c>
      <c r="S101" s="225">
        <v>0</v>
      </c>
      <c r="T101" s="22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7" t="s">
        <v>90</v>
      </c>
      <c r="AT101" s="227" t="s">
        <v>254</v>
      </c>
      <c r="AU101" s="227" t="s">
        <v>76</v>
      </c>
      <c r="AY101" s="19" t="s">
        <v>252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9" t="s">
        <v>76</v>
      </c>
      <c r="BK101" s="228">
        <f>ROUND(I101*H101,2)</f>
        <v>0</v>
      </c>
      <c r="BL101" s="19" t="s">
        <v>90</v>
      </c>
      <c r="BM101" s="227" t="s">
        <v>90</v>
      </c>
    </row>
    <row r="102" spans="1:65" s="2" customFormat="1" ht="24.15" customHeight="1">
      <c r="A102" s="40"/>
      <c r="B102" s="41"/>
      <c r="C102" s="216" t="s">
        <v>85</v>
      </c>
      <c r="D102" s="216" t="s">
        <v>254</v>
      </c>
      <c r="E102" s="217" t="s">
        <v>964</v>
      </c>
      <c r="F102" s="218" t="s">
        <v>3430</v>
      </c>
      <c r="G102" s="219" t="s">
        <v>2648</v>
      </c>
      <c r="H102" s="220">
        <v>2</v>
      </c>
      <c r="I102" s="221"/>
      <c r="J102" s="222">
        <f>ROUND(I102*H102,2)</f>
        <v>0</v>
      </c>
      <c r="K102" s="218" t="s">
        <v>19</v>
      </c>
      <c r="L102" s="46"/>
      <c r="M102" s="223" t="s">
        <v>19</v>
      </c>
      <c r="N102" s="224" t="s">
        <v>40</v>
      </c>
      <c r="O102" s="86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7" t="s">
        <v>90</v>
      </c>
      <c r="AT102" s="227" t="s">
        <v>254</v>
      </c>
      <c r="AU102" s="227" t="s">
        <v>76</v>
      </c>
      <c r="AY102" s="19" t="s">
        <v>252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76</v>
      </c>
      <c r="BK102" s="228">
        <f>ROUND(I102*H102,2)</f>
        <v>0</v>
      </c>
      <c r="BL102" s="19" t="s">
        <v>90</v>
      </c>
      <c r="BM102" s="227" t="s">
        <v>284</v>
      </c>
    </row>
    <row r="103" spans="1:65" s="2" customFormat="1" ht="14.4" customHeight="1">
      <c r="A103" s="40"/>
      <c r="B103" s="41"/>
      <c r="C103" s="216" t="s">
        <v>90</v>
      </c>
      <c r="D103" s="216" t="s">
        <v>254</v>
      </c>
      <c r="E103" s="217" t="s">
        <v>968</v>
      </c>
      <c r="F103" s="218" t="s">
        <v>3431</v>
      </c>
      <c r="G103" s="219" t="s">
        <v>346</v>
      </c>
      <c r="H103" s="220">
        <v>610</v>
      </c>
      <c r="I103" s="221"/>
      <c r="J103" s="222">
        <f>ROUND(I103*H103,2)</f>
        <v>0</v>
      </c>
      <c r="K103" s="218" t="s">
        <v>19</v>
      </c>
      <c r="L103" s="46"/>
      <c r="M103" s="223" t="s">
        <v>19</v>
      </c>
      <c r="N103" s="224" t="s">
        <v>40</v>
      </c>
      <c r="O103" s="86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7" t="s">
        <v>90</v>
      </c>
      <c r="AT103" s="227" t="s">
        <v>254</v>
      </c>
      <c r="AU103" s="227" t="s">
        <v>76</v>
      </c>
      <c r="AY103" s="19" t="s">
        <v>252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9" t="s">
        <v>76</v>
      </c>
      <c r="BK103" s="228">
        <f>ROUND(I103*H103,2)</f>
        <v>0</v>
      </c>
      <c r="BL103" s="19" t="s">
        <v>90</v>
      </c>
      <c r="BM103" s="227" t="s">
        <v>288</v>
      </c>
    </row>
    <row r="104" spans="1:65" s="2" customFormat="1" ht="14.4" customHeight="1">
      <c r="A104" s="40"/>
      <c r="B104" s="41"/>
      <c r="C104" s="216" t="s">
        <v>121</v>
      </c>
      <c r="D104" s="216" t="s">
        <v>254</v>
      </c>
      <c r="E104" s="217" t="s">
        <v>970</v>
      </c>
      <c r="F104" s="218" t="s">
        <v>3432</v>
      </c>
      <c r="G104" s="219" t="s">
        <v>346</v>
      </c>
      <c r="H104" s="220">
        <v>860</v>
      </c>
      <c r="I104" s="221"/>
      <c r="J104" s="222">
        <f>ROUND(I104*H104,2)</f>
        <v>0</v>
      </c>
      <c r="K104" s="218" t="s">
        <v>19</v>
      </c>
      <c r="L104" s="46"/>
      <c r="M104" s="223" t="s">
        <v>19</v>
      </c>
      <c r="N104" s="224" t="s">
        <v>40</v>
      </c>
      <c r="O104" s="86"/>
      <c r="P104" s="225">
        <f>O104*H104</f>
        <v>0</v>
      </c>
      <c r="Q104" s="225">
        <v>0</v>
      </c>
      <c r="R104" s="225">
        <f>Q104*H104</f>
        <v>0</v>
      </c>
      <c r="S104" s="225">
        <v>0</v>
      </c>
      <c r="T104" s="22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7" t="s">
        <v>90</v>
      </c>
      <c r="AT104" s="227" t="s">
        <v>254</v>
      </c>
      <c r="AU104" s="227" t="s">
        <v>76</v>
      </c>
      <c r="AY104" s="19" t="s">
        <v>252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9" t="s">
        <v>76</v>
      </c>
      <c r="BK104" s="228">
        <f>ROUND(I104*H104,2)</f>
        <v>0</v>
      </c>
      <c r="BL104" s="19" t="s">
        <v>90</v>
      </c>
      <c r="BM104" s="227" t="s">
        <v>309</v>
      </c>
    </row>
    <row r="105" spans="1:65" s="2" customFormat="1" ht="14.4" customHeight="1">
      <c r="A105" s="40"/>
      <c r="B105" s="41"/>
      <c r="C105" s="216" t="s">
        <v>284</v>
      </c>
      <c r="D105" s="216" t="s">
        <v>254</v>
      </c>
      <c r="E105" s="217" t="s">
        <v>976</v>
      </c>
      <c r="F105" s="218" t="s">
        <v>3433</v>
      </c>
      <c r="G105" s="219" t="s">
        <v>2648</v>
      </c>
      <c r="H105" s="220">
        <v>10</v>
      </c>
      <c r="I105" s="221"/>
      <c r="J105" s="222">
        <f>ROUND(I105*H105,2)</f>
        <v>0</v>
      </c>
      <c r="K105" s="218" t="s">
        <v>19</v>
      </c>
      <c r="L105" s="46"/>
      <c r="M105" s="223" t="s">
        <v>19</v>
      </c>
      <c r="N105" s="224" t="s">
        <v>40</v>
      </c>
      <c r="O105" s="86"/>
      <c r="P105" s="225">
        <f>O105*H105</f>
        <v>0</v>
      </c>
      <c r="Q105" s="225">
        <v>0</v>
      </c>
      <c r="R105" s="225">
        <f>Q105*H105</f>
        <v>0</v>
      </c>
      <c r="S105" s="225">
        <v>0</v>
      </c>
      <c r="T105" s="22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7" t="s">
        <v>90</v>
      </c>
      <c r="AT105" s="227" t="s">
        <v>254</v>
      </c>
      <c r="AU105" s="227" t="s">
        <v>76</v>
      </c>
      <c r="AY105" s="19" t="s">
        <v>252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9" t="s">
        <v>76</v>
      </c>
      <c r="BK105" s="228">
        <f>ROUND(I105*H105,2)</f>
        <v>0</v>
      </c>
      <c r="BL105" s="19" t="s">
        <v>90</v>
      </c>
      <c r="BM105" s="227" t="s">
        <v>324</v>
      </c>
    </row>
    <row r="106" spans="1:65" s="2" customFormat="1" ht="14.4" customHeight="1">
      <c r="A106" s="40"/>
      <c r="B106" s="41"/>
      <c r="C106" s="216" t="s">
        <v>291</v>
      </c>
      <c r="D106" s="216" t="s">
        <v>254</v>
      </c>
      <c r="E106" s="217" t="s">
        <v>980</v>
      </c>
      <c r="F106" s="218" t="s">
        <v>3434</v>
      </c>
      <c r="G106" s="219" t="s">
        <v>346</v>
      </c>
      <c r="H106" s="220">
        <v>190</v>
      </c>
      <c r="I106" s="221"/>
      <c r="J106" s="222">
        <f>ROUND(I106*H106,2)</f>
        <v>0</v>
      </c>
      <c r="K106" s="218" t="s">
        <v>19</v>
      </c>
      <c r="L106" s="46"/>
      <c r="M106" s="223" t="s">
        <v>19</v>
      </c>
      <c r="N106" s="224" t="s">
        <v>40</v>
      </c>
      <c r="O106" s="86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7" t="s">
        <v>90</v>
      </c>
      <c r="AT106" s="227" t="s">
        <v>254</v>
      </c>
      <c r="AU106" s="227" t="s">
        <v>76</v>
      </c>
      <c r="AY106" s="19" t="s">
        <v>252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9" t="s">
        <v>76</v>
      </c>
      <c r="BK106" s="228">
        <f>ROUND(I106*H106,2)</f>
        <v>0</v>
      </c>
      <c r="BL106" s="19" t="s">
        <v>90</v>
      </c>
      <c r="BM106" s="227" t="s">
        <v>339</v>
      </c>
    </row>
    <row r="107" spans="1:65" s="2" customFormat="1" ht="14.4" customHeight="1">
      <c r="A107" s="40"/>
      <c r="B107" s="41"/>
      <c r="C107" s="216" t="s">
        <v>288</v>
      </c>
      <c r="D107" s="216" t="s">
        <v>254</v>
      </c>
      <c r="E107" s="217" t="s">
        <v>992</v>
      </c>
      <c r="F107" s="218" t="s">
        <v>3435</v>
      </c>
      <c r="G107" s="219" t="s">
        <v>346</v>
      </c>
      <c r="H107" s="220">
        <v>50</v>
      </c>
      <c r="I107" s="221"/>
      <c r="J107" s="222">
        <f>ROUND(I107*H107,2)</f>
        <v>0</v>
      </c>
      <c r="K107" s="218" t="s">
        <v>19</v>
      </c>
      <c r="L107" s="46"/>
      <c r="M107" s="223" t="s">
        <v>19</v>
      </c>
      <c r="N107" s="224" t="s">
        <v>40</v>
      </c>
      <c r="O107" s="86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7" t="s">
        <v>90</v>
      </c>
      <c r="AT107" s="227" t="s">
        <v>254</v>
      </c>
      <c r="AU107" s="227" t="s">
        <v>76</v>
      </c>
      <c r="AY107" s="19" t="s">
        <v>252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9" t="s">
        <v>76</v>
      </c>
      <c r="BK107" s="228">
        <f>ROUND(I107*H107,2)</f>
        <v>0</v>
      </c>
      <c r="BL107" s="19" t="s">
        <v>90</v>
      </c>
      <c r="BM107" s="227" t="s">
        <v>349</v>
      </c>
    </row>
    <row r="108" spans="1:65" s="2" customFormat="1" ht="14.4" customHeight="1">
      <c r="A108" s="40"/>
      <c r="B108" s="41"/>
      <c r="C108" s="216" t="s">
        <v>304</v>
      </c>
      <c r="D108" s="216" t="s">
        <v>254</v>
      </c>
      <c r="E108" s="217" t="s">
        <v>997</v>
      </c>
      <c r="F108" s="218" t="s">
        <v>3436</v>
      </c>
      <c r="G108" s="219" t="s">
        <v>2648</v>
      </c>
      <c r="H108" s="220">
        <v>280</v>
      </c>
      <c r="I108" s="221"/>
      <c r="J108" s="222">
        <f>ROUND(I108*H108,2)</f>
        <v>0</v>
      </c>
      <c r="K108" s="218" t="s">
        <v>19</v>
      </c>
      <c r="L108" s="46"/>
      <c r="M108" s="223" t="s">
        <v>19</v>
      </c>
      <c r="N108" s="224" t="s">
        <v>40</v>
      </c>
      <c r="O108" s="86"/>
      <c r="P108" s="225">
        <f>O108*H108</f>
        <v>0</v>
      </c>
      <c r="Q108" s="225">
        <v>0</v>
      </c>
      <c r="R108" s="225">
        <f>Q108*H108</f>
        <v>0</v>
      </c>
      <c r="S108" s="225">
        <v>0</v>
      </c>
      <c r="T108" s="22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7" t="s">
        <v>90</v>
      </c>
      <c r="AT108" s="227" t="s">
        <v>254</v>
      </c>
      <c r="AU108" s="227" t="s">
        <v>76</v>
      </c>
      <c r="AY108" s="19" t="s">
        <v>252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9" t="s">
        <v>76</v>
      </c>
      <c r="BK108" s="228">
        <f>ROUND(I108*H108,2)</f>
        <v>0</v>
      </c>
      <c r="BL108" s="19" t="s">
        <v>90</v>
      </c>
      <c r="BM108" s="227" t="s">
        <v>360</v>
      </c>
    </row>
    <row r="109" spans="1:65" s="2" customFormat="1" ht="24.15" customHeight="1">
      <c r="A109" s="40"/>
      <c r="B109" s="41"/>
      <c r="C109" s="216" t="s">
        <v>309</v>
      </c>
      <c r="D109" s="216" t="s">
        <v>254</v>
      </c>
      <c r="E109" s="217" t="s">
        <v>1001</v>
      </c>
      <c r="F109" s="218" t="s">
        <v>3437</v>
      </c>
      <c r="G109" s="219" t="s">
        <v>346</v>
      </c>
      <c r="H109" s="220">
        <v>245</v>
      </c>
      <c r="I109" s="221"/>
      <c r="J109" s="222">
        <f>ROUND(I109*H109,2)</f>
        <v>0</v>
      </c>
      <c r="K109" s="218" t="s">
        <v>19</v>
      </c>
      <c r="L109" s="46"/>
      <c r="M109" s="223" t="s">
        <v>19</v>
      </c>
      <c r="N109" s="224" t="s">
        <v>40</v>
      </c>
      <c r="O109" s="86"/>
      <c r="P109" s="225">
        <f>O109*H109</f>
        <v>0</v>
      </c>
      <c r="Q109" s="225">
        <v>0</v>
      </c>
      <c r="R109" s="225">
        <f>Q109*H109</f>
        <v>0</v>
      </c>
      <c r="S109" s="225">
        <v>0</v>
      </c>
      <c r="T109" s="22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7" t="s">
        <v>90</v>
      </c>
      <c r="AT109" s="227" t="s">
        <v>254</v>
      </c>
      <c r="AU109" s="227" t="s">
        <v>76</v>
      </c>
      <c r="AY109" s="19" t="s">
        <v>252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9" t="s">
        <v>76</v>
      </c>
      <c r="BK109" s="228">
        <f>ROUND(I109*H109,2)</f>
        <v>0</v>
      </c>
      <c r="BL109" s="19" t="s">
        <v>90</v>
      </c>
      <c r="BM109" s="227" t="s">
        <v>377</v>
      </c>
    </row>
    <row r="110" spans="1:65" s="2" customFormat="1" ht="14.4" customHeight="1">
      <c r="A110" s="40"/>
      <c r="B110" s="41"/>
      <c r="C110" s="216" t="s">
        <v>313</v>
      </c>
      <c r="D110" s="216" t="s">
        <v>254</v>
      </c>
      <c r="E110" s="217" t="s">
        <v>1005</v>
      </c>
      <c r="F110" s="218" t="s">
        <v>3438</v>
      </c>
      <c r="G110" s="219" t="s">
        <v>2648</v>
      </c>
      <c r="H110" s="220">
        <v>6</v>
      </c>
      <c r="I110" s="221"/>
      <c r="J110" s="222">
        <f>ROUND(I110*H110,2)</f>
        <v>0</v>
      </c>
      <c r="K110" s="218" t="s">
        <v>19</v>
      </c>
      <c r="L110" s="46"/>
      <c r="M110" s="223" t="s">
        <v>19</v>
      </c>
      <c r="N110" s="224" t="s">
        <v>40</v>
      </c>
      <c r="O110" s="86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7" t="s">
        <v>90</v>
      </c>
      <c r="AT110" s="227" t="s">
        <v>254</v>
      </c>
      <c r="AU110" s="227" t="s">
        <v>76</v>
      </c>
      <c r="AY110" s="19" t="s">
        <v>252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9" t="s">
        <v>76</v>
      </c>
      <c r="BK110" s="228">
        <f>ROUND(I110*H110,2)</f>
        <v>0</v>
      </c>
      <c r="BL110" s="19" t="s">
        <v>90</v>
      </c>
      <c r="BM110" s="227" t="s">
        <v>395</v>
      </c>
    </row>
    <row r="111" spans="1:65" s="2" customFormat="1" ht="14.4" customHeight="1">
      <c r="A111" s="40"/>
      <c r="B111" s="41"/>
      <c r="C111" s="216" t="s">
        <v>324</v>
      </c>
      <c r="D111" s="216" t="s">
        <v>254</v>
      </c>
      <c r="E111" s="217" t="s">
        <v>1010</v>
      </c>
      <c r="F111" s="218" t="s">
        <v>3439</v>
      </c>
      <c r="G111" s="219" t="s">
        <v>2648</v>
      </c>
      <c r="H111" s="220">
        <v>800</v>
      </c>
      <c r="I111" s="221"/>
      <c r="J111" s="222">
        <f>ROUND(I111*H111,2)</f>
        <v>0</v>
      </c>
      <c r="K111" s="218" t="s">
        <v>19</v>
      </c>
      <c r="L111" s="46"/>
      <c r="M111" s="223" t="s">
        <v>19</v>
      </c>
      <c r="N111" s="224" t="s">
        <v>40</v>
      </c>
      <c r="O111" s="86"/>
      <c r="P111" s="225">
        <f>O111*H111</f>
        <v>0</v>
      </c>
      <c r="Q111" s="225">
        <v>0</v>
      </c>
      <c r="R111" s="225">
        <f>Q111*H111</f>
        <v>0</v>
      </c>
      <c r="S111" s="225">
        <v>0</v>
      </c>
      <c r="T111" s="22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7" t="s">
        <v>90</v>
      </c>
      <c r="AT111" s="227" t="s">
        <v>254</v>
      </c>
      <c r="AU111" s="227" t="s">
        <v>76</v>
      </c>
      <c r="AY111" s="19" t="s">
        <v>252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9" t="s">
        <v>76</v>
      </c>
      <c r="BK111" s="228">
        <f>ROUND(I111*H111,2)</f>
        <v>0</v>
      </c>
      <c r="BL111" s="19" t="s">
        <v>90</v>
      </c>
      <c r="BM111" s="227" t="s">
        <v>404</v>
      </c>
    </row>
    <row r="112" spans="1:65" s="2" customFormat="1" ht="14.4" customHeight="1">
      <c r="A112" s="40"/>
      <c r="B112" s="41"/>
      <c r="C112" s="216" t="s">
        <v>334</v>
      </c>
      <c r="D112" s="216" t="s">
        <v>254</v>
      </c>
      <c r="E112" s="217" t="s">
        <v>1016</v>
      </c>
      <c r="F112" s="218" t="s">
        <v>3440</v>
      </c>
      <c r="G112" s="219" t="s">
        <v>2648</v>
      </c>
      <c r="H112" s="220">
        <v>100</v>
      </c>
      <c r="I112" s="221"/>
      <c r="J112" s="222">
        <f>ROUND(I112*H112,2)</f>
        <v>0</v>
      </c>
      <c r="K112" s="218" t="s">
        <v>19</v>
      </c>
      <c r="L112" s="46"/>
      <c r="M112" s="223" t="s">
        <v>19</v>
      </c>
      <c r="N112" s="224" t="s">
        <v>40</v>
      </c>
      <c r="O112" s="86"/>
      <c r="P112" s="225">
        <f>O112*H112</f>
        <v>0</v>
      </c>
      <c r="Q112" s="225">
        <v>0</v>
      </c>
      <c r="R112" s="225">
        <f>Q112*H112</f>
        <v>0</v>
      </c>
      <c r="S112" s="225">
        <v>0</v>
      </c>
      <c r="T112" s="22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7" t="s">
        <v>90</v>
      </c>
      <c r="AT112" s="227" t="s">
        <v>254</v>
      </c>
      <c r="AU112" s="227" t="s">
        <v>76</v>
      </c>
      <c r="AY112" s="19" t="s">
        <v>252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9" t="s">
        <v>76</v>
      </c>
      <c r="BK112" s="228">
        <f>ROUND(I112*H112,2)</f>
        <v>0</v>
      </c>
      <c r="BL112" s="19" t="s">
        <v>90</v>
      </c>
      <c r="BM112" s="227" t="s">
        <v>417</v>
      </c>
    </row>
    <row r="113" spans="1:65" s="2" customFormat="1" ht="14.4" customHeight="1">
      <c r="A113" s="40"/>
      <c r="B113" s="41"/>
      <c r="C113" s="216" t="s">
        <v>339</v>
      </c>
      <c r="D113" s="216" t="s">
        <v>254</v>
      </c>
      <c r="E113" s="217" t="s">
        <v>1021</v>
      </c>
      <c r="F113" s="218" t="s">
        <v>3441</v>
      </c>
      <c r="G113" s="219" t="s">
        <v>346</v>
      </c>
      <c r="H113" s="220">
        <v>38</v>
      </c>
      <c r="I113" s="221"/>
      <c r="J113" s="222">
        <f>ROUND(I113*H113,2)</f>
        <v>0</v>
      </c>
      <c r="K113" s="218" t="s">
        <v>19</v>
      </c>
      <c r="L113" s="46"/>
      <c r="M113" s="223" t="s">
        <v>19</v>
      </c>
      <c r="N113" s="224" t="s">
        <v>40</v>
      </c>
      <c r="O113" s="86"/>
      <c r="P113" s="225">
        <f>O113*H113</f>
        <v>0</v>
      </c>
      <c r="Q113" s="225">
        <v>0</v>
      </c>
      <c r="R113" s="225">
        <f>Q113*H113</f>
        <v>0</v>
      </c>
      <c r="S113" s="225">
        <v>0</v>
      </c>
      <c r="T113" s="22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7" t="s">
        <v>90</v>
      </c>
      <c r="AT113" s="227" t="s">
        <v>254</v>
      </c>
      <c r="AU113" s="227" t="s">
        <v>76</v>
      </c>
      <c r="AY113" s="19" t="s">
        <v>252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9" t="s">
        <v>76</v>
      </c>
      <c r="BK113" s="228">
        <f>ROUND(I113*H113,2)</f>
        <v>0</v>
      </c>
      <c r="BL113" s="19" t="s">
        <v>90</v>
      </c>
      <c r="BM113" s="227" t="s">
        <v>425</v>
      </c>
    </row>
    <row r="114" spans="1:65" s="2" customFormat="1" ht="14.4" customHeight="1">
      <c r="A114" s="40"/>
      <c r="B114" s="41"/>
      <c r="C114" s="216" t="s">
        <v>8</v>
      </c>
      <c r="D114" s="216" t="s">
        <v>254</v>
      </c>
      <c r="E114" s="217" t="s">
        <v>1025</v>
      </c>
      <c r="F114" s="218" t="s">
        <v>3442</v>
      </c>
      <c r="G114" s="219" t="s">
        <v>346</v>
      </c>
      <c r="H114" s="220">
        <v>35</v>
      </c>
      <c r="I114" s="221"/>
      <c r="J114" s="222">
        <f>ROUND(I114*H114,2)</f>
        <v>0</v>
      </c>
      <c r="K114" s="218" t="s">
        <v>19</v>
      </c>
      <c r="L114" s="46"/>
      <c r="M114" s="223" t="s">
        <v>19</v>
      </c>
      <c r="N114" s="224" t="s">
        <v>40</v>
      </c>
      <c r="O114" s="86"/>
      <c r="P114" s="225">
        <f>O114*H114</f>
        <v>0</v>
      </c>
      <c r="Q114" s="225">
        <v>0</v>
      </c>
      <c r="R114" s="225">
        <f>Q114*H114</f>
        <v>0</v>
      </c>
      <c r="S114" s="225">
        <v>0</v>
      </c>
      <c r="T114" s="22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7" t="s">
        <v>90</v>
      </c>
      <c r="AT114" s="227" t="s">
        <v>254</v>
      </c>
      <c r="AU114" s="227" t="s">
        <v>76</v>
      </c>
      <c r="AY114" s="19" t="s">
        <v>252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9" t="s">
        <v>76</v>
      </c>
      <c r="BK114" s="228">
        <f>ROUND(I114*H114,2)</f>
        <v>0</v>
      </c>
      <c r="BL114" s="19" t="s">
        <v>90</v>
      </c>
      <c r="BM114" s="227" t="s">
        <v>433</v>
      </c>
    </row>
    <row r="115" spans="1:65" s="2" customFormat="1" ht="14.4" customHeight="1">
      <c r="A115" s="40"/>
      <c r="B115" s="41"/>
      <c r="C115" s="216" t="s">
        <v>349</v>
      </c>
      <c r="D115" s="216" t="s">
        <v>254</v>
      </c>
      <c r="E115" s="217" t="s">
        <v>1031</v>
      </c>
      <c r="F115" s="218" t="s">
        <v>3443</v>
      </c>
      <c r="G115" s="219" t="s">
        <v>346</v>
      </c>
      <c r="H115" s="220">
        <v>35</v>
      </c>
      <c r="I115" s="221"/>
      <c r="J115" s="222">
        <f>ROUND(I115*H115,2)</f>
        <v>0</v>
      </c>
      <c r="K115" s="218" t="s">
        <v>19</v>
      </c>
      <c r="L115" s="46"/>
      <c r="M115" s="223" t="s">
        <v>19</v>
      </c>
      <c r="N115" s="224" t="s">
        <v>40</v>
      </c>
      <c r="O115" s="86"/>
      <c r="P115" s="225">
        <f>O115*H115</f>
        <v>0</v>
      </c>
      <c r="Q115" s="225">
        <v>0</v>
      </c>
      <c r="R115" s="225">
        <f>Q115*H115</f>
        <v>0</v>
      </c>
      <c r="S115" s="225">
        <v>0</v>
      </c>
      <c r="T115" s="22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7" t="s">
        <v>90</v>
      </c>
      <c r="AT115" s="227" t="s">
        <v>254</v>
      </c>
      <c r="AU115" s="227" t="s">
        <v>76</v>
      </c>
      <c r="AY115" s="19" t="s">
        <v>252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9" t="s">
        <v>76</v>
      </c>
      <c r="BK115" s="228">
        <f>ROUND(I115*H115,2)</f>
        <v>0</v>
      </c>
      <c r="BL115" s="19" t="s">
        <v>90</v>
      </c>
      <c r="BM115" s="227" t="s">
        <v>441</v>
      </c>
    </row>
    <row r="116" spans="1:65" s="2" customFormat="1" ht="14.4" customHeight="1">
      <c r="A116" s="40"/>
      <c r="B116" s="41"/>
      <c r="C116" s="216" t="s">
        <v>353</v>
      </c>
      <c r="D116" s="216" t="s">
        <v>254</v>
      </c>
      <c r="E116" s="217" t="s">
        <v>1036</v>
      </c>
      <c r="F116" s="218" t="s">
        <v>3444</v>
      </c>
      <c r="G116" s="219" t="s">
        <v>346</v>
      </c>
      <c r="H116" s="220">
        <v>35</v>
      </c>
      <c r="I116" s="221"/>
      <c r="J116" s="222">
        <f>ROUND(I116*H116,2)</f>
        <v>0</v>
      </c>
      <c r="K116" s="218" t="s">
        <v>19</v>
      </c>
      <c r="L116" s="46"/>
      <c r="M116" s="223" t="s">
        <v>19</v>
      </c>
      <c r="N116" s="224" t="s">
        <v>40</v>
      </c>
      <c r="O116" s="86"/>
      <c r="P116" s="225">
        <f>O116*H116</f>
        <v>0</v>
      </c>
      <c r="Q116" s="225">
        <v>0</v>
      </c>
      <c r="R116" s="225">
        <f>Q116*H116</f>
        <v>0</v>
      </c>
      <c r="S116" s="225">
        <v>0</v>
      </c>
      <c r="T116" s="22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7" t="s">
        <v>90</v>
      </c>
      <c r="AT116" s="227" t="s">
        <v>254</v>
      </c>
      <c r="AU116" s="227" t="s">
        <v>76</v>
      </c>
      <c r="AY116" s="19" t="s">
        <v>252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9" t="s">
        <v>76</v>
      </c>
      <c r="BK116" s="228">
        <f>ROUND(I116*H116,2)</f>
        <v>0</v>
      </c>
      <c r="BL116" s="19" t="s">
        <v>90</v>
      </c>
      <c r="BM116" s="227" t="s">
        <v>449</v>
      </c>
    </row>
    <row r="117" spans="1:65" s="2" customFormat="1" ht="14.4" customHeight="1">
      <c r="A117" s="40"/>
      <c r="B117" s="41"/>
      <c r="C117" s="216" t="s">
        <v>360</v>
      </c>
      <c r="D117" s="216" t="s">
        <v>254</v>
      </c>
      <c r="E117" s="217" t="s">
        <v>1041</v>
      </c>
      <c r="F117" s="218" t="s">
        <v>3445</v>
      </c>
      <c r="G117" s="219" t="s">
        <v>346</v>
      </c>
      <c r="H117" s="220">
        <v>35</v>
      </c>
      <c r="I117" s="221"/>
      <c r="J117" s="222">
        <f>ROUND(I117*H117,2)</f>
        <v>0</v>
      </c>
      <c r="K117" s="218" t="s">
        <v>19</v>
      </c>
      <c r="L117" s="46"/>
      <c r="M117" s="223" t="s">
        <v>19</v>
      </c>
      <c r="N117" s="224" t="s">
        <v>40</v>
      </c>
      <c r="O117" s="86"/>
      <c r="P117" s="225">
        <f>O117*H117</f>
        <v>0</v>
      </c>
      <c r="Q117" s="225">
        <v>0</v>
      </c>
      <c r="R117" s="225">
        <f>Q117*H117</f>
        <v>0</v>
      </c>
      <c r="S117" s="225">
        <v>0</v>
      </c>
      <c r="T117" s="22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7" t="s">
        <v>90</v>
      </c>
      <c r="AT117" s="227" t="s">
        <v>254</v>
      </c>
      <c r="AU117" s="227" t="s">
        <v>76</v>
      </c>
      <c r="AY117" s="19" t="s">
        <v>252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9" t="s">
        <v>76</v>
      </c>
      <c r="BK117" s="228">
        <f>ROUND(I117*H117,2)</f>
        <v>0</v>
      </c>
      <c r="BL117" s="19" t="s">
        <v>90</v>
      </c>
      <c r="BM117" s="227" t="s">
        <v>457</v>
      </c>
    </row>
    <row r="118" spans="1:65" s="2" customFormat="1" ht="14.4" customHeight="1">
      <c r="A118" s="40"/>
      <c r="B118" s="41"/>
      <c r="C118" s="216" t="s">
        <v>366</v>
      </c>
      <c r="D118" s="216" t="s">
        <v>254</v>
      </c>
      <c r="E118" s="217" t="s">
        <v>1046</v>
      </c>
      <c r="F118" s="218" t="s">
        <v>3446</v>
      </c>
      <c r="G118" s="219" t="s">
        <v>2849</v>
      </c>
      <c r="H118" s="220">
        <v>12</v>
      </c>
      <c r="I118" s="221"/>
      <c r="J118" s="222">
        <f>ROUND(I118*H118,2)</f>
        <v>0</v>
      </c>
      <c r="K118" s="218" t="s">
        <v>19</v>
      </c>
      <c r="L118" s="46"/>
      <c r="M118" s="223" t="s">
        <v>19</v>
      </c>
      <c r="N118" s="224" t="s">
        <v>40</v>
      </c>
      <c r="O118" s="86"/>
      <c r="P118" s="225">
        <f>O118*H118</f>
        <v>0</v>
      </c>
      <c r="Q118" s="225">
        <v>0</v>
      </c>
      <c r="R118" s="225">
        <f>Q118*H118</f>
        <v>0</v>
      </c>
      <c r="S118" s="225">
        <v>0</v>
      </c>
      <c r="T118" s="22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7" t="s">
        <v>90</v>
      </c>
      <c r="AT118" s="227" t="s">
        <v>254</v>
      </c>
      <c r="AU118" s="227" t="s">
        <v>76</v>
      </c>
      <c r="AY118" s="19" t="s">
        <v>252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9" t="s">
        <v>76</v>
      </c>
      <c r="BK118" s="228">
        <f>ROUND(I118*H118,2)</f>
        <v>0</v>
      </c>
      <c r="BL118" s="19" t="s">
        <v>90</v>
      </c>
      <c r="BM118" s="227" t="s">
        <v>465</v>
      </c>
    </row>
    <row r="119" spans="1:65" s="2" customFormat="1" ht="14.4" customHeight="1">
      <c r="A119" s="40"/>
      <c r="B119" s="41"/>
      <c r="C119" s="216" t="s">
        <v>377</v>
      </c>
      <c r="D119" s="216" t="s">
        <v>254</v>
      </c>
      <c r="E119" s="217" t="s">
        <v>1054</v>
      </c>
      <c r="F119" s="218" t="s">
        <v>3447</v>
      </c>
      <c r="G119" s="219" t="s">
        <v>2648</v>
      </c>
      <c r="H119" s="220">
        <v>40</v>
      </c>
      <c r="I119" s="221"/>
      <c r="J119" s="222">
        <f>ROUND(I119*H119,2)</f>
        <v>0</v>
      </c>
      <c r="K119" s="218" t="s">
        <v>19</v>
      </c>
      <c r="L119" s="46"/>
      <c r="M119" s="223" t="s">
        <v>19</v>
      </c>
      <c r="N119" s="224" t="s">
        <v>40</v>
      </c>
      <c r="O119" s="86"/>
      <c r="P119" s="225">
        <f>O119*H119</f>
        <v>0</v>
      </c>
      <c r="Q119" s="225">
        <v>0</v>
      </c>
      <c r="R119" s="225">
        <f>Q119*H119</f>
        <v>0</v>
      </c>
      <c r="S119" s="225">
        <v>0</v>
      </c>
      <c r="T119" s="22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7" t="s">
        <v>90</v>
      </c>
      <c r="AT119" s="227" t="s">
        <v>254</v>
      </c>
      <c r="AU119" s="227" t="s">
        <v>76</v>
      </c>
      <c r="AY119" s="19" t="s">
        <v>252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9" t="s">
        <v>76</v>
      </c>
      <c r="BK119" s="228">
        <f>ROUND(I119*H119,2)</f>
        <v>0</v>
      </c>
      <c r="BL119" s="19" t="s">
        <v>90</v>
      </c>
      <c r="BM119" s="227" t="s">
        <v>477</v>
      </c>
    </row>
    <row r="120" spans="1:65" s="2" customFormat="1" ht="14.4" customHeight="1">
      <c r="A120" s="40"/>
      <c r="B120" s="41"/>
      <c r="C120" s="216" t="s">
        <v>7</v>
      </c>
      <c r="D120" s="216" t="s">
        <v>254</v>
      </c>
      <c r="E120" s="217" t="s">
        <v>1058</v>
      </c>
      <c r="F120" s="218" t="s">
        <v>3448</v>
      </c>
      <c r="G120" s="219" t="s">
        <v>2648</v>
      </c>
      <c r="H120" s="220">
        <v>22</v>
      </c>
      <c r="I120" s="221"/>
      <c r="J120" s="222">
        <f>ROUND(I120*H120,2)</f>
        <v>0</v>
      </c>
      <c r="K120" s="218" t="s">
        <v>19</v>
      </c>
      <c r="L120" s="46"/>
      <c r="M120" s="223" t="s">
        <v>19</v>
      </c>
      <c r="N120" s="224" t="s">
        <v>40</v>
      </c>
      <c r="O120" s="86"/>
      <c r="P120" s="225">
        <f>O120*H120</f>
        <v>0</v>
      </c>
      <c r="Q120" s="225">
        <v>0</v>
      </c>
      <c r="R120" s="225">
        <f>Q120*H120</f>
        <v>0</v>
      </c>
      <c r="S120" s="225">
        <v>0</v>
      </c>
      <c r="T120" s="22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7" t="s">
        <v>90</v>
      </c>
      <c r="AT120" s="227" t="s">
        <v>254</v>
      </c>
      <c r="AU120" s="227" t="s">
        <v>76</v>
      </c>
      <c r="AY120" s="19" t="s">
        <v>252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9" t="s">
        <v>76</v>
      </c>
      <c r="BK120" s="228">
        <f>ROUND(I120*H120,2)</f>
        <v>0</v>
      </c>
      <c r="BL120" s="19" t="s">
        <v>90</v>
      </c>
      <c r="BM120" s="227" t="s">
        <v>490</v>
      </c>
    </row>
    <row r="121" spans="1:65" s="2" customFormat="1" ht="14.4" customHeight="1">
      <c r="A121" s="40"/>
      <c r="B121" s="41"/>
      <c r="C121" s="216" t="s">
        <v>395</v>
      </c>
      <c r="D121" s="216" t="s">
        <v>254</v>
      </c>
      <c r="E121" s="217" t="s">
        <v>1062</v>
      </c>
      <c r="F121" s="218" t="s">
        <v>3449</v>
      </c>
      <c r="G121" s="219" t="s">
        <v>2648</v>
      </c>
      <c r="H121" s="220">
        <v>44</v>
      </c>
      <c r="I121" s="221"/>
      <c r="J121" s="222">
        <f>ROUND(I121*H121,2)</f>
        <v>0</v>
      </c>
      <c r="K121" s="218" t="s">
        <v>19</v>
      </c>
      <c r="L121" s="46"/>
      <c r="M121" s="223" t="s">
        <v>19</v>
      </c>
      <c r="N121" s="224" t="s">
        <v>40</v>
      </c>
      <c r="O121" s="86"/>
      <c r="P121" s="225">
        <f>O121*H121</f>
        <v>0</v>
      </c>
      <c r="Q121" s="225">
        <v>0</v>
      </c>
      <c r="R121" s="225">
        <f>Q121*H121</f>
        <v>0</v>
      </c>
      <c r="S121" s="225">
        <v>0</v>
      </c>
      <c r="T121" s="22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7" t="s">
        <v>90</v>
      </c>
      <c r="AT121" s="227" t="s">
        <v>254</v>
      </c>
      <c r="AU121" s="227" t="s">
        <v>76</v>
      </c>
      <c r="AY121" s="19" t="s">
        <v>252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9" t="s">
        <v>76</v>
      </c>
      <c r="BK121" s="228">
        <f>ROUND(I121*H121,2)</f>
        <v>0</v>
      </c>
      <c r="BL121" s="19" t="s">
        <v>90</v>
      </c>
      <c r="BM121" s="227" t="s">
        <v>559</v>
      </c>
    </row>
    <row r="122" spans="1:65" s="2" customFormat="1" ht="14.4" customHeight="1">
      <c r="A122" s="40"/>
      <c r="B122" s="41"/>
      <c r="C122" s="216" t="s">
        <v>399</v>
      </c>
      <c r="D122" s="216" t="s">
        <v>254</v>
      </c>
      <c r="E122" s="217" t="s">
        <v>1066</v>
      </c>
      <c r="F122" s="218" t="s">
        <v>3450</v>
      </c>
      <c r="G122" s="219" t="s">
        <v>2648</v>
      </c>
      <c r="H122" s="220">
        <v>40</v>
      </c>
      <c r="I122" s="221"/>
      <c r="J122" s="222">
        <f>ROUND(I122*H122,2)</f>
        <v>0</v>
      </c>
      <c r="K122" s="218" t="s">
        <v>19</v>
      </c>
      <c r="L122" s="46"/>
      <c r="M122" s="223" t="s">
        <v>19</v>
      </c>
      <c r="N122" s="224" t="s">
        <v>40</v>
      </c>
      <c r="O122" s="86"/>
      <c r="P122" s="225">
        <f>O122*H122</f>
        <v>0</v>
      </c>
      <c r="Q122" s="225">
        <v>0</v>
      </c>
      <c r="R122" s="225">
        <f>Q122*H122</f>
        <v>0</v>
      </c>
      <c r="S122" s="225">
        <v>0</v>
      </c>
      <c r="T122" s="22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7" t="s">
        <v>90</v>
      </c>
      <c r="AT122" s="227" t="s">
        <v>254</v>
      </c>
      <c r="AU122" s="227" t="s">
        <v>76</v>
      </c>
      <c r="AY122" s="19" t="s">
        <v>252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9" t="s">
        <v>76</v>
      </c>
      <c r="BK122" s="228">
        <f>ROUND(I122*H122,2)</f>
        <v>0</v>
      </c>
      <c r="BL122" s="19" t="s">
        <v>90</v>
      </c>
      <c r="BM122" s="227" t="s">
        <v>612</v>
      </c>
    </row>
    <row r="123" spans="1:65" s="2" customFormat="1" ht="14.4" customHeight="1">
      <c r="A123" s="40"/>
      <c r="B123" s="41"/>
      <c r="C123" s="216" t="s">
        <v>404</v>
      </c>
      <c r="D123" s="216" t="s">
        <v>254</v>
      </c>
      <c r="E123" s="217" t="s">
        <v>1068</v>
      </c>
      <c r="F123" s="218" t="s">
        <v>3451</v>
      </c>
      <c r="G123" s="219" t="s">
        <v>2648</v>
      </c>
      <c r="H123" s="220">
        <v>3</v>
      </c>
      <c r="I123" s="221"/>
      <c r="J123" s="222">
        <f>ROUND(I123*H123,2)</f>
        <v>0</v>
      </c>
      <c r="K123" s="218" t="s">
        <v>19</v>
      </c>
      <c r="L123" s="46"/>
      <c r="M123" s="223" t="s">
        <v>19</v>
      </c>
      <c r="N123" s="224" t="s">
        <v>40</v>
      </c>
      <c r="O123" s="86"/>
      <c r="P123" s="225">
        <f>O123*H123</f>
        <v>0</v>
      </c>
      <c r="Q123" s="225">
        <v>0</v>
      </c>
      <c r="R123" s="225">
        <f>Q123*H123</f>
        <v>0</v>
      </c>
      <c r="S123" s="225">
        <v>0</v>
      </c>
      <c r="T123" s="22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7" t="s">
        <v>90</v>
      </c>
      <c r="AT123" s="227" t="s">
        <v>254</v>
      </c>
      <c r="AU123" s="227" t="s">
        <v>76</v>
      </c>
      <c r="AY123" s="19" t="s">
        <v>252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9" t="s">
        <v>76</v>
      </c>
      <c r="BK123" s="228">
        <f>ROUND(I123*H123,2)</f>
        <v>0</v>
      </c>
      <c r="BL123" s="19" t="s">
        <v>90</v>
      </c>
      <c r="BM123" s="227" t="s">
        <v>622</v>
      </c>
    </row>
    <row r="124" spans="1:65" s="2" customFormat="1" ht="14.4" customHeight="1">
      <c r="A124" s="40"/>
      <c r="B124" s="41"/>
      <c r="C124" s="216" t="s">
        <v>410</v>
      </c>
      <c r="D124" s="216" t="s">
        <v>254</v>
      </c>
      <c r="E124" s="217" t="s">
        <v>1072</v>
      </c>
      <c r="F124" s="218" t="s">
        <v>3452</v>
      </c>
      <c r="G124" s="219" t="s">
        <v>2648</v>
      </c>
      <c r="H124" s="220">
        <v>2</v>
      </c>
      <c r="I124" s="221"/>
      <c r="J124" s="222">
        <f>ROUND(I124*H124,2)</f>
        <v>0</v>
      </c>
      <c r="K124" s="218" t="s">
        <v>19</v>
      </c>
      <c r="L124" s="46"/>
      <c r="M124" s="223" t="s">
        <v>19</v>
      </c>
      <c r="N124" s="224" t="s">
        <v>40</v>
      </c>
      <c r="O124" s="86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7" t="s">
        <v>90</v>
      </c>
      <c r="AT124" s="227" t="s">
        <v>254</v>
      </c>
      <c r="AU124" s="227" t="s">
        <v>76</v>
      </c>
      <c r="AY124" s="19" t="s">
        <v>252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9" t="s">
        <v>76</v>
      </c>
      <c r="BK124" s="228">
        <f>ROUND(I124*H124,2)</f>
        <v>0</v>
      </c>
      <c r="BL124" s="19" t="s">
        <v>90</v>
      </c>
      <c r="BM124" s="227" t="s">
        <v>631</v>
      </c>
    </row>
    <row r="125" spans="1:65" s="2" customFormat="1" ht="14.4" customHeight="1">
      <c r="A125" s="40"/>
      <c r="B125" s="41"/>
      <c r="C125" s="216" t="s">
        <v>417</v>
      </c>
      <c r="D125" s="216" t="s">
        <v>254</v>
      </c>
      <c r="E125" s="217" t="s">
        <v>1076</v>
      </c>
      <c r="F125" s="218" t="s">
        <v>3453</v>
      </c>
      <c r="G125" s="219" t="s">
        <v>2648</v>
      </c>
      <c r="H125" s="220">
        <v>6</v>
      </c>
      <c r="I125" s="221"/>
      <c r="J125" s="222">
        <f>ROUND(I125*H125,2)</f>
        <v>0</v>
      </c>
      <c r="K125" s="218" t="s">
        <v>19</v>
      </c>
      <c r="L125" s="46"/>
      <c r="M125" s="223" t="s">
        <v>19</v>
      </c>
      <c r="N125" s="224" t="s">
        <v>40</v>
      </c>
      <c r="O125" s="86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7" t="s">
        <v>90</v>
      </c>
      <c r="AT125" s="227" t="s">
        <v>254</v>
      </c>
      <c r="AU125" s="227" t="s">
        <v>76</v>
      </c>
      <c r="AY125" s="19" t="s">
        <v>252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9" t="s">
        <v>76</v>
      </c>
      <c r="BK125" s="228">
        <f>ROUND(I125*H125,2)</f>
        <v>0</v>
      </c>
      <c r="BL125" s="19" t="s">
        <v>90</v>
      </c>
      <c r="BM125" s="227" t="s">
        <v>666</v>
      </c>
    </row>
    <row r="126" spans="1:65" s="2" customFormat="1" ht="14.4" customHeight="1">
      <c r="A126" s="40"/>
      <c r="B126" s="41"/>
      <c r="C126" s="216" t="s">
        <v>421</v>
      </c>
      <c r="D126" s="216" t="s">
        <v>254</v>
      </c>
      <c r="E126" s="217" t="s">
        <v>1081</v>
      </c>
      <c r="F126" s="218" t="s">
        <v>3454</v>
      </c>
      <c r="G126" s="219" t="s">
        <v>2648</v>
      </c>
      <c r="H126" s="220">
        <v>2</v>
      </c>
      <c r="I126" s="221"/>
      <c r="J126" s="222">
        <f>ROUND(I126*H126,2)</f>
        <v>0</v>
      </c>
      <c r="K126" s="218" t="s">
        <v>19</v>
      </c>
      <c r="L126" s="46"/>
      <c r="M126" s="223" t="s">
        <v>19</v>
      </c>
      <c r="N126" s="224" t="s">
        <v>40</v>
      </c>
      <c r="O126" s="86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7" t="s">
        <v>90</v>
      </c>
      <c r="AT126" s="227" t="s">
        <v>254</v>
      </c>
      <c r="AU126" s="227" t="s">
        <v>76</v>
      </c>
      <c r="AY126" s="19" t="s">
        <v>252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9" t="s">
        <v>76</v>
      </c>
      <c r="BK126" s="228">
        <f>ROUND(I126*H126,2)</f>
        <v>0</v>
      </c>
      <c r="BL126" s="19" t="s">
        <v>90</v>
      </c>
      <c r="BM126" s="227" t="s">
        <v>675</v>
      </c>
    </row>
    <row r="127" spans="1:65" s="2" customFormat="1" ht="14.4" customHeight="1">
      <c r="A127" s="40"/>
      <c r="B127" s="41"/>
      <c r="C127" s="216" t="s">
        <v>425</v>
      </c>
      <c r="D127" s="216" t="s">
        <v>254</v>
      </c>
      <c r="E127" s="217" t="s">
        <v>1086</v>
      </c>
      <c r="F127" s="218" t="s">
        <v>3455</v>
      </c>
      <c r="G127" s="219" t="s">
        <v>2648</v>
      </c>
      <c r="H127" s="220">
        <v>1</v>
      </c>
      <c r="I127" s="221"/>
      <c r="J127" s="222">
        <f>ROUND(I127*H127,2)</f>
        <v>0</v>
      </c>
      <c r="K127" s="218" t="s">
        <v>19</v>
      </c>
      <c r="L127" s="46"/>
      <c r="M127" s="223" t="s">
        <v>19</v>
      </c>
      <c r="N127" s="224" t="s">
        <v>40</v>
      </c>
      <c r="O127" s="86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7" t="s">
        <v>90</v>
      </c>
      <c r="AT127" s="227" t="s">
        <v>254</v>
      </c>
      <c r="AU127" s="227" t="s">
        <v>76</v>
      </c>
      <c r="AY127" s="19" t="s">
        <v>252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9" t="s">
        <v>76</v>
      </c>
      <c r="BK127" s="228">
        <f>ROUND(I127*H127,2)</f>
        <v>0</v>
      </c>
      <c r="BL127" s="19" t="s">
        <v>90</v>
      </c>
      <c r="BM127" s="227" t="s">
        <v>692</v>
      </c>
    </row>
    <row r="128" spans="1:65" s="2" customFormat="1" ht="14.4" customHeight="1">
      <c r="A128" s="40"/>
      <c r="B128" s="41"/>
      <c r="C128" s="216" t="s">
        <v>429</v>
      </c>
      <c r="D128" s="216" t="s">
        <v>254</v>
      </c>
      <c r="E128" s="217" t="s">
        <v>1091</v>
      </c>
      <c r="F128" s="218" t="s">
        <v>3456</v>
      </c>
      <c r="G128" s="219" t="s">
        <v>2648</v>
      </c>
      <c r="H128" s="220">
        <v>1</v>
      </c>
      <c r="I128" s="221"/>
      <c r="J128" s="222">
        <f>ROUND(I128*H128,2)</f>
        <v>0</v>
      </c>
      <c r="K128" s="218" t="s">
        <v>19</v>
      </c>
      <c r="L128" s="46"/>
      <c r="M128" s="223" t="s">
        <v>19</v>
      </c>
      <c r="N128" s="224" t="s">
        <v>40</v>
      </c>
      <c r="O128" s="86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7" t="s">
        <v>90</v>
      </c>
      <c r="AT128" s="227" t="s">
        <v>254</v>
      </c>
      <c r="AU128" s="227" t="s">
        <v>76</v>
      </c>
      <c r="AY128" s="19" t="s">
        <v>252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9" t="s">
        <v>76</v>
      </c>
      <c r="BK128" s="228">
        <f>ROUND(I128*H128,2)</f>
        <v>0</v>
      </c>
      <c r="BL128" s="19" t="s">
        <v>90</v>
      </c>
      <c r="BM128" s="227" t="s">
        <v>705</v>
      </c>
    </row>
    <row r="129" spans="1:65" s="2" customFormat="1" ht="14.4" customHeight="1">
      <c r="A129" s="40"/>
      <c r="B129" s="41"/>
      <c r="C129" s="216" t="s">
        <v>433</v>
      </c>
      <c r="D129" s="216" t="s">
        <v>254</v>
      </c>
      <c r="E129" s="217" t="s">
        <v>1096</v>
      </c>
      <c r="F129" s="218" t="s">
        <v>3457</v>
      </c>
      <c r="G129" s="219" t="s">
        <v>2648</v>
      </c>
      <c r="H129" s="220">
        <v>1</v>
      </c>
      <c r="I129" s="221"/>
      <c r="J129" s="222">
        <f>ROUND(I129*H129,2)</f>
        <v>0</v>
      </c>
      <c r="K129" s="218" t="s">
        <v>19</v>
      </c>
      <c r="L129" s="46"/>
      <c r="M129" s="223" t="s">
        <v>19</v>
      </c>
      <c r="N129" s="224" t="s">
        <v>40</v>
      </c>
      <c r="O129" s="86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7" t="s">
        <v>90</v>
      </c>
      <c r="AT129" s="227" t="s">
        <v>254</v>
      </c>
      <c r="AU129" s="227" t="s">
        <v>76</v>
      </c>
      <c r="AY129" s="19" t="s">
        <v>252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9" t="s">
        <v>76</v>
      </c>
      <c r="BK129" s="228">
        <f>ROUND(I129*H129,2)</f>
        <v>0</v>
      </c>
      <c r="BL129" s="19" t="s">
        <v>90</v>
      </c>
      <c r="BM129" s="227" t="s">
        <v>757</v>
      </c>
    </row>
    <row r="130" spans="1:65" s="2" customFormat="1" ht="14.4" customHeight="1">
      <c r="A130" s="40"/>
      <c r="B130" s="41"/>
      <c r="C130" s="216" t="s">
        <v>437</v>
      </c>
      <c r="D130" s="216" t="s">
        <v>254</v>
      </c>
      <c r="E130" s="217" t="s">
        <v>1101</v>
      </c>
      <c r="F130" s="218" t="s">
        <v>3458</v>
      </c>
      <c r="G130" s="219" t="s">
        <v>2648</v>
      </c>
      <c r="H130" s="220">
        <v>1</v>
      </c>
      <c r="I130" s="221"/>
      <c r="J130" s="222">
        <f>ROUND(I130*H130,2)</f>
        <v>0</v>
      </c>
      <c r="K130" s="218" t="s">
        <v>19</v>
      </c>
      <c r="L130" s="46"/>
      <c r="M130" s="223" t="s">
        <v>19</v>
      </c>
      <c r="N130" s="224" t="s">
        <v>40</v>
      </c>
      <c r="O130" s="86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7" t="s">
        <v>90</v>
      </c>
      <c r="AT130" s="227" t="s">
        <v>254</v>
      </c>
      <c r="AU130" s="227" t="s">
        <v>76</v>
      </c>
      <c r="AY130" s="19" t="s">
        <v>252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9" t="s">
        <v>76</v>
      </c>
      <c r="BK130" s="228">
        <f>ROUND(I130*H130,2)</f>
        <v>0</v>
      </c>
      <c r="BL130" s="19" t="s">
        <v>90</v>
      </c>
      <c r="BM130" s="227" t="s">
        <v>765</v>
      </c>
    </row>
    <row r="131" spans="1:65" s="2" customFormat="1" ht="14.4" customHeight="1">
      <c r="A131" s="40"/>
      <c r="B131" s="41"/>
      <c r="C131" s="216" t="s">
        <v>441</v>
      </c>
      <c r="D131" s="216" t="s">
        <v>254</v>
      </c>
      <c r="E131" s="217" t="s">
        <v>1105</v>
      </c>
      <c r="F131" s="218" t="s">
        <v>3459</v>
      </c>
      <c r="G131" s="219" t="s">
        <v>2648</v>
      </c>
      <c r="H131" s="220">
        <v>2</v>
      </c>
      <c r="I131" s="221"/>
      <c r="J131" s="222">
        <f>ROUND(I131*H131,2)</f>
        <v>0</v>
      </c>
      <c r="K131" s="218" t="s">
        <v>19</v>
      </c>
      <c r="L131" s="46"/>
      <c r="M131" s="223" t="s">
        <v>19</v>
      </c>
      <c r="N131" s="224" t="s">
        <v>40</v>
      </c>
      <c r="O131" s="86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7" t="s">
        <v>90</v>
      </c>
      <c r="AT131" s="227" t="s">
        <v>254</v>
      </c>
      <c r="AU131" s="227" t="s">
        <v>76</v>
      </c>
      <c r="AY131" s="19" t="s">
        <v>252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9" t="s">
        <v>76</v>
      </c>
      <c r="BK131" s="228">
        <f>ROUND(I131*H131,2)</f>
        <v>0</v>
      </c>
      <c r="BL131" s="19" t="s">
        <v>90</v>
      </c>
      <c r="BM131" s="227" t="s">
        <v>777</v>
      </c>
    </row>
    <row r="132" spans="1:65" s="2" customFormat="1" ht="14.4" customHeight="1">
      <c r="A132" s="40"/>
      <c r="B132" s="41"/>
      <c r="C132" s="216" t="s">
        <v>445</v>
      </c>
      <c r="D132" s="216" t="s">
        <v>254</v>
      </c>
      <c r="E132" s="217" t="s">
        <v>1110</v>
      </c>
      <c r="F132" s="218" t="s">
        <v>3460</v>
      </c>
      <c r="G132" s="219" t="s">
        <v>2648</v>
      </c>
      <c r="H132" s="220">
        <v>2</v>
      </c>
      <c r="I132" s="221"/>
      <c r="J132" s="222">
        <f>ROUND(I132*H132,2)</f>
        <v>0</v>
      </c>
      <c r="K132" s="218" t="s">
        <v>19</v>
      </c>
      <c r="L132" s="46"/>
      <c r="M132" s="223" t="s">
        <v>19</v>
      </c>
      <c r="N132" s="224" t="s">
        <v>40</v>
      </c>
      <c r="O132" s="86"/>
      <c r="P132" s="225">
        <f>O132*H132</f>
        <v>0</v>
      </c>
      <c r="Q132" s="225">
        <v>0</v>
      </c>
      <c r="R132" s="225">
        <f>Q132*H132</f>
        <v>0</v>
      </c>
      <c r="S132" s="225">
        <v>0</v>
      </c>
      <c r="T132" s="22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7" t="s">
        <v>90</v>
      </c>
      <c r="AT132" s="227" t="s">
        <v>254</v>
      </c>
      <c r="AU132" s="227" t="s">
        <v>76</v>
      </c>
      <c r="AY132" s="19" t="s">
        <v>252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9" t="s">
        <v>76</v>
      </c>
      <c r="BK132" s="228">
        <f>ROUND(I132*H132,2)</f>
        <v>0</v>
      </c>
      <c r="BL132" s="19" t="s">
        <v>90</v>
      </c>
      <c r="BM132" s="227" t="s">
        <v>789</v>
      </c>
    </row>
    <row r="133" spans="1:65" s="2" customFormat="1" ht="14.4" customHeight="1">
      <c r="A133" s="40"/>
      <c r="B133" s="41"/>
      <c r="C133" s="216" t="s">
        <v>449</v>
      </c>
      <c r="D133" s="216" t="s">
        <v>254</v>
      </c>
      <c r="E133" s="217" t="s">
        <v>1116</v>
      </c>
      <c r="F133" s="218" t="s">
        <v>3461</v>
      </c>
      <c r="G133" s="219" t="s">
        <v>2648</v>
      </c>
      <c r="H133" s="220">
        <v>7</v>
      </c>
      <c r="I133" s="221"/>
      <c r="J133" s="222">
        <f>ROUND(I133*H133,2)</f>
        <v>0</v>
      </c>
      <c r="K133" s="218" t="s">
        <v>19</v>
      </c>
      <c r="L133" s="46"/>
      <c r="M133" s="223" t="s">
        <v>19</v>
      </c>
      <c r="N133" s="224" t="s">
        <v>40</v>
      </c>
      <c r="O133" s="86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7" t="s">
        <v>90</v>
      </c>
      <c r="AT133" s="227" t="s">
        <v>254</v>
      </c>
      <c r="AU133" s="227" t="s">
        <v>76</v>
      </c>
      <c r="AY133" s="19" t="s">
        <v>252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9" t="s">
        <v>76</v>
      </c>
      <c r="BK133" s="228">
        <f>ROUND(I133*H133,2)</f>
        <v>0</v>
      </c>
      <c r="BL133" s="19" t="s">
        <v>90</v>
      </c>
      <c r="BM133" s="227" t="s">
        <v>799</v>
      </c>
    </row>
    <row r="134" spans="1:65" s="2" customFormat="1" ht="24.15" customHeight="1">
      <c r="A134" s="40"/>
      <c r="B134" s="41"/>
      <c r="C134" s="216" t="s">
        <v>453</v>
      </c>
      <c r="D134" s="216" t="s">
        <v>254</v>
      </c>
      <c r="E134" s="217" t="s">
        <v>1122</v>
      </c>
      <c r="F134" s="218" t="s">
        <v>3462</v>
      </c>
      <c r="G134" s="219" t="s">
        <v>2648</v>
      </c>
      <c r="H134" s="220">
        <v>1</v>
      </c>
      <c r="I134" s="221"/>
      <c r="J134" s="222">
        <f>ROUND(I134*H134,2)</f>
        <v>0</v>
      </c>
      <c r="K134" s="218" t="s">
        <v>19</v>
      </c>
      <c r="L134" s="46"/>
      <c r="M134" s="223" t="s">
        <v>19</v>
      </c>
      <c r="N134" s="224" t="s">
        <v>40</v>
      </c>
      <c r="O134" s="86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7" t="s">
        <v>90</v>
      </c>
      <c r="AT134" s="227" t="s">
        <v>254</v>
      </c>
      <c r="AU134" s="227" t="s">
        <v>76</v>
      </c>
      <c r="AY134" s="19" t="s">
        <v>252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9" t="s">
        <v>76</v>
      </c>
      <c r="BK134" s="228">
        <f>ROUND(I134*H134,2)</f>
        <v>0</v>
      </c>
      <c r="BL134" s="19" t="s">
        <v>90</v>
      </c>
      <c r="BM134" s="227" t="s">
        <v>810</v>
      </c>
    </row>
    <row r="135" spans="1:65" s="2" customFormat="1" ht="24.15" customHeight="1">
      <c r="A135" s="40"/>
      <c r="B135" s="41"/>
      <c r="C135" s="216" t="s">
        <v>457</v>
      </c>
      <c r="D135" s="216" t="s">
        <v>254</v>
      </c>
      <c r="E135" s="217" t="s">
        <v>1127</v>
      </c>
      <c r="F135" s="218" t="s">
        <v>3463</v>
      </c>
      <c r="G135" s="219" t="s">
        <v>2648</v>
      </c>
      <c r="H135" s="220">
        <v>1</v>
      </c>
      <c r="I135" s="221"/>
      <c r="J135" s="222">
        <f>ROUND(I135*H135,2)</f>
        <v>0</v>
      </c>
      <c r="K135" s="218" t="s">
        <v>19</v>
      </c>
      <c r="L135" s="46"/>
      <c r="M135" s="223" t="s">
        <v>19</v>
      </c>
      <c r="N135" s="224" t="s">
        <v>40</v>
      </c>
      <c r="O135" s="86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7" t="s">
        <v>90</v>
      </c>
      <c r="AT135" s="227" t="s">
        <v>254</v>
      </c>
      <c r="AU135" s="227" t="s">
        <v>76</v>
      </c>
      <c r="AY135" s="19" t="s">
        <v>252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9" t="s">
        <v>76</v>
      </c>
      <c r="BK135" s="228">
        <f>ROUND(I135*H135,2)</f>
        <v>0</v>
      </c>
      <c r="BL135" s="19" t="s">
        <v>90</v>
      </c>
      <c r="BM135" s="227" t="s">
        <v>820</v>
      </c>
    </row>
    <row r="136" spans="1:65" s="2" customFormat="1" ht="14.4" customHeight="1">
      <c r="A136" s="40"/>
      <c r="B136" s="41"/>
      <c r="C136" s="216" t="s">
        <v>461</v>
      </c>
      <c r="D136" s="216" t="s">
        <v>254</v>
      </c>
      <c r="E136" s="217" t="s">
        <v>1132</v>
      </c>
      <c r="F136" s="218" t="s">
        <v>3464</v>
      </c>
      <c r="G136" s="219" t="s">
        <v>2648</v>
      </c>
      <c r="H136" s="220">
        <v>2</v>
      </c>
      <c r="I136" s="221"/>
      <c r="J136" s="222">
        <f>ROUND(I136*H136,2)</f>
        <v>0</v>
      </c>
      <c r="K136" s="218" t="s">
        <v>19</v>
      </c>
      <c r="L136" s="46"/>
      <c r="M136" s="223" t="s">
        <v>19</v>
      </c>
      <c r="N136" s="224" t="s">
        <v>40</v>
      </c>
      <c r="O136" s="86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7" t="s">
        <v>90</v>
      </c>
      <c r="AT136" s="227" t="s">
        <v>254</v>
      </c>
      <c r="AU136" s="227" t="s">
        <v>76</v>
      </c>
      <c r="AY136" s="19" t="s">
        <v>252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9" t="s">
        <v>76</v>
      </c>
      <c r="BK136" s="228">
        <f>ROUND(I136*H136,2)</f>
        <v>0</v>
      </c>
      <c r="BL136" s="19" t="s">
        <v>90</v>
      </c>
      <c r="BM136" s="227" t="s">
        <v>830</v>
      </c>
    </row>
    <row r="137" spans="1:65" s="2" customFormat="1" ht="14.4" customHeight="1">
      <c r="A137" s="40"/>
      <c r="B137" s="41"/>
      <c r="C137" s="216" t="s">
        <v>465</v>
      </c>
      <c r="D137" s="216" t="s">
        <v>254</v>
      </c>
      <c r="E137" s="217" t="s">
        <v>1137</v>
      </c>
      <c r="F137" s="218" t="s">
        <v>3465</v>
      </c>
      <c r="G137" s="219" t="s">
        <v>2648</v>
      </c>
      <c r="H137" s="220">
        <v>2</v>
      </c>
      <c r="I137" s="221"/>
      <c r="J137" s="222">
        <f>ROUND(I137*H137,2)</f>
        <v>0</v>
      </c>
      <c r="K137" s="218" t="s">
        <v>19</v>
      </c>
      <c r="L137" s="46"/>
      <c r="M137" s="223" t="s">
        <v>19</v>
      </c>
      <c r="N137" s="224" t="s">
        <v>40</v>
      </c>
      <c r="O137" s="86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7" t="s">
        <v>90</v>
      </c>
      <c r="AT137" s="227" t="s">
        <v>254</v>
      </c>
      <c r="AU137" s="227" t="s">
        <v>76</v>
      </c>
      <c r="AY137" s="19" t="s">
        <v>252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9" t="s">
        <v>76</v>
      </c>
      <c r="BK137" s="228">
        <f>ROUND(I137*H137,2)</f>
        <v>0</v>
      </c>
      <c r="BL137" s="19" t="s">
        <v>90</v>
      </c>
      <c r="BM137" s="227" t="s">
        <v>842</v>
      </c>
    </row>
    <row r="138" spans="1:65" s="2" customFormat="1" ht="24.15" customHeight="1">
      <c r="A138" s="40"/>
      <c r="B138" s="41"/>
      <c r="C138" s="216" t="s">
        <v>471</v>
      </c>
      <c r="D138" s="216" t="s">
        <v>254</v>
      </c>
      <c r="E138" s="217" t="s">
        <v>1142</v>
      </c>
      <c r="F138" s="218" t="s">
        <v>3466</v>
      </c>
      <c r="G138" s="219" t="s">
        <v>2648</v>
      </c>
      <c r="H138" s="220">
        <v>6</v>
      </c>
      <c r="I138" s="221"/>
      <c r="J138" s="222">
        <f>ROUND(I138*H138,2)</f>
        <v>0</v>
      </c>
      <c r="K138" s="218" t="s">
        <v>19</v>
      </c>
      <c r="L138" s="46"/>
      <c r="M138" s="223" t="s">
        <v>19</v>
      </c>
      <c r="N138" s="224" t="s">
        <v>40</v>
      </c>
      <c r="O138" s="86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7" t="s">
        <v>90</v>
      </c>
      <c r="AT138" s="227" t="s">
        <v>254</v>
      </c>
      <c r="AU138" s="227" t="s">
        <v>76</v>
      </c>
      <c r="AY138" s="19" t="s">
        <v>252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9" t="s">
        <v>76</v>
      </c>
      <c r="BK138" s="228">
        <f>ROUND(I138*H138,2)</f>
        <v>0</v>
      </c>
      <c r="BL138" s="19" t="s">
        <v>90</v>
      </c>
      <c r="BM138" s="227" t="s">
        <v>850</v>
      </c>
    </row>
    <row r="139" spans="1:65" s="2" customFormat="1" ht="14.4" customHeight="1">
      <c r="A139" s="40"/>
      <c r="B139" s="41"/>
      <c r="C139" s="216" t="s">
        <v>477</v>
      </c>
      <c r="D139" s="216" t="s">
        <v>254</v>
      </c>
      <c r="E139" s="217" t="s">
        <v>1147</v>
      </c>
      <c r="F139" s="218" t="s">
        <v>3467</v>
      </c>
      <c r="G139" s="219" t="s">
        <v>2648</v>
      </c>
      <c r="H139" s="220">
        <v>1</v>
      </c>
      <c r="I139" s="221"/>
      <c r="J139" s="222">
        <f>ROUND(I139*H139,2)</f>
        <v>0</v>
      </c>
      <c r="K139" s="218" t="s">
        <v>19</v>
      </c>
      <c r="L139" s="46"/>
      <c r="M139" s="223" t="s">
        <v>19</v>
      </c>
      <c r="N139" s="224" t="s">
        <v>40</v>
      </c>
      <c r="O139" s="86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7" t="s">
        <v>90</v>
      </c>
      <c r="AT139" s="227" t="s">
        <v>254</v>
      </c>
      <c r="AU139" s="227" t="s">
        <v>76</v>
      </c>
      <c r="AY139" s="19" t="s">
        <v>252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9" t="s">
        <v>76</v>
      </c>
      <c r="BK139" s="228">
        <f>ROUND(I139*H139,2)</f>
        <v>0</v>
      </c>
      <c r="BL139" s="19" t="s">
        <v>90</v>
      </c>
      <c r="BM139" s="227" t="s">
        <v>858</v>
      </c>
    </row>
    <row r="140" spans="1:65" s="2" customFormat="1" ht="24.15" customHeight="1">
      <c r="A140" s="40"/>
      <c r="B140" s="41"/>
      <c r="C140" s="216" t="s">
        <v>483</v>
      </c>
      <c r="D140" s="216" t="s">
        <v>254</v>
      </c>
      <c r="E140" s="217" t="s">
        <v>1152</v>
      </c>
      <c r="F140" s="218" t="s">
        <v>3468</v>
      </c>
      <c r="G140" s="219" t="s">
        <v>2648</v>
      </c>
      <c r="H140" s="220">
        <v>2</v>
      </c>
      <c r="I140" s="221"/>
      <c r="J140" s="222">
        <f>ROUND(I140*H140,2)</f>
        <v>0</v>
      </c>
      <c r="K140" s="218" t="s">
        <v>19</v>
      </c>
      <c r="L140" s="46"/>
      <c r="M140" s="223" t="s">
        <v>19</v>
      </c>
      <c r="N140" s="224" t="s">
        <v>40</v>
      </c>
      <c r="O140" s="86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7" t="s">
        <v>90</v>
      </c>
      <c r="AT140" s="227" t="s">
        <v>254</v>
      </c>
      <c r="AU140" s="227" t="s">
        <v>76</v>
      </c>
      <c r="AY140" s="19" t="s">
        <v>252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9" t="s">
        <v>76</v>
      </c>
      <c r="BK140" s="228">
        <f>ROUND(I140*H140,2)</f>
        <v>0</v>
      </c>
      <c r="BL140" s="19" t="s">
        <v>90</v>
      </c>
      <c r="BM140" s="227" t="s">
        <v>869</v>
      </c>
    </row>
    <row r="141" spans="1:65" s="2" customFormat="1" ht="14.4" customHeight="1">
      <c r="A141" s="40"/>
      <c r="B141" s="41"/>
      <c r="C141" s="216" t="s">
        <v>490</v>
      </c>
      <c r="D141" s="216" t="s">
        <v>254</v>
      </c>
      <c r="E141" s="217" t="s">
        <v>1158</v>
      </c>
      <c r="F141" s="218" t="s">
        <v>3469</v>
      </c>
      <c r="G141" s="219" t="s">
        <v>2648</v>
      </c>
      <c r="H141" s="220">
        <v>4</v>
      </c>
      <c r="I141" s="221"/>
      <c r="J141" s="222">
        <f>ROUND(I141*H141,2)</f>
        <v>0</v>
      </c>
      <c r="K141" s="218" t="s">
        <v>19</v>
      </c>
      <c r="L141" s="46"/>
      <c r="M141" s="223" t="s">
        <v>19</v>
      </c>
      <c r="N141" s="224" t="s">
        <v>40</v>
      </c>
      <c r="O141" s="86"/>
      <c r="P141" s="225">
        <f>O141*H141</f>
        <v>0</v>
      </c>
      <c r="Q141" s="225">
        <v>0</v>
      </c>
      <c r="R141" s="225">
        <f>Q141*H141</f>
        <v>0</v>
      </c>
      <c r="S141" s="225">
        <v>0</v>
      </c>
      <c r="T141" s="22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7" t="s">
        <v>90</v>
      </c>
      <c r="AT141" s="227" t="s">
        <v>254</v>
      </c>
      <c r="AU141" s="227" t="s">
        <v>76</v>
      </c>
      <c r="AY141" s="19" t="s">
        <v>252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9" t="s">
        <v>76</v>
      </c>
      <c r="BK141" s="228">
        <f>ROUND(I141*H141,2)</f>
        <v>0</v>
      </c>
      <c r="BL141" s="19" t="s">
        <v>90</v>
      </c>
      <c r="BM141" s="227" t="s">
        <v>879</v>
      </c>
    </row>
    <row r="142" spans="1:65" s="2" customFormat="1" ht="24.15" customHeight="1">
      <c r="A142" s="40"/>
      <c r="B142" s="41"/>
      <c r="C142" s="216" t="s">
        <v>498</v>
      </c>
      <c r="D142" s="216" t="s">
        <v>254</v>
      </c>
      <c r="E142" s="217" t="s">
        <v>1163</v>
      </c>
      <c r="F142" s="218" t="s">
        <v>3470</v>
      </c>
      <c r="G142" s="219" t="s">
        <v>2648</v>
      </c>
      <c r="H142" s="220">
        <v>2</v>
      </c>
      <c r="I142" s="221"/>
      <c r="J142" s="222">
        <f>ROUND(I142*H142,2)</f>
        <v>0</v>
      </c>
      <c r="K142" s="218" t="s">
        <v>19</v>
      </c>
      <c r="L142" s="46"/>
      <c r="M142" s="223" t="s">
        <v>19</v>
      </c>
      <c r="N142" s="224" t="s">
        <v>40</v>
      </c>
      <c r="O142" s="86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7" t="s">
        <v>90</v>
      </c>
      <c r="AT142" s="227" t="s">
        <v>254</v>
      </c>
      <c r="AU142" s="227" t="s">
        <v>76</v>
      </c>
      <c r="AY142" s="19" t="s">
        <v>252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9" t="s">
        <v>76</v>
      </c>
      <c r="BK142" s="228">
        <f>ROUND(I142*H142,2)</f>
        <v>0</v>
      </c>
      <c r="BL142" s="19" t="s">
        <v>90</v>
      </c>
      <c r="BM142" s="227" t="s">
        <v>887</v>
      </c>
    </row>
    <row r="143" spans="1:65" s="2" customFormat="1" ht="24.15" customHeight="1">
      <c r="A143" s="40"/>
      <c r="B143" s="41"/>
      <c r="C143" s="216" t="s">
        <v>559</v>
      </c>
      <c r="D143" s="216" t="s">
        <v>254</v>
      </c>
      <c r="E143" s="217" t="s">
        <v>1168</v>
      </c>
      <c r="F143" s="218" t="s">
        <v>3471</v>
      </c>
      <c r="G143" s="219" t="s">
        <v>2648</v>
      </c>
      <c r="H143" s="220">
        <v>1</v>
      </c>
      <c r="I143" s="221"/>
      <c r="J143" s="222">
        <f>ROUND(I143*H143,2)</f>
        <v>0</v>
      </c>
      <c r="K143" s="218" t="s">
        <v>19</v>
      </c>
      <c r="L143" s="46"/>
      <c r="M143" s="223" t="s">
        <v>19</v>
      </c>
      <c r="N143" s="224" t="s">
        <v>40</v>
      </c>
      <c r="O143" s="86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7" t="s">
        <v>90</v>
      </c>
      <c r="AT143" s="227" t="s">
        <v>254</v>
      </c>
      <c r="AU143" s="227" t="s">
        <v>76</v>
      </c>
      <c r="AY143" s="19" t="s">
        <v>252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9" t="s">
        <v>76</v>
      </c>
      <c r="BK143" s="228">
        <f>ROUND(I143*H143,2)</f>
        <v>0</v>
      </c>
      <c r="BL143" s="19" t="s">
        <v>90</v>
      </c>
      <c r="BM143" s="227" t="s">
        <v>895</v>
      </c>
    </row>
    <row r="144" spans="1:65" s="2" customFormat="1" ht="24.15" customHeight="1">
      <c r="A144" s="40"/>
      <c r="B144" s="41"/>
      <c r="C144" s="216" t="s">
        <v>574</v>
      </c>
      <c r="D144" s="216" t="s">
        <v>254</v>
      </c>
      <c r="E144" s="217" t="s">
        <v>1174</v>
      </c>
      <c r="F144" s="218" t="s">
        <v>3472</v>
      </c>
      <c r="G144" s="219" t="s">
        <v>2648</v>
      </c>
      <c r="H144" s="220">
        <v>1</v>
      </c>
      <c r="I144" s="221"/>
      <c r="J144" s="222">
        <f>ROUND(I144*H144,2)</f>
        <v>0</v>
      </c>
      <c r="K144" s="218" t="s">
        <v>19</v>
      </c>
      <c r="L144" s="46"/>
      <c r="M144" s="223" t="s">
        <v>19</v>
      </c>
      <c r="N144" s="224" t="s">
        <v>40</v>
      </c>
      <c r="O144" s="86"/>
      <c r="P144" s="225">
        <f>O144*H144</f>
        <v>0</v>
      </c>
      <c r="Q144" s="225">
        <v>0</v>
      </c>
      <c r="R144" s="225">
        <f>Q144*H144</f>
        <v>0</v>
      </c>
      <c r="S144" s="225">
        <v>0</v>
      </c>
      <c r="T144" s="22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7" t="s">
        <v>90</v>
      </c>
      <c r="AT144" s="227" t="s">
        <v>254</v>
      </c>
      <c r="AU144" s="227" t="s">
        <v>76</v>
      </c>
      <c r="AY144" s="19" t="s">
        <v>252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9" t="s">
        <v>76</v>
      </c>
      <c r="BK144" s="228">
        <f>ROUND(I144*H144,2)</f>
        <v>0</v>
      </c>
      <c r="BL144" s="19" t="s">
        <v>90</v>
      </c>
      <c r="BM144" s="227" t="s">
        <v>903</v>
      </c>
    </row>
    <row r="145" spans="1:65" s="2" customFormat="1" ht="14.4" customHeight="1">
      <c r="A145" s="40"/>
      <c r="B145" s="41"/>
      <c r="C145" s="216" t="s">
        <v>612</v>
      </c>
      <c r="D145" s="216" t="s">
        <v>254</v>
      </c>
      <c r="E145" s="217" t="s">
        <v>1178</v>
      </c>
      <c r="F145" s="218" t="s">
        <v>3473</v>
      </c>
      <c r="G145" s="219" t="s">
        <v>2648</v>
      </c>
      <c r="H145" s="220">
        <v>1</v>
      </c>
      <c r="I145" s="221"/>
      <c r="J145" s="222">
        <f>ROUND(I145*H145,2)</f>
        <v>0</v>
      </c>
      <c r="K145" s="218" t="s">
        <v>19</v>
      </c>
      <c r="L145" s="46"/>
      <c r="M145" s="223" t="s">
        <v>19</v>
      </c>
      <c r="N145" s="224" t="s">
        <v>40</v>
      </c>
      <c r="O145" s="86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7" t="s">
        <v>90</v>
      </c>
      <c r="AT145" s="227" t="s">
        <v>254</v>
      </c>
      <c r="AU145" s="227" t="s">
        <v>76</v>
      </c>
      <c r="AY145" s="19" t="s">
        <v>252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9" t="s">
        <v>76</v>
      </c>
      <c r="BK145" s="228">
        <f>ROUND(I145*H145,2)</f>
        <v>0</v>
      </c>
      <c r="BL145" s="19" t="s">
        <v>90</v>
      </c>
      <c r="BM145" s="227" t="s">
        <v>911</v>
      </c>
    </row>
    <row r="146" spans="1:65" s="2" customFormat="1" ht="24.15" customHeight="1">
      <c r="A146" s="40"/>
      <c r="B146" s="41"/>
      <c r="C146" s="216" t="s">
        <v>616</v>
      </c>
      <c r="D146" s="216" t="s">
        <v>254</v>
      </c>
      <c r="E146" s="217" t="s">
        <v>1183</v>
      </c>
      <c r="F146" s="218" t="s">
        <v>3474</v>
      </c>
      <c r="G146" s="219" t="s">
        <v>2648</v>
      </c>
      <c r="H146" s="220">
        <v>1</v>
      </c>
      <c r="I146" s="221"/>
      <c r="J146" s="222">
        <f>ROUND(I146*H146,2)</f>
        <v>0</v>
      </c>
      <c r="K146" s="218" t="s">
        <v>19</v>
      </c>
      <c r="L146" s="46"/>
      <c r="M146" s="223" t="s">
        <v>19</v>
      </c>
      <c r="N146" s="224" t="s">
        <v>40</v>
      </c>
      <c r="O146" s="86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7" t="s">
        <v>90</v>
      </c>
      <c r="AT146" s="227" t="s">
        <v>254</v>
      </c>
      <c r="AU146" s="227" t="s">
        <v>76</v>
      </c>
      <c r="AY146" s="19" t="s">
        <v>252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9" t="s">
        <v>76</v>
      </c>
      <c r="BK146" s="228">
        <f>ROUND(I146*H146,2)</f>
        <v>0</v>
      </c>
      <c r="BL146" s="19" t="s">
        <v>90</v>
      </c>
      <c r="BM146" s="227" t="s">
        <v>919</v>
      </c>
    </row>
    <row r="147" spans="1:65" s="2" customFormat="1" ht="24.15" customHeight="1">
      <c r="A147" s="40"/>
      <c r="B147" s="41"/>
      <c r="C147" s="216" t="s">
        <v>622</v>
      </c>
      <c r="D147" s="216" t="s">
        <v>254</v>
      </c>
      <c r="E147" s="217" t="s">
        <v>1187</v>
      </c>
      <c r="F147" s="218" t="s">
        <v>3475</v>
      </c>
      <c r="G147" s="219" t="s">
        <v>2648</v>
      </c>
      <c r="H147" s="220">
        <v>1</v>
      </c>
      <c r="I147" s="221"/>
      <c r="J147" s="222">
        <f>ROUND(I147*H147,2)</f>
        <v>0</v>
      </c>
      <c r="K147" s="218" t="s">
        <v>19</v>
      </c>
      <c r="L147" s="46"/>
      <c r="M147" s="223" t="s">
        <v>19</v>
      </c>
      <c r="N147" s="224" t="s">
        <v>40</v>
      </c>
      <c r="O147" s="86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7" t="s">
        <v>90</v>
      </c>
      <c r="AT147" s="227" t="s">
        <v>254</v>
      </c>
      <c r="AU147" s="227" t="s">
        <v>76</v>
      </c>
      <c r="AY147" s="19" t="s">
        <v>252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9" t="s">
        <v>76</v>
      </c>
      <c r="BK147" s="228">
        <f>ROUND(I147*H147,2)</f>
        <v>0</v>
      </c>
      <c r="BL147" s="19" t="s">
        <v>90</v>
      </c>
      <c r="BM147" s="227" t="s">
        <v>927</v>
      </c>
    </row>
    <row r="148" spans="1:63" s="12" customFormat="1" ht="25.9" customHeight="1">
      <c r="A148" s="12"/>
      <c r="B148" s="200"/>
      <c r="C148" s="201"/>
      <c r="D148" s="202" t="s">
        <v>68</v>
      </c>
      <c r="E148" s="203" t="s">
        <v>3476</v>
      </c>
      <c r="F148" s="203" t="s">
        <v>3477</v>
      </c>
      <c r="G148" s="201"/>
      <c r="H148" s="201"/>
      <c r="I148" s="204"/>
      <c r="J148" s="205">
        <f>BK148</f>
        <v>0</v>
      </c>
      <c r="K148" s="201"/>
      <c r="L148" s="206"/>
      <c r="M148" s="207"/>
      <c r="N148" s="208"/>
      <c r="O148" s="208"/>
      <c r="P148" s="209">
        <f>SUM(P149:P191)</f>
        <v>0</v>
      </c>
      <c r="Q148" s="208"/>
      <c r="R148" s="209">
        <f>SUM(R149:R191)</f>
        <v>0</v>
      </c>
      <c r="S148" s="208"/>
      <c r="T148" s="210">
        <f>SUM(T149:T191)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1" t="s">
        <v>76</v>
      </c>
      <c r="AT148" s="212" t="s">
        <v>68</v>
      </c>
      <c r="AU148" s="212" t="s">
        <v>69</v>
      </c>
      <c r="AY148" s="211" t="s">
        <v>252</v>
      </c>
      <c r="BK148" s="213">
        <f>SUM(BK149:BK191)</f>
        <v>0</v>
      </c>
    </row>
    <row r="149" spans="1:65" s="2" customFormat="1" ht="24.15" customHeight="1">
      <c r="A149" s="40"/>
      <c r="B149" s="41"/>
      <c r="C149" s="216" t="s">
        <v>627</v>
      </c>
      <c r="D149" s="216" t="s">
        <v>254</v>
      </c>
      <c r="E149" s="217" t="s">
        <v>1191</v>
      </c>
      <c r="F149" s="218" t="s">
        <v>3478</v>
      </c>
      <c r="G149" s="219" t="s">
        <v>346</v>
      </c>
      <c r="H149" s="220">
        <v>380</v>
      </c>
      <c r="I149" s="221"/>
      <c r="J149" s="222">
        <f>ROUND(I149*H149,2)</f>
        <v>0</v>
      </c>
      <c r="K149" s="218" t="s">
        <v>19</v>
      </c>
      <c r="L149" s="46"/>
      <c r="M149" s="223" t="s">
        <v>19</v>
      </c>
      <c r="N149" s="224" t="s">
        <v>40</v>
      </c>
      <c r="O149" s="86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7" t="s">
        <v>90</v>
      </c>
      <c r="AT149" s="227" t="s">
        <v>254</v>
      </c>
      <c r="AU149" s="227" t="s">
        <v>76</v>
      </c>
      <c r="AY149" s="19" t="s">
        <v>252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9" t="s">
        <v>76</v>
      </c>
      <c r="BK149" s="228">
        <f>ROUND(I149*H149,2)</f>
        <v>0</v>
      </c>
      <c r="BL149" s="19" t="s">
        <v>90</v>
      </c>
      <c r="BM149" s="227" t="s">
        <v>937</v>
      </c>
    </row>
    <row r="150" spans="1:65" s="2" customFormat="1" ht="24.15" customHeight="1">
      <c r="A150" s="40"/>
      <c r="B150" s="41"/>
      <c r="C150" s="216" t="s">
        <v>631</v>
      </c>
      <c r="D150" s="216" t="s">
        <v>254</v>
      </c>
      <c r="E150" s="217" t="s">
        <v>1195</v>
      </c>
      <c r="F150" s="218" t="s">
        <v>3479</v>
      </c>
      <c r="G150" s="219" t="s">
        <v>346</v>
      </c>
      <c r="H150" s="220">
        <v>95</v>
      </c>
      <c r="I150" s="221"/>
      <c r="J150" s="222">
        <f>ROUND(I150*H150,2)</f>
        <v>0</v>
      </c>
      <c r="K150" s="218" t="s">
        <v>19</v>
      </c>
      <c r="L150" s="46"/>
      <c r="M150" s="223" t="s">
        <v>19</v>
      </c>
      <c r="N150" s="224" t="s">
        <v>40</v>
      </c>
      <c r="O150" s="86"/>
      <c r="P150" s="225">
        <f>O150*H150</f>
        <v>0</v>
      </c>
      <c r="Q150" s="225">
        <v>0</v>
      </c>
      <c r="R150" s="225">
        <f>Q150*H150</f>
        <v>0</v>
      </c>
      <c r="S150" s="225">
        <v>0</v>
      </c>
      <c r="T150" s="22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7" t="s">
        <v>90</v>
      </c>
      <c r="AT150" s="227" t="s">
        <v>254</v>
      </c>
      <c r="AU150" s="227" t="s">
        <v>76</v>
      </c>
      <c r="AY150" s="19" t="s">
        <v>252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9" t="s">
        <v>76</v>
      </c>
      <c r="BK150" s="228">
        <f>ROUND(I150*H150,2)</f>
        <v>0</v>
      </c>
      <c r="BL150" s="19" t="s">
        <v>90</v>
      </c>
      <c r="BM150" s="227" t="s">
        <v>950</v>
      </c>
    </row>
    <row r="151" spans="1:65" s="2" customFormat="1" ht="24.15" customHeight="1">
      <c r="A151" s="40"/>
      <c r="B151" s="41"/>
      <c r="C151" s="216" t="s">
        <v>654</v>
      </c>
      <c r="D151" s="216" t="s">
        <v>254</v>
      </c>
      <c r="E151" s="217" t="s">
        <v>1199</v>
      </c>
      <c r="F151" s="218" t="s">
        <v>3480</v>
      </c>
      <c r="G151" s="219" t="s">
        <v>346</v>
      </c>
      <c r="H151" s="220">
        <v>35</v>
      </c>
      <c r="I151" s="221"/>
      <c r="J151" s="222">
        <f>ROUND(I151*H151,2)</f>
        <v>0</v>
      </c>
      <c r="K151" s="218" t="s">
        <v>19</v>
      </c>
      <c r="L151" s="46"/>
      <c r="M151" s="223" t="s">
        <v>19</v>
      </c>
      <c r="N151" s="224" t="s">
        <v>40</v>
      </c>
      <c r="O151" s="86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7" t="s">
        <v>90</v>
      </c>
      <c r="AT151" s="227" t="s">
        <v>254</v>
      </c>
      <c r="AU151" s="227" t="s">
        <v>76</v>
      </c>
      <c r="AY151" s="19" t="s">
        <v>252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9" t="s">
        <v>76</v>
      </c>
      <c r="BK151" s="228">
        <f>ROUND(I151*H151,2)</f>
        <v>0</v>
      </c>
      <c r="BL151" s="19" t="s">
        <v>90</v>
      </c>
      <c r="BM151" s="227" t="s">
        <v>959</v>
      </c>
    </row>
    <row r="152" spans="1:65" s="2" customFormat="1" ht="24.15" customHeight="1">
      <c r="A152" s="40"/>
      <c r="B152" s="41"/>
      <c r="C152" s="216" t="s">
        <v>666</v>
      </c>
      <c r="D152" s="216" t="s">
        <v>254</v>
      </c>
      <c r="E152" s="217" t="s">
        <v>1203</v>
      </c>
      <c r="F152" s="218" t="s">
        <v>3481</v>
      </c>
      <c r="G152" s="219" t="s">
        <v>346</v>
      </c>
      <c r="H152" s="220">
        <v>35</v>
      </c>
      <c r="I152" s="221"/>
      <c r="J152" s="222">
        <f>ROUND(I152*H152,2)</f>
        <v>0</v>
      </c>
      <c r="K152" s="218" t="s">
        <v>19</v>
      </c>
      <c r="L152" s="46"/>
      <c r="M152" s="223" t="s">
        <v>19</v>
      </c>
      <c r="N152" s="224" t="s">
        <v>40</v>
      </c>
      <c r="O152" s="86"/>
      <c r="P152" s="225">
        <f>O152*H152</f>
        <v>0</v>
      </c>
      <c r="Q152" s="225">
        <v>0</v>
      </c>
      <c r="R152" s="225">
        <f>Q152*H152</f>
        <v>0</v>
      </c>
      <c r="S152" s="225">
        <v>0</v>
      </c>
      <c r="T152" s="22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7" t="s">
        <v>90</v>
      </c>
      <c r="AT152" s="227" t="s">
        <v>254</v>
      </c>
      <c r="AU152" s="227" t="s">
        <v>76</v>
      </c>
      <c r="AY152" s="19" t="s">
        <v>252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9" t="s">
        <v>76</v>
      </c>
      <c r="BK152" s="228">
        <f>ROUND(I152*H152,2)</f>
        <v>0</v>
      </c>
      <c r="BL152" s="19" t="s">
        <v>90</v>
      </c>
      <c r="BM152" s="227" t="s">
        <v>968</v>
      </c>
    </row>
    <row r="153" spans="1:65" s="2" customFormat="1" ht="24.15" customHeight="1">
      <c r="A153" s="40"/>
      <c r="B153" s="41"/>
      <c r="C153" s="216" t="s">
        <v>670</v>
      </c>
      <c r="D153" s="216" t="s">
        <v>254</v>
      </c>
      <c r="E153" s="217" t="s">
        <v>1207</v>
      </c>
      <c r="F153" s="218" t="s">
        <v>3482</v>
      </c>
      <c r="G153" s="219" t="s">
        <v>346</v>
      </c>
      <c r="H153" s="220">
        <v>342</v>
      </c>
      <c r="I153" s="221"/>
      <c r="J153" s="222">
        <f>ROUND(I153*H153,2)</f>
        <v>0</v>
      </c>
      <c r="K153" s="218" t="s">
        <v>19</v>
      </c>
      <c r="L153" s="46"/>
      <c r="M153" s="223" t="s">
        <v>19</v>
      </c>
      <c r="N153" s="224" t="s">
        <v>40</v>
      </c>
      <c r="O153" s="86"/>
      <c r="P153" s="225">
        <f>O153*H153</f>
        <v>0</v>
      </c>
      <c r="Q153" s="225">
        <v>0</v>
      </c>
      <c r="R153" s="225">
        <f>Q153*H153</f>
        <v>0</v>
      </c>
      <c r="S153" s="225">
        <v>0</v>
      </c>
      <c r="T153" s="22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7" t="s">
        <v>90</v>
      </c>
      <c r="AT153" s="227" t="s">
        <v>254</v>
      </c>
      <c r="AU153" s="227" t="s">
        <v>76</v>
      </c>
      <c r="AY153" s="19" t="s">
        <v>252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9" t="s">
        <v>76</v>
      </c>
      <c r="BK153" s="228">
        <f>ROUND(I153*H153,2)</f>
        <v>0</v>
      </c>
      <c r="BL153" s="19" t="s">
        <v>90</v>
      </c>
      <c r="BM153" s="227" t="s">
        <v>976</v>
      </c>
    </row>
    <row r="154" spans="1:65" s="2" customFormat="1" ht="14.4" customHeight="1">
      <c r="A154" s="40"/>
      <c r="B154" s="41"/>
      <c r="C154" s="216" t="s">
        <v>675</v>
      </c>
      <c r="D154" s="216" t="s">
        <v>254</v>
      </c>
      <c r="E154" s="217" t="s">
        <v>1211</v>
      </c>
      <c r="F154" s="218" t="s">
        <v>3483</v>
      </c>
      <c r="G154" s="219" t="s">
        <v>346</v>
      </c>
      <c r="H154" s="220">
        <v>1248</v>
      </c>
      <c r="I154" s="221"/>
      <c r="J154" s="222">
        <f>ROUND(I154*H154,2)</f>
        <v>0</v>
      </c>
      <c r="K154" s="218" t="s">
        <v>19</v>
      </c>
      <c r="L154" s="46"/>
      <c r="M154" s="223" t="s">
        <v>19</v>
      </c>
      <c r="N154" s="224" t="s">
        <v>40</v>
      </c>
      <c r="O154" s="86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7" t="s">
        <v>90</v>
      </c>
      <c r="AT154" s="227" t="s">
        <v>254</v>
      </c>
      <c r="AU154" s="227" t="s">
        <v>76</v>
      </c>
      <c r="AY154" s="19" t="s">
        <v>252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9" t="s">
        <v>76</v>
      </c>
      <c r="BK154" s="228">
        <f>ROUND(I154*H154,2)</f>
        <v>0</v>
      </c>
      <c r="BL154" s="19" t="s">
        <v>90</v>
      </c>
      <c r="BM154" s="227" t="s">
        <v>992</v>
      </c>
    </row>
    <row r="155" spans="1:65" s="2" customFormat="1" ht="14.4" customHeight="1">
      <c r="A155" s="40"/>
      <c r="B155" s="41"/>
      <c r="C155" s="216" t="s">
        <v>688</v>
      </c>
      <c r="D155" s="216" t="s">
        <v>254</v>
      </c>
      <c r="E155" s="217" t="s">
        <v>1215</v>
      </c>
      <c r="F155" s="218" t="s">
        <v>3484</v>
      </c>
      <c r="G155" s="219" t="s">
        <v>2648</v>
      </c>
      <c r="H155" s="220">
        <v>470</v>
      </c>
      <c r="I155" s="221"/>
      <c r="J155" s="222">
        <f>ROUND(I155*H155,2)</f>
        <v>0</v>
      </c>
      <c r="K155" s="218" t="s">
        <v>19</v>
      </c>
      <c r="L155" s="46"/>
      <c r="M155" s="223" t="s">
        <v>19</v>
      </c>
      <c r="N155" s="224" t="s">
        <v>40</v>
      </c>
      <c r="O155" s="86"/>
      <c r="P155" s="225">
        <f>O155*H155</f>
        <v>0</v>
      </c>
      <c r="Q155" s="225">
        <v>0</v>
      </c>
      <c r="R155" s="225">
        <f>Q155*H155</f>
        <v>0</v>
      </c>
      <c r="S155" s="225">
        <v>0</v>
      </c>
      <c r="T155" s="22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7" t="s">
        <v>90</v>
      </c>
      <c r="AT155" s="227" t="s">
        <v>254</v>
      </c>
      <c r="AU155" s="227" t="s">
        <v>76</v>
      </c>
      <c r="AY155" s="19" t="s">
        <v>252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9" t="s">
        <v>76</v>
      </c>
      <c r="BK155" s="228">
        <f>ROUND(I155*H155,2)</f>
        <v>0</v>
      </c>
      <c r="BL155" s="19" t="s">
        <v>90</v>
      </c>
      <c r="BM155" s="227" t="s">
        <v>1001</v>
      </c>
    </row>
    <row r="156" spans="1:65" s="2" customFormat="1" ht="14.4" customHeight="1">
      <c r="A156" s="40"/>
      <c r="B156" s="41"/>
      <c r="C156" s="216" t="s">
        <v>692</v>
      </c>
      <c r="D156" s="216" t="s">
        <v>254</v>
      </c>
      <c r="E156" s="217" t="s">
        <v>1219</v>
      </c>
      <c r="F156" s="218" t="s">
        <v>3485</v>
      </c>
      <c r="G156" s="219" t="s">
        <v>2648</v>
      </c>
      <c r="H156" s="220">
        <v>1120</v>
      </c>
      <c r="I156" s="221"/>
      <c r="J156" s="222">
        <f>ROUND(I156*H156,2)</f>
        <v>0</v>
      </c>
      <c r="K156" s="218" t="s">
        <v>19</v>
      </c>
      <c r="L156" s="46"/>
      <c r="M156" s="223" t="s">
        <v>19</v>
      </c>
      <c r="N156" s="224" t="s">
        <v>40</v>
      </c>
      <c r="O156" s="86"/>
      <c r="P156" s="225">
        <f>O156*H156</f>
        <v>0</v>
      </c>
      <c r="Q156" s="225">
        <v>0</v>
      </c>
      <c r="R156" s="225">
        <f>Q156*H156</f>
        <v>0</v>
      </c>
      <c r="S156" s="225">
        <v>0</v>
      </c>
      <c r="T156" s="22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7" t="s">
        <v>90</v>
      </c>
      <c r="AT156" s="227" t="s">
        <v>254</v>
      </c>
      <c r="AU156" s="227" t="s">
        <v>76</v>
      </c>
      <c r="AY156" s="19" t="s">
        <v>252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9" t="s">
        <v>76</v>
      </c>
      <c r="BK156" s="228">
        <f>ROUND(I156*H156,2)</f>
        <v>0</v>
      </c>
      <c r="BL156" s="19" t="s">
        <v>90</v>
      </c>
      <c r="BM156" s="227" t="s">
        <v>1010</v>
      </c>
    </row>
    <row r="157" spans="1:65" s="2" customFormat="1" ht="14.4" customHeight="1">
      <c r="A157" s="40"/>
      <c r="B157" s="41"/>
      <c r="C157" s="216" t="s">
        <v>699</v>
      </c>
      <c r="D157" s="216" t="s">
        <v>254</v>
      </c>
      <c r="E157" s="217" t="s">
        <v>1223</v>
      </c>
      <c r="F157" s="218" t="s">
        <v>3486</v>
      </c>
      <c r="G157" s="219" t="s">
        <v>346</v>
      </c>
      <c r="H157" s="220">
        <v>1700</v>
      </c>
      <c r="I157" s="221"/>
      <c r="J157" s="222">
        <f>ROUND(I157*H157,2)</f>
        <v>0</v>
      </c>
      <c r="K157" s="218" t="s">
        <v>19</v>
      </c>
      <c r="L157" s="46"/>
      <c r="M157" s="223" t="s">
        <v>19</v>
      </c>
      <c r="N157" s="224" t="s">
        <v>40</v>
      </c>
      <c r="O157" s="86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7" t="s">
        <v>90</v>
      </c>
      <c r="AT157" s="227" t="s">
        <v>254</v>
      </c>
      <c r="AU157" s="227" t="s">
        <v>76</v>
      </c>
      <c r="AY157" s="19" t="s">
        <v>252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9" t="s">
        <v>76</v>
      </c>
      <c r="BK157" s="228">
        <f>ROUND(I157*H157,2)</f>
        <v>0</v>
      </c>
      <c r="BL157" s="19" t="s">
        <v>90</v>
      </c>
      <c r="BM157" s="227" t="s">
        <v>1021</v>
      </c>
    </row>
    <row r="158" spans="1:65" s="2" customFormat="1" ht="14.4" customHeight="1">
      <c r="A158" s="40"/>
      <c r="B158" s="41"/>
      <c r="C158" s="216" t="s">
        <v>705</v>
      </c>
      <c r="D158" s="216" t="s">
        <v>254</v>
      </c>
      <c r="E158" s="217" t="s">
        <v>1227</v>
      </c>
      <c r="F158" s="218" t="s">
        <v>3487</v>
      </c>
      <c r="G158" s="219" t="s">
        <v>346</v>
      </c>
      <c r="H158" s="220">
        <v>33</v>
      </c>
      <c r="I158" s="221"/>
      <c r="J158" s="222">
        <f>ROUND(I158*H158,2)</f>
        <v>0</v>
      </c>
      <c r="K158" s="218" t="s">
        <v>19</v>
      </c>
      <c r="L158" s="46"/>
      <c r="M158" s="223" t="s">
        <v>19</v>
      </c>
      <c r="N158" s="224" t="s">
        <v>40</v>
      </c>
      <c r="O158" s="86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7" t="s">
        <v>90</v>
      </c>
      <c r="AT158" s="227" t="s">
        <v>254</v>
      </c>
      <c r="AU158" s="227" t="s">
        <v>76</v>
      </c>
      <c r="AY158" s="19" t="s">
        <v>252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9" t="s">
        <v>76</v>
      </c>
      <c r="BK158" s="228">
        <f>ROUND(I158*H158,2)</f>
        <v>0</v>
      </c>
      <c r="BL158" s="19" t="s">
        <v>90</v>
      </c>
      <c r="BM158" s="227" t="s">
        <v>1031</v>
      </c>
    </row>
    <row r="159" spans="1:65" s="2" customFormat="1" ht="14.4" customHeight="1">
      <c r="A159" s="40"/>
      <c r="B159" s="41"/>
      <c r="C159" s="216" t="s">
        <v>733</v>
      </c>
      <c r="D159" s="216" t="s">
        <v>254</v>
      </c>
      <c r="E159" s="217" t="s">
        <v>1231</v>
      </c>
      <c r="F159" s="218" t="s">
        <v>3488</v>
      </c>
      <c r="G159" s="219" t="s">
        <v>346</v>
      </c>
      <c r="H159" s="220">
        <v>280</v>
      </c>
      <c r="I159" s="221"/>
      <c r="J159" s="222">
        <f>ROUND(I159*H159,2)</f>
        <v>0</v>
      </c>
      <c r="K159" s="218" t="s">
        <v>19</v>
      </c>
      <c r="L159" s="46"/>
      <c r="M159" s="223" t="s">
        <v>19</v>
      </c>
      <c r="N159" s="224" t="s">
        <v>40</v>
      </c>
      <c r="O159" s="86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7" t="s">
        <v>90</v>
      </c>
      <c r="AT159" s="227" t="s">
        <v>254</v>
      </c>
      <c r="AU159" s="227" t="s">
        <v>76</v>
      </c>
      <c r="AY159" s="19" t="s">
        <v>252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9" t="s">
        <v>76</v>
      </c>
      <c r="BK159" s="228">
        <f>ROUND(I159*H159,2)</f>
        <v>0</v>
      </c>
      <c r="BL159" s="19" t="s">
        <v>90</v>
      </c>
      <c r="BM159" s="227" t="s">
        <v>1041</v>
      </c>
    </row>
    <row r="160" spans="1:65" s="2" customFormat="1" ht="24.15" customHeight="1">
      <c r="A160" s="40"/>
      <c r="B160" s="41"/>
      <c r="C160" s="216" t="s">
        <v>757</v>
      </c>
      <c r="D160" s="216" t="s">
        <v>254</v>
      </c>
      <c r="E160" s="217" t="s">
        <v>1236</v>
      </c>
      <c r="F160" s="218" t="s">
        <v>3489</v>
      </c>
      <c r="G160" s="219" t="s">
        <v>2648</v>
      </c>
      <c r="H160" s="220">
        <v>1</v>
      </c>
      <c r="I160" s="221"/>
      <c r="J160" s="222">
        <f>ROUND(I160*H160,2)</f>
        <v>0</v>
      </c>
      <c r="K160" s="218" t="s">
        <v>19</v>
      </c>
      <c r="L160" s="46"/>
      <c r="M160" s="223" t="s">
        <v>19</v>
      </c>
      <c r="N160" s="224" t="s">
        <v>40</v>
      </c>
      <c r="O160" s="86"/>
      <c r="P160" s="225">
        <f>O160*H160</f>
        <v>0</v>
      </c>
      <c r="Q160" s="225">
        <v>0</v>
      </c>
      <c r="R160" s="225">
        <f>Q160*H160</f>
        <v>0</v>
      </c>
      <c r="S160" s="225">
        <v>0</v>
      </c>
      <c r="T160" s="22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7" t="s">
        <v>90</v>
      </c>
      <c r="AT160" s="227" t="s">
        <v>254</v>
      </c>
      <c r="AU160" s="227" t="s">
        <v>76</v>
      </c>
      <c r="AY160" s="19" t="s">
        <v>252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9" t="s">
        <v>76</v>
      </c>
      <c r="BK160" s="228">
        <f>ROUND(I160*H160,2)</f>
        <v>0</v>
      </c>
      <c r="BL160" s="19" t="s">
        <v>90</v>
      </c>
      <c r="BM160" s="227" t="s">
        <v>1054</v>
      </c>
    </row>
    <row r="161" spans="1:65" s="2" customFormat="1" ht="14.4" customHeight="1">
      <c r="A161" s="40"/>
      <c r="B161" s="41"/>
      <c r="C161" s="216" t="s">
        <v>761</v>
      </c>
      <c r="D161" s="216" t="s">
        <v>254</v>
      </c>
      <c r="E161" s="217" t="s">
        <v>1241</v>
      </c>
      <c r="F161" s="218" t="s">
        <v>3490</v>
      </c>
      <c r="G161" s="219" t="s">
        <v>2648</v>
      </c>
      <c r="H161" s="220">
        <v>1</v>
      </c>
      <c r="I161" s="221"/>
      <c r="J161" s="222">
        <f>ROUND(I161*H161,2)</f>
        <v>0</v>
      </c>
      <c r="K161" s="218" t="s">
        <v>19</v>
      </c>
      <c r="L161" s="46"/>
      <c r="M161" s="223" t="s">
        <v>19</v>
      </c>
      <c r="N161" s="224" t="s">
        <v>40</v>
      </c>
      <c r="O161" s="86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7" t="s">
        <v>90</v>
      </c>
      <c r="AT161" s="227" t="s">
        <v>254</v>
      </c>
      <c r="AU161" s="227" t="s">
        <v>76</v>
      </c>
      <c r="AY161" s="19" t="s">
        <v>252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9" t="s">
        <v>76</v>
      </c>
      <c r="BK161" s="228">
        <f>ROUND(I161*H161,2)</f>
        <v>0</v>
      </c>
      <c r="BL161" s="19" t="s">
        <v>90</v>
      </c>
      <c r="BM161" s="227" t="s">
        <v>1062</v>
      </c>
    </row>
    <row r="162" spans="1:65" s="2" customFormat="1" ht="14.4" customHeight="1">
      <c r="A162" s="40"/>
      <c r="B162" s="41"/>
      <c r="C162" s="216" t="s">
        <v>765</v>
      </c>
      <c r="D162" s="216" t="s">
        <v>254</v>
      </c>
      <c r="E162" s="217" t="s">
        <v>1246</v>
      </c>
      <c r="F162" s="218" t="s">
        <v>3491</v>
      </c>
      <c r="G162" s="219" t="s">
        <v>2648</v>
      </c>
      <c r="H162" s="220">
        <v>1</v>
      </c>
      <c r="I162" s="221"/>
      <c r="J162" s="222">
        <f>ROUND(I162*H162,2)</f>
        <v>0</v>
      </c>
      <c r="K162" s="218" t="s">
        <v>19</v>
      </c>
      <c r="L162" s="46"/>
      <c r="M162" s="223" t="s">
        <v>19</v>
      </c>
      <c r="N162" s="224" t="s">
        <v>40</v>
      </c>
      <c r="O162" s="86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7" t="s">
        <v>90</v>
      </c>
      <c r="AT162" s="227" t="s">
        <v>254</v>
      </c>
      <c r="AU162" s="227" t="s">
        <v>76</v>
      </c>
      <c r="AY162" s="19" t="s">
        <v>252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9" t="s">
        <v>76</v>
      </c>
      <c r="BK162" s="228">
        <f>ROUND(I162*H162,2)</f>
        <v>0</v>
      </c>
      <c r="BL162" s="19" t="s">
        <v>90</v>
      </c>
      <c r="BM162" s="227" t="s">
        <v>1068</v>
      </c>
    </row>
    <row r="163" spans="1:65" s="2" customFormat="1" ht="24.15" customHeight="1">
      <c r="A163" s="40"/>
      <c r="B163" s="41"/>
      <c r="C163" s="216" t="s">
        <v>769</v>
      </c>
      <c r="D163" s="216" t="s">
        <v>254</v>
      </c>
      <c r="E163" s="217" t="s">
        <v>1251</v>
      </c>
      <c r="F163" s="218" t="s">
        <v>3492</v>
      </c>
      <c r="G163" s="219" t="s">
        <v>2648</v>
      </c>
      <c r="H163" s="220">
        <v>1</v>
      </c>
      <c r="I163" s="221"/>
      <c r="J163" s="222">
        <f>ROUND(I163*H163,2)</f>
        <v>0</v>
      </c>
      <c r="K163" s="218" t="s">
        <v>19</v>
      </c>
      <c r="L163" s="46"/>
      <c r="M163" s="223" t="s">
        <v>19</v>
      </c>
      <c r="N163" s="224" t="s">
        <v>40</v>
      </c>
      <c r="O163" s="86"/>
      <c r="P163" s="225">
        <f>O163*H163</f>
        <v>0</v>
      </c>
      <c r="Q163" s="225">
        <v>0</v>
      </c>
      <c r="R163" s="225">
        <f>Q163*H163</f>
        <v>0</v>
      </c>
      <c r="S163" s="225">
        <v>0</v>
      </c>
      <c r="T163" s="22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7" t="s">
        <v>90</v>
      </c>
      <c r="AT163" s="227" t="s">
        <v>254</v>
      </c>
      <c r="AU163" s="227" t="s">
        <v>76</v>
      </c>
      <c r="AY163" s="19" t="s">
        <v>252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9" t="s">
        <v>76</v>
      </c>
      <c r="BK163" s="228">
        <f>ROUND(I163*H163,2)</f>
        <v>0</v>
      </c>
      <c r="BL163" s="19" t="s">
        <v>90</v>
      </c>
      <c r="BM163" s="227" t="s">
        <v>1076</v>
      </c>
    </row>
    <row r="164" spans="1:65" s="2" customFormat="1" ht="24.15" customHeight="1">
      <c r="A164" s="40"/>
      <c r="B164" s="41"/>
      <c r="C164" s="216" t="s">
        <v>777</v>
      </c>
      <c r="D164" s="216" t="s">
        <v>254</v>
      </c>
      <c r="E164" s="217" t="s">
        <v>1255</v>
      </c>
      <c r="F164" s="218" t="s">
        <v>3493</v>
      </c>
      <c r="G164" s="219" t="s">
        <v>2648</v>
      </c>
      <c r="H164" s="220">
        <v>1</v>
      </c>
      <c r="I164" s="221"/>
      <c r="J164" s="222">
        <f>ROUND(I164*H164,2)</f>
        <v>0</v>
      </c>
      <c r="K164" s="218" t="s">
        <v>19</v>
      </c>
      <c r="L164" s="46"/>
      <c r="M164" s="223" t="s">
        <v>19</v>
      </c>
      <c r="N164" s="224" t="s">
        <v>40</v>
      </c>
      <c r="O164" s="86"/>
      <c r="P164" s="225">
        <f>O164*H164</f>
        <v>0</v>
      </c>
      <c r="Q164" s="225">
        <v>0</v>
      </c>
      <c r="R164" s="225">
        <f>Q164*H164</f>
        <v>0</v>
      </c>
      <c r="S164" s="225">
        <v>0</v>
      </c>
      <c r="T164" s="22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7" t="s">
        <v>90</v>
      </c>
      <c r="AT164" s="227" t="s">
        <v>254</v>
      </c>
      <c r="AU164" s="227" t="s">
        <v>76</v>
      </c>
      <c r="AY164" s="19" t="s">
        <v>252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9" t="s">
        <v>76</v>
      </c>
      <c r="BK164" s="228">
        <f>ROUND(I164*H164,2)</f>
        <v>0</v>
      </c>
      <c r="BL164" s="19" t="s">
        <v>90</v>
      </c>
      <c r="BM164" s="227" t="s">
        <v>1086</v>
      </c>
    </row>
    <row r="165" spans="1:65" s="2" customFormat="1" ht="14.4" customHeight="1">
      <c r="A165" s="40"/>
      <c r="B165" s="41"/>
      <c r="C165" s="216" t="s">
        <v>784</v>
      </c>
      <c r="D165" s="216" t="s">
        <v>254</v>
      </c>
      <c r="E165" s="217" t="s">
        <v>1259</v>
      </c>
      <c r="F165" s="218" t="s">
        <v>3453</v>
      </c>
      <c r="G165" s="219" t="s">
        <v>2648</v>
      </c>
      <c r="H165" s="220">
        <v>8</v>
      </c>
      <c r="I165" s="221"/>
      <c r="J165" s="222">
        <f>ROUND(I165*H165,2)</f>
        <v>0</v>
      </c>
      <c r="K165" s="218" t="s">
        <v>19</v>
      </c>
      <c r="L165" s="46"/>
      <c r="M165" s="223" t="s">
        <v>19</v>
      </c>
      <c r="N165" s="224" t="s">
        <v>40</v>
      </c>
      <c r="O165" s="86"/>
      <c r="P165" s="225">
        <f>O165*H165</f>
        <v>0</v>
      </c>
      <c r="Q165" s="225">
        <v>0</v>
      </c>
      <c r="R165" s="225">
        <f>Q165*H165</f>
        <v>0</v>
      </c>
      <c r="S165" s="225">
        <v>0</v>
      </c>
      <c r="T165" s="22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7" t="s">
        <v>90</v>
      </c>
      <c r="AT165" s="227" t="s">
        <v>254</v>
      </c>
      <c r="AU165" s="227" t="s">
        <v>76</v>
      </c>
      <c r="AY165" s="19" t="s">
        <v>252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9" t="s">
        <v>76</v>
      </c>
      <c r="BK165" s="228">
        <f>ROUND(I165*H165,2)</f>
        <v>0</v>
      </c>
      <c r="BL165" s="19" t="s">
        <v>90</v>
      </c>
      <c r="BM165" s="227" t="s">
        <v>1096</v>
      </c>
    </row>
    <row r="166" spans="1:65" s="2" customFormat="1" ht="14.4" customHeight="1">
      <c r="A166" s="40"/>
      <c r="B166" s="41"/>
      <c r="C166" s="216" t="s">
        <v>789</v>
      </c>
      <c r="D166" s="216" t="s">
        <v>254</v>
      </c>
      <c r="E166" s="217" t="s">
        <v>1263</v>
      </c>
      <c r="F166" s="218" t="s">
        <v>3454</v>
      </c>
      <c r="G166" s="219" t="s">
        <v>2648</v>
      </c>
      <c r="H166" s="220">
        <v>2</v>
      </c>
      <c r="I166" s="221"/>
      <c r="J166" s="222">
        <f>ROUND(I166*H166,2)</f>
        <v>0</v>
      </c>
      <c r="K166" s="218" t="s">
        <v>19</v>
      </c>
      <c r="L166" s="46"/>
      <c r="M166" s="223" t="s">
        <v>19</v>
      </c>
      <c r="N166" s="224" t="s">
        <v>40</v>
      </c>
      <c r="O166" s="86"/>
      <c r="P166" s="225">
        <f>O166*H166</f>
        <v>0</v>
      </c>
      <c r="Q166" s="225">
        <v>0</v>
      </c>
      <c r="R166" s="225">
        <f>Q166*H166</f>
        <v>0</v>
      </c>
      <c r="S166" s="225">
        <v>0</v>
      </c>
      <c r="T166" s="22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7" t="s">
        <v>90</v>
      </c>
      <c r="AT166" s="227" t="s">
        <v>254</v>
      </c>
      <c r="AU166" s="227" t="s">
        <v>76</v>
      </c>
      <c r="AY166" s="19" t="s">
        <v>252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9" t="s">
        <v>76</v>
      </c>
      <c r="BK166" s="228">
        <f>ROUND(I166*H166,2)</f>
        <v>0</v>
      </c>
      <c r="BL166" s="19" t="s">
        <v>90</v>
      </c>
      <c r="BM166" s="227" t="s">
        <v>1105</v>
      </c>
    </row>
    <row r="167" spans="1:65" s="2" customFormat="1" ht="14.4" customHeight="1">
      <c r="A167" s="40"/>
      <c r="B167" s="41"/>
      <c r="C167" s="216" t="s">
        <v>795</v>
      </c>
      <c r="D167" s="216" t="s">
        <v>254</v>
      </c>
      <c r="E167" s="217" t="s">
        <v>1267</v>
      </c>
      <c r="F167" s="218" t="s">
        <v>3494</v>
      </c>
      <c r="G167" s="219" t="s">
        <v>2648</v>
      </c>
      <c r="H167" s="220">
        <v>1</v>
      </c>
      <c r="I167" s="221"/>
      <c r="J167" s="222">
        <f>ROUND(I167*H167,2)</f>
        <v>0</v>
      </c>
      <c r="K167" s="218" t="s">
        <v>19</v>
      </c>
      <c r="L167" s="46"/>
      <c r="M167" s="223" t="s">
        <v>19</v>
      </c>
      <c r="N167" s="224" t="s">
        <v>40</v>
      </c>
      <c r="O167" s="86"/>
      <c r="P167" s="225">
        <f>O167*H167</f>
        <v>0</v>
      </c>
      <c r="Q167" s="225">
        <v>0</v>
      </c>
      <c r="R167" s="225">
        <f>Q167*H167</f>
        <v>0</v>
      </c>
      <c r="S167" s="225">
        <v>0</v>
      </c>
      <c r="T167" s="22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7" t="s">
        <v>90</v>
      </c>
      <c r="AT167" s="227" t="s">
        <v>254</v>
      </c>
      <c r="AU167" s="227" t="s">
        <v>76</v>
      </c>
      <c r="AY167" s="19" t="s">
        <v>252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9" t="s">
        <v>76</v>
      </c>
      <c r="BK167" s="228">
        <f>ROUND(I167*H167,2)</f>
        <v>0</v>
      </c>
      <c r="BL167" s="19" t="s">
        <v>90</v>
      </c>
      <c r="BM167" s="227" t="s">
        <v>1116</v>
      </c>
    </row>
    <row r="168" spans="1:65" s="2" customFormat="1" ht="14.4" customHeight="1">
      <c r="A168" s="40"/>
      <c r="B168" s="41"/>
      <c r="C168" s="216" t="s">
        <v>799</v>
      </c>
      <c r="D168" s="216" t="s">
        <v>254</v>
      </c>
      <c r="E168" s="217" t="s">
        <v>1271</v>
      </c>
      <c r="F168" s="218" t="s">
        <v>3495</v>
      </c>
      <c r="G168" s="219" t="s">
        <v>2849</v>
      </c>
      <c r="H168" s="220">
        <v>240</v>
      </c>
      <c r="I168" s="221"/>
      <c r="J168" s="222">
        <f>ROUND(I168*H168,2)</f>
        <v>0</v>
      </c>
      <c r="K168" s="218" t="s">
        <v>19</v>
      </c>
      <c r="L168" s="46"/>
      <c r="M168" s="223" t="s">
        <v>19</v>
      </c>
      <c r="N168" s="224" t="s">
        <v>40</v>
      </c>
      <c r="O168" s="86"/>
      <c r="P168" s="225">
        <f>O168*H168</f>
        <v>0</v>
      </c>
      <c r="Q168" s="225">
        <v>0</v>
      </c>
      <c r="R168" s="225">
        <f>Q168*H168</f>
        <v>0</v>
      </c>
      <c r="S168" s="225">
        <v>0</v>
      </c>
      <c r="T168" s="22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7" t="s">
        <v>90</v>
      </c>
      <c r="AT168" s="227" t="s">
        <v>254</v>
      </c>
      <c r="AU168" s="227" t="s">
        <v>76</v>
      </c>
      <c r="AY168" s="19" t="s">
        <v>252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9" t="s">
        <v>76</v>
      </c>
      <c r="BK168" s="228">
        <f>ROUND(I168*H168,2)</f>
        <v>0</v>
      </c>
      <c r="BL168" s="19" t="s">
        <v>90</v>
      </c>
      <c r="BM168" s="227" t="s">
        <v>1127</v>
      </c>
    </row>
    <row r="169" spans="1:65" s="2" customFormat="1" ht="14.4" customHeight="1">
      <c r="A169" s="40"/>
      <c r="B169" s="41"/>
      <c r="C169" s="216" t="s">
        <v>804</v>
      </c>
      <c r="D169" s="216" t="s">
        <v>254</v>
      </c>
      <c r="E169" s="217" t="s">
        <v>1275</v>
      </c>
      <c r="F169" s="218" t="s">
        <v>3496</v>
      </c>
      <c r="G169" s="219" t="s">
        <v>346</v>
      </c>
      <c r="H169" s="220">
        <v>10</v>
      </c>
      <c r="I169" s="221"/>
      <c r="J169" s="222">
        <f>ROUND(I169*H169,2)</f>
        <v>0</v>
      </c>
      <c r="K169" s="218" t="s">
        <v>19</v>
      </c>
      <c r="L169" s="46"/>
      <c r="M169" s="223" t="s">
        <v>19</v>
      </c>
      <c r="N169" s="224" t="s">
        <v>40</v>
      </c>
      <c r="O169" s="86"/>
      <c r="P169" s="225">
        <f>O169*H169</f>
        <v>0</v>
      </c>
      <c r="Q169" s="225">
        <v>0</v>
      </c>
      <c r="R169" s="225">
        <f>Q169*H169</f>
        <v>0</v>
      </c>
      <c r="S169" s="225">
        <v>0</v>
      </c>
      <c r="T169" s="22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7" t="s">
        <v>90</v>
      </c>
      <c r="AT169" s="227" t="s">
        <v>254</v>
      </c>
      <c r="AU169" s="227" t="s">
        <v>76</v>
      </c>
      <c r="AY169" s="19" t="s">
        <v>252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9" t="s">
        <v>76</v>
      </c>
      <c r="BK169" s="228">
        <f>ROUND(I169*H169,2)</f>
        <v>0</v>
      </c>
      <c r="BL169" s="19" t="s">
        <v>90</v>
      </c>
      <c r="BM169" s="227" t="s">
        <v>1137</v>
      </c>
    </row>
    <row r="170" spans="1:65" s="2" customFormat="1" ht="14.4" customHeight="1">
      <c r="A170" s="40"/>
      <c r="B170" s="41"/>
      <c r="C170" s="216" t="s">
        <v>810</v>
      </c>
      <c r="D170" s="216" t="s">
        <v>254</v>
      </c>
      <c r="E170" s="217" t="s">
        <v>1279</v>
      </c>
      <c r="F170" s="218" t="s">
        <v>3497</v>
      </c>
      <c r="G170" s="219" t="s">
        <v>2648</v>
      </c>
      <c r="H170" s="220">
        <v>1</v>
      </c>
      <c r="I170" s="221"/>
      <c r="J170" s="222">
        <f>ROUND(I170*H170,2)</f>
        <v>0</v>
      </c>
      <c r="K170" s="218" t="s">
        <v>19</v>
      </c>
      <c r="L170" s="46"/>
      <c r="M170" s="223" t="s">
        <v>19</v>
      </c>
      <c r="N170" s="224" t="s">
        <v>40</v>
      </c>
      <c r="O170" s="86"/>
      <c r="P170" s="225">
        <f>O170*H170</f>
        <v>0</v>
      </c>
      <c r="Q170" s="225">
        <v>0</v>
      </c>
      <c r="R170" s="225">
        <f>Q170*H170</f>
        <v>0</v>
      </c>
      <c r="S170" s="225">
        <v>0</v>
      </c>
      <c r="T170" s="22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7" t="s">
        <v>90</v>
      </c>
      <c r="AT170" s="227" t="s">
        <v>254</v>
      </c>
      <c r="AU170" s="227" t="s">
        <v>76</v>
      </c>
      <c r="AY170" s="19" t="s">
        <v>252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9" t="s">
        <v>76</v>
      </c>
      <c r="BK170" s="228">
        <f>ROUND(I170*H170,2)</f>
        <v>0</v>
      </c>
      <c r="BL170" s="19" t="s">
        <v>90</v>
      </c>
      <c r="BM170" s="227" t="s">
        <v>1147</v>
      </c>
    </row>
    <row r="171" spans="1:65" s="2" customFormat="1" ht="49.05" customHeight="1">
      <c r="A171" s="40"/>
      <c r="B171" s="41"/>
      <c r="C171" s="216" t="s">
        <v>815</v>
      </c>
      <c r="D171" s="216" t="s">
        <v>254</v>
      </c>
      <c r="E171" s="217" t="s">
        <v>1285</v>
      </c>
      <c r="F171" s="218" t="s">
        <v>3498</v>
      </c>
      <c r="G171" s="219" t="s">
        <v>2648</v>
      </c>
      <c r="H171" s="220">
        <v>1</v>
      </c>
      <c r="I171" s="221"/>
      <c r="J171" s="222">
        <f>ROUND(I171*H171,2)</f>
        <v>0</v>
      </c>
      <c r="K171" s="218" t="s">
        <v>19</v>
      </c>
      <c r="L171" s="46"/>
      <c r="M171" s="223" t="s">
        <v>19</v>
      </c>
      <c r="N171" s="224" t="s">
        <v>40</v>
      </c>
      <c r="O171" s="86"/>
      <c r="P171" s="225">
        <f>O171*H171</f>
        <v>0</v>
      </c>
      <c r="Q171" s="225">
        <v>0</v>
      </c>
      <c r="R171" s="225">
        <f>Q171*H171</f>
        <v>0</v>
      </c>
      <c r="S171" s="225">
        <v>0</v>
      </c>
      <c r="T171" s="22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7" t="s">
        <v>90</v>
      </c>
      <c r="AT171" s="227" t="s">
        <v>254</v>
      </c>
      <c r="AU171" s="227" t="s">
        <v>76</v>
      </c>
      <c r="AY171" s="19" t="s">
        <v>252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9" t="s">
        <v>76</v>
      </c>
      <c r="BK171" s="228">
        <f>ROUND(I171*H171,2)</f>
        <v>0</v>
      </c>
      <c r="BL171" s="19" t="s">
        <v>90</v>
      </c>
      <c r="BM171" s="227" t="s">
        <v>1158</v>
      </c>
    </row>
    <row r="172" spans="1:65" s="2" customFormat="1" ht="14.4" customHeight="1">
      <c r="A172" s="40"/>
      <c r="B172" s="41"/>
      <c r="C172" s="216" t="s">
        <v>820</v>
      </c>
      <c r="D172" s="216" t="s">
        <v>254</v>
      </c>
      <c r="E172" s="217" t="s">
        <v>1289</v>
      </c>
      <c r="F172" s="218" t="s">
        <v>3499</v>
      </c>
      <c r="G172" s="219" t="s">
        <v>2648</v>
      </c>
      <c r="H172" s="220">
        <v>1</v>
      </c>
      <c r="I172" s="221"/>
      <c r="J172" s="222">
        <f>ROUND(I172*H172,2)</f>
        <v>0</v>
      </c>
      <c r="K172" s="218" t="s">
        <v>19</v>
      </c>
      <c r="L172" s="46"/>
      <c r="M172" s="223" t="s">
        <v>19</v>
      </c>
      <c r="N172" s="224" t="s">
        <v>40</v>
      </c>
      <c r="O172" s="86"/>
      <c r="P172" s="225">
        <f>O172*H172</f>
        <v>0</v>
      </c>
      <c r="Q172" s="225">
        <v>0</v>
      </c>
      <c r="R172" s="225">
        <f>Q172*H172</f>
        <v>0</v>
      </c>
      <c r="S172" s="225">
        <v>0</v>
      </c>
      <c r="T172" s="22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7" t="s">
        <v>90</v>
      </c>
      <c r="AT172" s="227" t="s">
        <v>254</v>
      </c>
      <c r="AU172" s="227" t="s">
        <v>76</v>
      </c>
      <c r="AY172" s="19" t="s">
        <v>252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9" t="s">
        <v>76</v>
      </c>
      <c r="BK172" s="228">
        <f>ROUND(I172*H172,2)</f>
        <v>0</v>
      </c>
      <c r="BL172" s="19" t="s">
        <v>90</v>
      </c>
      <c r="BM172" s="227" t="s">
        <v>1168</v>
      </c>
    </row>
    <row r="173" spans="1:65" s="2" customFormat="1" ht="24.15" customHeight="1">
      <c r="A173" s="40"/>
      <c r="B173" s="41"/>
      <c r="C173" s="216" t="s">
        <v>824</v>
      </c>
      <c r="D173" s="216" t="s">
        <v>254</v>
      </c>
      <c r="E173" s="217" t="s">
        <v>1294</v>
      </c>
      <c r="F173" s="218" t="s">
        <v>3500</v>
      </c>
      <c r="G173" s="219" t="s">
        <v>2648</v>
      </c>
      <c r="H173" s="220">
        <v>1</v>
      </c>
      <c r="I173" s="221"/>
      <c r="J173" s="222">
        <f>ROUND(I173*H173,2)</f>
        <v>0</v>
      </c>
      <c r="K173" s="218" t="s">
        <v>19</v>
      </c>
      <c r="L173" s="46"/>
      <c r="M173" s="223" t="s">
        <v>19</v>
      </c>
      <c r="N173" s="224" t="s">
        <v>40</v>
      </c>
      <c r="O173" s="86"/>
      <c r="P173" s="225">
        <f>O173*H173</f>
        <v>0</v>
      </c>
      <c r="Q173" s="225">
        <v>0</v>
      </c>
      <c r="R173" s="225">
        <f>Q173*H173</f>
        <v>0</v>
      </c>
      <c r="S173" s="225">
        <v>0</v>
      </c>
      <c r="T173" s="22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7" t="s">
        <v>90</v>
      </c>
      <c r="AT173" s="227" t="s">
        <v>254</v>
      </c>
      <c r="AU173" s="227" t="s">
        <v>76</v>
      </c>
      <c r="AY173" s="19" t="s">
        <v>252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9" t="s">
        <v>76</v>
      </c>
      <c r="BK173" s="228">
        <f>ROUND(I173*H173,2)</f>
        <v>0</v>
      </c>
      <c r="BL173" s="19" t="s">
        <v>90</v>
      </c>
      <c r="BM173" s="227" t="s">
        <v>1178</v>
      </c>
    </row>
    <row r="174" spans="1:65" s="2" customFormat="1" ht="24.15" customHeight="1">
      <c r="A174" s="40"/>
      <c r="B174" s="41"/>
      <c r="C174" s="216" t="s">
        <v>830</v>
      </c>
      <c r="D174" s="216" t="s">
        <v>254</v>
      </c>
      <c r="E174" s="217" t="s">
        <v>1298</v>
      </c>
      <c r="F174" s="218" t="s">
        <v>3501</v>
      </c>
      <c r="G174" s="219" t="s">
        <v>2648</v>
      </c>
      <c r="H174" s="220">
        <v>1</v>
      </c>
      <c r="I174" s="221"/>
      <c r="J174" s="222">
        <f>ROUND(I174*H174,2)</f>
        <v>0</v>
      </c>
      <c r="K174" s="218" t="s">
        <v>19</v>
      </c>
      <c r="L174" s="46"/>
      <c r="M174" s="223" t="s">
        <v>19</v>
      </c>
      <c r="N174" s="224" t="s">
        <v>40</v>
      </c>
      <c r="O174" s="86"/>
      <c r="P174" s="225">
        <f>O174*H174</f>
        <v>0</v>
      </c>
      <c r="Q174" s="225">
        <v>0</v>
      </c>
      <c r="R174" s="225">
        <f>Q174*H174</f>
        <v>0</v>
      </c>
      <c r="S174" s="225">
        <v>0</v>
      </c>
      <c r="T174" s="22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7" t="s">
        <v>90</v>
      </c>
      <c r="AT174" s="227" t="s">
        <v>254</v>
      </c>
      <c r="AU174" s="227" t="s">
        <v>76</v>
      </c>
      <c r="AY174" s="19" t="s">
        <v>252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9" t="s">
        <v>76</v>
      </c>
      <c r="BK174" s="228">
        <f>ROUND(I174*H174,2)</f>
        <v>0</v>
      </c>
      <c r="BL174" s="19" t="s">
        <v>90</v>
      </c>
      <c r="BM174" s="227" t="s">
        <v>1187</v>
      </c>
    </row>
    <row r="175" spans="1:65" s="2" customFormat="1" ht="14.4" customHeight="1">
      <c r="A175" s="40"/>
      <c r="B175" s="41"/>
      <c r="C175" s="216" t="s">
        <v>837</v>
      </c>
      <c r="D175" s="216" t="s">
        <v>254</v>
      </c>
      <c r="E175" s="217" t="s">
        <v>1303</v>
      </c>
      <c r="F175" s="218" t="s">
        <v>3502</v>
      </c>
      <c r="G175" s="219" t="s">
        <v>2648</v>
      </c>
      <c r="H175" s="220">
        <v>2</v>
      </c>
      <c r="I175" s="221"/>
      <c r="J175" s="222">
        <f>ROUND(I175*H175,2)</f>
        <v>0</v>
      </c>
      <c r="K175" s="218" t="s">
        <v>19</v>
      </c>
      <c r="L175" s="46"/>
      <c r="M175" s="223" t="s">
        <v>19</v>
      </c>
      <c r="N175" s="224" t="s">
        <v>40</v>
      </c>
      <c r="O175" s="86"/>
      <c r="P175" s="225">
        <f>O175*H175</f>
        <v>0</v>
      </c>
      <c r="Q175" s="225">
        <v>0</v>
      </c>
      <c r="R175" s="225">
        <f>Q175*H175</f>
        <v>0</v>
      </c>
      <c r="S175" s="225">
        <v>0</v>
      </c>
      <c r="T175" s="22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7" t="s">
        <v>90</v>
      </c>
      <c r="AT175" s="227" t="s">
        <v>254</v>
      </c>
      <c r="AU175" s="227" t="s">
        <v>76</v>
      </c>
      <c r="AY175" s="19" t="s">
        <v>252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9" t="s">
        <v>76</v>
      </c>
      <c r="BK175" s="228">
        <f>ROUND(I175*H175,2)</f>
        <v>0</v>
      </c>
      <c r="BL175" s="19" t="s">
        <v>90</v>
      </c>
      <c r="BM175" s="227" t="s">
        <v>1195</v>
      </c>
    </row>
    <row r="176" spans="1:65" s="2" customFormat="1" ht="14.4" customHeight="1">
      <c r="A176" s="40"/>
      <c r="B176" s="41"/>
      <c r="C176" s="216" t="s">
        <v>842</v>
      </c>
      <c r="D176" s="216" t="s">
        <v>254</v>
      </c>
      <c r="E176" s="217" t="s">
        <v>1307</v>
      </c>
      <c r="F176" s="218" t="s">
        <v>3503</v>
      </c>
      <c r="G176" s="219" t="s">
        <v>2648</v>
      </c>
      <c r="H176" s="220">
        <v>1</v>
      </c>
      <c r="I176" s="221"/>
      <c r="J176" s="222">
        <f>ROUND(I176*H176,2)</f>
        <v>0</v>
      </c>
      <c r="K176" s="218" t="s">
        <v>19</v>
      </c>
      <c r="L176" s="46"/>
      <c r="M176" s="223" t="s">
        <v>19</v>
      </c>
      <c r="N176" s="224" t="s">
        <v>40</v>
      </c>
      <c r="O176" s="86"/>
      <c r="P176" s="225">
        <f>O176*H176</f>
        <v>0</v>
      </c>
      <c r="Q176" s="225">
        <v>0</v>
      </c>
      <c r="R176" s="225">
        <f>Q176*H176</f>
        <v>0</v>
      </c>
      <c r="S176" s="225">
        <v>0</v>
      </c>
      <c r="T176" s="22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7" t="s">
        <v>90</v>
      </c>
      <c r="AT176" s="227" t="s">
        <v>254</v>
      </c>
      <c r="AU176" s="227" t="s">
        <v>76</v>
      </c>
      <c r="AY176" s="19" t="s">
        <v>252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9" t="s">
        <v>76</v>
      </c>
      <c r="BK176" s="228">
        <f>ROUND(I176*H176,2)</f>
        <v>0</v>
      </c>
      <c r="BL176" s="19" t="s">
        <v>90</v>
      </c>
      <c r="BM176" s="227" t="s">
        <v>1203</v>
      </c>
    </row>
    <row r="177" spans="1:65" s="2" customFormat="1" ht="24.15" customHeight="1">
      <c r="A177" s="40"/>
      <c r="B177" s="41"/>
      <c r="C177" s="216" t="s">
        <v>846</v>
      </c>
      <c r="D177" s="216" t="s">
        <v>254</v>
      </c>
      <c r="E177" s="217" t="s">
        <v>1315</v>
      </c>
      <c r="F177" s="218" t="s">
        <v>3504</v>
      </c>
      <c r="G177" s="219" t="s">
        <v>2648</v>
      </c>
      <c r="H177" s="220">
        <v>1</v>
      </c>
      <c r="I177" s="221"/>
      <c r="J177" s="222">
        <f>ROUND(I177*H177,2)</f>
        <v>0</v>
      </c>
      <c r="K177" s="218" t="s">
        <v>19</v>
      </c>
      <c r="L177" s="46"/>
      <c r="M177" s="223" t="s">
        <v>19</v>
      </c>
      <c r="N177" s="224" t="s">
        <v>40</v>
      </c>
      <c r="O177" s="86"/>
      <c r="P177" s="225">
        <f>O177*H177</f>
        <v>0</v>
      </c>
      <c r="Q177" s="225">
        <v>0</v>
      </c>
      <c r="R177" s="225">
        <f>Q177*H177</f>
        <v>0</v>
      </c>
      <c r="S177" s="225">
        <v>0</v>
      </c>
      <c r="T177" s="22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7" t="s">
        <v>90</v>
      </c>
      <c r="AT177" s="227" t="s">
        <v>254</v>
      </c>
      <c r="AU177" s="227" t="s">
        <v>76</v>
      </c>
      <c r="AY177" s="19" t="s">
        <v>252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9" t="s">
        <v>76</v>
      </c>
      <c r="BK177" s="228">
        <f>ROUND(I177*H177,2)</f>
        <v>0</v>
      </c>
      <c r="BL177" s="19" t="s">
        <v>90</v>
      </c>
      <c r="BM177" s="227" t="s">
        <v>1211</v>
      </c>
    </row>
    <row r="178" spans="1:65" s="2" customFormat="1" ht="24.15" customHeight="1">
      <c r="A178" s="40"/>
      <c r="B178" s="41"/>
      <c r="C178" s="216" t="s">
        <v>850</v>
      </c>
      <c r="D178" s="216" t="s">
        <v>254</v>
      </c>
      <c r="E178" s="217" t="s">
        <v>1320</v>
      </c>
      <c r="F178" s="218" t="s">
        <v>3505</v>
      </c>
      <c r="G178" s="219" t="s">
        <v>2648</v>
      </c>
      <c r="H178" s="220">
        <v>1</v>
      </c>
      <c r="I178" s="221"/>
      <c r="J178" s="222">
        <f>ROUND(I178*H178,2)</f>
        <v>0</v>
      </c>
      <c r="K178" s="218" t="s">
        <v>19</v>
      </c>
      <c r="L178" s="46"/>
      <c r="M178" s="223" t="s">
        <v>19</v>
      </c>
      <c r="N178" s="224" t="s">
        <v>40</v>
      </c>
      <c r="O178" s="86"/>
      <c r="P178" s="225">
        <f>O178*H178</f>
        <v>0</v>
      </c>
      <c r="Q178" s="225">
        <v>0</v>
      </c>
      <c r="R178" s="225">
        <f>Q178*H178</f>
        <v>0</v>
      </c>
      <c r="S178" s="225">
        <v>0</v>
      </c>
      <c r="T178" s="22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7" t="s">
        <v>90</v>
      </c>
      <c r="AT178" s="227" t="s">
        <v>254</v>
      </c>
      <c r="AU178" s="227" t="s">
        <v>76</v>
      </c>
      <c r="AY178" s="19" t="s">
        <v>252</v>
      </c>
      <c r="BE178" s="228">
        <f>IF(N178="základní",J178,0)</f>
        <v>0</v>
      </c>
      <c r="BF178" s="228">
        <f>IF(N178="snížená",J178,0)</f>
        <v>0</v>
      </c>
      <c r="BG178" s="228">
        <f>IF(N178="zákl. přenesená",J178,0)</f>
        <v>0</v>
      </c>
      <c r="BH178" s="228">
        <f>IF(N178="sníž. přenesená",J178,0)</f>
        <v>0</v>
      </c>
      <c r="BI178" s="228">
        <f>IF(N178="nulová",J178,0)</f>
        <v>0</v>
      </c>
      <c r="BJ178" s="19" t="s">
        <v>76</v>
      </c>
      <c r="BK178" s="228">
        <f>ROUND(I178*H178,2)</f>
        <v>0</v>
      </c>
      <c r="BL178" s="19" t="s">
        <v>90</v>
      </c>
      <c r="BM178" s="227" t="s">
        <v>1219</v>
      </c>
    </row>
    <row r="179" spans="1:65" s="2" customFormat="1" ht="24.15" customHeight="1">
      <c r="A179" s="40"/>
      <c r="B179" s="41"/>
      <c r="C179" s="216" t="s">
        <v>854</v>
      </c>
      <c r="D179" s="216" t="s">
        <v>254</v>
      </c>
      <c r="E179" s="217" t="s">
        <v>1351</v>
      </c>
      <c r="F179" s="218" t="s">
        <v>3506</v>
      </c>
      <c r="G179" s="219" t="s">
        <v>2648</v>
      </c>
      <c r="H179" s="220">
        <v>1</v>
      </c>
      <c r="I179" s="221"/>
      <c r="J179" s="222">
        <f>ROUND(I179*H179,2)</f>
        <v>0</v>
      </c>
      <c r="K179" s="218" t="s">
        <v>19</v>
      </c>
      <c r="L179" s="46"/>
      <c r="M179" s="223" t="s">
        <v>19</v>
      </c>
      <c r="N179" s="224" t="s">
        <v>40</v>
      </c>
      <c r="O179" s="86"/>
      <c r="P179" s="225">
        <f>O179*H179</f>
        <v>0</v>
      </c>
      <c r="Q179" s="225">
        <v>0</v>
      </c>
      <c r="R179" s="225">
        <f>Q179*H179</f>
        <v>0</v>
      </c>
      <c r="S179" s="225">
        <v>0</v>
      </c>
      <c r="T179" s="22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7" t="s">
        <v>90</v>
      </c>
      <c r="AT179" s="227" t="s">
        <v>254</v>
      </c>
      <c r="AU179" s="227" t="s">
        <v>76</v>
      </c>
      <c r="AY179" s="19" t="s">
        <v>252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9" t="s">
        <v>76</v>
      </c>
      <c r="BK179" s="228">
        <f>ROUND(I179*H179,2)</f>
        <v>0</v>
      </c>
      <c r="BL179" s="19" t="s">
        <v>90</v>
      </c>
      <c r="BM179" s="227" t="s">
        <v>1227</v>
      </c>
    </row>
    <row r="180" spans="1:65" s="2" customFormat="1" ht="14.4" customHeight="1">
      <c r="A180" s="40"/>
      <c r="B180" s="41"/>
      <c r="C180" s="216" t="s">
        <v>858</v>
      </c>
      <c r="D180" s="216" t="s">
        <v>254</v>
      </c>
      <c r="E180" s="217" t="s">
        <v>1355</v>
      </c>
      <c r="F180" s="218" t="s">
        <v>3507</v>
      </c>
      <c r="G180" s="219" t="s">
        <v>2648</v>
      </c>
      <c r="H180" s="220">
        <v>1</v>
      </c>
      <c r="I180" s="221"/>
      <c r="J180" s="222">
        <f>ROUND(I180*H180,2)</f>
        <v>0</v>
      </c>
      <c r="K180" s="218" t="s">
        <v>19</v>
      </c>
      <c r="L180" s="46"/>
      <c r="M180" s="223" t="s">
        <v>19</v>
      </c>
      <c r="N180" s="224" t="s">
        <v>40</v>
      </c>
      <c r="O180" s="86"/>
      <c r="P180" s="225">
        <f>O180*H180</f>
        <v>0</v>
      </c>
      <c r="Q180" s="225">
        <v>0</v>
      </c>
      <c r="R180" s="225">
        <f>Q180*H180</f>
        <v>0</v>
      </c>
      <c r="S180" s="225">
        <v>0</v>
      </c>
      <c r="T180" s="22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7" t="s">
        <v>90</v>
      </c>
      <c r="AT180" s="227" t="s">
        <v>254</v>
      </c>
      <c r="AU180" s="227" t="s">
        <v>76</v>
      </c>
      <c r="AY180" s="19" t="s">
        <v>252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9" t="s">
        <v>76</v>
      </c>
      <c r="BK180" s="228">
        <f>ROUND(I180*H180,2)</f>
        <v>0</v>
      </c>
      <c r="BL180" s="19" t="s">
        <v>90</v>
      </c>
      <c r="BM180" s="227" t="s">
        <v>1236</v>
      </c>
    </row>
    <row r="181" spans="1:65" s="2" customFormat="1" ht="14.4" customHeight="1">
      <c r="A181" s="40"/>
      <c r="B181" s="41"/>
      <c r="C181" s="216" t="s">
        <v>863</v>
      </c>
      <c r="D181" s="216" t="s">
        <v>254</v>
      </c>
      <c r="E181" s="217" t="s">
        <v>2317</v>
      </c>
      <c r="F181" s="218" t="s">
        <v>3508</v>
      </c>
      <c r="G181" s="219" t="s">
        <v>2648</v>
      </c>
      <c r="H181" s="220">
        <v>11</v>
      </c>
      <c r="I181" s="221"/>
      <c r="J181" s="222">
        <f>ROUND(I181*H181,2)</f>
        <v>0</v>
      </c>
      <c r="K181" s="218" t="s">
        <v>19</v>
      </c>
      <c r="L181" s="46"/>
      <c r="M181" s="223" t="s">
        <v>19</v>
      </c>
      <c r="N181" s="224" t="s">
        <v>40</v>
      </c>
      <c r="O181" s="86"/>
      <c r="P181" s="225">
        <f>O181*H181</f>
        <v>0</v>
      </c>
      <c r="Q181" s="225">
        <v>0</v>
      </c>
      <c r="R181" s="225">
        <f>Q181*H181</f>
        <v>0</v>
      </c>
      <c r="S181" s="225">
        <v>0</v>
      </c>
      <c r="T181" s="22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7" t="s">
        <v>90</v>
      </c>
      <c r="AT181" s="227" t="s">
        <v>254</v>
      </c>
      <c r="AU181" s="227" t="s">
        <v>76</v>
      </c>
      <c r="AY181" s="19" t="s">
        <v>252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9" t="s">
        <v>76</v>
      </c>
      <c r="BK181" s="228">
        <f>ROUND(I181*H181,2)</f>
        <v>0</v>
      </c>
      <c r="BL181" s="19" t="s">
        <v>90</v>
      </c>
      <c r="BM181" s="227" t="s">
        <v>1246</v>
      </c>
    </row>
    <row r="182" spans="1:65" s="2" customFormat="1" ht="14.4" customHeight="1">
      <c r="A182" s="40"/>
      <c r="B182" s="41"/>
      <c r="C182" s="216" t="s">
        <v>869</v>
      </c>
      <c r="D182" s="216" t="s">
        <v>254</v>
      </c>
      <c r="E182" s="217" t="s">
        <v>2320</v>
      </c>
      <c r="F182" s="218" t="s">
        <v>3509</v>
      </c>
      <c r="G182" s="219" t="s">
        <v>2648</v>
      </c>
      <c r="H182" s="220">
        <v>1</v>
      </c>
      <c r="I182" s="221"/>
      <c r="J182" s="222">
        <f>ROUND(I182*H182,2)</f>
        <v>0</v>
      </c>
      <c r="K182" s="218" t="s">
        <v>19</v>
      </c>
      <c r="L182" s="46"/>
      <c r="M182" s="223" t="s">
        <v>19</v>
      </c>
      <c r="N182" s="224" t="s">
        <v>40</v>
      </c>
      <c r="O182" s="86"/>
      <c r="P182" s="225">
        <f>O182*H182</f>
        <v>0</v>
      </c>
      <c r="Q182" s="225">
        <v>0</v>
      </c>
      <c r="R182" s="225">
        <f>Q182*H182</f>
        <v>0</v>
      </c>
      <c r="S182" s="225">
        <v>0</v>
      </c>
      <c r="T182" s="22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7" t="s">
        <v>90</v>
      </c>
      <c r="AT182" s="227" t="s">
        <v>254</v>
      </c>
      <c r="AU182" s="227" t="s">
        <v>76</v>
      </c>
      <c r="AY182" s="19" t="s">
        <v>252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9" t="s">
        <v>76</v>
      </c>
      <c r="BK182" s="228">
        <f>ROUND(I182*H182,2)</f>
        <v>0</v>
      </c>
      <c r="BL182" s="19" t="s">
        <v>90</v>
      </c>
      <c r="BM182" s="227" t="s">
        <v>1255</v>
      </c>
    </row>
    <row r="183" spans="1:65" s="2" customFormat="1" ht="24.15" customHeight="1">
      <c r="A183" s="40"/>
      <c r="B183" s="41"/>
      <c r="C183" s="216" t="s">
        <v>875</v>
      </c>
      <c r="D183" s="216" t="s">
        <v>254</v>
      </c>
      <c r="E183" s="217" t="s">
        <v>2323</v>
      </c>
      <c r="F183" s="218" t="s">
        <v>3510</v>
      </c>
      <c r="G183" s="219" t="s">
        <v>2648</v>
      </c>
      <c r="H183" s="220">
        <v>1</v>
      </c>
      <c r="I183" s="221"/>
      <c r="J183" s="222">
        <f>ROUND(I183*H183,2)</f>
        <v>0</v>
      </c>
      <c r="K183" s="218" t="s">
        <v>19</v>
      </c>
      <c r="L183" s="46"/>
      <c r="M183" s="223" t="s">
        <v>19</v>
      </c>
      <c r="N183" s="224" t="s">
        <v>40</v>
      </c>
      <c r="O183" s="86"/>
      <c r="P183" s="225">
        <f>O183*H183</f>
        <v>0</v>
      </c>
      <c r="Q183" s="225">
        <v>0</v>
      </c>
      <c r="R183" s="225">
        <f>Q183*H183</f>
        <v>0</v>
      </c>
      <c r="S183" s="225">
        <v>0</v>
      </c>
      <c r="T183" s="22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7" t="s">
        <v>90</v>
      </c>
      <c r="AT183" s="227" t="s">
        <v>254</v>
      </c>
      <c r="AU183" s="227" t="s">
        <v>76</v>
      </c>
      <c r="AY183" s="19" t="s">
        <v>252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9" t="s">
        <v>76</v>
      </c>
      <c r="BK183" s="228">
        <f>ROUND(I183*H183,2)</f>
        <v>0</v>
      </c>
      <c r="BL183" s="19" t="s">
        <v>90</v>
      </c>
      <c r="BM183" s="227" t="s">
        <v>1263</v>
      </c>
    </row>
    <row r="184" spans="1:65" s="2" customFormat="1" ht="24.15" customHeight="1">
      <c r="A184" s="40"/>
      <c r="B184" s="41"/>
      <c r="C184" s="216" t="s">
        <v>879</v>
      </c>
      <c r="D184" s="216" t="s">
        <v>254</v>
      </c>
      <c r="E184" s="217" t="s">
        <v>2325</v>
      </c>
      <c r="F184" s="218" t="s">
        <v>3511</v>
      </c>
      <c r="G184" s="219" t="s">
        <v>2648</v>
      </c>
      <c r="H184" s="220">
        <v>1</v>
      </c>
      <c r="I184" s="221"/>
      <c r="J184" s="222">
        <f>ROUND(I184*H184,2)</f>
        <v>0</v>
      </c>
      <c r="K184" s="218" t="s">
        <v>19</v>
      </c>
      <c r="L184" s="46"/>
      <c r="M184" s="223" t="s">
        <v>19</v>
      </c>
      <c r="N184" s="224" t="s">
        <v>40</v>
      </c>
      <c r="O184" s="86"/>
      <c r="P184" s="225">
        <f>O184*H184</f>
        <v>0</v>
      </c>
      <c r="Q184" s="225">
        <v>0</v>
      </c>
      <c r="R184" s="225">
        <f>Q184*H184</f>
        <v>0</v>
      </c>
      <c r="S184" s="225">
        <v>0</v>
      </c>
      <c r="T184" s="22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7" t="s">
        <v>90</v>
      </c>
      <c r="AT184" s="227" t="s">
        <v>254</v>
      </c>
      <c r="AU184" s="227" t="s">
        <v>76</v>
      </c>
      <c r="AY184" s="19" t="s">
        <v>252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9" t="s">
        <v>76</v>
      </c>
      <c r="BK184" s="228">
        <f>ROUND(I184*H184,2)</f>
        <v>0</v>
      </c>
      <c r="BL184" s="19" t="s">
        <v>90</v>
      </c>
      <c r="BM184" s="227" t="s">
        <v>1271</v>
      </c>
    </row>
    <row r="185" spans="1:65" s="2" customFormat="1" ht="14.4" customHeight="1">
      <c r="A185" s="40"/>
      <c r="B185" s="41"/>
      <c r="C185" s="216" t="s">
        <v>883</v>
      </c>
      <c r="D185" s="216" t="s">
        <v>254</v>
      </c>
      <c r="E185" s="217" t="s">
        <v>2328</v>
      </c>
      <c r="F185" s="218" t="s">
        <v>3512</v>
      </c>
      <c r="G185" s="219" t="s">
        <v>2648</v>
      </c>
      <c r="H185" s="220">
        <v>2</v>
      </c>
      <c r="I185" s="221"/>
      <c r="J185" s="222">
        <f>ROUND(I185*H185,2)</f>
        <v>0</v>
      </c>
      <c r="K185" s="218" t="s">
        <v>19</v>
      </c>
      <c r="L185" s="46"/>
      <c r="M185" s="223" t="s">
        <v>19</v>
      </c>
      <c r="N185" s="224" t="s">
        <v>40</v>
      </c>
      <c r="O185" s="86"/>
      <c r="P185" s="225">
        <f>O185*H185</f>
        <v>0</v>
      </c>
      <c r="Q185" s="225">
        <v>0</v>
      </c>
      <c r="R185" s="225">
        <f>Q185*H185</f>
        <v>0</v>
      </c>
      <c r="S185" s="225">
        <v>0</v>
      </c>
      <c r="T185" s="22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7" t="s">
        <v>90</v>
      </c>
      <c r="AT185" s="227" t="s">
        <v>254</v>
      </c>
      <c r="AU185" s="227" t="s">
        <v>76</v>
      </c>
      <c r="AY185" s="19" t="s">
        <v>252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9" t="s">
        <v>76</v>
      </c>
      <c r="BK185" s="228">
        <f>ROUND(I185*H185,2)</f>
        <v>0</v>
      </c>
      <c r="BL185" s="19" t="s">
        <v>90</v>
      </c>
      <c r="BM185" s="227" t="s">
        <v>1279</v>
      </c>
    </row>
    <row r="186" spans="1:65" s="2" customFormat="1" ht="14.4" customHeight="1">
      <c r="A186" s="40"/>
      <c r="B186" s="41"/>
      <c r="C186" s="216" t="s">
        <v>887</v>
      </c>
      <c r="D186" s="216" t="s">
        <v>254</v>
      </c>
      <c r="E186" s="217" t="s">
        <v>2330</v>
      </c>
      <c r="F186" s="218" t="s">
        <v>3513</v>
      </c>
      <c r="G186" s="219" t="s">
        <v>2648</v>
      </c>
      <c r="H186" s="220">
        <v>2</v>
      </c>
      <c r="I186" s="221"/>
      <c r="J186" s="222">
        <f>ROUND(I186*H186,2)</f>
        <v>0</v>
      </c>
      <c r="K186" s="218" t="s">
        <v>19</v>
      </c>
      <c r="L186" s="46"/>
      <c r="M186" s="223" t="s">
        <v>19</v>
      </c>
      <c r="N186" s="224" t="s">
        <v>40</v>
      </c>
      <c r="O186" s="86"/>
      <c r="P186" s="225">
        <f>O186*H186</f>
        <v>0</v>
      </c>
      <c r="Q186" s="225">
        <v>0</v>
      </c>
      <c r="R186" s="225">
        <f>Q186*H186</f>
        <v>0</v>
      </c>
      <c r="S186" s="225">
        <v>0</v>
      </c>
      <c r="T186" s="22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7" t="s">
        <v>90</v>
      </c>
      <c r="AT186" s="227" t="s">
        <v>254</v>
      </c>
      <c r="AU186" s="227" t="s">
        <v>76</v>
      </c>
      <c r="AY186" s="19" t="s">
        <v>252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9" t="s">
        <v>76</v>
      </c>
      <c r="BK186" s="228">
        <f>ROUND(I186*H186,2)</f>
        <v>0</v>
      </c>
      <c r="BL186" s="19" t="s">
        <v>90</v>
      </c>
      <c r="BM186" s="227" t="s">
        <v>1289</v>
      </c>
    </row>
    <row r="187" spans="1:65" s="2" customFormat="1" ht="14.4" customHeight="1">
      <c r="A187" s="40"/>
      <c r="B187" s="41"/>
      <c r="C187" s="216" t="s">
        <v>891</v>
      </c>
      <c r="D187" s="216" t="s">
        <v>254</v>
      </c>
      <c r="E187" s="217" t="s">
        <v>2332</v>
      </c>
      <c r="F187" s="218" t="s">
        <v>3514</v>
      </c>
      <c r="G187" s="219" t="s">
        <v>2648</v>
      </c>
      <c r="H187" s="220">
        <v>1</v>
      </c>
      <c r="I187" s="221"/>
      <c r="J187" s="222">
        <f>ROUND(I187*H187,2)</f>
        <v>0</v>
      </c>
      <c r="K187" s="218" t="s">
        <v>19</v>
      </c>
      <c r="L187" s="46"/>
      <c r="M187" s="223" t="s">
        <v>19</v>
      </c>
      <c r="N187" s="224" t="s">
        <v>40</v>
      </c>
      <c r="O187" s="86"/>
      <c r="P187" s="225">
        <f>O187*H187</f>
        <v>0</v>
      </c>
      <c r="Q187" s="225">
        <v>0</v>
      </c>
      <c r="R187" s="225">
        <f>Q187*H187</f>
        <v>0</v>
      </c>
      <c r="S187" s="225">
        <v>0</v>
      </c>
      <c r="T187" s="22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7" t="s">
        <v>90</v>
      </c>
      <c r="AT187" s="227" t="s">
        <v>254</v>
      </c>
      <c r="AU187" s="227" t="s">
        <v>76</v>
      </c>
      <c r="AY187" s="19" t="s">
        <v>252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9" t="s">
        <v>76</v>
      </c>
      <c r="BK187" s="228">
        <f>ROUND(I187*H187,2)</f>
        <v>0</v>
      </c>
      <c r="BL187" s="19" t="s">
        <v>90</v>
      </c>
      <c r="BM187" s="227" t="s">
        <v>1298</v>
      </c>
    </row>
    <row r="188" spans="1:65" s="2" customFormat="1" ht="24.15" customHeight="1">
      <c r="A188" s="40"/>
      <c r="B188" s="41"/>
      <c r="C188" s="216" t="s">
        <v>895</v>
      </c>
      <c r="D188" s="216" t="s">
        <v>254</v>
      </c>
      <c r="E188" s="217" t="s">
        <v>2337</v>
      </c>
      <c r="F188" s="218" t="s">
        <v>3515</v>
      </c>
      <c r="G188" s="219" t="s">
        <v>2648</v>
      </c>
      <c r="H188" s="220">
        <v>1</v>
      </c>
      <c r="I188" s="221"/>
      <c r="J188" s="222">
        <f>ROUND(I188*H188,2)</f>
        <v>0</v>
      </c>
      <c r="K188" s="218" t="s">
        <v>19</v>
      </c>
      <c r="L188" s="46"/>
      <c r="M188" s="223" t="s">
        <v>19</v>
      </c>
      <c r="N188" s="224" t="s">
        <v>40</v>
      </c>
      <c r="O188" s="86"/>
      <c r="P188" s="225">
        <f>O188*H188</f>
        <v>0</v>
      </c>
      <c r="Q188" s="225">
        <v>0</v>
      </c>
      <c r="R188" s="225">
        <f>Q188*H188</f>
        <v>0</v>
      </c>
      <c r="S188" s="225">
        <v>0</v>
      </c>
      <c r="T188" s="22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7" t="s">
        <v>90</v>
      </c>
      <c r="AT188" s="227" t="s">
        <v>254</v>
      </c>
      <c r="AU188" s="227" t="s">
        <v>76</v>
      </c>
      <c r="AY188" s="19" t="s">
        <v>252</v>
      </c>
      <c r="BE188" s="228">
        <f>IF(N188="základní",J188,0)</f>
        <v>0</v>
      </c>
      <c r="BF188" s="228">
        <f>IF(N188="snížená",J188,0)</f>
        <v>0</v>
      </c>
      <c r="BG188" s="228">
        <f>IF(N188="zákl. přenesená",J188,0)</f>
        <v>0</v>
      </c>
      <c r="BH188" s="228">
        <f>IF(N188="sníž. přenesená",J188,0)</f>
        <v>0</v>
      </c>
      <c r="BI188" s="228">
        <f>IF(N188="nulová",J188,0)</f>
        <v>0</v>
      </c>
      <c r="BJ188" s="19" t="s">
        <v>76</v>
      </c>
      <c r="BK188" s="228">
        <f>ROUND(I188*H188,2)</f>
        <v>0</v>
      </c>
      <c r="BL188" s="19" t="s">
        <v>90</v>
      </c>
      <c r="BM188" s="227" t="s">
        <v>1307</v>
      </c>
    </row>
    <row r="189" spans="1:65" s="2" customFormat="1" ht="14.4" customHeight="1">
      <c r="A189" s="40"/>
      <c r="B189" s="41"/>
      <c r="C189" s="216" t="s">
        <v>899</v>
      </c>
      <c r="D189" s="216" t="s">
        <v>254</v>
      </c>
      <c r="E189" s="217" t="s">
        <v>2342</v>
      </c>
      <c r="F189" s="218" t="s">
        <v>3516</v>
      </c>
      <c r="G189" s="219" t="s">
        <v>2648</v>
      </c>
      <c r="H189" s="220">
        <v>1</v>
      </c>
      <c r="I189" s="221"/>
      <c r="J189" s="222">
        <f>ROUND(I189*H189,2)</f>
        <v>0</v>
      </c>
      <c r="K189" s="218" t="s">
        <v>19</v>
      </c>
      <c r="L189" s="46"/>
      <c r="M189" s="223" t="s">
        <v>19</v>
      </c>
      <c r="N189" s="224" t="s">
        <v>40</v>
      </c>
      <c r="O189" s="86"/>
      <c r="P189" s="225">
        <f>O189*H189</f>
        <v>0</v>
      </c>
      <c r="Q189" s="225">
        <v>0</v>
      </c>
      <c r="R189" s="225">
        <f>Q189*H189</f>
        <v>0</v>
      </c>
      <c r="S189" s="225">
        <v>0</v>
      </c>
      <c r="T189" s="22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7" t="s">
        <v>90</v>
      </c>
      <c r="AT189" s="227" t="s">
        <v>254</v>
      </c>
      <c r="AU189" s="227" t="s">
        <v>76</v>
      </c>
      <c r="AY189" s="19" t="s">
        <v>252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9" t="s">
        <v>76</v>
      </c>
      <c r="BK189" s="228">
        <f>ROUND(I189*H189,2)</f>
        <v>0</v>
      </c>
      <c r="BL189" s="19" t="s">
        <v>90</v>
      </c>
      <c r="BM189" s="227" t="s">
        <v>1320</v>
      </c>
    </row>
    <row r="190" spans="1:65" s="2" customFormat="1" ht="14.4" customHeight="1">
      <c r="A190" s="40"/>
      <c r="B190" s="41"/>
      <c r="C190" s="216" t="s">
        <v>903</v>
      </c>
      <c r="D190" s="216" t="s">
        <v>254</v>
      </c>
      <c r="E190" s="217" t="s">
        <v>2344</v>
      </c>
      <c r="F190" s="218" t="s">
        <v>3517</v>
      </c>
      <c r="G190" s="219" t="s">
        <v>2648</v>
      </c>
      <c r="H190" s="220">
        <v>1</v>
      </c>
      <c r="I190" s="221"/>
      <c r="J190" s="222">
        <f>ROUND(I190*H190,2)</f>
        <v>0</v>
      </c>
      <c r="K190" s="218" t="s">
        <v>19</v>
      </c>
      <c r="L190" s="46"/>
      <c r="M190" s="223" t="s">
        <v>19</v>
      </c>
      <c r="N190" s="224" t="s">
        <v>40</v>
      </c>
      <c r="O190" s="86"/>
      <c r="P190" s="225">
        <f>O190*H190</f>
        <v>0</v>
      </c>
      <c r="Q190" s="225">
        <v>0</v>
      </c>
      <c r="R190" s="225">
        <f>Q190*H190</f>
        <v>0</v>
      </c>
      <c r="S190" s="225">
        <v>0</v>
      </c>
      <c r="T190" s="22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7" t="s">
        <v>90</v>
      </c>
      <c r="AT190" s="227" t="s">
        <v>254</v>
      </c>
      <c r="AU190" s="227" t="s">
        <v>76</v>
      </c>
      <c r="AY190" s="19" t="s">
        <v>252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19" t="s">
        <v>76</v>
      </c>
      <c r="BK190" s="228">
        <f>ROUND(I190*H190,2)</f>
        <v>0</v>
      </c>
      <c r="BL190" s="19" t="s">
        <v>90</v>
      </c>
      <c r="BM190" s="227" t="s">
        <v>1355</v>
      </c>
    </row>
    <row r="191" spans="1:65" s="2" customFormat="1" ht="14.4" customHeight="1">
      <c r="A191" s="40"/>
      <c r="B191" s="41"/>
      <c r="C191" s="216" t="s">
        <v>907</v>
      </c>
      <c r="D191" s="216" t="s">
        <v>254</v>
      </c>
      <c r="E191" s="217" t="s">
        <v>2347</v>
      </c>
      <c r="F191" s="218" t="s">
        <v>3518</v>
      </c>
      <c r="G191" s="219" t="s">
        <v>2648</v>
      </c>
      <c r="H191" s="220">
        <v>1</v>
      </c>
      <c r="I191" s="221"/>
      <c r="J191" s="222">
        <f>ROUND(I191*H191,2)</f>
        <v>0</v>
      </c>
      <c r="K191" s="218" t="s">
        <v>19</v>
      </c>
      <c r="L191" s="46"/>
      <c r="M191" s="223" t="s">
        <v>19</v>
      </c>
      <c r="N191" s="224" t="s">
        <v>40</v>
      </c>
      <c r="O191" s="86"/>
      <c r="P191" s="225">
        <f>O191*H191</f>
        <v>0</v>
      </c>
      <c r="Q191" s="225">
        <v>0</v>
      </c>
      <c r="R191" s="225">
        <f>Q191*H191</f>
        <v>0</v>
      </c>
      <c r="S191" s="225">
        <v>0</v>
      </c>
      <c r="T191" s="22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7" t="s">
        <v>90</v>
      </c>
      <c r="AT191" s="227" t="s">
        <v>254</v>
      </c>
      <c r="AU191" s="227" t="s">
        <v>76</v>
      </c>
      <c r="AY191" s="19" t="s">
        <v>252</v>
      </c>
      <c r="BE191" s="228">
        <f>IF(N191="základní",J191,0)</f>
        <v>0</v>
      </c>
      <c r="BF191" s="228">
        <f>IF(N191="snížená",J191,0)</f>
        <v>0</v>
      </c>
      <c r="BG191" s="228">
        <f>IF(N191="zákl. přenesená",J191,0)</f>
        <v>0</v>
      </c>
      <c r="BH191" s="228">
        <f>IF(N191="sníž. přenesená",J191,0)</f>
        <v>0</v>
      </c>
      <c r="BI191" s="228">
        <f>IF(N191="nulová",J191,0)</f>
        <v>0</v>
      </c>
      <c r="BJ191" s="19" t="s">
        <v>76</v>
      </c>
      <c r="BK191" s="228">
        <f>ROUND(I191*H191,2)</f>
        <v>0</v>
      </c>
      <c r="BL191" s="19" t="s">
        <v>90</v>
      </c>
      <c r="BM191" s="227" t="s">
        <v>2320</v>
      </c>
    </row>
    <row r="192" spans="1:63" s="12" customFormat="1" ht="25.9" customHeight="1">
      <c r="A192" s="12"/>
      <c r="B192" s="200"/>
      <c r="C192" s="201"/>
      <c r="D192" s="202" t="s">
        <v>68</v>
      </c>
      <c r="E192" s="203" t="s">
        <v>3519</v>
      </c>
      <c r="F192" s="203" t="s">
        <v>3520</v>
      </c>
      <c r="G192" s="201"/>
      <c r="H192" s="201"/>
      <c r="I192" s="204"/>
      <c r="J192" s="205">
        <f>BK192</f>
        <v>0</v>
      </c>
      <c r="K192" s="201"/>
      <c r="L192" s="206"/>
      <c r="M192" s="207"/>
      <c r="N192" s="208"/>
      <c r="O192" s="208"/>
      <c r="P192" s="209">
        <f>SUM(P193:P224)</f>
        <v>0</v>
      </c>
      <c r="Q192" s="208"/>
      <c r="R192" s="209">
        <f>SUM(R193:R224)</f>
        <v>0</v>
      </c>
      <c r="S192" s="208"/>
      <c r="T192" s="210">
        <f>SUM(T193:T224)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1" t="s">
        <v>76</v>
      </c>
      <c r="AT192" s="212" t="s">
        <v>68</v>
      </c>
      <c r="AU192" s="212" t="s">
        <v>69</v>
      </c>
      <c r="AY192" s="211" t="s">
        <v>252</v>
      </c>
      <c r="BK192" s="213">
        <f>SUM(BK193:BK224)</f>
        <v>0</v>
      </c>
    </row>
    <row r="193" spans="1:65" s="2" customFormat="1" ht="14.4" customHeight="1">
      <c r="A193" s="40"/>
      <c r="B193" s="41"/>
      <c r="C193" s="216" t="s">
        <v>911</v>
      </c>
      <c r="D193" s="216" t="s">
        <v>254</v>
      </c>
      <c r="E193" s="217" t="s">
        <v>2352</v>
      </c>
      <c r="F193" s="218" t="s">
        <v>3521</v>
      </c>
      <c r="G193" s="219" t="s">
        <v>346</v>
      </c>
      <c r="H193" s="220">
        <v>78</v>
      </c>
      <c r="I193" s="221"/>
      <c r="J193" s="222">
        <f>ROUND(I193*H193,2)</f>
        <v>0</v>
      </c>
      <c r="K193" s="218" t="s">
        <v>19</v>
      </c>
      <c r="L193" s="46"/>
      <c r="M193" s="223" t="s">
        <v>19</v>
      </c>
      <c r="N193" s="224" t="s">
        <v>40</v>
      </c>
      <c r="O193" s="86"/>
      <c r="P193" s="225">
        <f>O193*H193</f>
        <v>0</v>
      </c>
      <c r="Q193" s="225">
        <v>0</v>
      </c>
      <c r="R193" s="225">
        <f>Q193*H193</f>
        <v>0</v>
      </c>
      <c r="S193" s="225">
        <v>0</v>
      </c>
      <c r="T193" s="22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7" t="s">
        <v>90</v>
      </c>
      <c r="AT193" s="227" t="s">
        <v>254</v>
      </c>
      <c r="AU193" s="227" t="s">
        <v>76</v>
      </c>
      <c r="AY193" s="19" t="s">
        <v>252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9" t="s">
        <v>76</v>
      </c>
      <c r="BK193" s="228">
        <f>ROUND(I193*H193,2)</f>
        <v>0</v>
      </c>
      <c r="BL193" s="19" t="s">
        <v>90</v>
      </c>
      <c r="BM193" s="227" t="s">
        <v>2325</v>
      </c>
    </row>
    <row r="194" spans="1:65" s="2" customFormat="1" ht="14.4" customHeight="1">
      <c r="A194" s="40"/>
      <c r="B194" s="41"/>
      <c r="C194" s="216" t="s">
        <v>915</v>
      </c>
      <c r="D194" s="216" t="s">
        <v>254</v>
      </c>
      <c r="E194" s="217" t="s">
        <v>2355</v>
      </c>
      <c r="F194" s="218" t="s">
        <v>3522</v>
      </c>
      <c r="G194" s="219" t="s">
        <v>346</v>
      </c>
      <c r="H194" s="220">
        <v>28</v>
      </c>
      <c r="I194" s="221"/>
      <c r="J194" s="222">
        <f>ROUND(I194*H194,2)</f>
        <v>0</v>
      </c>
      <c r="K194" s="218" t="s">
        <v>19</v>
      </c>
      <c r="L194" s="46"/>
      <c r="M194" s="223" t="s">
        <v>19</v>
      </c>
      <c r="N194" s="224" t="s">
        <v>40</v>
      </c>
      <c r="O194" s="86"/>
      <c r="P194" s="225">
        <f>O194*H194</f>
        <v>0</v>
      </c>
      <c r="Q194" s="225">
        <v>0</v>
      </c>
      <c r="R194" s="225">
        <f>Q194*H194</f>
        <v>0</v>
      </c>
      <c r="S194" s="225">
        <v>0</v>
      </c>
      <c r="T194" s="22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7" t="s">
        <v>90</v>
      </c>
      <c r="AT194" s="227" t="s">
        <v>254</v>
      </c>
      <c r="AU194" s="227" t="s">
        <v>76</v>
      </c>
      <c r="AY194" s="19" t="s">
        <v>252</v>
      </c>
      <c r="BE194" s="228">
        <f>IF(N194="základní",J194,0)</f>
        <v>0</v>
      </c>
      <c r="BF194" s="228">
        <f>IF(N194="snížená",J194,0)</f>
        <v>0</v>
      </c>
      <c r="BG194" s="228">
        <f>IF(N194="zákl. přenesená",J194,0)</f>
        <v>0</v>
      </c>
      <c r="BH194" s="228">
        <f>IF(N194="sníž. přenesená",J194,0)</f>
        <v>0</v>
      </c>
      <c r="BI194" s="228">
        <f>IF(N194="nulová",J194,0)</f>
        <v>0</v>
      </c>
      <c r="BJ194" s="19" t="s">
        <v>76</v>
      </c>
      <c r="BK194" s="228">
        <f>ROUND(I194*H194,2)</f>
        <v>0</v>
      </c>
      <c r="BL194" s="19" t="s">
        <v>90</v>
      </c>
      <c r="BM194" s="227" t="s">
        <v>2330</v>
      </c>
    </row>
    <row r="195" spans="1:65" s="2" customFormat="1" ht="14.4" customHeight="1">
      <c r="A195" s="40"/>
      <c r="B195" s="41"/>
      <c r="C195" s="216" t="s">
        <v>919</v>
      </c>
      <c r="D195" s="216" t="s">
        <v>254</v>
      </c>
      <c r="E195" s="217" t="s">
        <v>2358</v>
      </c>
      <c r="F195" s="218" t="s">
        <v>3523</v>
      </c>
      <c r="G195" s="219" t="s">
        <v>346</v>
      </c>
      <c r="H195" s="220">
        <v>5</v>
      </c>
      <c r="I195" s="221"/>
      <c r="J195" s="222">
        <f>ROUND(I195*H195,2)</f>
        <v>0</v>
      </c>
      <c r="K195" s="218" t="s">
        <v>19</v>
      </c>
      <c r="L195" s="46"/>
      <c r="M195" s="223" t="s">
        <v>19</v>
      </c>
      <c r="N195" s="224" t="s">
        <v>40</v>
      </c>
      <c r="O195" s="86"/>
      <c r="P195" s="225">
        <f>O195*H195</f>
        <v>0</v>
      </c>
      <c r="Q195" s="225">
        <v>0</v>
      </c>
      <c r="R195" s="225">
        <f>Q195*H195</f>
        <v>0</v>
      </c>
      <c r="S195" s="225">
        <v>0</v>
      </c>
      <c r="T195" s="22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7" t="s">
        <v>90</v>
      </c>
      <c r="AT195" s="227" t="s">
        <v>254</v>
      </c>
      <c r="AU195" s="227" t="s">
        <v>76</v>
      </c>
      <c r="AY195" s="19" t="s">
        <v>252</v>
      </c>
      <c r="BE195" s="228">
        <f>IF(N195="základní",J195,0)</f>
        <v>0</v>
      </c>
      <c r="BF195" s="228">
        <f>IF(N195="snížená",J195,0)</f>
        <v>0</v>
      </c>
      <c r="BG195" s="228">
        <f>IF(N195="zákl. přenesená",J195,0)</f>
        <v>0</v>
      </c>
      <c r="BH195" s="228">
        <f>IF(N195="sníž. přenesená",J195,0)</f>
        <v>0</v>
      </c>
      <c r="BI195" s="228">
        <f>IF(N195="nulová",J195,0)</f>
        <v>0</v>
      </c>
      <c r="BJ195" s="19" t="s">
        <v>76</v>
      </c>
      <c r="BK195" s="228">
        <f>ROUND(I195*H195,2)</f>
        <v>0</v>
      </c>
      <c r="BL195" s="19" t="s">
        <v>90</v>
      </c>
      <c r="BM195" s="227" t="s">
        <v>2337</v>
      </c>
    </row>
    <row r="196" spans="1:65" s="2" customFormat="1" ht="14.4" customHeight="1">
      <c r="A196" s="40"/>
      <c r="B196" s="41"/>
      <c r="C196" s="216" t="s">
        <v>923</v>
      </c>
      <c r="D196" s="216" t="s">
        <v>254</v>
      </c>
      <c r="E196" s="217" t="s">
        <v>2361</v>
      </c>
      <c r="F196" s="218" t="s">
        <v>3524</v>
      </c>
      <c r="G196" s="219" t="s">
        <v>2648</v>
      </c>
      <c r="H196" s="220">
        <v>1</v>
      </c>
      <c r="I196" s="221"/>
      <c r="J196" s="222">
        <f>ROUND(I196*H196,2)</f>
        <v>0</v>
      </c>
      <c r="K196" s="218" t="s">
        <v>19</v>
      </c>
      <c r="L196" s="46"/>
      <c r="M196" s="223" t="s">
        <v>19</v>
      </c>
      <c r="N196" s="224" t="s">
        <v>40</v>
      </c>
      <c r="O196" s="86"/>
      <c r="P196" s="225">
        <f>O196*H196</f>
        <v>0</v>
      </c>
      <c r="Q196" s="225">
        <v>0</v>
      </c>
      <c r="R196" s="225">
        <f>Q196*H196</f>
        <v>0</v>
      </c>
      <c r="S196" s="225">
        <v>0</v>
      </c>
      <c r="T196" s="22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7" t="s">
        <v>90</v>
      </c>
      <c r="AT196" s="227" t="s">
        <v>254</v>
      </c>
      <c r="AU196" s="227" t="s">
        <v>76</v>
      </c>
      <c r="AY196" s="19" t="s">
        <v>252</v>
      </c>
      <c r="BE196" s="228">
        <f>IF(N196="základní",J196,0)</f>
        <v>0</v>
      </c>
      <c r="BF196" s="228">
        <f>IF(N196="snížená",J196,0)</f>
        <v>0</v>
      </c>
      <c r="BG196" s="228">
        <f>IF(N196="zákl. přenesená",J196,0)</f>
        <v>0</v>
      </c>
      <c r="BH196" s="228">
        <f>IF(N196="sníž. přenesená",J196,0)</f>
        <v>0</v>
      </c>
      <c r="BI196" s="228">
        <f>IF(N196="nulová",J196,0)</f>
        <v>0</v>
      </c>
      <c r="BJ196" s="19" t="s">
        <v>76</v>
      </c>
      <c r="BK196" s="228">
        <f>ROUND(I196*H196,2)</f>
        <v>0</v>
      </c>
      <c r="BL196" s="19" t="s">
        <v>90</v>
      </c>
      <c r="BM196" s="227" t="s">
        <v>2344</v>
      </c>
    </row>
    <row r="197" spans="1:65" s="2" customFormat="1" ht="14.4" customHeight="1">
      <c r="A197" s="40"/>
      <c r="B197" s="41"/>
      <c r="C197" s="216" t="s">
        <v>927</v>
      </c>
      <c r="D197" s="216" t="s">
        <v>254</v>
      </c>
      <c r="E197" s="217" t="s">
        <v>2364</v>
      </c>
      <c r="F197" s="218" t="s">
        <v>3436</v>
      </c>
      <c r="G197" s="219" t="s">
        <v>2648</v>
      </c>
      <c r="H197" s="220">
        <v>30</v>
      </c>
      <c r="I197" s="221"/>
      <c r="J197" s="222">
        <f>ROUND(I197*H197,2)</f>
        <v>0</v>
      </c>
      <c r="K197" s="218" t="s">
        <v>19</v>
      </c>
      <c r="L197" s="46"/>
      <c r="M197" s="223" t="s">
        <v>19</v>
      </c>
      <c r="N197" s="224" t="s">
        <v>40</v>
      </c>
      <c r="O197" s="86"/>
      <c r="P197" s="225">
        <f>O197*H197</f>
        <v>0</v>
      </c>
      <c r="Q197" s="225">
        <v>0</v>
      </c>
      <c r="R197" s="225">
        <f>Q197*H197</f>
        <v>0</v>
      </c>
      <c r="S197" s="225">
        <v>0</v>
      </c>
      <c r="T197" s="22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7" t="s">
        <v>90</v>
      </c>
      <c r="AT197" s="227" t="s">
        <v>254</v>
      </c>
      <c r="AU197" s="227" t="s">
        <v>76</v>
      </c>
      <c r="AY197" s="19" t="s">
        <v>252</v>
      </c>
      <c r="BE197" s="228">
        <f>IF(N197="základní",J197,0)</f>
        <v>0</v>
      </c>
      <c r="BF197" s="228">
        <f>IF(N197="snížená",J197,0)</f>
        <v>0</v>
      </c>
      <c r="BG197" s="228">
        <f>IF(N197="zákl. přenesená",J197,0)</f>
        <v>0</v>
      </c>
      <c r="BH197" s="228">
        <f>IF(N197="sníž. přenesená",J197,0)</f>
        <v>0</v>
      </c>
      <c r="BI197" s="228">
        <f>IF(N197="nulová",J197,0)</f>
        <v>0</v>
      </c>
      <c r="BJ197" s="19" t="s">
        <v>76</v>
      </c>
      <c r="BK197" s="228">
        <f>ROUND(I197*H197,2)</f>
        <v>0</v>
      </c>
      <c r="BL197" s="19" t="s">
        <v>90</v>
      </c>
      <c r="BM197" s="227" t="s">
        <v>2352</v>
      </c>
    </row>
    <row r="198" spans="1:65" s="2" customFormat="1" ht="14.4" customHeight="1">
      <c r="A198" s="40"/>
      <c r="B198" s="41"/>
      <c r="C198" s="216" t="s">
        <v>931</v>
      </c>
      <c r="D198" s="216" t="s">
        <v>254</v>
      </c>
      <c r="E198" s="217" t="s">
        <v>2366</v>
      </c>
      <c r="F198" s="218" t="s">
        <v>3434</v>
      </c>
      <c r="G198" s="219" t="s">
        <v>346</v>
      </c>
      <c r="H198" s="220">
        <v>48</v>
      </c>
      <c r="I198" s="221"/>
      <c r="J198" s="222">
        <f>ROUND(I198*H198,2)</f>
        <v>0</v>
      </c>
      <c r="K198" s="218" t="s">
        <v>19</v>
      </c>
      <c r="L198" s="46"/>
      <c r="M198" s="223" t="s">
        <v>19</v>
      </c>
      <c r="N198" s="224" t="s">
        <v>40</v>
      </c>
      <c r="O198" s="86"/>
      <c r="P198" s="225">
        <f>O198*H198</f>
        <v>0</v>
      </c>
      <c r="Q198" s="225">
        <v>0</v>
      </c>
      <c r="R198" s="225">
        <f>Q198*H198</f>
        <v>0</v>
      </c>
      <c r="S198" s="225">
        <v>0</v>
      </c>
      <c r="T198" s="22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7" t="s">
        <v>90</v>
      </c>
      <c r="AT198" s="227" t="s">
        <v>254</v>
      </c>
      <c r="AU198" s="227" t="s">
        <v>76</v>
      </c>
      <c r="AY198" s="19" t="s">
        <v>252</v>
      </c>
      <c r="BE198" s="228">
        <f>IF(N198="základní",J198,0)</f>
        <v>0</v>
      </c>
      <c r="BF198" s="228">
        <f>IF(N198="snížená",J198,0)</f>
        <v>0</v>
      </c>
      <c r="BG198" s="228">
        <f>IF(N198="zákl. přenesená",J198,0)</f>
        <v>0</v>
      </c>
      <c r="BH198" s="228">
        <f>IF(N198="sníž. přenesená",J198,0)</f>
        <v>0</v>
      </c>
      <c r="BI198" s="228">
        <f>IF(N198="nulová",J198,0)</f>
        <v>0</v>
      </c>
      <c r="BJ198" s="19" t="s">
        <v>76</v>
      </c>
      <c r="BK198" s="228">
        <f>ROUND(I198*H198,2)</f>
        <v>0</v>
      </c>
      <c r="BL198" s="19" t="s">
        <v>90</v>
      </c>
      <c r="BM198" s="227" t="s">
        <v>2358</v>
      </c>
    </row>
    <row r="199" spans="1:65" s="2" customFormat="1" ht="14.4" customHeight="1">
      <c r="A199" s="40"/>
      <c r="B199" s="41"/>
      <c r="C199" s="216" t="s">
        <v>937</v>
      </c>
      <c r="D199" s="216" t="s">
        <v>254</v>
      </c>
      <c r="E199" s="217" t="s">
        <v>2369</v>
      </c>
      <c r="F199" s="218" t="s">
        <v>3525</v>
      </c>
      <c r="G199" s="219" t="s">
        <v>2648</v>
      </c>
      <c r="H199" s="220">
        <v>1</v>
      </c>
      <c r="I199" s="221"/>
      <c r="J199" s="222">
        <f>ROUND(I199*H199,2)</f>
        <v>0</v>
      </c>
      <c r="K199" s="218" t="s">
        <v>19</v>
      </c>
      <c r="L199" s="46"/>
      <c r="M199" s="223" t="s">
        <v>19</v>
      </c>
      <c r="N199" s="224" t="s">
        <v>40</v>
      </c>
      <c r="O199" s="86"/>
      <c r="P199" s="225">
        <f>O199*H199</f>
        <v>0</v>
      </c>
      <c r="Q199" s="225">
        <v>0</v>
      </c>
      <c r="R199" s="225">
        <f>Q199*H199</f>
        <v>0</v>
      </c>
      <c r="S199" s="225">
        <v>0</v>
      </c>
      <c r="T199" s="22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7" t="s">
        <v>90</v>
      </c>
      <c r="AT199" s="227" t="s">
        <v>254</v>
      </c>
      <c r="AU199" s="227" t="s">
        <v>76</v>
      </c>
      <c r="AY199" s="19" t="s">
        <v>252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9" t="s">
        <v>76</v>
      </c>
      <c r="BK199" s="228">
        <f>ROUND(I199*H199,2)</f>
        <v>0</v>
      </c>
      <c r="BL199" s="19" t="s">
        <v>90</v>
      </c>
      <c r="BM199" s="227" t="s">
        <v>2364</v>
      </c>
    </row>
    <row r="200" spans="1:65" s="2" customFormat="1" ht="14.4" customHeight="1">
      <c r="A200" s="40"/>
      <c r="B200" s="41"/>
      <c r="C200" s="216" t="s">
        <v>945</v>
      </c>
      <c r="D200" s="216" t="s">
        <v>254</v>
      </c>
      <c r="E200" s="217" t="s">
        <v>2371</v>
      </c>
      <c r="F200" s="218" t="s">
        <v>3439</v>
      </c>
      <c r="G200" s="219" t="s">
        <v>2648</v>
      </c>
      <c r="H200" s="220">
        <v>60</v>
      </c>
      <c r="I200" s="221"/>
      <c r="J200" s="222">
        <f>ROUND(I200*H200,2)</f>
        <v>0</v>
      </c>
      <c r="K200" s="218" t="s">
        <v>19</v>
      </c>
      <c r="L200" s="46"/>
      <c r="M200" s="223" t="s">
        <v>19</v>
      </c>
      <c r="N200" s="224" t="s">
        <v>40</v>
      </c>
      <c r="O200" s="86"/>
      <c r="P200" s="225">
        <f>O200*H200</f>
        <v>0</v>
      </c>
      <c r="Q200" s="225">
        <v>0</v>
      </c>
      <c r="R200" s="225">
        <f>Q200*H200</f>
        <v>0</v>
      </c>
      <c r="S200" s="225">
        <v>0</v>
      </c>
      <c r="T200" s="22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7" t="s">
        <v>90</v>
      </c>
      <c r="AT200" s="227" t="s">
        <v>254</v>
      </c>
      <c r="AU200" s="227" t="s">
        <v>76</v>
      </c>
      <c r="AY200" s="19" t="s">
        <v>252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19" t="s">
        <v>76</v>
      </c>
      <c r="BK200" s="228">
        <f>ROUND(I200*H200,2)</f>
        <v>0</v>
      </c>
      <c r="BL200" s="19" t="s">
        <v>90</v>
      </c>
      <c r="BM200" s="227" t="s">
        <v>2369</v>
      </c>
    </row>
    <row r="201" spans="1:65" s="2" customFormat="1" ht="14.4" customHeight="1">
      <c r="A201" s="40"/>
      <c r="B201" s="41"/>
      <c r="C201" s="216" t="s">
        <v>950</v>
      </c>
      <c r="D201" s="216" t="s">
        <v>254</v>
      </c>
      <c r="E201" s="217" t="s">
        <v>2374</v>
      </c>
      <c r="F201" s="218" t="s">
        <v>3440</v>
      </c>
      <c r="G201" s="219" t="s">
        <v>2648</v>
      </c>
      <c r="H201" s="220">
        <v>20</v>
      </c>
      <c r="I201" s="221"/>
      <c r="J201" s="222">
        <f>ROUND(I201*H201,2)</f>
        <v>0</v>
      </c>
      <c r="K201" s="218" t="s">
        <v>19</v>
      </c>
      <c r="L201" s="46"/>
      <c r="M201" s="223" t="s">
        <v>19</v>
      </c>
      <c r="N201" s="224" t="s">
        <v>40</v>
      </c>
      <c r="O201" s="86"/>
      <c r="P201" s="225">
        <f>O201*H201</f>
        <v>0</v>
      </c>
      <c r="Q201" s="225">
        <v>0</v>
      </c>
      <c r="R201" s="225">
        <f>Q201*H201</f>
        <v>0</v>
      </c>
      <c r="S201" s="225">
        <v>0</v>
      </c>
      <c r="T201" s="22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7" t="s">
        <v>90</v>
      </c>
      <c r="AT201" s="227" t="s">
        <v>254</v>
      </c>
      <c r="AU201" s="227" t="s">
        <v>76</v>
      </c>
      <c r="AY201" s="19" t="s">
        <v>252</v>
      </c>
      <c r="BE201" s="228">
        <f>IF(N201="základní",J201,0)</f>
        <v>0</v>
      </c>
      <c r="BF201" s="228">
        <f>IF(N201="snížená",J201,0)</f>
        <v>0</v>
      </c>
      <c r="BG201" s="228">
        <f>IF(N201="zákl. přenesená",J201,0)</f>
        <v>0</v>
      </c>
      <c r="BH201" s="228">
        <f>IF(N201="sníž. přenesená",J201,0)</f>
        <v>0</v>
      </c>
      <c r="BI201" s="228">
        <f>IF(N201="nulová",J201,0)</f>
        <v>0</v>
      </c>
      <c r="BJ201" s="19" t="s">
        <v>76</v>
      </c>
      <c r="BK201" s="228">
        <f>ROUND(I201*H201,2)</f>
        <v>0</v>
      </c>
      <c r="BL201" s="19" t="s">
        <v>90</v>
      </c>
      <c r="BM201" s="227" t="s">
        <v>2374</v>
      </c>
    </row>
    <row r="202" spans="1:65" s="2" customFormat="1" ht="14.4" customHeight="1">
      <c r="A202" s="40"/>
      <c r="B202" s="41"/>
      <c r="C202" s="216" t="s">
        <v>955</v>
      </c>
      <c r="D202" s="216" t="s">
        <v>254</v>
      </c>
      <c r="E202" s="217" t="s">
        <v>2378</v>
      </c>
      <c r="F202" s="218" t="s">
        <v>3526</v>
      </c>
      <c r="G202" s="219" t="s">
        <v>2648</v>
      </c>
      <c r="H202" s="220">
        <v>1</v>
      </c>
      <c r="I202" s="221"/>
      <c r="J202" s="222">
        <f>ROUND(I202*H202,2)</f>
        <v>0</v>
      </c>
      <c r="K202" s="218" t="s">
        <v>19</v>
      </c>
      <c r="L202" s="46"/>
      <c r="M202" s="223" t="s">
        <v>19</v>
      </c>
      <c r="N202" s="224" t="s">
        <v>40</v>
      </c>
      <c r="O202" s="86"/>
      <c r="P202" s="225">
        <f>O202*H202</f>
        <v>0</v>
      </c>
      <c r="Q202" s="225">
        <v>0</v>
      </c>
      <c r="R202" s="225">
        <f>Q202*H202</f>
        <v>0</v>
      </c>
      <c r="S202" s="225">
        <v>0</v>
      </c>
      <c r="T202" s="22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7" t="s">
        <v>90</v>
      </c>
      <c r="AT202" s="227" t="s">
        <v>254</v>
      </c>
      <c r="AU202" s="227" t="s">
        <v>76</v>
      </c>
      <c r="AY202" s="19" t="s">
        <v>252</v>
      </c>
      <c r="BE202" s="228">
        <f>IF(N202="základní",J202,0)</f>
        <v>0</v>
      </c>
      <c r="BF202" s="228">
        <f>IF(N202="snížená",J202,0)</f>
        <v>0</v>
      </c>
      <c r="BG202" s="228">
        <f>IF(N202="zákl. přenesená",J202,0)</f>
        <v>0</v>
      </c>
      <c r="BH202" s="228">
        <f>IF(N202="sníž. přenesená",J202,0)</f>
        <v>0</v>
      </c>
      <c r="BI202" s="228">
        <f>IF(N202="nulová",J202,0)</f>
        <v>0</v>
      </c>
      <c r="BJ202" s="19" t="s">
        <v>76</v>
      </c>
      <c r="BK202" s="228">
        <f>ROUND(I202*H202,2)</f>
        <v>0</v>
      </c>
      <c r="BL202" s="19" t="s">
        <v>90</v>
      </c>
      <c r="BM202" s="227" t="s">
        <v>2383</v>
      </c>
    </row>
    <row r="203" spans="1:65" s="2" customFormat="1" ht="14.4" customHeight="1">
      <c r="A203" s="40"/>
      <c r="B203" s="41"/>
      <c r="C203" s="216" t="s">
        <v>959</v>
      </c>
      <c r="D203" s="216" t="s">
        <v>254</v>
      </c>
      <c r="E203" s="217" t="s">
        <v>2383</v>
      </c>
      <c r="F203" s="218" t="s">
        <v>3455</v>
      </c>
      <c r="G203" s="219" t="s">
        <v>2648</v>
      </c>
      <c r="H203" s="220">
        <v>1</v>
      </c>
      <c r="I203" s="221"/>
      <c r="J203" s="222">
        <f>ROUND(I203*H203,2)</f>
        <v>0</v>
      </c>
      <c r="K203" s="218" t="s">
        <v>19</v>
      </c>
      <c r="L203" s="46"/>
      <c r="M203" s="223" t="s">
        <v>19</v>
      </c>
      <c r="N203" s="224" t="s">
        <v>40</v>
      </c>
      <c r="O203" s="86"/>
      <c r="P203" s="225">
        <f>O203*H203</f>
        <v>0</v>
      </c>
      <c r="Q203" s="225">
        <v>0</v>
      </c>
      <c r="R203" s="225">
        <f>Q203*H203</f>
        <v>0</v>
      </c>
      <c r="S203" s="225">
        <v>0</v>
      </c>
      <c r="T203" s="22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7" t="s">
        <v>90</v>
      </c>
      <c r="AT203" s="227" t="s">
        <v>254</v>
      </c>
      <c r="AU203" s="227" t="s">
        <v>76</v>
      </c>
      <c r="AY203" s="19" t="s">
        <v>252</v>
      </c>
      <c r="BE203" s="228">
        <f>IF(N203="základní",J203,0)</f>
        <v>0</v>
      </c>
      <c r="BF203" s="228">
        <f>IF(N203="snížená",J203,0)</f>
        <v>0</v>
      </c>
      <c r="BG203" s="228">
        <f>IF(N203="zákl. přenesená",J203,0)</f>
        <v>0</v>
      </c>
      <c r="BH203" s="228">
        <f>IF(N203="sníž. přenesená",J203,0)</f>
        <v>0</v>
      </c>
      <c r="BI203" s="228">
        <f>IF(N203="nulová",J203,0)</f>
        <v>0</v>
      </c>
      <c r="BJ203" s="19" t="s">
        <v>76</v>
      </c>
      <c r="BK203" s="228">
        <f>ROUND(I203*H203,2)</f>
        <v>0</v>
      </c>
      <c r="BL203" s="19" t="s">
        <v>90</v>
      </c>
      <c r="BM203" s="227" t="s">
        <v>2394</v>
      </c>
    </row>
    <row r="204" spans="1:65" s="2" customFormat="1" ht="14.4" customHeight="1">
      <c r="A204" s="40"/>
      <c r="B204" s="41"/>
      <c r="C204" s="216" t="s">
        <v>964</v>
      </c>
      <c r="D204" s="216" t="s">
        <v>254</v>
      </c>
      <c r="E204" s="217" t="s">
        <v>2388</v>
      </c>
      <c r="F204" s="218" t="s">
        <v>3527</v>
      </c>
      <c r="G204" s="219" t="s">
        <v>2648</v>
      </c>
      <c r="H204" s="220">
        <v>1</v>
      </c>
      <c r="I204" s="221"/>
      <c r="J204" s="222">
        <f>ROUND(I204*H204,2)</f>
        <v>0</v>
      </c>
      <c r="K204" s="218" t="s">
        <v>19</v>
      </c>
      <c r="L204" s="46"/>
      <c r="M204" s="223" t="s">
        <v>19</v>
      </c>
      <c r="N204" s="224" t="s">
        <v>40</v>
      </c>
      <c r="O204" s="86"/>
      <c r="P204" s="225">
        <f>O204*H204</f>
        <v>0</v>
      </c>
      <c r="Q204" s="225">
        <v>0</v>
      </c>
      <c r="R204" s="225">
        <f>Q204*H204</f>
        <v>0</v>
      </c>
      <c r="S204" s="225">
        <v>0</v>
      </c>
      <c r="T204" s="22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7" t="s">
        <v>90</v>
      </c>
      <c r="AT204" s="227" t="s">
        <v>254</v>
      </c>
      <c r="AU204" s="227" t="s">
        <v>76</v>
      </c>
      <c r="AY204" s="19" t="s">
        <v>252</v>
      </c>
      <c r="BE204" s="228">
        <f>IF(N204="základní",J204,0)</f>
        <v>0</v>
      </c>
      <c r="BF204" s="228">
        <f>IF(N204="snížená",J204,0)</f>
        <v>0</v>
      </c>
      <c r="BG204" s="228">
        <f>IF(N204="zákl. přenesená",J204,0)</f>
        <v>0</v>
      </c>
      <c r="BH204" s="228">
        <f>IF(N204="sníž. přenesená",J204,0)</f>
        <v>0</v>
      </c>
      <c r="BI204" s="228">
        <f>IF(N204="nulová",J204,0)</f>
        <v>0</v>
      </c>
      <c r="BJ204" s="19" t="s">
        <v>76</v>
      </c>
      <c r="BK204" s="228">
        <f>ROUND(I204*H204,2)</f>
        <v>0</v>
      </c>
      <c r="BL204" s="19" t="s">
        <v>90</v>
      </c>
      <c r="BM204" s="227" t="s">
        <v>2401</v>
      </c>
    </row>
    <row r="205" spans="1:65" s="2" customFormat="1" ht="14.4" customHeight="1">
      <c r="A205" s="40"/>
      <c r="B205" s="41"/>
      <c r="C205" s="216" t="s">
        <v>968</v>
      </c>
      <c r="D205" s="216" t="s">
        <v>254</v>
      </c>
      <c r="E205" s="217" t="s">
        <v>2394</v>
      </c>
      <c r="F205" s="218" t="s">
        <v>3453</v>
      </c>
      <c r="G205" s="219" t="s">
        <v>2648</v>
      </c>
      <c r="H205" s="220">
        <v>2</v>
      </c>
      <c r="I205" s="221"/>
      <c r="J205" s="222">
        <f>ROUND(I205*H205,2)</f>
        <v>0</v>
      </c>
      <c r="K205" s="218" t="s">
        <v>19</v>
      </c>
      <c r="L205" s="46"/>
      <c r="M205" s="223" t="s">
        <v>19</v>
      </c>
      <c r="N205" s="224" t="s">
        <v>40</v>
      </c>
      <c r="O205" s="86"/>
      <c r="P205" s="225">
        <f>O205*H205</f>
        <v>0</v>
      </c>
      <c r="Q205" s="225">
        <v>0</v>
      </c>
      <c r="R205" s="225">
        <f>Q205*H205</f>
        <v>0</v>
      </c>
      <c r="S205" s="225">
        <v>0</v>
      </c>
      <c r="T205" s="22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7" t="s">
        <v>90</v>
      </c>
      <c r="AT205" s="227" t="s">
        <v>254</v>
      </c>
      <c r="AU205" s="227" t="s">
        <v>76</v>
      </c>
      <c r="AY205" s="19" t="s">
        <v>252</v>
      </c>
      <c r="BE205" s="228">
        <f>IF(N205="základní",J205,0)</f>
        <v>0</v>
      </c>
      <c r="BF205" s="228">
        <f>IF(N205="snížená",J205,0)</f>
        <v>0</v>
      </c>
      <c r="BG205" s="228">
        <f>IF(N205="zákl. přenesená",J205,0)</f>
        <v>0</v>
      </c>
      <c r="BH205" s="228">
        <f>IF(N205="sníž. přenesená",J205,0)</f>
        <v>0</v>
      </c>
      <c r="BI205" s="228">
        <f>IF(N205="nulová",J205,0)</f>
        <v>0</v>
      </c>
      <c r="BJ205" s="19" t="s">
        <v>76</v>
      </c>
      <c r="BK205" s="228">
        <f>ROUND(I205*H205,2)</f>
        <v>0</v>
      </c>
      <c r="BL205" s="19" t="s">
        <v>90</v>
      </c>
      <c r="BM205" s="227" t="s">
        <v>2407</v>
      </c>
    </row>
    <row r="206" spans="1:65" s="2" customFormat="1" ht="14.4" customHeight="1">
      <c r="A206" s="40"/>
      <c r="B206" s="41"/>
      <c r="C206" s="216" t="s">
        <v>970</v>
      </c>
      <c r="D206" s="216" t="s">
        <v>254</v>
      </c>
      <c r="E206" s="217" t="s">
        <v>2398</v>
      </c>
      <c r="F206" s="218" t="s">
        <v>3528</v>
      </c>
      <c r="G206" s="219" t="s">
        <v>2849</v>
      </c>
      <c r="H206" s="220">
        <v>2</v>
      </c>
      <c r="I206" s="221"/>
      <c r="J206" s="222">
        <f>ROUND(I206*H206,2)</f>
        <v>0</v>
      </c>
      <c r="K206" s="218" t="s">
        <v>19</v>
      </c>
      <c r="L206" s="46"/>
      <c r="M206" s="223" t="s">
        <v>19</v>
      </c>
      <c r="N206" s="224" t="s">
        <v>40</v>
      </c>
      <c r="O206" s="86"/>
      <c r="P206" s="225">
        <f>O206*H206</f>
        <v>0</v>
      </c>
      <c r="Q206" s="225">
        <v>0</v>
      </c>
      <c r="R206" s="225">
        <f>Q206*H206</f>
        <v>0</v>
      </c>
      <c r="S206" s="225">
        <v>0</v>
      </c>
      <c r="T206" s="22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7" t="s">
        <v>90</v>
      </c>
      <c r="AT206" s="227" t="s">
        <v>254</v>
      </c>
      <c r="AU206" s="227" t="s">
        <v>76</v>
      </c>
      <c r="AY206" s="19" t="s">
        <v>252</v>
      </c>
      <c r="BE206" s="228">
        <f>IF(N206="základní",J206,0)</f>
        <v>0</v>
      </c>
      <c r="BF206" s="228">
        <f>IF(N206="snížená",J206,0)</f>
        <v>0</v>
      </c>
      <c r="BG206" s="228">
        <f>IF(N206="zákl. přenesená",J206,0)</f>
        <v>0</v>
      </c>
      <c r="BH206" s="228">
        <f>IF(N206="sníž. přenesená",J206,0)</f>
        <v>0</v>
      </c>
      <c r="BI206" s="228">
        <f>IF(N206="nulová",J206,0)</f>
        <v>0</v>
      </c>
      <c r="BJ206" s="19" t="s">
        <v>76</v>
      </c>
      <c r="BK206" s="228">
        <f>ROUND(I206*H206,2)</f>
        <v>0</v>
      </c>
      <c r="BL206" s="19" t="s">
        <v>90</v>
      </c>
      <c r="BM206" s="227" t="s">
        <v>2415</v>
      </c>
    </row>
    <row r="207" spans="1:65" s="2" customFormat="1" ht="14.4" customHeight="1">
      <c r="A207" s="40"/>
      <c r="B207" s="41"/>
      <c r="C207" s="216" t="s">
        <v>976</v>
      </c>
      <c r="D207" s="216" t="s">
        <v>254</v>
      </c>
      <c r="E207" s="217" t="s">
        <v>2401</v>
      </c>
      <c r="F207" s="218" t="s">
        <v>3456</v>
      </c>
      <c r="G207" s="219" t="s">
        <v>2648</v>
      </c>
      <c r="H207" s="220">
        <v>1</v>
      </c>
      <c r="I207" s="221"/>
      <c r="J207" s="222">
        <f>ROUND(I207*H207,2)</f>
        <v>0</v>
      </c>
      <c r="K207" s="218" t="s">
        <v>19</v>
      </c>
      <c r="L207" s="46"/>
      <c r="M207" s="223" t="s">
        <v>19</v>
      </c>
      <c r="N207" s="224" t="s">
        <v>40</v>
      </c>
      <c r="O207" s="86"/>
      <c r="P207" s="225">
        <f>O207*H207</f>
        <v>0</v>
      </c>
      <c r="Q207" s="225">
        <v>0</v>
      </c>
      <c r="R207" s="225">
        <f>Q207*H207</f>
        <v>0</v>
      </c>
      <c r="S207" s="225">
        <v>0</v>
      </c>
      <c r="T207" s="22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7" t="s">
        <v>90</v>
      </c>
      <c r="AT207" s="227" t="s">
        <v>254</v>
      </c>
      <c r="AU207" s="227" t="s">
        <v>76</v>
      </c>
      <c r="AY207" s="19" t="s">
        <v>252</v>
      </c>
      <c r="BE207" s="228">
        <f>IF(N207="základní",J207,0)</f>
        <v>0</v>
      </c>
      <c r="BF207" s="228">
        <f>IF(N207="snížená",J207,0)</f>
        <v>0</v>
      </c>
      <c r="BG207" s="228">
        <f>IF(N207="zákl. přenesená",J207,0)</f>
        <v>0</v>
      </c>
      <c r="BH207" s="228">
        <f>IF(N207="sníž. přenesená",J207,0)</f>
        <v>0</v>
      </c>
      <c r="BI207" s="228">
        <f>IF(N207="nulová",J207,0)</f>
        <v>0</v>
      </c>
      <c r="BJ207" s="19" t="s">
        <v>76</v>
      </c>
      <c r="BK207" s="228">
        <f>ROUND(I207*H207,2)</f>
        <v>0</v>
      </c>
      <c r="BL207" s="19" t="s">
        <v>90</v>
      </c>
      <c r="BM207" s="227" t="s">
        <v>2423</v>
      </c>
    </row>
    <row r="208" spans="1:65" s="2" customFormat="1" ht="14.4" customHeight="1">
      <c r="A208" s="40"/>
      <c r="B208" s="41"/>
      <c r="C208" s="216" t="s">
        <v>980</v>
      </c>
      <c r="D208" s="216" t="s">
        <v>254</v>
      </c>
      <c r="E208" s="217" t="s">
        <v>2404</v>
      </c>
      <c r="F208" s="218" t="s">
        <v>3529</v>
      </c>
      <c r="G208" s="219" t="s">
        <v>2648</v>
      </c>
      <c r="H208" s="220">
        <v>1</v>
      </c>
      <c r="I208" s="221"/>
      <c r="J208" s="222">
        <f>ROUND(I208*H208,2)</f>
        <v>0</v>
      </c>
      <c r="K208" s="218" t="s">
        <v>19</v>
      </c>
      <c r="L208" s="46"/>
      <c r="M208" s="223" t="s">
        <v>19</v>
      </c>
      <c r="N208" s="224" t="s">
        <v>40</v>
      </c>
      <c r="O208" s="86"/>
      <c r="P208" s="225">
        <f>O208*H208</f>
        <v>0</v>
      </c>
      <c r="Q208" s="225">
        <v>0</v>
      </c>
      <c r="R208" s="225">
        <f>Q208*H208</f>
        <v>0</v>
      </c>
      <c r="S208" s="225">
        <v>0</v>
      </c>
      <c r="T208" s="22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7" t="s">
        <v>90</v>
      </c>
      <c r="AT208" s="227" t="s">
        <v>254</v>
      </c>
      <c r="AU208" s="227" t="s">
        <v>76</v>
      </c>
      <c r="AY208" s="19" t="s">
        <v>252</v>
      </c>
      <c r="BE208" s="228">
        <f>IF(N208="základní",J208,0)</f>
        <v>0</v>
      </c>
      <c r="BF208" s="228">
        <f>IF(N208="snížená",J208,0)</f>
        <v>0</v>
      </c>
      <c r="BG208" s="228">
        <f>IF(N208="zákl. přenesená",J208,0)</f>
        <v>0</v>
      </c>
      <c r="BH208" s="228">
        <f>IF(N208="sníž. přenesená",J208,0)</f>
        <v>0</v>
      </c>
      <c r="BI208" s="228">
        <f>IF(N208="nulová",J208,0)</f>
        <v>0</v>
      </c>
      <c r="BJ208" s="19" t="s">
        <v>76</v>
      </c>
      <c r="BK208" s="228">
        <f>ROUND(I208*H208,2)</f>
        <v>0</v>
      </c>
      <c r="BL208" s="19" t="s">
        <v>90</v>
      </c>
      <c r="BM208" s="227" t="s">
        <v>2431</v>
      </c>
    </row>
    <row r="209" spans="1:65" s="2" customFormat="1" ht="14.4" customHeight="1">
      <c r="A209" s="40"/>
      <c r="B209" s="41"/>
      <c r="C209" s="216" t="s">
        <v>992</v>
      </c>
      <c r="D209" s="216" t="s">
        <v>254</v>
      </c>
      <c r="E209" s="217" t="s">
        <v>2407</v>
      </c>
      <c r="F209" s="218" t="s">
        <v>3530</v>
      </c>
      <c r="G209" s="219" t="s">
        <v>2648</v>
      </c>
      <c r="H209" s="220">
        <v>1</v>
      </c>
      <c r="I209" s="221"/>
      <c r="J209" s="222">
        <f>ROUND(I209*H209,2)</f>
        <v>0</v>
      </c>
      <c r="K209" s="218" t="s">
        <v>19</v>
      </c>
      <c r="L209" s="46"/>
      <c r="M209" s="223" t="s">
        <v>19</v>
      </c>
      <c r="N209" s="224" t="s">
        <v>40</v>
      </c>
      <c r="O209" s="86"/>
      <c r="P209" s="225">
        <f>O209*H209</f>
        <v>0</v>
      </c>
      <c r="Q209" s="225">
        <v>0</v>
      </c>
      <c r="R209" s="225">
        <f>Q209*H209</f>
        <v>0</v>
      </c>
      <c r="S209" s="225">
        <v>0</v>
      </c>
      <c r="T209" s="22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7" t="s">
        <v>90</v>
      </c>
      <c r="AT209" s="227" t="s">
        <v>254</v>
      </c>
      <c r="AU209" s="227" t="s">
        <v>76</v>
      </c>
      <c r="AY209" s="19" t="s">
        <v>252</v>
      </c>
      <c r="BE209" s="228">
        <f>IF(N209="základní",J209,0)</f>
        <v>0</v>
      </c>
      <c r="BF209" s="228">
        <f>IF(N209="snížená",J209,0)</f>
        <v>0</v>
      </c>
      <c r="BG209" s="228">
        <f>IF(N209="zákl. přenesená",J209,0)</f>
        <v>0</v>
      </c>
      <c r="BH209" s="228">
        <f>IF(N209="sníž. přenesená",J209,0)</f>
        <v>0</v>
      </c>
      <c r="BI209" s="228">
        <f>IF(N209="nulová",J209,0)</f>
        <v>0</v>
      </c>
      <c r="BJ209" s="19" t="s">
        <v>76</v>
      </c>
      <c r="BK209" s="228">
        <f>ROUND(I209*H209,2)</f>
        <v>0</v>
      </c>
      <c r="BL209" s="19" t="s">
        <v>90</v>
      </c>
      <c r="BM209" s="227" t="s">
        <v>2439</v>
      </c>
    </row>
    <row r="210" spans="1:65" s="2" customFormat="1" ht="14.4" customHeight="1">
      <c r="A210" s="40"/>
      <c r="B210" s="41"/>
      <c r="C210" s="216" t="s">
        <v>997</v>
      </c>
      <c r="D210" s="216" t="s">
        <v>254</v>
      </c>
      <c r="E210" s="217" t="s">
        <v>2411</v>
      </c>
      <c r="F210" s="218" t="s">
        <v>3531</v>
      </c>
      <c r="G210" s="219" t="s">
        <v>2648</v>
      </c>
      <c r="H210" s="220">
        <v>1</v>
      </c>
      <c r="I210" s="221"/>
      <c r="J210" s="222">
        <f>ROUND(I210*H210,2)</f>
        <v>0</v>
      </c>
      <c r="K210" s="218" t="s">
        <v>19</v>
      </c>
      <c r="L210" s="46"/>
      <c r="M210" s="223" t="s">
        <v>19</v>
      </c>
      <c r="N210" s="224" t="s">
        <v>40</v>
      </c>
      <c r="O210" s="86"/>
      <c r="P210" s="225">
        <f>O210*H210</f>
        <v>0</v>
      </c>
      <c r="Q210" s="225">
        <v>0</v>
      </c>
      <c r="R210" s="225">
        <f>Q210*H210</f>
        <v>0</v>
      </c>
      <c r="S210" s="225">
        <v>0</v>
      </c>
      <c r="T210" s="22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7" t="s">
        <v>90</v>
      </c>
      <c r="AT210" s="227" t="s">
        <v>254</v>
      </c>
      <c r="AU210" s="227" t="s">
        <v>76</v>
      </c>
      <c r="AY210" s="19" t="s">
        <v>252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9" t="s">
        <v>76</v>
      </c>
      <c r="BK210" s="228">
        <f>ROUND(I210*H210,2)</f>
        <v>0</v>
      </c>
      <c r="BL210" s="19" t="s">
        <v>90</v>
      </c>
      <c r="BM210" s="227" t="s">
        <v>2447</v>
      </c>
    </row>
    <row r="211" spans="1:65" s="2" customFormat="1" ht="14.4" customHeight="1">
      <c r="A211" s="40"/>
      <c r="B211" s="41"/>
      <c r="C211" s="216" t="s">
        <v>1001</v>
      </c>
      <c r="D211" s="216" t="s">
        <v>254</v>
      </c>
      <c r="E211" s="217" t="s">
        <v>2415</v>
      </c>
      <c r="F211" s="218" t="s">
        <v>3532</v>
      </c>
      <c r="G211" s="219" t="s">
        <v>2648</v>
      </c>
      <c r="H211" s="220">
        <v>1</v>
      </c>
      <c r="I211" s="221"/>
      <c r="J211" s="222">
        <f>ROUND(I211*H211,2)</f>
        <v>0</v>
      </c>
      <c r="K211" s="218" t="s">
        <v>19</v>
      </c>
      <c r="L211" s="46"/>
      <c r="M211" s="223" t="s">
        <v>19</v>
      </c>
      <c r="N211" s="224" t="s">
        <v>40</v>
      </c>
      <c r="O211" s="86"/>
      <c r="P211" s="225">
        <f>O211*H211</f>
        <v>0</v>
      </c>
      <c r="Q211" s="225">
        <v>0</v>
      </c>
      <c r="R211" s="225">
        <f>Q211*H211</f>
        <v>0</v>
      </c>
      <c r="S211" s="225">
        <v>0</v>
      </c>
      <c r="T211" s="22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7" t="s">
        <v>90</v>
      </c>
      <c r="AT211" s="227" t="s">
        <v>254</v>
      </c>
      <c r="AU211" s="227" t="s">
        <v>76</v>
      </c>
      <c r="AY211" s="19" t="s">
        <v>252</v>
      </c>
      <c r="BE211" s="228">
        <f>IF(N211="základní",J211,0)</f>
        <v>0</v>
      </c>
      <c r="BF211" s="228">
        <f>IF(N211="snížená",J211,0)</f>
        <v>0</v>
      </c>
      <c r="BG211" s="228">
        <f>IF(N211="zákl. přenesená",J211,0)</f>
        <v>0</v>
      </c>
      <c r="BH211" s="228">
        <f>IF(N211="sníž. přenesená",J211,0)</f>
        <v>0</v>
      </c>
      <c r="BI211" s="228">
        <f>IF(N211="nulová",J211,0)</f>
        <v>0</v>
      </c>
      <c r="BJ211" s="19" t="s">
        <v>76</v>
      </c>
      <c r="BK211" s="228">
        <f>ROUND(I211*H211,2)</f>
        <v>0</v>
      </c>
      <c r="BL211" s="19" t="s">
        <v>90</v>
      </c>
      <c r="BM211" s="227" t="s">
        <v>415</v>
      </c>
    </row>
    <row r="212" spans="1:65" s="2" customFormat="1" ht="14.4" customHeight="1">
      <c r="A212" s="40"/>
      <c r="B212" s="41"/>
      <c r="C212" s="216" t="s">
        <v>1005</v>
      </c>
      <c r="D212" s="216" t="s">
        <v>254</v>
      </c>
      <c r="E212" s="217" t="s">
        <v>2419</v>
      </c>
      <c r="F212" s="218" t="s">
        <v>3533</v>
      </c>
      <c r="G212" s="219" t="s">
        <v>2648</v>
      </c>
      <c r="H212" s="220">
        <v>1</v>
      </c>
      <c r="I212" s="221"/>
      <c r="J212" s="222">
        <f>ROUND(I212*H212,2)</f>
        <v>0</v>
      </c>
      <c r="K212" s="218" t="s">
        <v>19</v>
      </c>
      <c r="L212" s="46"/>
      <c r="M212" s="223" t="s">
        <v>19</v>
      </c>
      <c r="N212" s="224" t="s">
        <v>40</v>
      </c>
      <c r="O212" s="86"/>
      <c r="P212" s="225">
        <f>O212*H212</f>
        <v>0</v>
      </c>
      <c r="Q212" s="225">
        <v>0</v>
      </c>
      <c r="R212" s="225">
        <f>Q212*H212</f>
        <v>0</v>
      </c>
      <c r="S212" s="225">
        <v>0</v>
      </c>
      <c r="T212" s="22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7" t="s">
        <v>90</v>
      </c>
      <c r="AT212" s="227" t="s">
        <v>254</v>
      </c>
      <c r="AU212" s="227" t="s">
        <v>76</v>
      </c>
      <c r="AY212" s="19" t="s">
        <v>252</v>
      </c>
      <c r="BE212" s="228">
        <f>IF(N212="základní",J212,0)</f>
        <v>0</v>
      </c>
      <c r="BF212" s="228">
        <f>IF(N212="snížená",J212,0)</f>
        <v>0</v>
      </c>
      <c r="BG212" s="228">
        <f>IF(N212="zákl. přenesená",J212,0)</f>
        <v>0</v>
      </c>
      <c r="BH212" s="228">
        <f>IF(N212="sníž. přenesená",J212,0)</f>
        <v>0</v>
      </c>
      <c r="BI212" s="228">
        <f>IF(N212="nulová",J212,0)</f>
        <v>0</v>
      </c>
      <c r="BJ212" s="19" t="s">
        <v>76</v>
      </c>
      <c r="BK212" s="228">
        <f>ROUND(I212*H212,2)</f>
        <v>0</v>
      </c>
      <c r="BL212" s="19" t="s">
        <v>90</v>
      </c>
      <c r="BM212" s="227" t="s">
        <v>2462</v>
      </c>
    </row>
    <row r="213" spans="1:65" s="2" customFormat="1" ht="14.4" customHeight="1">
      <c r="A213" s="40"/>
      <c r="B213" s="41"/>
      <c r="C213" s="216" t="s">
        <v>1010</v>
      </c>
      <c r="D213" s="216" t="s">
        <v>254</v>
      </c>
      <c r="E213" s="217" t="s">
        <v>2423</v>
      </c>
      <c r="F213" s="218" t="s">
        <v>3534</v>
      </c>
      <c r="G213" s="219" t="s">
        <v>2648</v>
      </c>
      <c r="H213" s="220">
        <v>1</v>
      </c>
      <c r="I213" s="221"/>
      <c r="J213" s="222">
        <f>ROUND(I213*H213,2)</f>
        <v>0</v>
      </c>
      <c r="K213" s="218" t="s">
        <v>19</v>
      </c>
      <c r="L213" s="46"/>
      <c r="M213" s="223" t="s">
        <v>19</v>
      </c>
      <c r="N213" s="224" t="s">
        <v>40</v>
      </c>
      <c r="O213" s="86"/>
      <c r="P213" s="225">
        <f>O213*H213</f>
        <v>0</v>
      </c>
      <c r="Q213" s="225">
        <v>0</v>
      </c>
      <c r="R213" s="225">
        <f>Q213*H213</f>
        <v>0</v>
      </c>
      <c r="S213" s="225">
        <v>0</v>
      </c>
      <c r="T213" s="22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7" t="s">
        <v>90</v>
      </c>
      <c r="AT213" s="227" t="s">
        <v>254</v>
      </c>
      <c r="AU213" s="227" t="s">
        <v>76</v>
      </c>
      <c r="AY213" s="19" t="s">
        <v>252</v>
      </c>
      <c r="BE213" s="228">
        <f>IF(N213="základní",J213,0)</f>
        <v>0</v>
      </c>
      <c r="BF213" s="228">
        <f>IF(N213="snížená",J213,0)</f>
        <v>0</v>
      </c>
      <c r="BG213" s="228">
        <f>IF(N213="zákl. přenesená",J213,0)</f>
        <v>0</v>
      </c>
      <c r="BH213" s="228">
        <f>IF(N213="sníž. přenesená",J213,0)</f>
        <v>0</v>
      </c>
      <c r="BI213" s="228">
        <f>IF(N213="nulová",J213,0)</f>
        <v>0</v>
      </c>
      <c r="BJ213" s="19" t="s">
        <v>76</v>
      </c>
      <c r="BK213" s="228">
        <f>ROUND(I213*H213,2)</f>
        <v>0</v>
      </c>
      <c r="BL213" s="19" t="s">
        <v>90</v>
      </c>
      <c r="BM213" s="227" t="s">
        <v>2469</v>
      </c>
    </row>
    <row r="214" spans="1:65" s="2" customFormat="1" ht="14.4" customHeight="1">
      <c r="A214" s="40"/>
      <c r="B214" s="41"/>
      <c r="C214" s="216" t="s">
        <v>1016</v>
      </c>
      <c r="D214" s="216" t="s">
        <v>254</v>
      </c>
      <c r="E214" s="217" t="s">
        <v>2427</v>
      </c>
      <c r="F214" s="218" t="s">
        <v>3535</v>
      </c>
      <c r="G214" s="219" t="s">
        <v>2648</v>
      </c>
      <c r="H214" s="220">
        <v>1</v>
      </c>
      <c r="I214" s="221"/>
      <c r="J214" s="222">
        <f>ROUND(I214*H214,2)</f>
        <v>0</v>
      </c>
      <c r="K214" s="218" t="s">
        <v>19</v>
      </c>
      <c r="L214" s="46"/>
      <c r="M214" s="223" t="s">
        <v>19</v>
      </c>
      <c r="N214" s="224" t="s">
        <v>40</v>
      </c>
      <c r="O214" s="86"/>
      <c r="P214" s="225">
        <f>O214*H214</f>
        <v>0</v>
      </c>
      <c r="Q214" s="225">
        <v>0</v>
      </c>
      <c r="R214" s="225">
        <f>Q214*H214</f>
        <v>0</v>
      </c>
      <c r="S214" s="225">
        <v>0</v>
      </c>
      <c r="T214" s="22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7" t="s">
        <v>90</v>
      </c>
      <c r="AT214" s="227" t="s">
        <v>254</v>
      </c>
      <c r="AU214" s="227" t="s">
        <v>76</v>
      </c>
      <c r="AY214" s="19" t="s">
        <v>252</v>
      </c>
      <c r="BE214" s="228">
        <f>IF(N214="základní",J214,0)</f>
        <v>0</v>
      </c>
      <c r="BF214" s="228">
        <f>IF(N214="snížená",J214,0)</f>
        <v>0</v>
      </c>
      <c r="BG214" s="228">
        <f>IF(N214="zákl. přenesená",J214,0)</f>
        <v>0</v>
      </c>
      <c r="BH214" s="228">
        <f>IF(N214="sníž. přenesená",J214,0)</f>
        <v>0</v>
      </c>
      <c r="BI214" s="228">
        <f>IF(N214="nulová",J214,0)</f>
        <v>0</v>
      </c>
      <c r="BJ214" s="19" t="s">
        <v>76</v>
      </c>
      <c r="BK214" s="228">
        <f>ROUND(I214*H214,2)</f>
        <v>0</v>
      </c>
      <c r="BL214" s="19" t="s">
        <v>90</v>
      </c>
      <c r="BM214" s="227" t="s">
        <v>2477</v>
      </c>
    </row>
    <row r="215" spans="1:65" s="2" customFormat="1" ht="14.4" customHeight="1">
      <c r="A215" s="40"/>
      <c r="B215" s="41"/>
      <c r="C215" s="216" t="s">
        <v>1021</v>
      </c>
      <c r="D215" s="216" t="s">
        <v>254</v>
      </c>
      <c r="E215" s="217" t="s">
        <v>2431</v>
      </c>
      <c r="F215" s="218" t="s">
        <v>3536</v>
      </c>
      <c r="G215" s="219" t="s">
        <v>2648</v>
      </c>
      <c r="H215" s="220">
        <v>2</v>
      </c>
      <c r="I215" s="221"/>
      <c r="J215" s="222">
        <f>ROUND(I215*H215,2)</f>
        <v>0</v>
      </c>
      <c r="K215" s="218" t="s">
        <v>19</v>
      </c>
      <c r="L215" s="46"/>
      <c r="M215" s="223" t="s">
        <v>19</v>
      </c>
      <c r="N215" s="224" t="s">
        <v>40</v>
      </c>
      <c r="O215" s="86"/>
      <c r="P215" s="225">
        <f>O215*H215</f>
        <v>0</v>
      </c>
      <c r="Q215" s="225">
        <v>0</v>
      </c>
      <c r="R215" s="225">
        <f>Q215*H215</f>
        <v>0</v>
      </c>
      <c r="S215" s="225">
        <v>0</v>
      </c>
      <c r="T215" s="22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7" t="s">
        <v>90</v>
      </c>
      <c r="AT215" s="227" t="s">
        <v>254</v>
      </c>
      <c r="AU215" s="227" t="s">
        <v>76</v>
      </c>
      <c r="AY215" s="19" t="s">
        <v>252</v>
      </c>
      <c r="BE215" s="228">
        <f>IF(N215="základní",J215,0)</f>
        <v>0</v>
      </c>
      <c r="BF215" s="228">
        <f>IF(N215="snížená",J215,0)</f>
        <v>0</v>
      </c>
      <c r="BG215" s="228">
        <f>IF(N215="zákl. přenesená",J215,0)</f>
        <v>0</v>
      </c>
      <c r="BH215" s="228">
        <f>IF(N215="sníž. přenesená",J215,0)</f>
        <v>0</v>
      </c>
      <c r="BI215" s="228">
        <f>IF(N215="nulová",J215,0)</f>
        <v>0</v>
      </c>
      <c r="BJ215" s="19" t="s">
        <v>76</v>
      </c>
      <c r="BK215" s="228">
        <f>ROUND(I215*H215,2)</f>
        <v>0</v>
      </c>
      <c r="BL215" s="19" t="s">
        <v>90</v>
      </c>
      <c r="BM215" s="227" t="s">
        <v>2485</v>
      </c>
    </row>
    <row r="216" spans="1:65" s="2" customFormat="1" ht="14.4" customHeight="1">
      <c r="A216" s="40"/>
      <c r="B216" s="41"/>
      <c r="C216" s="216" t="s">
        <v>1025</v>
      </c>
      <c r="D216" s="216" t="s">
        <v>254</v>
      </c>
      <c r="E216" s="217" t="s">
        <v>2435</v>
      </c>
      <c r="F216" s="218" t="s">
        <v>3537</v>
      </c>
      <c r="G216" s="219" t="s">
        <v>2648</v>
      </c>
      <c r="H216" s="220">
        <v>3</v>
      </c>
      <c r="I216" s="221"/>
      <c r="J216" s="222">
        <f>ROUND(I216*H216,2)</f>
        <v>0</v>
      </c>
      <c r="K216" s="218" t="s">
        <v>19</v>
      </c>
      <c r="L216" s="46"/>
      <c r="M216" s="223" t="s">
        <v>19</v>
      </c>
      <c r="N216" s="224" t="s">
        <v>40</v>
      </c>
      <c r="O216" s="86"/>
      <c r="P216" s="225">
        <f>O216*H216</f>
        <v>0</v>
      </c>
      <c r="Q216" s="225">
        <v>0</v>
      </c>
      <c r="R216" s="225">
        <f>Q216*H216</f>
        <v>0</v>
      </c>
      <c r="S216" s="225">
        <v>0</v>
      </c>
      <c r="T216" s="226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7" t="s">
        <v>90</v>
      </c>
      <c r="AT216" s="227" t="s">
        <v>254</v>
      </c>
      <c r="AU216" s="227" t="s">
        <v>76</v>
      </c>
      <c r="AY216" s="19" t="s">
        <v>252</v>
      </c>
      <c r="BE216" s="228">
        <f>IF(N216="základní",J216,0)</f>
        <v>0</v>
      </c>
      <c r="BF216" s="228">
        <f>IF(N216="snížená",J216,0)</f>
        <v>0</v>
      </c>
      <c r="BG216" s="228">
        <f>IF(N216="zákl. přenesená",J216,0)</f>
        <v>0</v>
      </c>
      <c r="BH216" s="228">
        <f>IF(N216="sníž. přenesená",J216,0)</f>
        <v>0</v>
      </c>
      <c r="BI216" s="228">
        <f>IF(N216="nulová",J216,0)</f>
        <v>0</v>
      </c>
      <c r="BJ216" s="19" t="s">
        <v>76</v>
      </c>
      <c r="BK216" s="228">
        <f>ROUND(I216*H216,2)</f>
        <v>0</v>
      </c>
      <c r="BL216" s="19" t="s">
        <v>90</v>
      </c>
      <c r="BM216" s="227" t="s">
        <v>2493</v>
      </c>
    </row>
    <row r="217" spans="1:65" s="2" customFormat="1" ht="14.4" customHeight="1">
      <c r="A217" s="40"/>
      <c r="B217" s="41"/>
      <c r="C217" s="216" t="s">
        <v>1031</v>
      </c>
      <c r="D217" s="216" t="s">
        <v>254</v>
      </c>
      <c r="E217" s="217" t="s">
        <v>2439</v>
      </c>
      <c r="F217" s="218" t="s">
        <v>3538</v>
      </c>
      <c r="G217" s="219" t="s">
        <v>2648</v>
      </c>
      <c r="H217" s="220">
        <v>1</v>
      </c>
      <c r="I217" s="221"/>
      <c r="J217" s="222">
        <f>ROUND(I217*H217,2)</f>
        <v>0</v>
      </c>
      <c r="K217" s="218" t="s">
        <v>19</v>
      </c>
      <c r="L217" s="46"/>
      <c r="M217" s="223" t="s">
        <v>19</v>
      </c>
      <c r="N217" s="224" t="s">
        <v>40</v>
      </c>
      <c r="O217" s="86"/>
      <c r="P217" s="225">
        <f>O217*H217</f>
        <v>0</v>
      </c>
      <c r="Q217" s="225">
        <v>0</v>
      </c>
      <c r="R217" s="225">
        <f>Q217*H217</f>
        <v>0</v>
      </c>
      <c r="S217" s="225">
        <v>0</v>
      </c>
      <c r="T217" s="22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27" t="s">
        <v>90</v>
      </c>
      <c r="AT217" s="227" t="s">
        <v>254</v>
      </c>
      <c r="AU217" s="227" t="s">
        <v>76</v>
      </c>
      <c r="AY217" s="19" t="s">
        <v>252</v>
      </c>
      <c r="BE217" s="228">
        <f>IF(N217="základní",J217,0)</f>
        <v>0</v>
      </c>
      <c r="BF217" s="228">
        <f>IF(N217="snížená",J217,0)</f>
        <v>0</v>
      </c>
      <c r="BG217" s="228">
        <f>IF(N217="zákl. přenesená",J217,0)</f>
        <v>0</v>
      </c>
      <c r="BH217" s="228">
        <f>IF(N217="sníž. přenesená",J217,0)</f>
        <v>0</v>
      </c>
      <c r="BI217" s="228">
        <f>IF(N217="nulová",J217,0)</f>
        <v>0</v>
      </c>
      <c r="BJ217" s="19" t="s">
        <v>76</v>
      </c>
      <c r="BK217" s="228">
        <f>ROUND(I217*H217,2)</f>
        <v>0</v>
      </c>
      <c r="BL217" s="19" t="s">
        <v>90</v>
      </c>
      <c r="BM217" s="227" t="s">
        <v>2501</v>
      </c>
    </row>
    <row r="218" spans="1:65" s="2" customFormat="1" ht="14.4" customHeight="1">
      <c r="A218" s="40"/>
      <c r="B218" s="41"/>
      <c r="C218" s="216" t="s">
        <v>1036</v>
      </c>
      <c r="D218" s="216" t="s">
        <v>254</v>
      </c>
      <c r="E218" s="217" t="s">
        <v>2443</v>
      </c>
      <c r="F218" s="218" t="s">
        <v>3539</v>
      </c>
      <c r="G218" s="219" t="s">
        <v>2648</v>
      </c>
      <c r="H218" s="220">
        <v>2</v>
      </c>
      <c r="I218" s="221"/>
      <c r="J218" s="222">
        <f>ROUND(I218*H218,2)</f>
        <v>0</v>
      </c>
      <c r="K218" s="218" t="s">
        <v>19</v>
      </c>
      <c r="L218" s="46"/>
      <c r="M218" s="223" t="s">
        <v>19</v>
      </c>
      <c r="N218" s="224" t="s">
        <v>40</v>
      </c>
      <c r="O218" s="86"/>
      <c r="P218" s="225">
        <f>O218*H218</f>
        <v>0</v>
      </c>
      <c r="Q218" s="225">
        <v>0</v>
      </c>
      <c r="R218" s="225">
        <f>Q218*H218</f>
        <v>0</v>
      </c>
      <c r="S218" s="225">
        <v>0</v>
      </c>
      <c r="T218" s="226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7" t="s">
        <v>90</v>
      </c>
      <c r="AT218" s="227" t="s">
        <v>254</v>
      </c>
      <c r="AU218" s="227" t="s">
        <v>76</v>
      </c>
      <c r="AY218" s="19" t="s">
        <v>252</v>
      </c>
      <c r="BE218" s="228">
        <f>IF(N218="základní",J218,0)</f>
        <v>0</v>
      </c>
      <c r="BF218" s="228">
        <f>IF(N218="snížená",J218,0)</f>
        <v>0</v>
      </c>
      <c r="BG218" s="228">
        <f>IF(N218="zákl. přenesená",J218,0)</f>
        <v>0</v>
      </c>
      <c r="BH218" s="228">
        <f>IF(N218="sníž. přenesená",J218,0)</f>
        <v>0</v>
      </c>
      <c r="BI218" s="228">
        <f>IF(N218="nulová",J218,0)</f>
        <v>0</v>
      </c>
      <c r="BJ218" s="19" t="s">
        <v>76</v>
      </c>
      <c r="BK218" s="228">
        <f>ROUND(I218*H218,2)</f>
        <v>0</v>
      </c>
      <c r="BL218" s="19" t="s">
        <v>90</v>
      </c>
      <c r="BM218" s="227" t="s">
        <v>2510</v>
      </c>
    </row>
    <row r="219" spans="1:65" s="2" customFormat="1" ht="14.4" customHeight="1">
      <c r="A219" s="40"/>
      <c r="B219" s="41"/>
      <c r="C219" s="216" t="s">
        <v>1041</v>
      </c>
      <c r="D219" s="216" t="s">
        <v>254</v>
      </c>
      <c r="E219" s="217" t="s">
        <v>2447</v>
      </c>
      <c r="F219" s="218" t="s">
        <v>3540</v>
      </c>
      <c r="G219" s="219" t="s">
        <v>2648</v>
      </c>
      <c r="H219" s="220">
        <v>3</v>
      </c>
      <c r="I219" s="221"/>
      <c r="J219" s="222">
        <f>ROUND(I219*H219,2)</f>
        <v>0</v>
      </c>
      <c r="K219" s="218" t="s">
        <v>19</v>
      </c>
      <c r="L219" s="46"/>
      <c r="M219" s="223" t="s">
        <v>19</v>
      </c>
      <c r="N219" s="224" t="s">
        <v>40</v>
      </c>
      <c r="O219" s="86"/>
      <c r="P219" s="225">
        <f>O219*H219</f>
        <v>0</v>
      </c>
      <c r="Q219" s="225">
        <v>0</v>
      </c>
      <c r="R219" s="225">
        <f>Q219*H219</f>
        <v>0</v>
      </c>
      <c r="S219" s="225">
        <v>0</v>
      </c>
      <c r="T219" s="226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7" t="s">
        <v>90</v>
      </c>
      <c r="AT219" s="227" t="s">
        <v>254</v>
      </c>
      <c r="AU219" s="227" t="s">
        <v>76</v>
      </c>
      <c r="AY219" s="19" t="s">
        <v>252</v>
      </c>
      <c r="BE219" s="228">
        <f>IF(N219="základní",J219,0)</f>
        <v>0</v>
      </c>
      <c r="BF219" s="228">
        <f>IF(N219="snížená",J219,0)</f>
        <v>0</v>
      </c>
      <c r="BG219" s="228">
        <f>IF(N219="zákl. přenesená",J219,0)</f>
        <v>0</v>
      </c>
      <c r="BH219" s="228">
        <f>IF(N219="sníž. přenesená",J219,0)</f>
        <v>0</v>
      </c>
      <c r="BI219" s="228">
        <f>IF(N219="nulová",J219,0)</f>
        <v>0</v>
      </c>
      <c r="BJ219" s="19" t="s">
        <v>76</v>
      </c>
      <c r="BK219" s="228">
        <f>ROUND(I219*H219,2)</f>
        <v>0</v>
      </c>
      <c r="BL219" s="19" t="s">
        <v>90</v>
      </c>
      <c r="BM219" s="227" t="s">
        <v>2514</v>
      </c>
    </row>
    <row r="220" spans="1:65" s="2" customFormat="1" ht="14.4" customHeight="1">
      <c r="A220" s="40"/>
      <c r="B220" s="41"/>
      <c r="C220" s="216" t="s">
        <v>1046</v>
      </c>
      <c r="D220" s="216" t="s">
        <v>254</v>
      </c>
      <c r="E220" s="217" t="s">
        <v>2451</v>
      </c>
      <c r="F220" s="218" t="s">
        <v>3541</v>
      </c>
      <c r="G220" s="219" t="s">
        <v>2648</v>
      </c>
      <c r="H220" s="220">
        <v>1</v>
      </c>
      <c r="I220" s="221"/>
      <c r="J220" s="222">
        <f>ROUND(I220*H220,2)</f>
        <v>0</v>
      </c>
      <c r="K220" s="218" t="s">
        <v>19</v>
      </c>
      <c r="L220" s="46"/>
      <c r="M220" s="223" t="s">
        <v>19</v>
      </c>
      <c r="N220" s="224" t="s">
        <v>40</v>
      </c>
      <c r="O220" s="86"/>
      <c r="P220" s="225">
        <f>O220*H220</f>
        <v>0</v>
      </c>
      <c r="Q220" s="225">
        <v>0</v>
      </c>
      <c r="R220" s="225">
        <f>Q220*H220</f>
        <v>0</v>
      </c>
      <c r="S220" s="225">
        <v>0</v>
      </c>
      <c r="T220" s="22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7" t="s">
        <v>90</v>
      </c>
      <c r="AT220" s="227" t="s">
        <v>254</v>
      </c>
      <c r="AU220" s="227" t="s">
        <v>76</v>
      </c>
      <c r="AY220" s="19" t="s">
        <v>252</v>
      </c>
      <c r="BE220" s="228">
        <f>IF(N220="základní",J220,0)</f>
        <v>0</v>
      </c>
      <c r="BF220" s="228">
        <f>IF(N220="snížená",J220,0)</f>
        <v>0</v>
      </c>
      <c r="BG220" s="228">
        <f>IF(N220="zákl. přenesená",J220,0)</f>
        <v>0</v>
      </c>
      <c r="BH220" s="228">
        <f>IF(N220="sníž. přenesená",J220,0)</f>
        <v>0</v>
      </c>
      <c r="BI220" s="228">
        <f>IF(N220="nulová",J220,0)</f>
        <v>0</v>
      </c>
      <c r="BJ220" s="19" t="s">
        <v>76</v>
      </c>
      <c r="BK220" s="228">
        <f>ROUND(I220*H220,2)</f>
        <v>0</v>
      </c>
      <c r="BL220" s="19" t="s">
        <v>90</v>
      </c>
      <c r="BM220" s="227" t="s">
        <v>2522</v>
      </c>
    </row>
    <row r="221" spans="1:65" s="2" customFormat="1" ht="24.15" customHeight="1">
      <c r="A221" s="40"/>
      <c r="B221" s="41"/>
      <c r="C221" s="216" t="s">
        <v>1054</v>
      </c>
      <c r="D221" s="216" t="s">
        <v>254</v>
      </c>
      <c r="E221" s="217" t="s">
        <v>415</v>
      </c>
      <c r="F221" s="218" t="s">
        <v>3471</v>
      </c>
      <c r="G221" s="219" t="s">
        <v>2648</v>
      </c>
      <c r="H221" s="220">
        <v>1</v>
      </c>
      <c r="I221" s="221"/>
      <c r="J221" s="222">
        <f>ROUND(I221*H221,2)</f>
        <v>0</v>
      </c>
      <c r="K221" s="218" t="s">
        <v>19</v>
      </c>
      <c r="L221" s="46"/>
      <c r="M221" s="223" t="s">
        <v>19</v>
      </c>
      <c r="N221" s="224" t="s">
        <v>40</v>
      </c>
      <c r="O221" s="86"/>
      <c r="P221" s="225">
        <f>O221*H221</f>
        <v>0</v>
      </c>
      <c r="Q221" s="225">
        <v>0</v>
      </c>
      <c r="R221" s="225">
        <f>Q221*H221</f>
        <v>0</v>
      </c>
      <c r="S221" s="225">
        <v>0</v>
      </c>
      <c r="T221" s="226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27" t="s">
        <v>90</v>
      </c>
      <c r="AT221" s="227" t="s">
        <v>254</v>
      </c>
      <c r="AU221" s="227" t="s">
        <v>76</v>
      </c>
      <c r="AY221" s="19" t="s">
        <v>252</v>
      </c>
      <c r="BE221" s="228">
        <f>IF(N221="základní",J221,0)</f>
        <v>0</v>
      </c>
      <c r="BF221" s="228">
        <f>IF(N221="snížená",J221,0)</f>
        <v>0</v>
      </c>
      <c r="BG221" s="228">
        <f>IF(N221="zákl. přenesená",J221,0)</f>
        <v>0</v>
      </c>
      <c r="BH221" s="228">
        <f>IF(N221="sníž. přenesená",J221,0)</f>
        <v>0</v>
      </c>
      <c r="BI221" s="228">
        <f>IF(N221="nulová",J221,0)</f>
        <v>0</v>
      </c>
      <c r="BJ221" s="19" t="s">
        <v>76</v>
      </c>
      <c r="BK221" s="228">
        <f>ROUND(I221*H221,2)</f>
        <v>0</v>
      </c>
      <c r="BL221" s="19" t="s">
        <v>90</v>
      </c>
      <c r="BM221" s="227" t="s">
        <v>2531</v>
      </c>
    </row>
    <row r="222" spans="1:65" s="2" customFormat="1" ht="24.15" customHeight="1">
      <c r="A222" s="40"/>
      <c r="B222" s="41"/>
      <c r="C222" s="216" t="s">
        <v>1058</v>
      </c>
      <c r="D222" s="216" t="s">
        <v>254</v>
      </c>
      <c r="E222" s="217" t="s">
        <v>2458</v>
      </c>
      <c r="F222" s="218" t="s">
        <v>3472</v>
      </c>
      <c r="G222" s="219" t="s">
        <v>2648</v>
      </c>
      <c r="H222" s="220">
        <v>1</v>
      </c>
      <c r="I222" s="221"/>
      <c r="J222" s="222">
        <f>ROUND(I222*H222,2)</f>
        <v>0</v>
      </c>
      <c r="K222" s="218" t="s">
        <v>19</v>
      </c>
      <c r="L222" s="46"/>
      <c r="M222" s="223" t="s">
        <v>19</v>
      </c>
      <c r="N222" s="224" t="s">
        <v>40</v>
      </c>
      <c r="O222" s="86"/>
      <c r="P222" s="225">
        <f>O222*H222</f>
        <v>0</v>
      </c>
      <c r="Q222" s="225">
        <v>0</v>
      </c>
      <c r="R222" s="225">
        <f>Q222*H222</f>
        <v>0</v>
      </c>
      <c r="S222" s="225">
        <v>0</v>
      </c>
      <c r="T222" s="22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7" t="s">
        <v>90</v>
      </c>
      <c r="AT222" s="227" t="s">
        <v>254</v>
      </c>
      <c r="AU222" s="227" t="s">
        <v>76</v>
      </c>
      <c r="AY222" s="19" t="s">
        <v>252</v>
      </c>
      <c r="BE222" s="228">
        <f>IF(N222="základní",J222,0)</f>
        <v>0</v>
      </c>
      <c r="BF222" s="228">
        <f>IF(N222="snížená",J222,0)</f>
        <v>0</v>
      </c>
      <c r="BG222" s="228">
        <f>IF(N222="zákl. přenesená",J222,0)</f>
        <v>0</v>
      </c>
      <c r="BH222" s="228">
        <f>IF(N222="sníž. přenesená",J222,0)</f>
        <v>0</v>
      </c>
      <c r="BI222" s="228">
        <f>IF(N222="nulová",J222,0)</f>
        <v>0</v>
      </c>
      <c r="BJ222" s="19" t="s">
        <v>76</v>
      </c>
      <c r="BK222" s="228">
        <f>ROUND(I222*H222,2)</f>
        <v>0</v>
      </c>
      <c r="BL222" s="19" t="s">
        <v>90</v>
      </c>
      <c r="BM222" s="227" t="s">
        <v>2540</v>
      </c>
    </row>
    <row r="223" spans="1:65" s="2" customFormat="1" ht="14.4" customHeight="1">
      <c r="A223" s="40"/>
      <c r="B223" s="41"/>
      <c r="C223" s="216" t="s">
        <v>1062</v>
      </c>
      <c r="D223" s="216" t="s">
        <v>254</v>
      </c>
      <c r="E223" s="217" t="s">
        <v>2462</v>
      </c>
      <c r="F223" s="218" t="s">
        <v>3473</v>
      </c>
      <c r="G223" s="219" t="s">
        <v>2648</v>
      </c>
      <c r="H223" s="220">
        <v>1</v>
      </c>
      <c r="I223" s="221"/>
      <c r="J223" s="222">
        <f>ROUND(I223*H223,2)</f>
        <v>0</v>
      </c>
      <c r="K223" s="218" t="s">
        <v>19</v>
      </c>
      <c r="L223" s="46"/>
      <c r="M223" s="223" t="s">
        <v>19</v>
      </c>
      <c r="N223" s="224" t="s">
        <v>40</v>
      </c>
      <c r="O223" s="86"/>
      <c r="P223" s="225">
        <f>O223*H223</f>
        <v>0</v>
      </c>
      <c r="Q223" s="225">
        <v>0</v>
      </c>
      <c r="R223" s="225">
        <f>Q223*H223</f>
        <v>0</v>
      </c>
      <c r="S223" s="225">
        <v>0</v>
      </c>
      <c r="T223" s="22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27" t="s">
        <v>90</v>
      </c>
      <c r="AT223" s="227" t="s">
        <v>254</v>
      </c>
      <c r="AU223" s="227" t="s">
        <v>76</v>
      </c>
      <c r="AY223" s="19" t="s">
        <v>252</v>
      </c>
      <c r="BE223" s="228">
        <f>IF(N223="základní",J223,0)</f>
        <v>0</v>
      </c>
      <c r="BF223" s="228">
        <f>IF(N223="snížená",J223,0)</f>
        <v>0</v>
      </c>
      <c r="BG223" s="228">
        <f>IF(N223="zákl. přenesená",J223,0)</f>
        <v>0</v>
      </c>
      <c r="BH223" s="228">
        <f>IF(N223="sníž. přenesená",J223,0)</f>
        <v>0</v>
      </c>
      <c r="BI223" s="228">
        <f>IF(N223="nulová",J223,0)</f>
        <v>0</v>
      </c>
      <c r="BJ223" s="19" t="s">
        <v>76</v>
      </c>
      <c r="BK223" s="228">
        <f>ROUND(I223*H223,2)</f>
        <v>0</v>
      </c>
      <c r="BL223" s="19" t="s">
        <v>90</v>
      </c>
      <c r="BM223" s="227" t="s">
        <v>3281</v>
      </c>
    </row>
    <row r="224" spans="1:65" s="2" customFormat="1" ht="24.15" customHeight="1">
      <c r="A224" s="40"/>
      <c r="B224" s="41"/>
      <c r="C224" s="216" t="s">
        <v>1066</v>
      </c>
      <c r="D224" s="216" t="s">
        <v>254</v>
      </c>
      <c r="E224" s="217" t="s">
        <v>2467</v>
      </c>
      <c r="F224" s="218" t="s">
        <v>3474</v>
      </c>
      <c r="G224" s="219" t="s">
        <v>2648</v>
      </c>
      <c r="H224" s="220">
        <v>1</v>
      </c>
      <c r="I224" s="221"/>
      <c r="J224" s="222">
        <f>ROUND(I224*H224,2)</f>
        <v>0</v>
      </c>
      <c r="K224" s="218" t="s">
        <v>19</v>
      </c>
      <c r="L224" s="46"/>
      <c r="M224" s="223" t="s">
        <v>19</v>
      </c>
      <c r="N224" s="224" t="s">
        <v>40</v>
      </c>
      <c r="O224" s="86"/>
      <c r="P224" s="225">
        <f>O224*H224</f>
        <v>0</v>
      </c>
      <c r="Q224" s="225">
        <v>0</v>
      </c>
      <c r="R224" s="225">
        <f>Q224*H224</f>
        <v>0</v>
      </c>
      <c r="S224" s="225">
        <v>0</v>
      </c>
      <c r="T224" s="226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7" t="s">
        <v>90</v>
      </c>
      <c r="AT224" s="227" t="s">
        <v>254</v>
      </c>
      <c r="AU224" s="227" t="s">
        <v>76</v>
      </c>
      <c r="AY224" s="19" t="s">
        <v>252</v>
      </c>
      <c r="BE224" s="228">
        <f>IF(N224="základní",J224,0)</f>
        <v>0</v>
      </c>
      <c r="BF224" s="228">
        <f>IF(N224="snížená",J224,0)</f>
        <v>0</v>
      </c>
      <c r="BG224" s="228">
        <f>IF(N224="zákl. přenesená",J224,0)</f>
        <v>0</v>
      </c>
      <c r="BH224" s="228">
        <f>IF(N224="sníž. přenesená",J224,0)</f>
        <v>0</v>
      </c>
      <c r="BI224" s="228">
        <f>IF(N224="nulová",J224,0)</f>
        <v>0</v>
      </c>
      <c r="BJ224" s="19" t="s">
        <v>76</v>
      </c>
      <c r="BK224" s="228">
        <f>ROUND(I224*H224,2)</f>
        <v>0</v>
      </c>
      <c r="BL224" s="19" t="s">
        <v>90</v>
      </c>
      <c r="BM224" s="227" t="s">
        <v>3284</v>
      </c>
    </row>
    <row r="225" spans="1:63" s="12" customFormat="1" ht="25.9" customHeight="1">
      <c r="A225" s="12"/>
      <c r="B225" s="200"/>
      <c r="C225" s="201"/>
      <c r="D225" s="202" t="s">
        <v>68</v>
      </c>
      <c r="E225" s="203" t="s">
        <v>3542</v>
      </c>
      <c r="F225" s="203" t="s">
        <v>3543</v>
      </c>
      <c r="G225" s="201"/>
      <c r="H225" s="201"/>
      <c r="I225" s="204"/>
      <c r="J225" s="205">
        <f>BK225</f>
        <v>0</v>
      </c>
      <c r="K225" s="201"/>
      <c r="L225" s="206"/>
      <c r="M225" s="207"/>
      <c r="N225" s="208"/>
      <c r="O225" s="208"/>
      <c r="P225" s="209">
        <f>SUM(P226:P248)</f>
        <v>0</v>
      </c>
      <c r="Q225" s="208"/>
      <c r="R225" s="209">
        <f>SUM(R226:R248)</f>
        <v>0</v>
      </c>
      <c r="S225" s="208"/>
      <c r="T225" s="210">
        <f>SUM(T226:T248)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11" t="s">
        <v>76</v>
      </c>
      <c r="AT225" s="212" t="s">
        <v>68</v>
      </c>
      <c r="AU225" s="212" t="s">
        <v>69</v>
      </c>
      <c r="AY225" s="211" t="s">
        <v>252</v>
      </c>
      <c r="BK225" s="213">
        <f>SUM(BK226:BK248)</f>
        <v>0</v>
      </c>
    </row>
    <row r="226" spans="1:65" s="2" customFormat="1" ht="24.15" customHeight="1">
      <c r="A226" s="40"/>
      <c r="B226" s="41"/>
      <c r="C226" s="216" t="s">
        <v>1068</v>
      </c>
      <c r="D226" s="216" t="s">
        <v>254</v>
      </c>
      <c r="E226" s="217" t="s">
        <v>2469</v>
      </c>
      <c r="F226" s="218" t="s">
        <v>3482</v>
      </c>
      <c r="G226" s="219" t="s">
        <v>346</v>
      </c>
      <c r="H226" s="220">
        <v>410</v>
      </c>
      <c r="I226" s="221"/>
      <c r="J226" s="222">
        <f>ROUND(I226*H226,2)</f>
        <v>0</v>
      </c>
      <c r="K226" s="218" t="s">
        <v>19</v>
      </c>
      <c r="L226" s="46"/>
      <c r="M226" s="223" t="s">
        <v>19</v>
      </c>
      <c r="N226" s="224" t="s">
        <v>40</v>
      </c>
      <c r="O226" s="86"/>
      <c r="P226" s="225">
        <f>O226*H226</f>
        <v>0</v>
      </c>
      <c r="Q226" s="225">
        <v>0</v>
      </c>
      <c r="R226" s="225">
        <f>Q226*H226</f>
        <v>0</v>
      </c>
      <c r="S226" s="225">
        <v>0</v>
      </c>
      <c r="T226" s="226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7" t="s">
        <v>90</v>
      </c>
      <c r="AT226" s="227" t="s">
        <v>254</v>
      </c>
      <c r="AU226" s="227" t="s">
        <v>76</v>
      </c>
      <c r="AY226" s="19" t="s">
        <v>252</v>
      </c>
      <c r="BE226" s="228">
        <f>IF(N226="základní",J226,0)</f>
        <v>0</v>
      </c>
      <c r="BF226" s="228">
        <f>IF(N226="snížená",J226,0)</f>
        <v>0</v>
      </c>
      <c r="BG226" s="228">
        <f>IF(N226="zákl. přenesená",J226,0)</f>
        <v>0</v>
      </c>
      <c r="BH226" s="228">
        <f>IF(N226="sníž. přenesená",J226,0)</f>
        <v>0</v>
      </c>
      <c r="BI226" s="228">
        <f>IF(N226="nulová",J226,0)</f>
        <v>0</v>
      </c>
      <c r="BJ226" s="19" t="s">
        <v>76</v>
      </c>
      <c r="BK226" s="228">
        <f>ROUND(I226*H226,2)</f>
        <v>0</v>
      </c>
      <c r="BL226" s="19" t="s">
        <v>90</v>
      </c>
      <c r="BM226" s="227" t="s">
        <v>3287</v>
      </c>
    </row>
    <row r="227" spans="1:65" s="2" customFormat="1" ht="14.4" customHeight="1">
      <c r="A227" s="40"/>
      <c r="B227" s="41"/>
      <c r="C227" s="216" t="s">
        <v>1072</v>
      </c>
      <c r="D227" s="216" t="s">
        <v>254</v>
      </c>
      <c r="E227" s="217" t="s">
        <v>2473</v>
      </c>
      <c r="F227" s="218" t="s">
        <v>3484</v>
      </c>
      <c r="G227" s="219" t="s">
        <v>2648</v>
      </c>
      <c r="H227" s="220">
        <v>520</v>
      </c>
      <c r="I227" s="221"/>
      <c r="J227" s="222">
        <f>ROUND(I227*H227,2)</f>
        <v>0</v>
      </c>
      <c r="K227" s="218" t="s">
        <v>19</v>
      </c>
      <c r="L227" s="46"/>
      <c r="M227" s="223" t="s">
        <v>19</v>
      </c>
      <c r="N227" s="224" t="s">
        <v>40</v>
      </c>
      <c r="O227" s="86"/>
      <c r="P227" s="225">
        <f>O227*H227</f>
        <v>0</v>
      </c>
      <c r="Q227" s="225">
        <v>0</v>
      </c>
      <c r="R227" s="225">
        <f>Q227*H227</f>
        <v>0</v>
      </c>
      <c r="S227" s="225">
        <v>0</v>
      </c>
      <c r="T227" s="22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27" t="s">
        <v>90</v>
      </c>
      <c r="AT227" s="227" t="s">
        <v>254</v>
      </c>
      <c r="AU227" s="227" t="s">
        <v>76</v>
      </c>
      <c r="AY227" s="19" t="s">
        <v>252</v>
      </c>
      <c r="BE227" s="228">
        <f>IF(N227="základní",J227,0)</f>
        <v>0</v>
      </c>
      <c r="BF227" s="228">
        <f>IF(N227="snížená",J227,0)</f>
        <v>0</v>
      </c>
      <c r="BG227" s="228">
        <f>IF(N227="zákl. přenesená",J227,0)</f>
        <v>0</v>
      </c>
      <c r="BH227" s="228">
        <f>IF(N227="sníž. přenesená",J227,0)</f>
        <v>0</v>
      </c>
      <c r="BI227" s="228">
        <f>IF(N227="nulová",J227,0)</f>
        <v>0</v>
      </c>
      <c r="BJ227" s="19" t="s">
        <v>76</v>
      </c>
      <c r="BK227" s="228">
        <f>ROUND(I227*H227,2)</f>
        <v>0</v>
      </c>
      <c r="BL227" s="19" t="s">
        <v>90</v>
      </c>
      <c r="BM227" s="227" t="s">
        <v>3290</v>
      </c>
    </row>
    <row r="228" spans="1:65" s="2" customFormat="1" ht="14.4" customHeight="1">
      <c r="A228" s="40"/>
      <c r="B228" s="41"/>
      <c r="C228" s="216" t="s">
        <v>1076</v>
      </c>
      <c r="D228" s="216" t="s">
        <v>254</v>
      </c>
      <c r="E228" s="217" t="s">
        <v>2477</v>
      </c>
      <c r="F228" s="218" t="s">
        <v>3485</v>
      </c>
      <c r="G228" s="219" t="s">
        <v>2648</v>
      </c>
      <c r="H228" s="220">
        <v>80</v>
      </c>
      <c r="I228" s="221"/>
      <c r="J228" s="222">
        <f>ROUND(I228*H228,2)</f>
        <v>0</v>
      </c>
      <c r="K228" s="218" t="s">
        <v>19</v>
      </c>
      <c r="L228" s="46"/>
      <c r="M228" s="223" t="s">
        <v>19</v>
      </c>
      <c r="N228" s="224" t="s">
        <v>40</v>
      </c>
      <c r="O228" s="86"/>
      <c r="P228" s="225">
        <f>O228*H228</f>
        <v>0</v>
      </c>
      <c r="Q228" s="225">
        <v>0</v>
      </c>
      <c r="R228" s="225">
        <f>Q228*H228</f>
        <v>0</v>
      </c>
      <c r="S228" s="225">
        <v>0</v>
      </c>
      <c r="T228" s="226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7" t="s">
        <v>90</v>
      </c>
      <c r="AT228" s="227" t="s">
        <v>254</v>
      </c>
      <c r="AU228" s="227" t="s">
        <v>76</v>
      </c>
      <c r="AY228" s="19" t="s">
        <v>252</v>
      </c>
      <c r="BE228" s="228">
        <f>IF(N228="základní",J228,0)</f>
        <v>0</v>
      </c>
      <c r="BF228" s="228">
        <f>IF(N228="snížená",J228,0)</f>
        <v>0</v>
      </c>
      <c r="BG228" s="228">
        <f>IF(N228="zákl. přenesená",J228,0)</f>
        <v>0</v>
      </c>
      <c r="BH228" s="228">
        <f>IF(N228="sníž. přenesená",J228,0)</f>
        <v>0</v>
      </c>
      <c r="BI228" s="228">
        <f>IF(N228="nulová",J228,0)</f>
        <v>0</v>
      </c>
      <c r="BJ228" s="19" t="s">
        <v>76</v>
      </c>
      <c r="BK228" s="228">
        <f>ROUND(I228*H228,2)</f>
        <v>0</v>
      </c>
      <c r="BL228" s="19" t="s">
        <v>90</v>
      </c>
      <c r="BM228" s="227" t="s">
        <v>3291</v>
      </c>
    </row>
    <row r="229" spans="1:65" s="2" customFormat="1" ht="14.4" customHeight="1">
      <c r="A229" s="40"/>
      <c r="B229" s="41"/>
      <c r="C229" s="216" t="s">
        <v>1081</v>
      </c>
      <c r="D229" s="216" t="s">
        <v>254</v>
      </c>
      <c r="E229" s="217" t="s">
        <v>2481</v>
      </c>
      <c r="F229" s="218" t="s">
        <v>3486</v>
      </c>
      <c r="G229" s="219" t="s">
        <v>346</v>
      </c>
      <c r="H229" s="220">
        <v>700</v>
      </c>
      <c r="I229" s="221"/>
      <c r="J229" s="222">
        <f>ROUND(I229*H229,2)</f>
        <v>0</v>
      </c>
      <c r="K229" s="218" t="s">
        <v>19</v>
      </c>
      <c r="L229" s="46"/>
      <c r="M229" s="223" t="s">
        <v>19</v>
      </c>
      <c r="N229" s="224" t="s">
        <v>40</v>
      </c>
      <c r="O229" s="86"/>
      <c r="P229" s="225">
        <f>O229*H229</f>
        <v>0</v>
      </c>
      <c r="Q229" s="225">
        <v>0</v>
      </c>
      <c r="R229" s="225">
        <f>Q229*H229</f>
        <v>0</v>
      </c>
      <c r="S229" s="225">
        <v>0</v>
      </c>
      <c r="T229" s="226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27" t="s">
        <v>90</v>
      </c>
      <c r="AT229" s="227" t="s">
        <v>254</v>
      </c>
      <c r="AU229" s="227" t="s">
        <v>76</v>
      </c>
      <c r="AY229" s="19" t="s">
        <v>252</v>
      </c>
      <c r="BE229" s="228">
        <f>IF(N229="základní",J229,0)</f>
        <v>0</v>
      </c>
      <c r="BF229" s="228">
        <f>IF(N229="snížená",J229,0)</f>
        <v>0</v>
      </c>
      <c r="BG229" s="228">
        <f>IF(N229="zákl. přenesená",J229,0)</f>
        <v>0</v>
      </c>
      <c r="BH229" s="228">
        <f>IF(N229="sníž. přenesená",J229,0)</f>
        <v>0</v>
      </c>
      <c r="BI229" s="228">
        <f>IF(N229="nulová",J229,0)</f>
        <v>0</v>
      </c>
      <c r="BJ229" s="19" t="s">
        <v>76</v>
      </c>
      <c r="BK229" s="228">
        <f>ROUND(I229*H229,2)</f>
        <v>0</v>
      </c>
      <c r="BL229" s="19" t="s">
        <v>90</v>
      </c>
      <c r="BM229" s="227" t="s">
        <v>3292</v>
      </c>
    </row>
    <row r="230" spans="1:65" s="2" customFormat="1" ht="14.4" customHeight="1">
      <c r="A230" s="40"/>
      <c r="B230" s="41"/>
      <c r="C230" s="216" t="s">
        <v>1086</v>
      </c>
      <c r="D230" s="216" t="s">
        <v>254</v>
      </c>
      <c r="E230" s="217" t="s">
        <v>2485</v>
      </c>
      <c r="F230" s="218" t="s">
        <v>3487</v>
      </c>
      <c r="G230" s="219" t="s">
        <v>346</v>
      </c>
      <c r="H230" s="220">
        <v>8</v>
      </c>
      <c r="I230" s="221"/>
      <c r="J230" s="222">
        <f>ROUND(I230*H230,2)</f>
        <v>0</v>
      </c>
      <c r="K230" s="218" t="s">
        <v>19</v>
      </c>
      <c r="L230" s="46"/>
      <c r="M230" s="223" t="s">
        <v>19</v>
      </c>
      <c r="N230" s="224" t="s">
        <v>40</v>
      </c>
      <c r="O230" s="86"/>
      <c r="P230" s="225">
        <f>O230*H230</f>
        <v>0</v>
      </c>
      <c r="Q230" s="225">
        <v>0</v>
      </c>
      <c r="R230" s="225">
        <f>Q230*H230</f>
        <v>0</v>
      </c>
      <c r="S230" s="225">
        <v>0</v>
      </c>
      <c r="T230" s="22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27" t="s">
        <v>90</v>
      </c>
      <c r="AT230" s="227" t="s">
        <v>254</v>
      </c>
      <c r="AU230" s="227" t="s">
        <v>76</v>
      </c>
      <c r="AY230" s="19" t="s">
        <v>252</v>
      </c>
      <c r="BE230" s="228">
        <f>IF(N230="základní",J230,0)</f>
        <v>0</v>
      </c>
      <c r="BF230" s="228">
        <f>IF(N230="snížená",J230,0)</f>
        <v>0</v>
      </c>
      <c r="BG230" s="228">
        <f>IF(N230="zákl. přenesená",J230,0)</f>
        <v>0</v>
      </c>
      <c r="BH230" s="228">
        <f>IF(N230="sníž. přenesená",J230,0)</f>
        <v>0</v>
      </c>
      <c r="BI230" s="228">
        <f>IF(N230="nulová",J230,0)</f>
        <v>0</v>
      </c>
      <c r="BJ230" s="19" t="s">
        <v>76</v>
      </c>
      <c r="BK230" s="228">
        <f>ROUND(I230*H230,2)</f>
        <v>0</v>
      </c>
      <c r="BL230" s="19" t="s">
        <v>90</v>
      </c>
      <c r="BM230" s="227" t="s">
        <v>3295</v>
      </c>
    </row>
    <row r="231" spans="1:65" s="2" customFormat="1" ht="14.4" customHeight="1">
      <c r="A231" s="40"/>
      <c r="B231" s="41"/>
      <c r="C231" s="216" t="s">
        <v>1091</v>
      </c>
      <c r="D231" s="216" t="s">
        <v>254</v>
      </c>
      <c r="E231" s="217" t="s">
        <v>2489</v>
      </c>
      <c r="F231" s="218" t="s">
        <v>3453</v>
      </c>
      <c r="G231" s="219" t="s">
        <v>2648</v>
      </c>
      <c r="H231" s="220">
        <v>4</v>
      </c>
      <c r="I231" s="221"/>
      <c r="J231" s="222">
        <f>ROUND(I231*H231,2)</f>
        <v>0</v>
      </c>
      <c r="K231" s="218" t="s">
        <v>19</v>
      </c>
      <c r="L231" s="46"/>
      <c r="M231" s="223" t="s">
        <v>19</v>
      </c>
      <c r="N231" s="224" t="s">
        <v>40</v>
      </c>
      <c r="O231" s="86"/>
      <c r="P231" s="225">
        <f>O231*H231</f>
        <v>0</v>
      </c>
      <c r="Q231" s="225">
        <v>0</v>
      </c>
      <c r="R231" s="225">
        <f>Q231*H231</f>
        <v>0</v>
      </c>
      <c r="S231" s="225">
        <v>0</v>
      </c>
      <c r="T231" s="226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7" t="s">
        <v>90</v>
      </c>
      <c r="AT231" s="227" t="s">
        <v>254</v>
      </c>
      <c r="AU231" s="227" t="s">
        <v>76</v>
      </c>
      <c r="AY231" s="19" t="s">
        <v>252</v>
      </c>
      <c r="BE231" s="228">
        <f>IF(N231="základní",J231,0)</f>
        <v>0</v>
      </c>
      <c r="BF231" s="228">
        <f>IF(N231="snížená",J231,0)</f>
        <v>0</v>
      </c>
      <c r="BG231" s="228">
        <f>IF(N231="zákl. přenesená",J231,0)</f>
        <v>0</v>
      </c>
      <c r="BH231" s="228">
        <f>IF(N231="sníž. přenesená",J231,0)</f>
        <v>0</v>
      </c>
      <c r="BI231" s="228">
        <f>IF(N231="nulová",J231,0)</f>
        <v>0</v>
      </c>
      <c r="BJ231" s="19" t="s">
        <v>76</v>
      </c>
      <c r="BK231" s="228">
        <f>ROUND(I231*H231,2)</f>
        <v>0</v>
      </c>
      <c r="BL231" s="19" t="s">
        <v>90</v>
      </c>
      <c r="BM231" s="227" t="s">
        <v>3296</v>
      </c>
    </row>
    <row r="232" spans="1:65" s="2" customFormat="1" ht="14.4" customHeight="1">
      <c r="A232" s="40"/>
      <c r="B232" s="41"/>
      <c r="C232" s="216" t="s">
        <v>1096</v>
      </c>
      <c r="D232" s="216" t="s">
        <v>254</v>
      </c>
      <c r="E232" s="217" t="s">
        <v>2493</v>
      </c>
      <c r="F232" s="218" t="s">
        <v>3454</v>
      </c>
      <c r="G232" s="219" t="s">
        <v>2648</v>
      </c>
      <c r="H232" s="220">
        <v>2</v>
      </c>
      <c r="I232" s="221"/>
      <c r="J232" s="222">
        <f>ROUND(I232*H232,2)</f>
        <v>0</v>
      </c>
      <c r="K232" s="218" t="s">
        <v>19</v>
      </c>
      <c r="L232" s="46"/>
      <c r="M232" s="223" t="s">
        <v>19</v>
      </c>
      <c r="N232" s="224" t="s">
        <v>40</v>
      </c>
      <c r="O232" s="86"/>
      <c r="P232" s="225">
        <f>O232*H232</f>
        <v>0</v>
      </c>
      <c r="Q232" s="225">
        <v>0</v>
      </c>
      <c r="R232" s="225">
        <f>Q232*H232</f>
        <v>0</v>
      </c>
      <c r="S232" s="225">
        <v>0</v>
      </c>
      <c r="T232" s="226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27" t="s">
        <v>90</v>
      </c>
      <c r="AT232" s="227" t="s">
        <v>254</v>
      </c>
      <c r="AU232" s="227" t="s">
        <v>76</v>
      </c>
      <c r="AY232" s="19" t="s">
        <v>252</v>
      </c>
      <c r="BE232" s="228">
        <f>IF(N232="základní",J232,0)</f>
        <v>0</v>
      </c>
      <c r="BF232" s="228">
        <f>IF(N232="snížená",J232,0)</f>
        <v>0</v>
      </c>
      <c r="BG232" s="228">
        <f>IF(N232="zákl. přenesená",J232,0)</f>
        <v>0</v>
      </c>
      <c r="BH232" s="228">
        <f>IF(N232="sníž. přenesená",J232,0)</f>
        <v>0</v>
      </c>
      <c r="BI232" s="228">
        <f>IF(N232="nulová",J232,0)</f>
        <v>0</v>
      </c>
      <c r="BJ232" s="19" t="s">
        <v>76</v>
      </c>
      <c r="BK232" s="228">
        <f>ROUND(I232*H232,2)</f>
        <v>0</v>
      </c>
      <c r="BL232" s="19" t="s">
        <v>90</v>
      </c>
      <c r="BM232" s="227" t="s">
        <v>3297</v>
      </c>
    </row>
    <row r="233" spans="1:65" s="2" customFormat="1" ht="24.15" customHeight="1">
      <c r="A233" s="40"/>
      <c r="B233" s="41"/>
      <c r="C233" s="216" t="s">
        <v>1101</v>
      </c>
      <c r="D233" s="216" t="s">
        <v>254</v>
      </c>
      <c r="E233" s="217" t="s">
        <v>2497</v>
      </c>
      <c r="F233" s="218" t="s">
        <v>3489</v>
      </c>
      <c r="G233" s="219" t="s">
        <v>2648</v>
      </c>
      <c r="H233" s="220">
        <v>1</v>
      </c>
      <c r="I233" s="221"/>
      <c r="J233" s="222">
        <f>ROUND(I233*H233,2)</f>
        <v>0</v>
      </c>
      <c r="K233" s="218" t="s">
        <v>19</v>
      </c>
      <c r="L233" s="46"/>
      <c r="M233" s="223" t="s">
        <v>19</v>
      </c>
      <c r="N233" s="224" t="s">
        <v>40</v>
      </c>
      <c r="O233" s="86"/>
      <c r="P233" s="225">
        <f>O233*H233</f>
        <v>0</v>
      </c>
      <c r="Q233" s="225">
        <v>0</v>
      </c>
      <c r="R233" s="225">
        <f>Q233*H233</f>
        <v>0</v>
      </c>
      <c r="S233" s="225">
        <v>0</v>
      </c>
      <c r="T233" s="226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27" t="s">
        <v>90</v>
      </c>
      <c r="AT233" s="227" t="s">
        <v>254</v>
      </c>
      <c r="AU233" s="227" t="s">
        <v>76</v>
      </c>
      <c r="AY233" s="19" t="s">
        <v>252</v>
      </c>
      <c r="BE233" s="228">
        <f>IF(N233="základní",J233,0)</f>
        <v>0</v>
      </c>
      <c r="BF233" s="228">
        <f>IF(N233="snížená",J233,0)</f>
        <v>0</v>
      </c>
      <c r="BG233" s="228">
        <f>IF(N233="zákl. přenesená",J233,0)</f>
        <v>0</v>
      </c>
      <c r="BH233" s="228">
        <f>IF(N233="sníž. přenesená",J233,0)</f>
        <v>0</v>
      </c>
      <c r="BI233" s="228">
        <f>IF(N233="nulová",J233,0)</f>
        <v>0</v>
      </c>
      <c r="BJ233" s="19" t="s">
        <v>76</v>
      </c>
      <c r="BK233" s="228">
        <f>ROUND(I233*H233,2)</f>
        <v>0</v>
      </c>
      <c r="BL233" s="19" t="s">
        <v>90</v>
      </c>
      <c r="BM233" s="227" t="s">
        <v>3299</v>
      </c>
    </row>
    <row r="234" spans="1:65" s="2" customFormat="1" ht="14.4" customHeight="1">
      <c r="A234" s="40"/>
      <c r="B234" s="41"/>
      <c r="C234" s="216" t="s">
        <v>1105</v>
      </c>
      <c r="D234" s="216" t="s">
        <v>254</v>
      </c>
      <c r="E234" s="217" t="s">
        <v>2501</v>
      </c>
      <c r="F234" s="218" t="s">
        <v>3544</v>
      </c>
      <c r="G234" s="219" t="s">
        <v>2849</v>
      </c>
      <c r="H234" s="220">
        <v>16</v>
      </c>
      <c r="I234" s="221"/>
      <c r="J234" s="222">
        <f>ROUND(I234*H234,2)</f>
        <v>0</v>
      </c>
      <c r="K234" s="218" t="s">
        <v>19</v>
      </c>
      <c r="L234" s="46"/>
      <c r="M234" s="223" t="s">
        <v>19</v>
      </c>
      <c r="N234" s="224" t="s">
        <v>40</v>
      </c>
      <c r="O234" s="86"/>
      <c r="P234" s="225">
        <f>O234*H234</f>
        <v>0</v>
      </c>
      <c r="Q234" s="225">
        <v>0</v>
      </c>
      <c r="R234" s="225">
        <f>Q234*H234</f>
        <v>0</v>
      </c>
      <c r="S234" s="225">
        <v>0</v>
      </c>
      <c r="T234" s="226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27" t="s">
        <v>90</v>
      </c>
      <c r="AT234" s="227" t="s">
        <v>254</v>
      </c>
      <c r="AU234" s="227" t="s">
        <v>76</v>
      </c>
      <c r="AY234" s="19" t="s">
        <v>252</v>
      </c>
      <c r="BE234" s="228">
        <f>IF(N234="základní",J234,0)</f>
        <v>0</v>
      </c>
      <c r="BF234" s="228">
        <f>IF(N234="snížená",J234,0)</f>
        <v>0</v>
      </c>
      <c r="BG234" s="228">
        <f>IF(N234="zákl. přenesená",J234,0)</f>
        <v>0</v>
      </c>
      <c r="BH234" s="228">
        <f>IF(N234="sníž. přenesená",J234,0)</f>
        <v>0</v>
      </c>
      <c r="BI234" s="228">
        <f>IF(N234="nulová",J234,0)</f>
        <v>0</v>
      </c>
      <c r="BJ234" s="19" t="s">
        <v>76</v>
      </c>
      <c r="BK234" s="228">
        <f>ROUND(I234*H234,2)</f>
        <v>0</v>
      </c>
      <c r="BL234" s="19" t="s">
        <v>90</v>
      </c>
      <c r="BM234" s="227" t="s">
        <v>3545</v>
      </c>
    </row>
    <row r="235" spans="1:65" s="2" customFormat="1" ht="14.4" customHeight="1">
      <c r="A235" s="40"/>
      <c r="B235" s="41"/>
      <c r="C235" s="216" t="s">
        <v>1110</v>
      </c>
      <c r="D235" s="216" t="s">
        <v>254</v>
      </c>
      <c r="E235" s="217" t="s">
        <v>2505</v>
      </c>
      <c r="F235" s="218" t="s">
        <v>3546</v>
      </c>
      <c r="G235" s="219" t="s">
        <v>2648</v>
      </c>
      <c r="H235" s="220">
        <v>1</v>
      </c>
      <c r="I235" s="221"/>
      <c r="J235" s="222">
        <f>ROUND(I235*H235,2)</f>
        <v>0</v>
      </c>
      <c r="K235" s="218" t="s">
        <v>19</v>
      </c>
      <c r="L235" s="46"/>
      <c r="M235" s="223" t="s">
        <v>19</v>
      </c>
      <c r="N235" s="224" t="s">
        <v>40</v>
      </c>
      <c r="O235" s="86"/>
      <c r="P235" s="225">
        <f>O235*H235</f>
        <v>0</v>
      </c>
      <c r="Q235" s="225">
        <v>0</v>
      </c>
      <c r="R235" s="225">
        <f>Q235*H235</f>
        <v>0</v>
      </c>
      <c r="S235" s="225">
        <v>0</v>
      </c>
      <c r="T235" s="22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27" t="s">
        <v>90</v>
      </c>
      <c r="AT235" s="227" t="s">
        <v>254</v>
      </c>
      <c r="AU235" s="227" t="s">
        <v>76</v>
      </c>
      <c r="AY235" s="19" t="s">
        <v>252</v>
      </c>
      <c r="BE235" s="228">
        <f>IF(N235="základní",J235,0)</f>
        <v>0</v>
      </c>
      <c r="BF235" s="228">
        <f>IF(N235="snížená",J235,0)</f>
        <v>0</v>
      </c>
      <c r="BG235" s="228">
        <f>IF(N235="zákl. přenesená",J235,0)</f>
        <v>0</v>
      </c>
      <c r="BH235" s="228">
        <f>IF(N235="sníž. přenesená",J235,0)</f>
        <v>0</v>
      </c>
      <c r="BI235" s="228">
        <f>IF(N235="nulová",J235,0)</f>
        <v>0</v>
      </c>
      <c r="BJ235" s="19" t="s">
        <v>76</v>
      </c>
      <c r="BK235" s="228">
        <f>ROUND(I235*H235,2)</f>
        <v>0</v>
      </c>
      <c r="BL235" s="19" t="s">
        <v>90</v>
      </c>
      <c r="BM235" s="227" t="s">
        <v>3547</v>
      </c>
    </row>
    <row r="236" spans="1:65" s="2" customFormat="1" ht="14.4" customHeight="1">
      <c r="A236" s="40"/>
      <c r="B236" s="41"/>
      <c r="C236" s="216" t="s">
        <v>1116</v>
      </c>
      <c r="D236" s="216" t="s">
        <v>254</v>
      </c>
      <c r="E236" s="217" t="s">
        <v>2510</v>
      </c>
      <c r="F236" s="218" t="s">
        <v>3548</v>
      </c>
      <c r="G236" s="219" t="s">
        <v>2648</v>
      </c>
      <c r="H236" s="220">
        <v>1</v>
      </c>
      <c r="I236" s="221"/>
      <c r="J236" s="222">
        <f>ROUND(I236*H236,2)</f>
        <v>0</v>
      </c>
      <c r="K236" s="218" t="s">
        <v>19</v>
      </c>
      <c r="L236" s="46"/>
      <c r="M236" s="223" t="s">
        <v>19</v>
      </c>
      <c r="N236" s="224" t="s">
        <v>40</v>
      </c>
      <c r="O236" s="86"/>
      <c r="P236" s="225">
        <f>O236*H236</f>
        <v>0</v>
      </c>
      <c r="Q236" s="225">
        <v>0</v>
      </c>
      <c r="R236" s="225">
        <f>Q236*H236</f>
        <v>0</v>
      </c>
      <c r="S236" s="225">
        <v>0</v>
      </c>
      <c r="T236" s="226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7" t="s">
        <v>90</v>
      </c>
      <c r="AT236" s="227" t="s">
        <v>254</v>
      </c>
      <c r="AU236" s="227" t="s">
        <v>76</v>
      </c>
      <c r="AY236" s="19" t="s">
        <v>252</v>
      </c>
      <c r="BE236" s="228">
        <f>IF(N236="základní",J236,0)</f>
        <v>0</v>
      </c>
      <c r="BF236" s="228">
        <f>IF(N236="snížená",J236,0)</f>
        <v>0</v>
      </c>
      <c r="BG236" s="228">
        <f>IF(N236="zákl. přenesená",J236,0)</f>
        <v>0</v>
      </c>
      <c r="BH236" s="228">
        <f>IF(N236="sníž. přenesená",J236,0)</f>
        <v>0</v>
      </c>
      <c r="BI236" s="228">
        <f>IF(N236="nulová",J236,0)</f>
        <v>0</v>
      </c>
      <c r="BJ236" s="19" t="s">
        <v>76</v>
      </c>
      <c r="BK236" s="228">
        <f>ROUND(I236*H236,2)</f>
        <v>0</v>
      </c>
      <c r="BL236" s="19" t="s">
        <v>90</v>
      </c>
      <c r="BM236" s="227" t="s">
        <v>3549</v>
      </c>
    </row>
    <row r="237" spans="1:65" s="2" customFormat="1" ht="14.4" customHeight="1">
      <c r="A237" s="40"/>
      <c r="B237" s="41"/>
      <c r="C237" s="216" t="s">
        <v>1122</v>
      </c>
      <c r="D237" s="216" t="s">
        <v>254</v>
      </c>
      <c r="E237" s="217" t="s">
        <v>2512</v>
      </c>
      <c r="F237" s="218" t="s">
        <v>3456</v>
      </c>
      <c r="G237" s="219" t="s">
        <v>2648</v>
      </c>
      <c r="H237" s="220">
        <v>1</v>
      </c>
      <c r="I237" s="221"/>
      <c r="J237" s="222">
        <f>ROUND(I237*H237,2)</f>
        <v>0</v>
      </c>
      <c r="K237" s="218" t="s">
        <v>19</v>
      </c>
      <c r="L237" s="46"/>
      <c r="M237" s="223" t="s">
        <v>19</v>
      </c>
      <c r="N237" s="224" t="s">
        <v>40</v>
      </c>
      <c r="O237" s="86"/>
      <c r="P237" s="225">
        <f>O237*H237</f>
        <v>0</v>
      </c>
      <c r="Q237" s="225">
        <v>0</v>
      </c>
      <c r="R237" s="225">
        <f>Q237*H237</f>
        <v>0</v>
      </c>
      <c r="S237" s="225">
        <v>0</v>
      </c>
      <c r="T237" s="226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27" t="s">
        <v>90</v>
      </c>
      <c r="AT237" s="227" t="s">
        <v>254</v>
      </c>
      <c r="AU237" s="227" t="s">
        <v>76</v>
      </c>
      <c r="AY237" s="19" t="s">
        <v>252</v>
      </c>
      <c r="BE237" s="228">
        <f>IF(N237="základní",J237,0)</f>
        <v>0</v>
      </c>
      <c r="BF237" s="228">
        <f>IF(N237="snížená",J237,0)</f>
        <v>0</v>
      </c>
      <c r="BG237" s="228">
        <f>IF(N237="zákl. přenesená",J237,0)</f>
        <v>0</v>
      </c>
      <c r="BH237" s="228">
        <f>IF(N237="sníž. přenesená",J237,0)</f>
        <v>0</v>
      </c>
      <c r="BI237" s="228">
        <f>IF(N237="nulová",J237,0)</f>
        <v>0</v>
      </c>
      <c r="BJ237" s="19" t="s">
        <v>76</v>
      </c>
      <c r="BK237" s="228">
        <f>ROUND(I237*H237,2)</f>
        <v>0</v>
      </c>
      <c r="BL237" s="19" t="s">
        <v>90</v>
      </c>
      <c r="BM237" s="227" t="s">
        <v>3550</v>
      </c>
    </row>
    <row r="238" spans="1:65" s="2" customFormat="1" ht="14.4" customHeight="1">
      <c r="A238" s="40"/>
      <c r="B238" s="41"/>
      <c r="C238" s="216" t="s">
        <v>1127</v>
      </c>
      <c r="D238" s="216" t="s">
        <v>254</v>
      </c>
      <c r="E238" s="217" t="s">
        <v>2514</v>
      </c>
      <c r="F238" s="218" t="s">
        <v>3528</v>
      </c>
      <c r="G238" s="219" t="s">
        <v>2849</v>
      </c>
      <c r="H238" s="220">
        <v>8</v>
      </c>
      <c r="I238" s="221"/>
      <c r="J238" s="222">
        <f>ROUND(I238*H238,2)</f>
        <v>0</v>
      </c>
      <c r="K238" s="218" t="s">
        <v>19</v>
      </c>
      <c r="L238" s="46"/>
      <c r="M238" s="223" t="s">
        <v>19</v>
      </c>
      <c r="N238" s="224" t="s">
        <v>40</v>
      </c>
      <c r="O238" s="86"/>
      <c r="P238" s="225">
        <f>O238*H238</f>
        <v>0</v>
      </c>
      <c r="Q238" s="225">
        <v>0</v>
      </c>
      <c r="R238" s="225">
        <f>Q238*H238</f>
        <v>0</v>
      </c>
      <c r="S238" s="225">
        <v>0</v>
      </c>
      <c r="T238" s="226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27" t="s">
        <v>90</v>
      </c>
      <c r="AT238" s="227" t="s">
        <v>254</v>
      </c>
      <c r="AU238" s="227" t="s">
        <v>76</v>
      </c>
      <c r="AY238" s="19" t="s">
        <v>252</v>
      </c>
      <c r="BE238" s="228">
        <f>IF(N238="základní",J238,0)</f>
        <v>0</v>
      </c>
      <c r="BF238" s="228">
        <f>IF(N238="snížená",J238,0)</f>
        <v>0</v>
      </c>
      <c r="BG238" s="228">
        <f>IF(N238="zákl. přenesená",J238,0)</f>
        <v>0</v>
      </c>
      <c r="BH238" s="228">
        <f>IF(N238="sníž. přenesená",J238,0)</f>
        <v>0</v>
      </c>
      <c r="BI238" s="228">
        <f>IF(N238="nulová",J238,0)</f>
        <v>0</v>
      </c>
      <c r="BJ238" s="19" t="s">
        <v>76</v>
      </c>
      <c r="BK238" s="228">
        <f>ROUND(I238*H238,2)</f>
        <v>0</v>
      </c>
      <c r="BL238" s="19" t="s">
        <v>90</v>
      </c>
      <c r="BM238" s="227" t="s">
        <v>3551</v>
      </c>
    </row>
    <row r="239" spans="1:65" s="2" customFormat="1" ht="24.15" customHeight="1">
      <c r="A239" s="40"/>
      <c r="B239" s="41"/>
      <c r="C239" s="216" t="s">
        <v>1132</v>
      </c>
      <c r="D239" s="216" t="s">
        <v>254</v>
      </c>
      <c r="E239" s="217" t="s">
        <v>2518</v>
      </c>
      <c r="F239" s="218" t="s">
        <v>3552</v>
      </c>
      <c r="G239" s="219" t="s">
        <v>2648</v>
      </c>
      <c r="H239" s="220">
        <v>19</v>
      </c>
      <c r="I239" s="221"/>
      <c r="J239" s="222">
        <f>ROUND(I239*H239,2)</f>
        <v>0</v>
      </c>
      <c r="K239" s="218" t="s">
        <v>19</v>
      </c>
      <c r="L239" s="46"/>
      <c r="M239" s="223" t="s">
        <v>19</v>
      </c>
      <c r="N239" s="224" t="s">
        <v>40</v>
      </c>
      <c r="O239" s="86"/>
      <c r="P239" s="225">
        <f>O239*H239</f>
        <v>0</v>
      </c>
      <c r="Q239" s="225">
        <v>0</v>
      </c>
      <c r="R239" s="225">
        <f>Q239*H239</f>
        <v>0</v>
      </c>
      <c r="S239" s="225">
        <v>0</v>
      </c>
      <c r="T239" s="226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27" t="s">
        <v>90</v>
      </c>
      <c r="AT239" s="227" t="s">
        <v>254</v>
      </c>
      <c r="AU239" s="227" t="s">
        <v>76</v>
      </c>
      <c r="AY239" s="19" t="s">
        <v>252</v>
      </c>
      <c r="BE239" s="228">
        <f>IF(N239="základní",J239,0)</f>
        <v>0</v>
      </c>
      <c r="BF239" s="228">
        <f>IF(N239="snížená",J239,0)</f>
        <v>0</v>
      </c>
      <c r="BG239" s="228">
        <f>IF(N239="zákl. přenesená",J239,0)</f>
        <v>0</v>
      </c>
      <c r="BH239" s="228">
        <f>IF(N239="sníž. přenesená",J239,0)</f>
        <v>0</v>
      </c>
      <c r="BI239" s="228">
        <f>IF(N239="nulová",J239,0)</f>
        <v>0</v>
      </c>
      <c r="BJ239" s="19" t="s">
        <v>76</v>
      </c>
      <c r="BK239" s="228">
        <f>ROUND(I239*H239,2)</f>
        <v>0</v>
      </c>
      <c r="BL239" s="19" t="s">
        <v>90</v>
      </c>
      <c r="BM239" s="227" t="s">
        <v>3553</v>
      </c>
    </row>
    <row r="240" spans="1:65" s="2" customFormat="1" ht="24.15" customHeight="1">
      <c r="A240" s="40"/>
      <c r="B240" s="41"/>
      <c r="C240" s="216" t="s">
        <v>1137</v>
      </c>
      <c r="D240" s="216" t="s">
        <v>254</v>
      </c>
      <c r="E240" s="217" t="s">
        <v>2522</v>
      </c>
      <c r="F240" s="218" t="s">
        <v>3554</v>
      </c>
      <c r="G240" s="219" t="s">
        <v>2648</v>
      </c>
      <c r="H240" s="220">
        <v>4</v>
      </c>
      <c r="I240" s="221"/>
      <c r="J240" s="222">
        <f>ROUND(I240*H240,2)</f>
        <v>0</v>
      </c>
      <c r="K240" s="218" t="s">
        <v>19</v>
      </c>
      <c r="L240" s="46"/>
      <c r="M240" s="223" t="s">
        <v>19</v>
      </c>
      <c r="N240" s="224" t="s">
        <v>40</v>
      </c>
      <c r="O240" s="86"/>
      <c r="P240" s="225">
        <f>O240*H240</f>
        <v>0</v>
      </c>
      <c r="Q240" s="225">
        <v>0</v>
      </c>
      <c r="R240" s="225">
        <f>Q240*H240</f>
        <v>0</v>
      </c>
      <c r="S240" s="225">
        <v>0</v>
      </c>
      <c r="T240" s="226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27" t="s">
        <v>90</v>
      </c>
      <c r="AT240" s="227" t="s">
        <v>254</v>
      </c>
      <c r="AU240" s="227" t="s">
        <v>76</v>
      </c>
      <c r="AY240" s="19" t="s">
        <v>252</v>
      </c>
      <c r="BE240" s="228">
        <f>IF(N240="základní",J240,0)</f>
        <v>0</v>
      </c>
      <c r="BF240" s="228">
        <f>IF(N240="snížená",J240,0)</f>
        <v>0</v>
      </c>
      <c r="BG240" s="228">
        <f>IF(N240="zákl. přenesená",J240,0)</f>
        <v>0</v>
      </c>
      <c r="BH240" s="228">
        <f>IF(N240="sníž. přenesená",J240,0)</f>
        <v>0</v>
      </c>
      <c r="BI240" s="228">
        <f>IF(N240="nulová",J240,0)</f>
        <v>0</v>
      </c>
      <c r="BJ240" s="19" t="s">
        <v>76</v>
      </c>
      <c r="BK240" s="228">
        <f>ROUND(I240*H240,2)</f>
        <v>0</v>
      </c>
      <c r="BL240" s="19" t="s">
        <v>90</v>
      </c>
      <c r="BM240" s="227" t="s">
        <v>3555</v>
      </c>
    </row>
    <row r="241" spans="1:65" s="2" customFormat="1" ht="101.25" customHeight="1">
      <c r="A241" s="40"/>
      <c r="B241" s="41"/>
      <c r="C241" s="216" t="s">
        <v>1142</v>
      </c>
      <c r="D241" s="216" t="s">
        <v>254</v>
      </c>
      <c r="E241" s="217" t="s">
        <v>2526</v>
      </c>
      <c r="F241" s="218" t="s">
        <v>3556</v>
      </c>
      <c r="G241" s="219" t="s">
        <v>2648</v>
      </c>
      <c r="H241" s="220">
        <v>1</v>
      </c>
      <c r="I241" s="221"/>
      <c r="J241" s="222">
        <f>ROUND(I241*H241,2)</f>
        <v>0</v>
      </c>
      <c r="K241" s="218" t="s">
        <v>19</v>
      </c>
      <c r="L241" s="46"/>
      <c r="M241" s="223" t="s">
        <v>19</v>
      </c>
      <c r="N241" s="224" t="s">
        <v>40</v>
      </c>
      <c r="O241" s="86"/>
      <c r="P241" s="225">
        <f>O241*H241</f>
        <v>0</v>
      </c>
      <c r="Q241" s="225">
        <v>0</v>
      </c>
      <c r="R241" s="225">
        <f>Q241*H241</f>
        <v>0</v>
      </c>
      <c r="S241" s="225">
        <v>0</v>
      </c>
      <c r="T241" s="22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27" t="s">
        <v>90</v>
      </c>
      <c r="AT241" s="227" t="s">
        <v>254</v>
      </c>
      <c r="AU241" s="227" t="s">
        <v>76</v>
      </c>
      <c r="AY241" s="19" t="s">
        <v>252</v>
      </c>
      <c r="BE241" s="228">
        <f>IF(N241="základní",J241,0)</f>
        <v>0</v>
      </c>
      <c r="BF241" s="228">
        <f>IF(N241="snížená",J241,0)</f>
        <v>0</v>
      </c>
      <c r="BG241" s="228">
        <f>IF(N241="zákl. přenesená",J241,0)</f>
        <v>0</v>
      </c>
      <c r="BH241" s="228">
        <f>IF(N241="sníž. přenesená",J241,0)</f>
        <v>0</v>
      </c>
      <c r="BI241" s="228">
        <f>IF(N241="nulová",J241,0)</f>
        <v>0</v>
      </c>
      <c r="BJ241" s="19" t="s">
        <v>76</v>
      </c>
      <c r="BK241" s="228">
        <f>ROUND(I241*H241,2)</f>
        <v>0</v>
      </c>
      <c r="BL241" s="19" t="s">
        <v>90</v>
      </c>
      <c r="BM241" s="227" t="s">
        <v>3557</v>
      </c>
    </row>
    <row r="242" spans="1:65" s="2" customFormat="1" ht="90" customHeight="1">
      <c r="A242" s="40"/>
      <c r="B242" s="41"/>
      <c r="C242" s="216" t="s">
        <v>1147</v>
      </c>
      <c r="D242" s="216" t="s">
        <v>254</v>
      </c>
      <c r="E242" s="217" t="s">
        <v>2531</v>
      </c>
      <c r="F242" s="218" t="s">
        <v>3558</v>
      </c>
      <c r="G242" s="219" t="s">
        <v>2648</v>
      </c>
      <c r="H242" s="220">
        <v>1</v>
      </c>
      <c r="I242" s="221"/>
      <c r="J242" s="222">
        <f>ROUND(I242*H242,2)</f>
        <v>0</v>
      </c>
      <c r="K242" s="218" t="s">
        <v>19</v>
      </c>
      <c r="L242" s="46"/>
      <c r="M242" s="223" t="s">
        <v>19</v>
      </c>
      <c r="N242" s="224" t="s">
        <v>40</v>
      </c>
      <c r="O242" s="86"/>
      <c r="P242" s="225">
        <f>O242*H242</f>
        <v>0</v>
      </c>
      <c r="Q242" s="225">
        <v>0</v>
      </c>
      <c r="R242" s="225">
        <f>Q242*H242</f>
        <v>0</v>
      </c>
      <c r="S242" s="225">
        <v>0</v>
      </c>
      <c r="T242" s="226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27" t="s">
        <v>90</v>
      </c>
      <c r="AT242" s="227" t="s">
        <v>254</v>
      </c>
      <c r="AU242" s="227" t="s">
        <v>76</v>
      </c>
      <c r="AY242" s="19" t="s">
        <v>252</v>
      </c>
      <c r="BE242" s="228">
        <f>IF(N242="základní",J242,0)</f>
        <v>0</v>
      </c>
      <c r="BF242" s="228">
        <f>IF(N242="snížená",J242,0)</f>
        <v>0</v>
      </c>
      <c r="BG242" s="228">
        <f>IF(N242="zákl. přenesená",J242,0)</f>
        <v>0</v>
      </c>
      <c r="BH242" s="228">
        <f>IF(N242="sníž. přenesená",J242,0)</f>
        <v>0</v>
      </c>
      <c r="BI242" s="228">
        <f>IF(N242="nulová",J242,0)</f>
        <v>0</v>
      </c>
      <c r="BJ242" s="19" t="s">
        <v>76</v>
      </c>
      <c r="BK242" s="228">
        <f>ROUND(I242*H242,2)</f>
        <v>0</v>
      </c>
      <c r="BL242" s="19" t="s">
        <v>90</v>
      </c>
      <c r="BM242" s="227" t="s">
        <v>3559</v>
      </c>
    </row>
    <row r="243" spans="1:65" s="2" customFormat="1" ht="24.15" customHeight="1">
      <c r="A243" s="40"/>
      <c r="B243" s="41"/>
      <c r="C243" s="216" t="s">
        <v>1152</v>
      </c>
      <c r="D243" s="216" t="s">
        <v>254</v>
      </c>
      <c r="E243" s="217" t="s">
        <v>2535</v>
      </c>
      <c r="F243" s="218" t="s">
        <v>3560</v>
      </c>
      <c r="G243" s="219" t="s">
        <v>2648</v>
      </c>
      <c r="H243" s="220">
        <v>4</v>
      </c>
      <c r="I243" s="221"/>
      <c r="J243" s="222">
        <f>ROUND(I243*H243,2)</f>
        <v>0</v>
      </c>
      <c r="K243" s="218" t="s">
        <v>19</v>
      </c>
      <c r="L243" s="46"/>
      <c r="M243" s="223" t="s">
        <v>19</v>
      </c>
      <c r="N243" s="224" t="s">
        <v>40</v>
      </c>
      <c r="O243" s="86"/>
      <c r="P243" s="225">
        <f>O243*H243</f>
        <v>0</v>
      </c>
      <c r="Q243" s="225">
        <v>0</v>
      </c>
      <c r="R243" s="225">
        <f>Q243*H243</f>
        <v>0</v>
      </c>
      <c r="S243" s="225">
        <v>0</v>
      </c>
      <c r="T243" s="226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27" t="s">
        <v>90</v>
      </c>
      <c r="AT243" s="227" t="s">
        <v>254</v>
      </c>
      <c r="AU243" s="227" t="s">
        <v>76</v>
      </c>
      <c r="AY243" s="19" t="s">
        <v>252</v>
      </c>
      <c r="BE243" s="228">
        <f>IF(N243="základní",J243,0)</f>
        <v>0</v>
      </c>
      <c r="BF243" s="228">
        <f>IF(N243="snížená",J243,0)</f>
        <v>0</v>
      </c>
      <c r="BG243" s="228">
        <f>IF(N243="zákl. přenesená",J243,0)</f>
        <v>0</v>
      </c>
      <c r="BH243" s="228">
        <f>IF(N243="sníž. přenesená",J243,0)</f>
        <v>0</v>
      </c>
      <c r="BI243" s="228">
        <f>IF(N243="nulová",J243,0)</f>
        <v>0</v>
      </c>
      <c r="BJ243" s="19" t="s">
        <v>76</v>
      </c>
      <c r="BK243" s="228">
        <f>ROUND(I243*H243,2)</f>
        <v>0</v>
      </c>
      <c r="BL243" s="19" t="s">
        <v>90</v>
      </c>
      <c r="BM243" s="227" t="s">
        <v>3561</v>
      </c>
    </row>
    <row r="244" spans="1:65" s="2" customFormat="1" ht="101.25" customHeight="1">
      <c r="A244" s="40"/>
      <c r="B244" s="41"/>
      <c r="C244" s="216" t="s">
        <v>1158</v>
      </c>
      <c r="D244" s="216" t="s">
        <v>254</v>
      </c>
      <c r="E244" s="217" t="s">
        <v>2540</v>
      </c>
      <c r="F244" s="218" t="s">
        <v>3562</v>
      </c>
      <c r="G244" s="219" t="s">
        <v>2648</v>
      </c>
      <c r="H244" s="220">
        <v>1</v>
      </c>
      <c r="I244" s="221"/>
      <c r="J244" s="222">
        <f>ROUND(I244*H244,2)</f>
        <v>0</v>
      </c>
      <c r="K244" s="218" t="s">
        <v>19</v>
      </c>
      <c r="L244" s="46"/>
      <c r="M244" s="223" t="s">
        <v>19</v>
      </c>
      <c r="N244" s="224" t="s">
        <v>40</v>
      </c>
      <c r="O244" s="86"/>
      <c r="P244" s="225">
        <f>O244*H244</f>
        <v>0</v>
      </c>
      <c r="Q244" s="225">
        <v>0</v>
      </c>
      <c r="R244" s="225">
        <f>Q244*H244</f>
        <v>0</v>
      </c>
      <c r="S244" s="225">
        <v>0</v>
      </c>
      <c r="T244" s="22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27" t="s">
        <v>90</v>
      </c>
      <c r="AT244" s="227" t="s">
        <v>254</v>
      </c>
      <c r="AU244" s="227" t="s">
        <v>76</v>
      </c>
      <c r="AY244" s="19" t="s">
        <v>252</v>
      </c>
      <c r="BE244" s="228">
        <f>IF(N244="základní",J244,0)</f>
        <v>0</v>
      </c>
      <c r="BF244" s="228">
        <f>IF(N244="snížená",J244,0)</f>
        <v>0</v>
      </c>
      <c r="BG244" s="228">
        <f>IF(N244="zákl. přenesená",J244,0)</f>
        <v>0</v>
      </c>
      <c r="BH244" s="228">
        <f>IF(N244="sníž. přenesená",J244,0)</f>
        <v>0</v>
      </c>
      <c r="BI244" s="228">
        <f>IF(N244="nulová",J244,0)</f>
        <v>0</v>
      </c>
      <c r="BJ244" s="19" t="s">
        <v>76</v>
      </c>
      <c r="BK244" s="228">
        <f>ROUND(I244*H244,2)</f>
        <v>0</v>
      </c>
      <c r="BL244" s="19" t="s">
        <v>90</v>
      </c>
      <c r="BM244" s="227" t="s">
        <v>3563</v>
      </c>
    </row>
    <row r="245" spans="1:65" s="2" customFormat="1" ht="14.4" customHeight="1">
      <c r="A245" s="40"/>
      <c r="B245" s="41"/>
      <c r="C245" s="216" t="s">
        <v>1163</v>
      </c>
      <c r="D245" s="216" t="s">
        <v>254</v>
      </c>
      <c r="E245" s="217" t="s">
        <v>2545</v>
      </c>
      <c r="F245" s="218" t="s">
        <v>3564</v>
      </c>
      <c r="G245" s="219" t="s">
        <v>2648</v>
      </c>
      <c r="H245" s="220">
        <v>2</v>
      </c>
      <c r="I245" s="221"/>
      <c r="J245" s="222">
        <f>ROUND(I245*H245,2)</f>
        <v>0</v>
      </c>
      <c r="K245" s="218" t="s">
        <v>19</v>
      </c>
      <c r="L245" s="46"/>
      <c r="M245" s="223" t="s">
        <v>19</v>
      </c>
      <c r="N245" s="224" t="s">
        <v>40</v>
      </c>
      <c r="O245" s="86"/>
      <c r="P245" s="225">
        <f>O245*H245</f>
        <v>0</v>
      </c>
      <c r="Q245" s="225">
        <v>0</v>
      </c>
      <c r="R245" s="225">
        <f>Q245*H245</f>
        <v>0</v>
      </c>
      <c r="S245" s="225">
        <v>0</v>
      </c>
      <c r="T245" s="226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27" t="s">
        <v>90</v>
      </c>
      <c r="AT245" s="227" t="s">
        <v>254</v>
      </c>
      <c r="AU245" s="227" t="s">
        <v>76</v>
      </c>
      <c r="AY245" s="19" t="s">
        <v>252</v>
      </c>
      <c r="BE245" s="228">
        <f>IF(N245="základní",J245,0)</f>
        <v>0</v>
      </c>
      <c r="BF245" s="228">
        <f>IF(N245="snížená",J245,0)</f>
        <v>0</v>
      </c>
      <c r="BG245" s="228">
        <f>IF(N245="zákl. přenesená",J245,0)</f>
        <v>0</v>
      </c>
      <c r="BH245" s="228">
        <f>IF(N245="sníž. přenesená",J245,0)</f>
        <v>0</v>
      </c>
      <c r="BI245" s="228">
        <f>IF(N245="nulová",J245,0)</f>
        <v>0</v>
      </c>
      <c r="BJ245" s="19" t="s">
        <v>76</v>
      </c>
      <c r="BK245" s="228">
        <f>ROUND(I245*H245,2)</f>
        <v>0</v>
      </c>
      <c r="BL245" s="19" t="s">
        <v>90</v>
      </c>
      <c r="BM245" s="227" t="s">
        <v>3565</v>
      </c>
    </row>
    <row r="246" spans="1:65" s="2" customFormat="1" ht="14.4" customHeight="1">
      <c r="A246" s="40"/>
      <c r="B246" s="41"/>
      <c r="C246" s="216" t="s">
        <v>1168</v>
      </c>
      <c r="D246" s="216" t="s">
        <v>254</v>
      </c>
      <c r="E246" s="217" t="s">
        <v>3281</v>
      </c>
      <c r="F246" s="218" t="s">
        <v>3566</v>
      </c>
      <c r="G246" s="219" t="s">
        <v>2648</v>
      </c>
      <c r="H246" s="220">
        <v>1</v>
      </c>
      <c r="I246" s="221"/>
      <c r="J246" s="222">
        <f>ROUND(I246*H246,2)</f>
        <v>0</v>
      </c>
      <c r="K246" s="218" t="s">
        <v>19</v>
      </c>
      <c r="L246" s="46"/>
      <c r="M246" s="223" t="s">
        <v>19</v>
      </c>
      <c r="N246" s="224" t="s">
        <v>40</v>
      </c>
      <c r="O246" s="86"/>
      <c r="P246" s="225">
        <f>O246*H246</f>
        <v>0</v>
      </c>
      <c r="Q246" s="225">
        <v>0</v>
      </c>
      <c r="R246" s="225">
        <f>Q246*H246</f>
        <v>0</v>
      </c>
      <c r="S246" s="225">
        <v>0</v>
      </c>
      <c r="T246" s="226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27" t="s">
        <v>90</v>
      </c>
      <c r="AT246" s="227" t="s">
        <v>254</v>
      </c>
      <c r="AU246" s="227" t="s">
        <v>76</v>
      </c>
      <c r="AY246" s="19" t="s">
        <v>252</v>
      </c>
      <c r="BE246" s="228">
        <f>IF(N246="základní",J246,0)</f>
        <v>0</v>
      </c>
      <c r="BF246" s="228">
        <f>IF(N246="snížená",J246,0)</f>
        <v>0</v>
      </c>
      <c r="BG246" s="228">
        <f>IF(N246="zákl. přenesená",J246,0)</f>
        <v>0</v>
      </c>
      <c r="BH246" s="228">
        <f>IF(N246="sníž. přenesená",J246,0)</f>
        <v>0</v>
      </c>
      <c r="BI246" s="228">
        <f>IF(N246="nulová",J246,0)</f>
        <v>0</v>
      </c>
      <c r="BJ246" s="19" t="s">
        <v>76</v>
      </c>
      <c r="BK246" s="228">
        <f>ROUND(I246*H246,2)</f>
        <v>0</v>
      </c>
      <c r="BL246" s="19" t="s">
        <v>90</v>
      </c>
      <c r="BM246" s="227" t="s">
        <v>3567</v>
      </c>
    </row>
    <row r="247" spans="1:65" s="2" customFormat="1" ht="14.4" customHeight="1">
      <c r="A247" s="40"/>
      <c r="B247" s="41"/>
      <c r="C247" s="216" t="s">
        <v>1174</v>
      </c>
      <c r="D247" s="216" t="s">
        <v>254</v>
      </c>
      <c r="E247" s="217" t="s">
        <v>3568</v>
      </c>
      <c r="F247" s="218" t="s">
        <v>3569</v>
      </c>
      <c r="G247" s="219" t="s">
        <v>2648</v>
      </c>
      <c r="H247" s="220">
        <v>1</v>
      </c>
      <c r="I247" s="221"/>
      <c r="J247" s="222">
        <f>ROUND(I247*H247,2)</f>
        <v>0</v>
      </c>
      <c r="K247" s="218" t="s">
        <v>19</v>
      </c>
      <c r="L247" s="46"/>
      <c r="M247" s="223" t="s">
        <v>19</v>
      </c>
      <c r="N247" s="224" t="s">
        <v>40</v>
      </c>
      <c r="O247" s="86"/>
      <c r="P247" s="225">
        <f>O247*H247</f>
        <v>0</v>
      </c>
      <c r="Q247" s="225">
        <v>0</v>
      </c>
      <c r="R247" s="225">
        <f>Q247*H247</f>
        <v>0</v>
      </c>
      <c r="S247" s="225">
        <v>0</v>
      </c>
      <c r="T247" s="22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27" t="s">
        <v>90</v>
      </c>
      <c r="AT247" s="227" t="s">
        <v>254</v>
      </c>
      <c r="AU247" s="227" t="s">
        <v>76</v>
      </c>
      <c r="AY247" s="19" t="s">
        <v>252</v>
      </c>
      <c r="BE247" s="228">
        <f>IF(N247="základní",J247,0)</f>
        <v>0</v>
      </c>
      <c r="BF247" s="228">
        <f>IF(N247="snížená",J247,0)</f>
        <v>0</v>
      </c>
      <c r="BG247" s="228">
        <f>IF(N247="zákl. přenesená",J247,0)</f>
        <v>0</v>
      </c>
      <c r="BH247" s="228">
        <f>IF(N247="sníž. přenesená",J247,0)</f>
        <v>0</v>
      </c>
      <c r="BI247" s="228">
        <f>IF(N247="nulová",J247,0)</f>
        <v>0</v>
      </c>
      <c r="BJ247" s="19" t="s">
        <v>76</v>
      </c>
      <c r="BK247" s="228">
        <f>ROUND(I247*H247,2)</f>
        <v>0</v>
      </c>
      <c r="BL247" s="19" t="s">
        <v>90</v>
      </c>
      <c r="BM247" s="227" t="s">
        <v>3570</v>
      </c>
    </row>
    <row r="248" spans="1:65" s="2" customFormat="1" ht="14.4" customHeight="1">
      <c r="A248" s="40"/>
      <c r="B248" s="41"/>
      <c r="C248" s="216" t="s">
        <v>1178</v>
      </c>
      <c r="D248" s="216" t="s">
        <v>254</v>
      </c>
      <c r="E248" s="217" t="s">
        <v>3284</v>
      </c>
      <c r="F248" s="218" t="s">
        <v>3571</v>
      </c>
      <c r="G248" s="219" t="s">
        <v>2648</v>
      </c>
      <c r="H248" s="220">
        <v>1</v>
      </c>
      <c r="I248" s="221"/>
      <c r="J248" s="222">
        <f>ROUND(I248*H248,2)</f>
        <v>0</v>
      </c>
      <c r="K248" s="218" t="s">
        <v>19</v>
      </c>
      <c r="L248" s="46"/>
      <c r="M248" s="223" t="s">
        <v>19</v>
      </c>
      <c r="N248" s="224" t="s">
        <v>40</v>
      </c>
      <c r="O248" s="86"/>
      <c r="P248" s="225">
        <f>O248*H248</f>
        <v>0</v>
      </c>
      <c r="Q248" s="225">
        <v>0</v>
      </c>
      <c r="R248" s="225">
        <f>Q248*H248</f>
        <v>0</v>
      </c>
      <c r="S248" s="225">
        <v>0</v>
      </c>
      <c r="T248" s="22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27" t="s">
        <v>90</v>
      </c>
      <c r="AT248" s="227" t="s">
        <v>254</v>
      </c>
      <c r="AU248" s="227" t="s">
        <v>76</v>
      </c>
      <c r="AY248" s="19" t="s">
        <v>252</v>
      </c>
      <c r="BE248" s="228">
        <f>IF(N248="základní",J248,0)</f>
        <v>0</v>
      </c>
      <c r="BF248" s="228">
        <f>IF(N248="snížená",J248,0)</f>
        <v>0</v>
      </c>
      <c r="BG248" s="228">
        <f>IF(N248="zákl. přenesená",J248,0)</f>
        <v>0</v>
      </c>
      <c r="BH248" s="228">
        <f>IF(N248="sníž. přenesená",J248,0)</f>
        <v>0</v>
      </c>
      <c r="BI248" s="228">
        <f>IF(N248="nulová",J248,0)</f>
        <v>0</v>
      </c>
      <c r="BJ248" s="19" t="s">
        <v>76</v>
      </c>
      <c r="BK248" s="228">
        <f>ROUND(I248*H248,2)</f>
        <v>0</v>
      </c>
      <c r="BL248" s="19" t="s">
        <v>90</v>
      </c>
      <c r="BM248" s="227" t="s">
        <v>3572</v>
      </c>
    </row>
    <row r="249" spans="1:63" s="12" customFormat="1" ht="25.9" customHeight="1">
      <c r="A249" s="12"/>
      <c r="B249" s="200"/>
      <c r="C249" s="201"/>
      <c r="D249" s="202" t="s">
        <v>68</v>
      </c>
      <c r="E249" s="203" t="s">
        <v>3573</v>
      </c>
      <c r="F249" s="203" t="s">
        <v>3574</v>
      </c>
      <c r="G249" s="201"/>
      <c r="H249" s="201"/>
      <c r="I249" s="204"/>
      <c r="J249" s="205">
        <f>BK249</f>
        <v>0</v>
      </c>
      <c r="K249" s="201"/>
      <c r="L249" s="206"/>
      <c r="M249" s="207"/>
      <c r="N249" s="208"/>
      <c r="O249" s="208"/>
      <c r="P249" s="209">
        <f>SUM(P250:P257)</f>
        <v>0</v>
      </c>
      <c r="Q249" s="208"/>
      <c r="R249" s="209">
        <f>SUM(R250:R257)</f>
        <v>0</v>
      </c>
      <c r="S249" s="208"/>
      <c r="T249" s="210">
        <f>SUM(T250:T257)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11" t="s">
        <v>76</v>
      </c>
      <c r="AT249" s="212" t="s">
        <v>68</v>
      </c>
      <c r="AU249" s="212" t="s">
        <v>69</v>
      </c>
      <c r="AY249" s="211" t="s">
        <v>252</v>
      </c>
      <c r="BK249" s="213">
        <f>SUM(BK250:BK257)</f>
        <v>0</v>
      </c>
    </row>
    <row r="250" spans="1:65" s="2" customFormat="1" ht="14.4" customHeight="1">
      <c r="A250" s="40"/>
      <c r="B250" s="41"/>
      <c r="C250" s="216" t="s">
        <v>1183</v>
      </c>
      <c r="D250" s="216" t="s">
        <v>254</v>
      </c>
      <c r="E250" s="217" t="s">
        <v>3575</v>
      </c>
      <c r="F250" s="218" t="s">
        <v>3576</v>
      </c>
      <c r="G250" s="219" t="s">
        <v>346</v>
      </c>
      <c r="H250" s="220">
        <v>80</v>
      </c>
      <c r="I250" s="221"/>
      <c r="J250" s="222">
        <f>ROUND(I250*H250,2)</f>
        <v>0</v>
      </c>
      <c r="K250" s="218" t="s">
        <v>19</v>
      </c>
      <c r="L250" s="46"/>
      <c r="M250" s="223" t="s">
        <v>19</v>
      </c>
      <c r="N250" s="224" t="s">
        <v>40</v>
      </c>
      <c r="O250" s="86"/>
      <c r="P250" s="225">
        <f>O250*H250</f>
        <v>0</v>
      </c>
      <c r="Q250" s="225">
        <v>0</v>
      </c>
      <c r="R250" s="225">
        <f>Q250*H250</f>
        <v>0</v>
      </c>
      <c r="S250" s="225">
        <v>0</v>
      </c>
      <c r="T250" s="22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27" t="s">
        <v>90</v>
      </c>
      <c r="AT250" s="227" t="s">
        <v>254</v>
      </c>
      <c r="AU250" s="227" t="s">
        <v>76</v>
      </c>
      <c r="AY250" s="19" t="s">
        <v>252</v>
      </c>
      <c r="BE250" s="228">
        <f>IF(N250="základní",J250,0)</f>
        <v>0</v>
      </c>
      <c r="BF250" s="228">
        <f>IF(N250="snížená",J250,0)</f>
        <v>0</v>
      </c>
      <c r="BG250" s="228">
        <f>IF(N250="zákl. přenesená",J250,0)</f>
        <v>0</v>
      </c>
      <c r="BH250" s="228">
        <f>IF(N250="sníž. přenesená",J250,0)</f>
        <v>0</v>
      </c>
      <c r="BI250" s="228">
        <f>IF(N250="nulová",J250,0)</f>
        <v>0</v>
      </c>
      <c r="BJ250" s="19" t="s">
        <v>76</v>
      </c>
      <c r="BK250" s="228">
        <f>ROUND(I250*H250,2)</f>
        <v>0</v>
      </c>
      <c r="BL250" s="19" t="s">
        <v>90</v>
      </c>
      <c r="BM250" s="227" t="s">
        <v>3577</v>
      </c>
    </row>
    <row r="251" spans="1:65" s="2" customFormat="1" ht="14.4" customHeight="1">
      <c r="A251" s="40"/>
      <c r="B251" s="41"/>
      <c r="C251" s="216" t="s">
        <v>1187</v>
      </c>
      <c r="D251" s="216" t="s">
        <v>254</v>
      </c>
      <c r="E251" s="217" t="s">
        <v>3287</v>
      </c>
      <c r="F251" s="218" t="s">
        <v>3578</v>
      </c>
      <c r="G251" s="219" t="s">
        <v>346</v>
      </c>
      <c r="H251" s="220">
        <v>120</v>
      </c>
      <c r="I251" s="221"/>
      <c r="J251" s="222">
        <f>ROUND(I251*H251,2)</f>
        <v>0</v>
      </c>
      <c r="K251" s="218" t="s">
        <v>19</v>
      </c>
      <c r="L251" s="46"/>
      <c r="M251" s="223" t="s">
        <v>19</v>
      </c>
      <c r="N251" s="224" t="s">
        <v>40</v>
      </c>
      <c r="O251" s="86"/>
      <c r="P251" s="225">
        <f>O251*H251</f>
        <v>0</v>
      </c>
      <c r="Q251" s="225">
        <v>0</v>
      </c>
      <c r="R251" s="225">
        <f>Q251*H251</f>
        <v>0</v>
      </c>
      <c r="S251" s="225">
        <v>0</v>
      </c>
      <c r="T251" s="226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27" t="s">
        <v>90</v>
      </c>
      <c r="AT251" s="227" t="s">
        <v>254</v>
      </c>
      <c r="AU251" s="227" t="s">
        <v>76</v>
      </c>
      <c r="AY251" s="19" t="s">
        <v>252</v>
      </c>
      <c r="BE251" s="228">
        <f>IF(N251="základní",J251,0)</f>
        <v>0</v>
      </c>
      <c r="BF251" s="228">
        <f>IF(N251="snížená",J251,0)</f>
        <v>0</v>
      </c>
      <c r="BG251" s="228">
        <f>IF(N251="zákl. přenesená",J251,0)</f>
        <v>0</v>
      </c>
      <c r="BH251" s="228">
        <f>IF(N251="sníž. přenesená",J251,0)</f>
        <v>0</v>
      </c>
      <c r="BI251" s="228">
        <f>IF(N251="nulová",J251,0)</f>
        <v>0</v>
      </c>
      <c r="BJ251" s="19" t="s">
        <v>76</v>
      </c>
      <c r="BK251" s="228">
        <f>ROUND(I251*H251,2)</f>
        <v>0</v>
      </c>
      <c r="BL251" s="19" t="s">
        <v>90</v>
      </c>
      <c r="BM251" s="227" t="s">
        <v>3579</v>
      </c>
    </row>
    <row r="252" spans="1:65" s="2" customFormat="1" ht="14.4" customHeight="1">
      <c r="A252" s="40"/>
      <c r="B252" s="41"/>
      <c r="C252" s="216" t="s">
        <v>1191</v>
      </c>
      <c r="D252" s="216" t="s">
        <v>254</v>
      </c>
      <c r="E252" s="217" t="s">
        <v>3580</v>
      </c>
      <c r="F252" s="218" t="s">
        <v>3581</v>
      </c>
      <c r="G252" s="219" t="s">
        <v>346</v>
      </c>
      <c r="H252" s="220">
        <v>112</v>
      </c>
      <c r="I252" s="221"/>
      <c r="J252" s="222">
        <f>ROUND(I252*H252,2)</f>
        <v>0</v>
      </c>
      <c r="K252" s="218" t="s">
        <v>19</v>
      </c>
      <c r="L252" s="46"/>
      <c r="M252" s="223" t="s">
        <v>19</v>
      </c>
      <c r="N252" s="224" t="s">
        <v>40</v>
      </c>
      <c r="O252" s="86"/>
      <c r="P252" s="225">
        <f>O252*H252</f>
        <v>0</v>
      </c>
      <c r="Q252" s="225">
        <v>0</v>
      </c>
      <c r="R252" s="225">
        <f>Q252*H252</f>
        <v>0</v>
      </c>
      <c r="S252" s="225">
        <v>0</v>
      </c>
      <c r="T252" s="226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27" t="s">
        <v>90</v>
      </c>
      <c r="AT252" s="227" t="s">
        <v>254</v>
      </c>
      <c r="AU252" s="227" t="s">
        <v>76</v>
      </c>
      <c r="AY252" s="19" t="s">
        <v>252</v>
      </c>
      <c r="BE252" s="228">
        <f>IF(N252="základní",J252,0)</f>
        <v>0</v>
      </c>
      <c r="BF252" s="228">
        <f>IF(N252="snížená",J252,0)</f>
        <v>0</v>
      </c>
      <c r="BG252" s="228">
        <f>IF(N252="zákl. přenesená",J252,0)</f>
        <v>0</v>
      </c>
      <c r="BH252" s="228">
        <f>IF(N252="sníž. přenesená",J252,0)</f>
        <v>0</v>
      </c>
      <c r="BI252" s="228">
        <f>IF(N252="nulová",J252,0)</f>
        <v>0</v>
      </c>
      <c r="BJ252" s="19" t="s">
        <v>76</v>
      </c>
      <c r="BK252" s="228">
        <f>ROUND(I252*H252,2)</f>
        <v>0</v>
      </c>
      <c r="BL252" s="19" t="s">
        <v>90</v>
      </c>
      <c r="BM252" s="227" t="s">
        <v>3582</v>
      </c>
    </row>
    <row r="253" spans="1:65" s="2" customFormat="1" ht="14.4" customHeight="1">
      <c r="A253" s="40"/>
      <c r="B253" s="41"/>
      <c r="C253" s="216" t="s">
        <v>1195</v>
      </c>
      <c r="D253" s="216" t="s">
        <v>254</v>
      </c>
      <c r="E253" s="217" t="s">
        <v>3290</v>
      </c>
      <c r="F253" s="218" t="s">
        <v>3583</v>
      </c>
      <c r="G253" s="219" t="s">
        <v>2648</v>
      </c>
      <c r="H253" s="220">
        <v>12</v>
      </c>
      <c r="I253" s="221"/>
      <c r="J253" s="222">
        <f>ROUND(I253*H253,2)</f>
        <v>0</v>
      </c>
      <c r="K253" s="218" t="s">
        <v>19</v>
      </c>
      <c r="L253" s="46"/>
      <c r="M253" s="223" t="s">
        <v>19</v>
      </c>
      <c r="N253" s="224" t="s">
        <v>40</v>
      </c>
      <c r="O253" s="86"/>
      <c r="P253" s="225">
        <f>O253*H253</f>
        <v>0</v>
      </c>
      <c r="Q253" s="225">
        <v>0</v>
      </c>
      <c r="R253" s="225">
        <f>Q253*H253</f>
        <v>0</v>
      </c>
      <c r="S253" s="225">
        <v>0</v>
      </c>
      <c r="T253" s="226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27" t="s">
        <v>90</v>
      </c>
      <c r="AT253" s="227" t="s">
        <v>254</v>
      </c>
      <c r="AU253" s="227" t="s">
        <v>76</v>
      </c>
      <c r="AY253" s="19" t="s">
        <v>252</v>
      </c>
      <c r="BE253" s="228">
        <f>IF(N253="základní",J253,0)</f>
        <v>0</v>
      </c>
      <c r="BF253" s="228">
        <f>IF(N253="snížená",J253,0)</f>
        <v>0</v>
      </c>
      <c r="BG253" s="228">
        <f>IF(N253="zákl. přenesená",J253,0)</f>
        <v>0</v>
      </c>
      <c r="BH253" s="228">
        <f>IF(N253="sníž. přenesená",J253,0)</f>
        <v>0</v>
      </c>
      <c r="BI253" s="228">
        <f>IF(N253="nulová",J253,0)</f>
        <v>0</v>
      </c>
      <c r="BJ253" s="19" t="s">
        <v>76</v>
      </c>
      <c r="BK253" s="228">
        <f>ROUND(I253*H253,2)</f>
        <v>0</v>
      </c>
      <c r="BL253" s="19" t="s">
        <v>90</v>
      </c>
      <c r="BM253" s="227" t="s">
        <v>3584</v>
      </c>
    </row>
    <row r="254" spans="1:65" s="2" customFormat="1" ht="14.4" customHeight="1">
      <c r="A254" s="40"/>
      <c r="B254" s="41"/>
      <c r="C254" s="216" t="s">
        <v>1199</v>
      </c>
      <c r="D254" s="216" t="s">
        <v>254</v>
      </c>
      <c r="E254" s="217" t="s">
        <v>3585</v>
      </c>
      <c r="F254" s="218" t="s">
        <v>3453</v>
      </c>
      <c r="G254" s="219" t="s">
        <v>2648</v>
      </c>
      <c r="H254" s="220">
        <v>4</v>
      </c>
      <c r="I254" s="221"/>
      <c r="J254" s="222">
        <f>ROUND(I254*H254,2)</f>
        <v>0</v>
      </c>
      <c r="K254" s="218" t="s">
        <v>19</v>
      </c>
      <c r="L254" s="46"/>
      <c r="M254" s="223" t="s">
        <v>19</v>
      </c>
      <c r="N254" s="224" t="s">
        <v>40</v>
      </c>
      <c r="O254" s="86"/>
      <c r="P254" s="225">
        <f>O254*H254</f>
        <v>0</v>
      </c>
      <c r="Q254" s="225">
        <v>0</v>
      </c>
      <c r="R254" s="225">
        <f>Q254*H254</f>
        <v>0</v>
      </c>
      <c r="S254" s="225">
        <v>0</v>
      </c>
      <c r="T254" s="226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27" t="s">
        <v>90</v>
      </c>
      <c r="AT254" s="227" t="s">
        <v>254</v>
      </c>
      <c r="AU254" s="227" t="s">
        <v>76</v>
      </c>
      <c r="AY254" s="19" t="s">
        <v>252</v>
      </c>
      <c r="BE254" s="228">
        <f>IF(N254="základní",J254,0)</f>
        <v>0</v>
      </c>
      <c r="BF254" s="228">
        <f>IF(N254="snížená",J254,0)</f>
        <v>0</v>
      </c>
      <c r="BG254" s="228">
        <f>IF(N254="zákl. přenesená",J254,0)</f>
        <v>0</v>
      </c>
      <c r="BH254" s="228">
        <f>IF(N254="sníž. přenesená",J254,0)</f>
        <v>0</v>
      </c>
      <c r="BI254" s="228">
        <f>IF(N254="nulová",J254,0)</f>
        <v>0</v>
      </c>
      <c r="BJ254" s="19" t="s">
        <v>76</v>
      </c>
      <c r="BK254" s="228">
        <f>ROUND(I254*H254,2)</f>
        <v>0</v>
      </c>
      <c r="BL254" s="19" t="s">
        <v>90</v>
      </c>
      <c r="BM254" s="227" t="s">
        <v>3586</v>
      </c>
    </row>
    <row r="255" spans="1:65" s="2" customFormat="1" ht="14.4" customHeight="1">
      <c r="A255" s="40"/>
      <c r="B255" s="41"/>
      <c r="C255" s="216" t="s">
        <v>1203</v>
      </c>
      <c r="D255" s="216" t="s">
        <v>254</v>
      </c>
      <c r="E255" s="217" t="s">
        <v>3291</v>
      </c>
      <c r="F255" s="218" t="s">
        <v>3456</v>
      </c>
      <c r="G255" s="219" t="s">
        <v>2648</v>
      </c>
      <c r="H255" s="220">
        <v>1</v>
      </c>
      <c r="I255" s="221"/>
      <c r="J255" s="222">
        <f>ROUND(I255*H255,2)</f>
        <v>0</v>
      </c>
      <c r="K255" s="218" t="s">
        <v>19</v>
      </c>
      <c r="L255" s="46"/>
      <c r="M255" s="223" t="s">
        <v>19</v>
      </c>
      <c r="N255" s="224" t="s">
        <v>40</v>
      </c>
      <c r="O255" s="86"/>
      <c r="P255" s="225">
        <f>O255*H255</f>
        <v>0</v>
      </c>
      <c r="Q255" s="225">
        <v>0</v>
      </c>
      <c r="R255" s="225">
        <f>Q255*H255</f>
        <v>0</v>
      </c>
      <c r="S255" s="225">
        <v>0</v>
      </c>
      <c r="T255" s="226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27" t="s">
        <v>90</v>
      </c>
      <c r="AT255" s="227" t="s">
        <v>254</v>
      </c>
      <c r="AU255" s="227" t="s">
        <v>76</v>
      </c>
      <c r="AY255" s="19" t="s">
        <v>252</v>
      </c>
      <c r="BE255" s="228">
        <f>IF(N255="základní",J255,0)</f>
        <v>0</v>
      </c>
      <c r="BF255" s="228">
        <f>IF(N255="snížená",J255,0)</f>
        <v>0</v>
      </c>
      <c r="BG255" s="228">
        <f>IF(N255="zákl. přenesená",J255,0)</f>
        <v>0</v>
      </c>
      <c r="BH255" s="228">
        <f>IF(N255="sníž. přenesená",J255,0)</f>
        <v>0</v>
      </c>
      <c r="BI255" s="228">
        <f>IF(N255="nulová",J255,0)</f>
        <v>0</v>
      </c>
      <c r="BJ255" s="19" t="s">
        <v>76</v>
      </c>
      <c r="BK255" s="228">
        <f>ROUND(I255*H255,2)</f>
        <v>0</v>
      </c>
      <c r="BL255" s="19" t="s">
        <v>90</v>
      </c>
      <c r="BM255" s="227" t="s">
        <v>3587</v>
      </c>
    </row>
    <row r="256" spans="1:65" s="2" customFormat="1" ht="14.4" customHeight="1">
      <c r="A256" s="40"/>
      <c r="B256" s="41"/>
      <c r="C256" s="216" t="s">
        <v>1207</v>
      </c>
      <c r="D256" s="216" t="s">
        <v>254</v>
      </c>
      <c r="E256" s="217" t="s">
        <v>3588</v>
      </c>
      <c r="F256" s="218" t="s">
        <v>3446</v>
      </c>
      <c r="G256" s="219" t="s">
        <v>2849</v>
      </c>
      <c r="H256" s="220">
        <v>1</v>
      </c>
      <c r="I256" s="221"/>
      <c r="J256" s="222">
        <f>ROUND(I256*H256,2)</f>
        <v>0</v>
      </c>
      <c r="K256" s="218" t="s">
        <v>19</v>
      </c>
      <c r="L256" s="46"/>
      <c r="M256" s="223" t="s">
        <v>19</v>
      </c>
      <c r="N256" s="224" t="s">
        <v>40</v>
      </c>
      <c r="O256" s="86"/>
      <c r="P256" s="225">
        <f>O256*H256</f>
        <v>0</v>
      </c>
      <c r="Q256" s="225">
        <v>0</v>
      </c>
      <c r="R256" s="225">
        <f>Q256*H256</f>
        <v>0</v>
      </c>
      <c r="S256" s="225">
        <v>0</v>
      </c>
      <c r="T256" s="226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27" t="s">
        <v>90</v>
      </c>
      <c r="AT256" s="227" t="s">
        <v>254</v>
      </c>
      <c r="AU256" s="227" t="s">
        <v>76</v>
      </c>
      <c r="AY256" s="19" t="s">
        <v>252</v>
      </c>
      <c r="BE256" s="228">
        <f>IF(N256="základní",J256,0)</f>
        <v>0</v>
      </c>
      <c r="BF256" s="228">
        <f>IF(N256="snížená",J256,0)</f>
        <v>0</v>
      </c>
      <c r="BG256" s="228">
        <f>IF(N256="zákl. přenesená",J256,0)</f>
        <v>0</v>
      </c>
      <c r="BH256" s="228">
        <f>IF(N256="sníž. přenesená",J256,0)</f>
        <v>0</v>
      </c>
      <c r="BI256" s="228">
        <f>IF(N256="nulová",J256,0)</f>
        <v>0</v>
      </c>
      <c r="BJ256" s="19" t="s">
        <v>76</v>
      </c>
      <c r="BK256" s="228">
        <f>ROUND(I256*H256,2)</f>
        <v>0</v>
      </c>
      <c r="BL256" s="19" t="s">
        <v>90</v>
      </c>
      <c r="BM256" s="227" t="s">
        <v>3589</v>
      </c>
    </row>
    <row r="257" spans="1:65" s="2" customFormat="1" ht="14.4" customHeight="1">
      <c r="A257" s="40"/>
      <c r="B257" s="41"/>
      <c r="C257" s="216" t="s">
        <v>1211</v>
      </c>
      <c r="D257" s="216" t="s">
        <v>254</v>
      </c>
      <c r="E257" s="217" t="s">
        <v>3292</v>
      </c>
      <c r="F257" s="218" t="s">
        <v>3590</v>
      </c>
      <c r="G257" s="219" t="s">
        <v>2648</v>
      </c>
      <c r="H257" s="220">
        <v>40</v>
      </c>
      <c r="I257" s="221"/>
      <c r="J257" s="222">
        <f>ROUND(I257*H257,2)</f>
        <v>0</v>
      </c>
      <c r="K257" s="218" t="s">
        <v>19</v>
      </c>
      <c r="L257" s="46"/>
      <c r="M257" s="223" t="s">
        <v>19</v>
      </c>
      <c r="N257" s="224" t="s">
        <v>40</v>
      </c>
      <c r="O257" s="86"/>
      <c r="P257" s="225">
        <f>O257*H257</f>
        <v>0</v>
      </c>
      <c r="Q257" s="225">
        <v>0</v>
      </c>
      <c r="R257" s="225">
        <f>Q257*H257</f>
        <v>0</v>
      </c>
      <c r="S257" s="225">
        <v>0</v>
      </c>
      <c r="T257" s="226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7" t="s">
        <v>90</v>
      </c>
      <c r="AT257" s="227" t="s">
        <v>254</v>
      </c>
      <c r="AU257" s="227" t="s">
        <v>76</v>
      </c>
      <c r="AY257" s="19" t="s">
        <v>252</v>
      </c>
      <c r="BE257" s="228">
        <f>IF(N257="základní",J257,0)</f>
        <v>0</v>
      </c>
      <c r="BF257" s="228">
        <f>IF(N257="snížená",J257,0)</f>
        <v>0</v>
      </c>
      <c r="BG257" s="228">
        <f>IF(N257="zákl. přenesená",J257,0)</f>
        <v>0</v>
      </c>
      <c r="BH257" s="228">
        <f>IF(N257="sníž. přenesená",J257,0)</f>
        <v>0</v>
      </c>
      <c r="BI257" s="228">
        <f>IF(N257="nulová",J257,0)</f>
        <v>0</v>
      </c>
      <c r="BJ257" s="19" t="s">
        <v>76</v>
      </c>
      <c r="BK257" s="228">
        <f>ROUND(I257*H257,2)</f>
        <v>0</v>
      </c>
      <c r="BL257" s="19" t="s">
        <v>90</v>
      </c>
      <c r="BM257" s="227" t="s">
        <v>3591</v>
      </c>
    </row>
    <row r="258" spans="1:63" s="12" customFormat="1" ht="25.9" customHeight="1">
      <c r="A258" s="12"/>
      <c r="B258" s="200"/>
      <c r="C258" s="201"/>
      <c r="D258" s="202" t="s">
        <v>68</v>
      </c>
      <c r="E258" s="203" t="s">
        <v>3592</v>
      </c>
      <c r="F258" s="203" t="s">
        <v>3593</v>
      </c>
      <c r="G258" s="201"/>
      <c r="H258" s="201"/>
      <c r="I258" s="204"/>
      <c r="J258" s="205">
        <f>BK258</f>
        <v>0</v>
      </c>
      <c r="K258" s="201"/>
      <c r="L258" s="206"/>
      <c r="M258" s="207"/>
      <c r="N258" s="208"/>
      <c r="O258" s="208"/>
      <c r="P258" s="209">
        <f>SUM(P259:P261)</f>
        <v>0</v>
      </c>
      <c r="Q258" s="208"/>
      <c r="R258" s="209">
        <f>SUM(R259:R261)</f>
        <v>0</v>
      </c>
      <c r="S258" s="208"/>
      <c r="T258" s="210">
        <f>SUM(T259:T261)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11" t="s">
        <v>76</v>
      </c>
      <c r="AT258" s="212" t="s">
        <v>68</v>
      </c>
      <c r="AU258" s="212" t="s">
        <v>69</v>
      </c>
      <c r="AY258" s="211" t="s">
        <v>252</v>
      </c>
      <c r="BK258" s="213">
        <f>SUM(BK259:BK261)</f>
        <v>0</v>
      </c>
    </row>
    <row r="259" spans="1:65" s="2" customFormat="1" ht="24.15" customHeight="1">
      <c r="A259" s="40"/>
      <c r="B259" s="41"/>
      <c r="C259" s="216" t="s">
        <v>1215</v>
      </c>
      <c r="D259" s="216" t="s">
        <v>254</v>
      </c>
      <c r="E259" s="217" t="s">
        <v>3295</v>
      </c>
      <c r="F259" s="218" t="s">
        <v>3594</v>
      </c>
      <c r="G259" s="219" t="s">
        <v>2648</v>
      </c>
      <c r="H259" s="220">
        <v>4</v>
      </c>
      <c r="I259" s="221"/>
      <c r="J259" s="222">
        <f>ROUND(I259*H259,2)</f>
        <v>0</v>
      </c>
      <c r="K259" s="218" t="s">
        <v>19</v>
      </c>
      <c r="L259" s="46"/>
      <c r="M259" s="223" t="s">
        <v>19</v>
      </c>
      <c r="N259" s="224" t="s">
        <v>40</v>
      </c>
      <c r="O259" s="86"/>
      <c r="P259" s="225">
        <f>O259*H259</f>
        <v>0</v>
      </c>
      <c r="Q259" s="225">
        <v>0</v>
      </c>
      <c r="R259" s="225">
        <f>Q259*H259</f>
        <v>0</v>
      </c>
      <c r="S259" s="225">
        <v>0</v>
      </c>
      <c r="T259" s="226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27" t="s">
        <v>90</v>
      </c>
      <c r="AT259" s="227" t="s">
        <v>254</v>
      </c>
      <c r="AU259" s="227" t="s">
        <v>76</v>
      </c>
      <c r="AY259" s="19" t="s">
        <v>252</v>
      </c>
      <c r="BE259" s="228">
        <f>IF(N259="základní",J259,0)</f>
        <v>0</v>
      </c>
      <c r="BF259" s="228">
        <f>IF(N259="snížená",J259,0)</f>
        <v>0</v>
      </c>
      <c r="BG259" s="228">
        <f>IF(N259="zákl. přenesená",J259,0)</f>
        <v>0</v>
      </c>
      <c r="BH259" s="228">
        <f>IF(N259="sníž. přenesená",J259,0)</f>
        <v>0</v>
      </c>
      <c r="BI259" s="228">
        <f>IF(N259="nulová",J259,0)</f>
        <v>0</v>
      </c>
      <c r="BJ259" s="19" t="s">
        <v>76</v>
      </c>
      <c r="BK259" s="228">
        <f>ROUND(I259*H259,2)</f>
        <v>0</v>
      </c>
      <c r="BL259" s="19" t="s">
        <v>90</v>
      </c>
      <c r="BM259" s="227" t="s">
        <v>3595</v>
      </c>
    </row>
    <row r="260" spans="1:65" s="2" customFormat="1" ht="24.15" customHeight="1">
      <c r="A260" s="40"/>
      <c r="B260" s="41"/>
      <c r="C260" s="216" t="s">
        <v>1219</v>
      </c>
      <c r="D260" s="216" t="s">
        <v>254</v>
      </c>
      <c r="E260" s="217" t="s">
        <v>3596</v>
      </c>
      <c r="F260" s="218" t="s">
        <v>3597</v>
      </c>
      <c r="G260" s="219" t="s">
        <v>2648</v>
      </c>
      <c r="H260" s="220">
        <v>4</v>
      </c>
      <c r="I260" s="221"/>
      <c r="J260" s="222">
        <f>ROUND(I260*H260,2)</f>
        <v>0</v>
      </c>
      <c r="K260" s="218" t="s">
        <v>19</v>
      </c>
      <c r="L260" s="46"/>
      <c r="M260" s="223" t="s">
        <v>19</v>
      </c>
      <c r="N260" s="224" t="s">
        <v>40</v>
      </c>
      <c r="O260" s="86"/>
      <c r="P260" s="225">
        <f>O260*H260</f>
        <v>0</v>
      </c>
      <c r="Q260" s="225">
        <v>0</v>
      </c>
      <c r="R260" s="225">
        <f>Q260*H260</f>
        <v>0</v>
      </c>
      <c r="S260" s="225">
        <v>0</v>
      </c>
      <c r="T260" s="226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27" t="s">
        <v>90</v>
      </c>
      <c r="AT260" s="227" t="s">
        <v>254</v>
      </c>
      <c r="AU260" s="227" t="s">
        <v>76</v>
      </c>
      <c r="AY260" s="19" t="s">
        <v>252</v>
      </c>
      <c r="BE260" s="228">
        <f>IF(N260="základní",J260,0)</f>
        <v>0</v>
      </c>
      <c r="BF260" s="228">
        <f>IF(N260="snížená",J260,0)</f>
        <v>0</v>
      </c>
      <c r="BG260" s="228">
        <f>IF(N260="zákl. přenesená",J260,0)</f>
        <v>0</v>
      </c>
      <c r="BH260" s="228">
        <f>IF(N260="sníž. přenesená",J260,0)</f>
        <v>0</v>
      </c>
      <c r="BI260" s="228">
        <f>IF(N260="nulová",J260,0)</f>
        <v>0</v>
      </c>
      <c r="BJ260" s="19" t="s">
        <v>76</v>
      </c>
      <c r="BK260" s="228">
        <f>ROUND(I260*H260,2)</f>
        <v>0</v>
      </c>
      <c r="BL260" s="19" t="s">
        <v>90</v>
      </c>
      <c r="BM260" s="227" t="s">
        <v>3598</v>
      </c>
    </row>
    <row r="261" spans="1:65" s="2" customFormat="1" ht="14.4" customHeight="1">
      <c r="A261" s="40"/>
      <c r="B261" s="41"/>
      <c r="C261" s="216" t="s">
        <v>1223</v>
      </c>
      <c r="D261" s="216" t="s">
        <v>254</v>
      </c>
      <c r="E261" s="217" t="s">
        <v>3296</v>
      </c>
      <c r="F261" s="218" t="s">
        <v>3599</v>
      </c>
      <c r="G261" s="219" t="s">
        <v>2648</v>
      </c>
      <c r="H261" s="220">
        <v>8</v>
      </c>
      <c r="I261" s="221"/>
      <c r="J261" s="222">
        <f>ROUND(I261*H261,2)</f>
        <v>0</v>
      </c>
      <c r="K261" s="218" t="s">
        <v>19</v>
      </c>
      <c r="L261" s="46"/>
      <c r="M261" s="223" t="s">
        <v>19</v>
      </c>
      <c r="N261" s="224" t="s">
        <v>40</v>
      </c>
      <c r="O261" s="86"/>
      <c r="P261" s="225">
        <f>O261*H261</f>
        <v>0</v>
      </c>
      <c r="Q261" s="225">
        <v>0</v>
      </c>
      <c r="R261" s="225">
        <f>Q261*H261</f>
        <v>0</v>
      </c>
      <c r="S261" s="225">
        <v>0</v>
      </c>
      <c r="T261" s="226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27" t="s">
        <v>90</v>
      </c>
      <c r="AT261" s="227" t="s">
        <v>254</v>
      </c>
      <c r="AU261" s="227" t="s">
        <v>76</v>
      </c>
      <c r="AY261" s="19" t="s">
        <v>252</v>
      </c>
      <c r="BE261" s="228">
        <f>IF(N261="základní",J261,0)</f>
        <v>0</v>
      </c>
      <c r="BF261" s="228">
        <f>IF(N261="snížená",J261,0)</f>
        <v>0</v>
      </c>
      <c r="BG261" s="228">
        <f>IF(N261="zákl. přenesená",J261,0)</f>
        <v>0</v>
      </c>
      <c r="BH261" s="228">
        <f>IF(N261="sníž. přenesená",J261,0)</f>
        <v>0</v>
      </c>
      <c r="BI261" s="228">
        <f>IF(N261="nulová",J261,0)</f>
        <v>0</v>
      </c>
      <c r="BJ261" s="19" t="s">
        <v>76</v>
      </c>
      <c r="BK261" s="228">
        <f>ROUND(I261*H261,2)</f>
        <v>0</v>
      </c>
      <c r="BL261" s="19" t="s">
        <v>90</v>
      </c>
      <c r="BM261" s="227" t="s">
        <v>3600</v>
      </c>
    </row>
    <row r="262" spans="1:63" s="12" customFormat="1" ht="25.9" customHeight="1">
      <c r="A262" s="12"/>
      <c r="B262" s="200"/>
      <c r="C262" s="201"/>
      <c r="D262" s="202" t="s">
        <v>68</v>
      </c>
      <c r="E262" s="203" t="s">
        <v>3601</v>
      </c>
      <c r="F262" s="203" t="s">
        <v>3602</v>
      </c>
      <c r="G262" s="201"/>
      <c r="H262" s="201"/>
      <c r="I262" s="204"/>
      <c r="J262" s="205">
        <f>BK262</f>
        <v>0</v>
      </c>
      <c r="K262" s="201"/>
      <c r="L262" s="206"/>
      <c r="M262" s="207"/>
      <c r="N262" s="208"/>
      <c r="O262" s="208"/>
      <c r="P262" s="209">
        <f>SUM(P263:P287)</f>
        <v>0</v>
      </c>
      <c r="Q262" s="208"/>
      <c r="R262" s="209">
        <f>SUM(R263:R287)</f>
        <v>0</v>
      </c>
      <c r="S262" s="208"/>
      <c r="T262" s="210">
        <f>SUM(T263:T287)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11" t="s">
        <v>76</v>
      </c>
      <c r="AT262" s="212" t="s">
        <v>68</v>
      </c>
      <c r="AU262" s="212" t="s">
        <v>69</v>
      </c>
      <c r="AY262" s="211" t="s">
        <v>252</v>
      </c>
      <c r="BK262" s="213">
        <f>SUM(BK263:BK287)</f>
        <v>0</v>
      </c>
    </row>
    <row r="263" spans="1:65" s="2" customFormat="1" ht="14.4" customHeight="1">
      <c r="A263" s="40"/>
      <c r="B263" s="41"/>
      <c r="C263" s="216" t="s">
        <v>1227</v>
      </c>
      <c r="D263" s="216" t="s">
        <v>254</v>
      </c>
      <c r="E263" s="217" t="s">
        <v>3603</v>
      </c>
      <c r="F263" s="218" t="s">
        <v>3604</v>
      </c>
      <c r="G263" s="219" t="s">
        <v>346</v>
      </c>
      <c r="H263" s="220">
        <v>360</v>
      </c>
      <c r="I263" s="221"/>
      <c r="J263" s="222">
        <f>ROUND(I263*H263,2)</f>
        <v>0</v>
      </c>
      <c r="K263" s="218" t="s">
        <v>19</v>
      </c>
      <c r="L263" s="46"/>
      <c r="M263" s="223" t="s">
        <v>19</v>
      </c>
      <c r="N263" s="224" t="s">
        <v>40</v>
      </c>
      <c r="O263" s="86"/>
      <c r="P263" s="225">
        <f>O263*H263</f>
        <v>0</v>
      </c>
      <c r="Q263" s="225">
        <v>0</v>
      </c>
      <c r="R263" s="225">
        <f>Q263*H263</f>
        <v>0</v>
      </c>
      <c r="S263" s="225">
        <v>0</v>
      </c>
      <c r="T263" s="226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27" t="s">
        <v>90</v>
      </c>
      <c r="AT263" s="227" t="s">
        <v>254</v>
      </c>
      <c r="AU263" s="227" t="s">
        <v>76</v>
      </c>
      <c r="AY263" s="19" t="s">
        <v>252</v>
      </c>
      <c r="BE263" s="228">
        <f>IF(N263="základní",J263,0)</f>
        <v>0</v>
      </c>
      <c r="BF263" s="228">
        <f>IF(N263="snížená",J263,0)</f>
        <v>0</v>
      </c>
      <c r="BG263" s="228">
        <f>IF(N263="zákl. přenesená",J263,0)</f>
        <v>0</v>
      </c>
      <c r="BH263" s="228">
        <f>IF(N263="sníž. přenesená",J263,0)</f>
        <v>0</v>
      </c>
      <c r="BI263" s="228">
        <f>IF(N263="nulová",J263,0)</f>
        <v>0</v>
      </c>
      <c r="BJ263" s="19" t="s">
        <v>76</v>
      </c>
      <c r="BK263" s="228">
        <f>ROUND(I263*H263,2)</f>
        <v>0</v>
      </c>
      <c r="BL263" s="19" t="s">
        <v>90</v>
      </c>
      <c r="BM263" s="227" t="s">
        <v>3605</v>
      </c>
    </row>
    <row r="264" spans="1:65" s="2" customFormat="1" ht="14.4" customHeight="1">
      <c r="A264" s="40"/>
      <c r="B264" s="41"/>
      <c r="C264" s="216" t="s">
        <v>1231</v>
      </c>
      <c r="D264" s="216" t="s">
        <v>254</v>
      </c>
      <c r="E264" s="217" t="s">
        <v>3297</v>
      </c>
      <c r="F264" s="218" t="s">
        <v>3606</v>
      </c>
      <c r="G264" s="219" t="s">
        <v>2648</v>
      </c>
      <c r="H264" s="220">
        <v>20</v>
      </c>
      <c r="I264" s="221"/>
      <c r="J264" s="222">
        <f>ROUND(I264*H264,2)</f>
        <v>0</v>
      </c>
      <c r="K264" s="218" t="s">
        <v>19</v>
      </c>
      <c r="L264" s="46"/>
      <c r="M264" s="223" t="s">
        <v>19</v>
      </c>
      <c r="N264" s="224" t="s">
        <v>40</v>
      </c>
      <c r="O264" s="86"/>
      <c r="P264" s="225">
        <f>O264*H264</f>
        <v>0</v>
      </c>
      <c r="Q264" s="225">
        <v>0</v>
      </c>
      <c r="R264" s="225">
        <f>Q264*H264</f>
        <v>0</v>
      </c>
      <c r="S264" s="225">
        <v>0</v>
      </c>
      <c r="T264" s="22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27" t="s">
        <v>90</v>
      </c>
      <c r="AT264" s="227" t="s">
        <v>254</v>
      </c>
      <c r="AU264" s="227" t="s">
        <v>76</v>
      </c>
      <c r="AY264" s="19" t="s">
        <v>252</v>
      </c>
      <c r="BE264" s="228">
        <f>IF(N264="základní",J264,0)</f>
        <v>0</v>
      </c>
      <c r="BF264" s="228">
        <f>IF(N264="snížená",J264,0)</f>
        <v>0</v>
      </c>
      <c r="BG264" s="228">
        <f>IF(N264="zákl. přenesená",J264,0)</f>
        <v>0</v>
      </c>
      <c r="BH264" s="228">
        <f>IF(N264="sníž. přenesená",J264,0)</f>
        <v>0</v>
      </c>
      <c r="BI264" s="228">
        <f>IF(N264="nulová",J264,0)</f>
        <v>0</v>
      </c>
      <c r="BJ264" s="19" t="s">
        <v>76</v>
      </c>
      <c r="BK264" s="228">
        <f>ROUND(I264*H264,2)</f>
        <v>0</v>
      </c>
      <c r="BL264" s="19" t="s">
        <v>90</v>
      </c>
      <c r="BM264" s="227" t="s">
        <v>3607</v>
      </c>
    </row>
    <row r="265" spans="1:65" s="2" customFormat="1" ht="14.4" customHeight="1">
      <c r="A265" s="40"/>
      <c r="B265" s="41"/>
      <c r="C265" s="216" t="s">
        <v>1236</v>
      </c>
      <c r="D265" s="216" t="s">
        <v>254</v>
      </c>
      <c r="E265" s="217" t="s">
        <v>3608</v>
      </c>
      <c r="F265" s="218" t="s">
        <v>3432</v>
      </c>
      <c r="G265" s="219" t="s">
        <v>346</v>
      </c>
      <c r="H265" s="220">
        <v>860</v>
      </c>
      <c r="I265" s="221"/>
      <c r="J265" s="222">
        <f>ROUND(I265*H265,2)</f>
        <v>0</v>
      </c>
      <c r="K265" s="218" t="s">
        <v>19</v>
      </c>
      <c r="L265" s="46"/>
      <c r="M265" s="223" t="s">
        <v>19</v>
      </c>
      <c r="N265" s="224" t="s">
        <v>40</v>
      </c>
      <c r="O265" s="86"/>
      <c r="P265" s="225">
        <f>O265*H265</f>
        <v>0</v>
      </c>
      <c r="Q265" s="225">
        <v>0</v>
      </c>
      <c r="R265" s="225">
        <f>Q265*H265</f>
        <v>0</v>
      </c>
      <c r="S265" s="225">
        <v>0</v>
      </c>
      <c r="T265" s="22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27" t="s">
        <v>90</v>
      </c>
      <c r="AT265" s="227" t="s">
        <v>254</v>
      </c>
      <c r="AU265" s="227" t="s">
        <v>76</v>
      </c>
      <c r="AY265" s="19" t="s">
        <v>252</v>
      </c>
      <c r="BE265" s="228">
        <f>IF(N265="základní",J265,0)</f>
        <v>0</v>
      </c>
      <c r="BF265" s="228">
        <f>IF(N265="snížená",J265,0)</f>
        <v>0</v>
      </c>
      <c r="BG265" s="228">
        <f>IF(N265="zákl. přenesená",J265,0)</f>
        <v>0</v>
      </c>
      <c r="BH265" s="228">
        <f>IF(N265="sníž. přenesená",J265,0)</f>
        <v>0</v>
      </c>
      <c r="BI265" s="228">
        <f>IF(N265="nulová",J265,0)</f>
        <v>0</v>
      </c>
      <c r="BJ265" s="19" t="s">
        <v>76</v>
      </c>
      <c r="BK265" s="228">
        <f>ROUND(I265*H265,2)</f>
        <v>0</v>
      </c>
      <c r="BL265" s="19" t="s">
        <v>90</v>
      </c>
      <c r="BM265" s="227" t="s">
        <v>3609</v>
      </c>
    </row>
    <row r="266" spans="1:65" s="2" customFormat="1" ht="14.4" customHeight="1">
      <c r="A266" s="40"/>
      <c r="B266" s="41"/>
      <c r="C266" s="216" t="s">
        <v>1241</v>
      </c>
      <c r="D266" s="216" t="s">
        <v>254</v>
      </c>
      <c r="E266" s="217" t="s">
        <v>3299</v>
      </c>
      <c r="F266" s="218" t="s">
        <v>3610</v>
      </c>
      <c r="G266" s="219" t="s">
        <v>2648</v>
      </c>
      <c r="H266" s="220">
        <v>12</v>
      </c>
      <c r="I266" s="221"/>
      <c r="J266" s="222">
        <f>ROUND(I266*H266,2)</f>
        <v>0</v>
      </c>
      <c r="K266" s="218" t="s">
        <v>19</v>
      </c>
      <c r="L266" s="46"/>
      <c r="M266" s="223" t="s">
        <v>19</v>
      </c>
      <c r="N266" s="224" t="s">
        <v>40</v>
      </c>
      <c r="O266" s="86"/>
      <c r="P266" s="225">
        <f>O266*H266</f>
        <v>0</v>
      </c>
      <c r="Q266" s="225">
        <v>0</v>
      </c>
      <c r="R266" s="225">
        <f>Q266*H266</f>
        <v>0</v>
      </c>
      <c r="S266" s="225">
        <v>0</v>
      </c>
      <c r="T266" s="226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27" t="s">
        <v>90</v>
      </c>
      <c r="AT266" s="227" t="s">
        <v>254</v>
      </c>
      <c r="AU266" s="227" t="s">
        <v>76</v>
      </c>
      <c r="AY266" s="19" t="s">
        <v>252</v>
      </c>
      <c r="BE266" s="228">
        <f>IF(N266="základní",J266,0)</f>
        <v>0</v>
      </c>
      <c r="BF266" s="228">
        <f>IF(N266="snížená",J266,0)</f>
        <v>0</v>
      </c>
      <c r="BG266" s="228">
        <f>IF(N266="zákl. přenesená",J266,0)</f>
        <v>0</v>
      </c>
      <c r="BH266" s="228">
        <f>IF(N266="sníž. přenesená",J266,0)</f>
        <v>0</v>
      </c>
      <c r="BI266" s="228">
        <f>IF(N266="nulová",J266,0)</f>
        <v>0</v>
      </c>
      <c r="BJ266" s="19" t="s">
        <v>76</v>
      </c>
      <c r="BK266" s="228">
        <f>ROUND(I266*H266,2)</f>
        <v>0</v>
      </c>
      <c r="BL266" s="19" t="s">
        <v>90</v>
      </c>
      <c r="BM266" s="227" t="s">
        <v>3611</v>
      </c>
    </row>
    <row r="267" spans="1:65" s="2" customFormat="1" ht="14.4" customHeight="1">
      <c r="A267" s="40"/>
      <c r="B267" s="41"/>
      <c r="C267" s="216" t="s">
        <v>1246</v>
      </c>
      <c r="D267" s="216" t="s">
        <v>254</v>
      </c>
      <c r="E267" s="217" t="s">
        <v>3612</v>
      </c>
      <c r="F267" s="218" t="s">
        <v>3581</v>
      </c>
      <c r="G267" s="219" t="s">
        <v>346</v>
      </c>
      <c r="H267" s="220">
        <v>120</v>
      </c>
      <c r="I267" s="221"/>
      <c r="J267" s="222">
        <f>ROUND(I267*H267,2)</f>
        <v>0</v>
      </c>
      <c r="K267" s="218" t="s">
        <v>19</v>
      </c>
      <c r="L267" s="46"/>
      <c r="M267" s="223" t="s">
        <v>19</v>
      </c>
      <c r="N267" s="224" t="s">
        <v>40</v>
      </c>
      <c r="O267" s="86"/>
      <c r="P267" s="225">
        <f>O267*H267</f>
        <v>0</v>
      </c>
      <c r="Q267" s="225">
        <v>0</v>
      </c>
      <c r="R267" s="225">
        <f>Q267*H267</f>
        <v>0</v>
      </c>
      <c r="S267" s="225">
        <v>0</v>
      </c>
      <c r="T267" s="226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27" t="s">
        <v>90</v>
      </c>
      <c r="AT267" s="227" t="s">
        <v>254</v>
      </c>
      <c r="AU267" s="227" t="s">
        <v>76</v>
      </c>
      <c r="AY267" s="19" t="s">
        <v>252</v>
      </c>
      <c r="BE267" s="228">
        <f>IF(N267="základní",J267,0)</f>
        <v>0</v>
      </c>
      <c r="BF267" s="228">
        <f>IF(N267="snížená",J267,0)</f>
        <v>0</v>
      </c>
      <c r="BG267" s="228">
        <f>IF(N267="zákl. přenesená",J267,0)</f>
        <v>0</v>
      </c>
      <c r="BH267" s="228">
        <f>IF(N267="sníž. přenesená",J267,0)</f>
        <v>0</v>
      </c>
      <c r="BI267" s="228">
        <f>IF(N267="nulová",J267,0)</f>
        <v>0</v>
      </c>
      <c r="BJ267" s="19" t="s">
        <v>76</v>
      </c>
      <c r="BK267" s="228">
        <f>ROUND(I267*H267,2)</f>
        <v>0</v>
      </c>
      <c r="BL267" s="19" t="s">
        <v>90</v>
      </c>
      <c r="BM267" s="227" t="s">
        <v>3613</v>
      </c>
    </row>
    <row r="268" spans="1:65" s="2" customFormat="1" ht="14.4" customHeight="1">
      <c r="A268" s="40"/>
      <c r="B268" s="41"/>
      <c r="C268" s="216" t="s">
        <v>1251</v>
      </c>
      <c r="D268" s="216" t="s">
        <v>254</v>
      </c>
      <c r="E268" s="217" t="s">
        <v>3545</v>
      </c>
      <c r="F268" s="218" t="s">
        <v>3614</v>
      </c>
      <c r="G268" s="219" t="s">
        <v>346</v>
      </c>
      <c r="H268" s="220">
        <v>40</v>
      </c>
      <c r="I268" s="221"/>
      <c r="J268" s="222">
        <f>ROUND(I268*H268,2)</f>
        <v>0</v>
      </c>
      <c r="K268" s="218" t="s">
        <v>19</v>
      </c>
      <c r="L268" s="46"/>
      <c r="M268" s="223" t="s">
        <v>19</v>
      </c>
      <c r="N268" s="224" t="s">
        <v>40</v>
      </c>
      <c r="O268" s="86"/>
      <c r="P268" s="225">
        <f>O268*H268</f>
        <v>0</v>
      </c>
      <c r="Q268" s="225">
        <v>0</v>
      </c>
      <c r="R268" s="225">
        <f>Q268*H268</f>
        <v>0</v>
      </c>
      <c r="S268" s="225">
        <v>0</v>
      </c>
      <c r="T268" s="226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27" t="s">
        <v>90</v>
      </c>
      <c r="AT268" s="227" t="s">
        <v>254</v>
      </c>
      <c r="AU268" s="227" t="s">
        <v>76</v>
      </c>
      <c r="AY268" s="19" t="s">
        <v>252</v>
      </c>
      <c r="BE268" s="228">
        <f>IF(N268="základní",J268,0)</f>
        <v>0</v>
      </c>
      <c r="BF268" s="228">
        <f>IF(N268="snížená",J268,0)</f>
        <v>0</v>
      </c>
      <c r="BG268" s="228">
        <f>IF(N268="zákl. přenesená",J268,0)</f>
        <v>0</v>
      </c>
      <c r="BH268" s="228">
        <f>IF(N268="sníž. přenesená",J268,0)</f>
        <v>0</v>
      </c>
      <c r="BI268" s="228">
        <f>IF(N268="nulová",J268,0)</f>
        <v>0</v>
      </c>
      <c r="BJ268" s="19" t="s">
        <v>76</v>
      </c>
      <c r="BK268" s="228">
        <f>ROUND(I268*H268,2)</f>
        <v>0</v>
      </c>
      <c r="BL268" s="19" t="s">
        <v>90</v>
      </c>
      <c r="BM268" s="227" t="s">
        <v>3615</v>
      </c>
    </row>
    <row r="269" spans="1:65" s="2" customFormat="1" ht="14.4" customHeight="1">
      <c r="A269" s="40"/>
      <c r="B269" s="41"/>
      <c r="C269" s="216" t="s">
        <v>1255</v>
      </c>
      <c r="D269" s="216" t="s">
        <v>254</v>
      </c>
      <c r="E269" s="217" t="s">
        <v>3616</v>
      </c>
      <c r="F269" s="218" t="s">
        <v>3436</v>
      </c>
      <c r="G269" s="219" t="s">
        <v>2648</v>
      </c>
      <c r="H269" s="220">
        <v>210</v>
      </c>
      <c r="I269" s="221"/>
      <c r="J269" s="222">
        <f>ROUND(I269*H269,2)</f>
        <v>0</v>
      </c>
      <c r="K269" s="218" t="s">
        <v>19</v>
      </c>
      <c r="L269" s="46"/>
      <c r="M269" s="223" t="s">
        <v>19</v>
      </c>
      <c r="N269" s="224" t="s">
        <v>40</v>
      </c>
      <c r="O269" s="86"/>
      <c r="P269" s="225">
        <f>O269*H269</f>
        <v>0</v>
      </c>
      <c r="Q269" s="225">
        <v>0</v>
      </c>
      <c r="R269" s="225">
        <f>Q269*H269</f>
        <v>0</v>
      </c>
      <c r="S269" s="225">
        <v>0</v>
      </c>
      <c r="T269" s="226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27" t="s">
        <v>90</v>
      </c>
      <c r="AT269" s="227" t="s">
        <v>254</v>
      </c>
      <c r="AU269" s="227" t="s">
        <v>76</v>
      </c>
      <c r="AY269" s="19" t="s">
        <v>252</v>
      </c>
      <c r="BE269" s="228">
        <f>IF(N269="základní",J269,0)</f>
        <v>0</v>
      </c>
      <c r="BF269" s="228">
        <f>IF(N269="snížená",J269,0)</f>
        <v>0</v>
      </c>
      <c r="BG269" s="228">
        <f>IF(N269="zákl. přenesená",J269,0)</f>
        <v>0</v>
      </c>
      <c r="BH269" s="228">
        <f>IF(N269="sníž. přenesená",J269,0)</f>
        <v>0</v>
      </c>
      <c r="BI269" s="228">
        <f>IF(N269="nulová",J269,0)</f>
        <v>0</v>
      </c>
      <c r="BJ269" s="19" t="s">
        <v>76</v>
      </c>
      <c r="BK269" s="228">
        <f>ROUND(I269*H269,2)</f>
        <v>0</v>
      </c>
      <c r="BL269" s="19" t="s">
        <v>90</v>
      </c>
      <c r="BM269" s="227" t="s">
        <v>3617</v>
      </c>
    </row>
    <row r="270" spans="1:65" s="2" customFormat="1" ht="14.4" customHeight="1">
      <c r="A270" s="40"/>
      <c r="B270" s="41"/>
      <c r="C270" s="216" t="s">
        <v>1259</v>
      </c>
      <c r="D270" s="216" t="s">
        <v>254</v>
      </c>
      <c r="E270" s="217" t="s">
        <v>3547</v>
      </c>
      <c r="F270" s="218" t="s">
        <v>3439</v>
      </c>
      <c r="G270" s="219" t="s">
        <v>2648</v>
      </c>
      <c r="H270" s="220">
        <v>250</v>
      </c>
      <c r="I270" s="221"/>
      <c r="J270" s="222">
        <f>ROUND(I270*H270,2)</f>
        <v>0</v>
      </c>
      <c r="K270" s="218" t="s">
        <v>19</v>
      </c>
      <c r="L270" s="46"/>
      <c r="M270" s="223" t="s">
        <v>19</v>
      </c>
      <c r="N270" s="224" t="s">
        <v>40</v>
      </c>
      <c r="O270" s="86"/>
      <c r="P270" s="225">
        <f>O270*H270</f>
        <v>0</v>
      </c>
      <c r="Q270" s="225">
        <v>0</v>
      </c>
      <c r="R270" s="225">
        <f>Q270*H270</f>
        <v>0</v>
      </c>
      <c r="S270" s="225">
        <v>0</v>
      </c>
      <c r="T270" s="22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27" t="s">
        <v>90</v>
      </c>
      <c r="AT270" s="227" t="s">
        <v>254</v>
      </c>
      <c r="AU270" s="227" t="s">
        <v>76</v>
      </c>
      <c r="AY270" s="19" t="s">
        <v>252</v>
      </c>
      <c r="BE270" s="228">
        <f>IF(N270="základní",J270,0)</f>
        <v>0</v>
      </c>
      <c r="BF270" s="228">
        <f>IF(N270="snížená",J270,0)</f>
        <v>0</v>
      </c>
      <c r="BG270" s="228">
        <f>IF(N270="zákl. přenesená",J270,0)</f>
        <v>0</v>
      </c>
      <c r="BH270" s="228">
        <f>IF(N270="sníž. přenesená",J270,0)</f>
        <v>0</v>
      </c>
      <c r="BI270" s="228">
        <f>IF(N270="nulová",J270,0)</f>
        <v>0</v>
      </c>
      <c r="BJ270" s="19" t="s">
        <v>76</v>
      </c>
      <c r="BK270" s="228">
        <f>ROUND(I270*H270,2)</f>
        <v>0</v>
      </c>
      <c r="BL270" s="19" t="s">
        <v>90</v>
      </c>
      <c r="BM270" s="227" t="s">
        <v>3618</v>
      </c>
    </row>
    <row r="271" spans="1:65" s="2" customFormat="1" ht="14.4" customHeight="1">
      <c r="A271" s="40"/>
      <c r="B271" s="41"/>
      <c r="C271" s="216" t="s">
        <v>1263</v>
      </c>
      <c r="D271" s="216" t="s">
        <v>254</v>
      </c>
      <c r="E271" s="217" t="s">
        <v>3619</v>
      </c>
      <c r="F271" s="218" t="s">
        <v>3620</v>
      </c>
      <c r="G271" s="219" t="s">
        <v>2648</v>
      </c>
      <c r="H271" s="220">
        <v>4</v>
      </c>
      <c r="I271" s="221"/>
      <c r="J271" s="222">
        <f>ROUND(I271*H271,2)</f>
        <v>0</v>
      </c>
      <c r="K271" s="218" t="s">
        <v>19</v>
      </c>
      <c r="L271" s="46"/>
      <c r="M271" s="223" t="s">
        <v>19</v>
      </c>
      <c r="N271" s="224" t="s">
        <v>40</v>
      </c>
      <c r="O271" s="86"/>
      <c r="P271" s="225">
        <f>O271*H271</f>
        <v>0</v>
      </c>
      <c r="Q271" s="225">
        <v>0</v>
      </c>
      <c r="R271" s="225">
        <f>Q271*H271</f>
        <v>0</v>
      </c>
      <c r="S271" s="225">
        <v>0</v>
      </c>
      <c r="T271" s="226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27" t="s">
        <v>90</v>
      </c>
      <c r="AT271" s="227" t="s">
        <v>254</v>
      </c>
      <c r="AU271" s="227" t="s">
        <v>76</v>
      </c>
      <c r="AY271" s="19" t="s">
        <v>252</v>
      </c>
      <c r="BE271" s="228">
        <f>IF(N271="základní",J271,0)</f>
        <v>0</v>
      </c>
      <c r="BF271" s="228">
        <f>IF(N271="snížená",J271,0)</f>
        <v>0</v>
      </c>
      <c r="BG271" s="228">
        <f>IF(N271="zákl. přenesená",J271,0)</f>
        <v>0</v>
      </c>
      <c r="BH271" s="228">
        <f>IF(N271="sníž. přenesená",J271,0)</f>
        <v>0</v>
      </c>
      <c r="BI271" s="228">
        <f>IF(N271="nulová",J271,0)</f>
        <v>0</v>
      </c>
      <c r="BJ271" s="19" t="s">
        <v>76</v>
      </c>
      <c r="BK271" s="228">
        <f>ROUND(I271*H271,2)</f>
        <v>0</v>
      </c>
      <c r="BL271" s="19" t="s">
        <v>90</v>
      </c>
      <c r="BM271" s="227" t="s">
        <v>3621</v>
      </c>
    </row>
    <row r="272" spans="1:65" s="2" customFormat="1" ht="14.4" customHeight="1">
      <c r="A272" s="40"/>
      <c r="B272" s="41"/>
      <c r="C272" s="216" t="s">
        <v>1267</v>
      </c>
      <c r="D272" s="216" t="s">
        <v>254</v>
      </c>
      <c r="E272" s="217" t="s">
        <v>3549</v>
      </c>
      <c r="F272" s="218" t="s">
        <v>3622</v>
      </c>
      <c r="G272" s="219" t="s">
        <v>2648</v>
      </c>
      <c r="H272" s="220">
        <v>1</v>
      </c>
      <c r="I272" s="221"/>
      <c r="J272" s="222">
        <f>ROUND(I272*H272,2)</f>
        <v>0</v>
      </c>
      <c r="K272" s="218" t="s">
        <v>19</v>
      </c>
      <c r="L272" s="46"/>
      <c r="M272" s="223" t="s">
        <v>19</v>
      </c>
      <c r="N272" s="224" t="s">
        <v>40</v>
      </c>
      <c r="O272" s="86"/>
      <c r="P272" s="225">
        <f>O272*H272</f>
        <v>0</v>
      </c>
      <c r="Q272" s="225">
        <v>0</v>
      </c>
      <c r="R272" s="225">
        <f>Q272*H272</f>
        <v>0</v>
      </c>
      <c r="S272" s="225">
        <v>0</v>
      </c>
      <c r="T272" s="226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27" t="s">
        <v>90</v>
      </c>
      <c r="AT272" s="227" t="s">
        <v>254</v>
      </c>
      <c r="AU272" s="227" t="s">
        <v>76</v>
      </c>
      <c r="AY272" s="19" t="s">
        <v>252</v>
      </c>
      <c r="BE272" s="228">
        <f>IF(N272="základní",J272,0)</f>
        <v>0</v>
      </c>
      <c r="BF272" s="228">
        <f>IF(N272="snížená",J272,0)</f>
        <v>0</v>
      </c>
      <c r="BG272" s="228">
        <f>IF(N272="zákl. přenesená",J272,0)</f>
        <v>0</v>
      </c>
      <c r="BH272" s="228">
        <f>IF(N272="sníž. přenesená",J272,0)</f>
        <v>0</v>
      </c>
      <c r="BI272" s="228">
        <f>IF(N272="nulová",J272,0)</f>
        <v>0</v>
      </c>
      <c r="BJ272" s="19" t="s">
        <v>76</v>
      </c>
      <c r="BK272" s="228">
        <f>ROUND(I272*H272,2)</f>
        <v>0</v>
      </c>
      <c r="BL272" s="19" t="s">
        <v>90</v>
      </c>
      <c r="BM272" s="227" t="s">
        <v>3623</v>
      </c>
    </row>
    <row r="273" spans="1:65" s="2" customFormat="1" ht="14.4" customHeight="1">
      <c r="A273" s="40"/>
      <c r="B273" s="41"/>
      <c r="C273" s="216" t="s">
        <v>1271</v>
      </c>
      <c r="D273" s="216" t="s">
        <v>254</v>
      </c>
      <c r="E273" s="217" t="s">
        <v>3624</v>
      </c>
      <c r="F273" s="218" t="s">
        <v>3453</v>
      </c>
      <c r="G273" s="219" t="s">
        <v>2648</v>
      </c>
      <c r="H273" s="220">
        <v>6</v>
      </c>
      <c r="I273" s="221"/>
      <c r="J273" s="222">
        <f>ROUND(I273*H273,2)</f>
        <v>0</v>
      </c>
      <c r="K273" s="218" t="s">
        <v>19</v>
      </c>
      <c r="L273" s="46"/>
      <c r="M273" s="223" t="s">
        <v>19</v>
      </c>
      <c r="N273" s="224" t="s">
        <v>40</v>
      </c>
      <c r="O273" s="86"/>
      <c r="P273" s="225">
        <f>O273*H273</f>
        <v>0</v>
      </c>
      <c r="Q273" s="225">
        <v>0</v>
      </c>
      <c r="R273" s="225">
        <f>Q273*H273</f>
        <v>0</v>
      </c>
      <c r="S273" s="225">
        <v>0</v>
      </c>
      <c r="T273" s="226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27" t="s">
        <v>90</v>
      </c>
      <c r="AT273" s="227" t="s">
        <v>254</v>
      </c>
      <c r="AU273" s="227" t="s">
        <v>76</v>
      </c>
      <c r="AY273" s="19" t="s">
        <v>252</v>
      </c>
      <c r="BE273" s="228">
        <f>IF(N273="základní",J273,0)</f>
        <v>0</v>
      </c>
      <c r="BF273" s="228">
        <f>IF(N273="snížená",J273,0)</f>
        <v>0</v>
      </c>
      <c r="BG273" s="228">
        <f>IF(N273="zákl. přenesená",J273,0)</f>
        <v>0</v>
      </c>
      <c r="BH273" s="228">
        <f>IF(N273="sníž. přenesená",J273,0)</f>
        <v>0</v>
      </c>
      <c r="BI273" s="228">
        <f>IF(N273="nulová",J273,0)</f>
        <v>0</v>
      </c>
      <c r="BJ273" s="19" t="s">
        <v>76</v>
      </c>
      <c r="BK273" s="228">
        <f>ROUND(I273*H273,2)</f>
        <v>0</v>
      </c>
      <c r="BL273" s="19" t="s">
        <v>90</v>
      </c>
      <c r="BM273" s="227" t="s">
        <v>3625</v>
      </c>
    </row>
    <row r="274" spans="1:65" s="2" customFormat="1" ht="14.4" customHeight="1">
      <c r="A274" s="40"/>
      <c r="B274" s="41"/>
      <c r="C274" s="216" t="s">
        <v>1275</v>
      </c>
      <c r="D274" s="216" t="s">
        <v>254</v>
      </c>
      <c r="E274" s="217" t="s">
        <v>3550</v>
      </c>
      <c r="F274" s="218" t="s">
        <v>3454</v>
      </c>
      <c r="G274" s="219" t="s">
        <v>2648</v>
      </c>
      <c r="H274" s="220">
        <v>2</v>
      </c>
      <c r="I274" s="221"/>
      <c r="J274" s="222">
        <f>ROUND(I274*H274,2)</f>
        <v>0</v>
      </c>
      <c r="K274" s="218" t="s">
        <v>19</v>
      </c>
      <c r="L274" s="46"/>
      <c r="M274" s="223" t="s">
        <v>19</v>
      </c>
      <c r="N274" s="224" t="s">
        <v>40</v>
      </c>
      <c r="O274" s="86"/>
      <c r="P274" s="225">
        <f>O274*H274</f>
        <v>0</v>
      </c>
      <c r="Q274" s="225">
        <v>0</v>
      </c>
      <c r="R274" s="225">
        <f>Q274*H274</f>
        <v>0</v>
      </c>
      <c r="S274" s="225">
        <v>0</v>
      </c>
      <c r="T274" s="226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27" t="s">
        <v>90</v>
      </c>
      <c r="AT274" s="227" t="s">
        <v>254</v>
      </c>
      <c r="AU274" s="227" t="s">
        <v>76</v>
      </c>
      <c r="AY274" s="19" t="s">
        <v>252</v>
      </c>
      <c r="BE274" s="228">
        <f>IF(N274="základní",J274,0)</f>
        <v>0</v>
      </c>
      <c r="BF274" s="228">
        <f>IF(N274="snížená",J274,0)</f>
        <v>0</v>
      </c>
      <c r="BG274" s="228">
        <f>IF(N274="zákl. přenesená",J274,0)</f>
        <v>0</v>
      </c>
      <c r="BH274" s="228">
        <f>IF(N274="sníž. přenesená",J274,0)</f>
        <v>0</v>
      </c>
      <c r="BI274" s="228">
        <f>IF(N274="nulová",J274,0)</f>
        <v>0</v>
      </c>
      <c r="BJ274" s="19" t="s">
        <v>76</v>
      </c>
      <c r="BK274" s="228">
        <f>ROUND(I274*H274,2)</f>
        <v>0</v>
      </c>
      <c r="BL274" s="19" t="s">
        <v>90</v>
      </c>
      <c r="BM274" s="227" t="s">
        <v>3626</v>
      </c>
    </row>
    <row r="275" spans="1:65" s="2" customFormat="1" ht="24.15" customHeight="1">
      <c r="A275" s="40"/>
      <c r="B275" s="41"/>
      <c r="C275" s="216" t="s">
        <v>1279</v>
      </c>
      <c r="D275" s="216" t="s">
        <v>254</v>
      </c>
      <c r="E275" s="217" t="s">
        <v>3627</v>
      </c>
      <c r="F275" s="218" t="s">
        <v>3489</v>
      </c>
      <c r="G275" s="219" t="s">
        <v>2648</v>
      </c>
      <c r="H275" s="220">
        <v>1</v>
      </c>
      <c r="I275" s="221"/>
      <c r="J275" s="222">
        <f>ROUND(I275*H275,2)</f>
        <v>0</v>
      </c>
      <c r="K275" s="218" t="s">
        <v>19</v>
      </c>
      <c r="L275" s="46"/>
      <c r="M275" s="223" t="s">
        <v>19</v>
      </c>
      <c r="N275" s="224" t="s">
        <v>40</v>
      </c>
      <c r="O275" s="86"/>
      <c r="P275" s="225">
        <f>O275*H275</f>
        <v>0</v>
      </c>
      <c r="Q275" s="225">
        <v>0</v>
      </c>
      <c r="R275" s="225">
        <f>Q275*H275</f>
        <v>0</v>
      </c>
      <c r="S275" s="225">
        <v>0</v>
      </c>
      <c r="T275" s="226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27" t="s">
        <v>90</v>
      </c>
      <c r="AT275" s="227" t="s">
        <v>254</v>
      </c>
      <c r="AU275" s="227" t="s">
        <v>76</v>
      </c>
      <c r="AY275" s="19" t="s">
        <v>252</v>
      </c>
      <c r="BE275" s="228">
        <f>IF(N275="základní",J275,0)</f>
        <v>0</v>
      </c>
      <c r="BF275" s="228">
        <f>IF(N275="snížená",J275,0)</f>
        <v>0</v>
      </c>
      <c r="BG275" s="228">
        <f>IF(N275="zákl. přenesená",J275,0)</f>
        <v>0</v>
      </c>
      <c r="BH275" s="228">
        <f>IF(N275="sníž. přenesená",J275,0)</f>
        <v>0</v>
      </c>
      <c r="BI275" s="228">
        <f>IF(N275="nulová",J275,0)</f>
        <v>0</v>
      </c>
      <c r="BJ275" s="19" t="s">
        <v>76</v>
      </c>
      <c r="BK275" s="228">
        <f>ROUND(I275*H275,2)</f>
        <v>0</v>
      </c>
      <c r="BL275" s="19" t="s">
        <v>90</v>
      </c>
      <c r="BM275" s="227" t="s">
        <v>3628</v>
      </c>
    </row>
    <row r="276" spans="1:65" s="2" customFormat="1" ht="14.4" customHeight="1">
      <c r="A276" s="40"/>
      <c r="B276" s="41"/>
      <c r="C276" s="216" t="s">
        <v>1285</v>
      </c>
      <c r="D276" s="216" t="s">
        <v>254</v>
      </c>
      <c r="E276" s="217" t="s">
        <v>3551</v>
      </c>
      <c r="F276" s="218" t="s">
        <v>3629</v>
      </c>
      <c r="G276" s="219" t="s">
        <v>2849</v>
      </c>
      <c r="H276" s="220">
        <v>8</v>
      </c>
      <c r="I276" s="221"/>
      <c r="J276" s="222">
        <f>ROUND(I276*H276,2)</f>
        <v>0</v>
      </c>
      <c r="K276" s="218" t="s">
        <v>19</v>
      </c>
      <c r="L276" s="46"/>
      <c r="M276" s="223" t="s">
        <v>19</v>
      </c>
      <c r="N276" s="224" t="s">
        <v>40</v>
      </c>
      <c r="O276" s="86"/>
      <c r="P276" s="225">
        <f>O276*H276</f>
        <v>0</v>
      </c>
      <c r="Q276" s="225">
        <v>0</v>
      </c>
      <c r="R276" s="225">
        <f>Q276*H276</f>
        <v>0</v>
      </c>
      <c r="S276" s="225">
        <v>0</v>
      </c>
      <c r="T276" s="226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27" t="s">
        <v>90</v>
      </c>
      <c r="AT276" s="227" t="s">
        <v>254</v>
      </c>
      <c r="AU276" s="227" t="s">
        <v>76</v>
      </c>
      <c r="AY276" s="19" t="s">
        <v>252</v>
      </c>
      <c r="BE276" s="228">
        <f>IF(N276="základní",J276,0)</f>
        <v>0</v>
      </c>
      <c r="BF276" s="228">
        <f>IF(N276="snížená",J276,0)</f>
        <v>0</v>
      </c>
      <c r="BG276" s="228">
        <f>IF(N276="zákl. přenesená",J276,0)</f>
        <v>0</v>
      </c>
      <c r="BH276" s="228">
        <f>IF(N276="sníž. přenesená",J276,0)</f>
        <v>0</v>
      </c>
      <c r="BI276" s="228">
        <f>IF(N276="nulová",J276,0)</f>
        <v>0</v>
      </c>
      <c r="BJ276" s="19" t="s">
        <v>76</v>
      </c>
      <c r="BK276" s="228">
        <f>ROUND(I276*H276,2)</f>
        <v>0</v>
      </c>
      <c r="BL276" s="19" t="s">
        <v>90</v>
      </c>
      <c r="BM276" s="227" t="s">
        <v>3630</v>
      </c>
    </row>
    <row r="277" spans="1:65" s="2" customFormat="1" ht="14.4" customHeight="1">
      <c r="A277" s="40"/>
      <c r="B277" s="41"/>
      <c r="C277" s="216" t="s">
        <v>1289</v>
      </c>
      <c r="D277" s="216" t="s">
        <v>254</v>
      </c>
      <c r="E277" s="217" t="s">
        <v>3631</v>
      </c>
      <c r="F277" s="218" t="s">
        <v>3546</v>
      </c>
      <c r="G277" s="219" t="s">
        <v>2648</v>
      </c>
      <c r="H277" s="220">
        <v>1</v>
      </c>
      <c r="I277" s="221"/>
      <c r="J277" s="222">
        <f>ROUND(I277*H277,2)</f>
        <v>0</v>
      </c>
      <c r="K277" s="218" t="s">
        <v>19</v>
      </c>
      <c r="L277" s="46"/>
      <c r="M277" s="223" t="s">
        <v>19</v>
      </c>
      <c r="N277" s="224" t="s">
        <v>40</v>
      </c>
      <c r="O277" s="86"/>
      <c r="P277" s="225">
        <f>O277*H277</f>
        <v>0</v>
      </c>
      <c r="Q277" s="225">
        <v>0</v>
      </c>
      <c r="R277" s="225">
        <f>Q277*H277</f>
        <v>0</v>
      </c>
      <c r="S277" s="225">
        <v>0</v>
      </c>
      <c r="T277" s="226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27" t="s">
        <v>90</v>
      </c>
      <c r="AT277" s="227" t="s">
        <v>254</v>
      </c>
      <c r="AU277" s="227" t="s">
        <v>76</v>
      </c>
      <c r="AY277" s="19" t="s">
        <v>252</v>
      </c>
      <c r="BE277" s="228">
        <f>IF(N277="základní",J277,0)</f>
        <v>0</v>
      </c>
      <c r="BF277" s="228">
        <f>IF(N277="snížená",J277,0)</f>
        <v>0</v>
      </c>
      <c r="BG277" s="228">
        <f>IF(N277="zákl. přenesená",J277,0)</f>
        <v>0</v>
      </c>
      <c r="BH277" s="228">
        <f>IF(N277="sníž. přenesená",J277,0)</f>
        <v>0</v>
      </c>
      <c r="BI277" s="228">
        <f>IF(N277="nulová",J277,0)</f>
        <v>0</v>
      </c>
      <c r="BJ277" s="19" t="s">
        <v>76</v>
      </c>
      <c r="BK277" s="228">
        <f>ROUND(I277*H277,2)</f>
        <v>0</v>
      </c>
      <c r="BL277" s="19" t="s">
        <v>90</v>
      </c>
      <c r="BM277" s="227" t="s">
        <v>3632</v>
      </c>
    </row>
    <row r="278" spans="1:65" s="2" customFormat="1" ht="14.4" customHeight="1">
      <c r="A278" s="40"/>
      <c r="B278" s="41"/>
      <c r="C278" s="216" t="s">
        <v>1294</v>
      </c>
      <c r="D278" s="216" t="s">
        <v>254</v>
      </c>
      <c r="E278" s="217" t="s">
        <v>3553</v>
      </c>
      <c r="F278" s="218" t="s">
        <v>3548</v>
      </c>
      <c r="G278" s="219" t="s">
        <v>2648</v>
      </c>
      <c r="H278" s="220">
        <v>1</v>
      </c>
      <c r="I278" s="221"/>
      <c r="J278" s="222">
        <f>ROUND(I278*H278,2)</f>
        <v>0</v>
      </c>
      <c r="K278" s="218" t="s">
        <v>19</v>
      </c>
      <c r="L278" s="46"/>
      <c r="M278" s="223" t="s">
        <v>19</v>
      </c>
      <c r="N278" s="224" t="s">
        <v>40</v>
      </c>
      <c r="O278" s="86"/>
      <c r="P278" s="225">
        <f>O278*H278</f>
        <v>0</v>
      </c>
      <c r="Q278" s="225">
        <v>0</v>
      </c>
      <c r="R278" s="225">
        <f>Q278*H278</f>
        <v>0</v>
      </c>
      <c r="S278" s="225">
        <v>0</v>
      </c>
      <c r="T278" s="226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27" t="s">
        <v>90</v>
      </c>
      <c r="AT278" s="227" t="s">
        <v>254</v>
      </c>
      <c r="AU278" s="227" t="s">
        <v>76</v>
      </c>
      <c r="AY278" s="19" t="s">
        <v>252</v>
      </c>
      <c r="BE278" s="228">
        <f>IF(N278="základní",J278,0)</f>
        <v>0</v>
      </c>
      <c r="BF278" s="228">
        <f>IF(N278="snížená",J278,0)</f>
        <v>0</v>
      </c>
      <c r="BG278" s="228">
        <f>IF(N278="zákl. přenesená",J278,0)</f>
        <v>0</v>
      </c>
      <c r="BH278" s="228">
        <f>IF(N278="sníž. přenesená",J278,0)</f>
        <v>0</v>
      </c>
      <c r="BI278" s="228">
        <f>IF(N278="nulová",J278,0)</f>
        <v>0</v>
      </c>
      <c r="BJ278" s="19" t="s">
        <v>76</v>
      </c>
      <c r="BK278" s="228">
        <f>ROUND(I278*H278,2)</f>
        <v>0</v>
      </c>
      <c r="BL278" s="19" t="s">
        <v>90</v>
      </c>
      <c r="BM278" s="227" t="s">
        <v>3633</v>
      </c>
    </row>
    <row r="279" spans="1:65" s="2" customFormat="1" ht="14.4" customHeight="1">
      <c r="A279" s="40"/>
      <c r="B279" s="41"/>
      <c r="C279" s="216" t="s">
        <v>1298</v>
      </c>
      <c r="D279" s="216" t="s">
        <v>254</v>
      </c>
      <c r="E279" s="217" t="s">
        <v>3634</v>
      </c>
      <c r="F279" s="218" t="s">
        <v>3635</v>
      </c>
      <c r="G279" s="219" t="s">
        <v>2648</v>
      </c>
      <c r="H279" s="220">
        <v>1</v>
      </c>
      <c r="I279" s="221"/>
      <c r="J279" s="222">
        <f>ROUND(I279*H279,2)</f>
        <v>0</v>
      </c>
      <c r="K279" s="218" t="s">
        <v>19</v>
      </c>
      <c r="L279" s="46"/>
      <c r="M279" s="223" t="s">
        <v>19</v>
      </c>
      <c r="N279" s="224" t="s">
        <v>40</v>
      </c>
      <c r="O279" s="86"/>
      <c r="P279" s="225">
        <f>O279*H279</f>
        <v>0</v>
      </c>
      <c r="Q279" s="225">
        <v>0</v>
      </c>
      <c r="R279" s="225">
        <f>Q279*H279</f>
        <v>0</v>
      </c>
      <c r="S279" s="225">
        <v>0</v>
      </c>
      <c r="T279" s="226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27" t="s">
        <v>90</v>
      </c>
      <c r="AT279" s="227" t="s">
        <v>254</v>
      </c>
      <c r="AU279" s="227" t="s">
        <v>76</v>
      </c>
      <c r="AY279" s="19" t="s">
        <v>252</v>
      </c>
      <c r="BE279" s="228">
        <f>IF(N279="základní",J279,0)</f>
        <v>0</v>
      </c>
      <c r="BF279" s="228">
        <f>IF(N279="snížená",J279,0)</f>
        <v>0</v>
      </c>
      <c r="BG279" s="228">
        <f>IF(N279="zákl. přenesená",J279,0)</f>
        <v>0</v>
      </c>
      <c r="BH279" s="228">
        <f>IF(N279="sníž. přenesená",J279,0)</f>
        <v>0</v>
      </c>
      <c r="BI279" s="228">
        <f>IF(N279="nulová",J279,0)</f>
        <v>0</v>
      </c>
      <c r="BJ279" s="19" t="s">
        <v>76</v>
      </c>
      <c r="BK279" s="228">
        <f>ROUND(I279*H279,2)</f>
        <v>0</v>
      </c>
      <c r="BL279" s="19" t="s">
        <v>90</v>
      </c>
      <c r="BM279" s="227" t="s">
        <v>3636</v>
      </c>
    </row>
    <row r="280" spans="1:65" s="2" customFormat="1" ht="14.4" customHeight="1">
      <c r="A280" s="40"/>
      <c r="B280" s="41"/>
      <c r="C280" s="216" t="s">
        <v>1303</v>
      </c>
      <c r="D280" s="216" t="s">
        <v>254</v>
      </c>
      <c r="E280" s="217" t="s">
        <v>3555</v>
      </c>
      <c r="F280" s="218" t="s">
        <v>3528</v>
      </c>
      <c r="G280" s="219" t="s">
        <v>2849</v>
      </c>
      <c r="H280" s="220">
        <v>8</v>
      </c>
      <c r="I280" s="221"/>
      <c r="J280" s="222">
        <f>ROUND(I280*H280,2)</f>
        <v>0</v>
      </c>
      <c r="K280" s="218" t="s">
        <v>19</v>
      </c>
      <c r="L280" s="46"/>
      <c r="M280" s="223" t="s">
        <v>19</v>
      </c>
      <c r="N280" s="224" t="s">
        <v>40</v>
      </c>
      <c r="O280" s="86"/>
      <c r="P280" s="225">
        <f>O280*H280</f>
        <v>0</v>
      </c>
      <c r="Q280" s="225">
        <v>0</v>
      </c>
      <c r="R280" s="225">
        <f>Q280*H280</f>
        <v>0</v>
      </c>
      <c r="S280" s="225">
        <v>0</v>
      </c>
      <c r="T280" s="226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27" t="s">
        <v>90</v>
      </c>
      <c r="AT280" s="227" t="s">
        <v>254</v>
      </c>
      <c r="AU280" s="227" t="s">
        <v>76</v>
      </c>
      <c r="AY280" s="19" t="s">
        <v>252</v>
      </c>
      <c r="BE280" s="228">
        <f>IF(N280="základní",J280,0)</f>
        <v>0</v>
      </c>
      <c r="BF280" s="228">
        <f>IF(N280="snížená",J280,0)</f>
        <v>0</v>
      </c>
      <c r="BG280" s="228">
        <f>IF(N280="zákl. přenesená",J280,0)</f>
        <v>0</v>
      </c>
      <c r="BH280" s="228">
        <f>IF(N280="sníž. přenesená",J280,0)</f>
        <v>0</v>
      </c>
      <c r="BI280" s="228">
        <f>IF(N280="nulová",J280,0)</f>
        <v>0</v>
      </c>
      <c r="BJ280" s="19" t="s">
        <v>76</v>
      </c>
      <c r="BK280" s="228">
        <f>ROUND(I280*H280,2)</f>
        <v>0</v>
      </c>
      <c r="BL280" s="19" t="s">
        <v>90</v>
      </c>
      <c r="BM280" s="227" t="s">
        <v>3637</v>
      </c>
    </row>
    <row r="281" spans="1:65" s="2" customFormat="1" ht="90" customHeight="1">
      <c r="A281" s="40"/>
      <c r="B281" s="41"/>
      <c r="C281" s="216" t="s">
        <v>1307</v>
      </c>
      <c r="D281" s="216" t="s">
        <v>254</v>
      </c>
      <c r="E281" s="217" t="s">
        <v>3638</v>
      </c>
      <c r="F281" s="218" t="s">
        <v>3639</v>
      </c>
      <c r="G281" s="219" t="s">
        <v>2648</v>
      </c>
      <c r="H281" s="220">
        <v>11</v>
      </c>
      <c r="I281" s="221"/>
      <c r="J281" s="222">
        <f>ROUND(I281*H281,2)</f>
        <v>0</v>
      </c>
      <c r="K281" s="218" t="s">
        <v>19</v>
      </c>
      <c r="L281" s="46"/>
      <c r="M281" s="223" t="s">
        <v>19</v>
      </c>
      <c r="N281" s="224" t="s">
        <v>40</v>
      </c>
      <c r="O281" s="86"/>
      <c r="P281" s="225">
        <f>O281*H281</f>
        <v>0</v>
      </c>
      <c r="Q281" s="225">
        <v>0</v>
      </c>
      <c r="R281" s="225">
        <f>Q281*H281</f>
        <v>0</v>
      </c>
      <c r="S281" s="225">
        <v>0</v>
      </c>
      <c r="T281" s="226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27" t="s">
        <v>90</v>
      </c>
      <c r="AT281" s="227" t="s">
        <v>254</v>
      </c>
      <c r="AU281" s="227" t="s">
        <v>76</v>
      </c>
      <c r="AY281" s="19" t="s">
        <v>252</v>
      </c>
      <c r="BE281" s="228">
        <f>IF(N281="základní",J281,0)</f>
        <v>0</v>
      </c>
      <c r="BF281" s="228">
        <f>IF(N281="snížená",J281,0)</f>
        <v>0</v>
      </c>
      <c r="BG281" s="228">
        <f>IF(N281="zákl. přenesená",J281,0)</f>
        <v>0</v>
      </c>
      <c r="BH281" s="228">
        <f>IF(N281="sníž. přenesená",J281,0)</f>
        <v>0</v>
      </c>
      <c r="BI281" s="228">
        <f>IF(N281="nulová",J281,0)</f>
        <v>0</v>
      </c>
      <c r="BJ281" s="19" t="s">
        <v>76</v>
      </c>
      <c r="BK281" s="228">
        <f>ROUND(I281*H281,2)</f>
        <v>0</v>
      </c>
      <c r="BL281" s="19" t="s">
        <v>90</v>
      </c>
      <c r="BM281" s="227" t="s">
        <v>3640</v>
      </c>
    </row>
    <row r="282" spans="1:65" s="2" customFormat="1" ht="37.8" customHeight="1">
      <c r="A282" s="40"/>
      <c r="B282" s="41"/>
      <c r="C282" s="216" t="s">
        <v>1315</v>
      </c>
      <c r="D282" s="216" t="s">
        <v>254</v>
      </c>
      <c r="E282" s="217" t="s">
        <v>3557</v>
      </c>
      <c r="F282" s="218" t="s">
        <v>3641</v>
      </c>
      <c r="G282" s="219" t="s">
        <v>2648</v>
      </c>
      <c r="H282" s="220">
        <v>6</v>
      </c>
      <c r="I282" s="221"/>
      <c r="J282" s="222">
        <f>ROUND(I282*H282,2)</f>
        <v>0</v>
      </c>
      <c r="K282" s="218" t="s">
        <v>19</v>
      </c>
      <c r="L282" s="46"/>
      <c r="M282" s="223" t="s">
        <v>19</v>
      </c>
      <c r="N282" s="224" t="s">
        <v>40</v>
      </c>
      <c r="O282" s="86"/>
      <c r="P282" s="225">
        <f>O282*H282</f>
        <v>0</v>
      </c>
      <c r="Q282" s="225">
        <v>0</v>
      </c>
      <c r="R282" s="225">
        <f>Q282*H282</f>
        <v>0</v>
      </c>
      <c r="S282" s="225">
        <v>0</v>
      </c>
      <c r="T282" s="226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27" t="s">
        <v>90</v>
      </c>
      <c r="AT282" s="227" t="s">
        <v>254</v>
      </c>
      <c r="AU282" s="227" t="s">
        <v>76</v>
      </c>
      <c r="AY282" s="19" t="s">
        <v>252</v>
      </c>
      <c r="BE282" s="228">
        <f>IF(N282="základní",J282,0)</f>
        <v>0</v>
      </c>
      <c r="BF282" s="228">
        <f>IF(N282="snížená",J282,0)</f>
        <v>0</v>
      </c>
      <c r="BG282" s="228">
        <f>IF(N282="zákl. přenesená",J282,0)</f>
        <v>0</v>
      </c>
      <c r="BH282" s="228">
        <f>IF(N282="sníž. přenesená",J282,0)</f>
        <v>0</v>
      </c>
      <c r="BI282" s="228">
        <f>IF(N282="nulová",J282,0)</f>
        <v>0</v>
      </c>
      <c r="BJ282" s="19" t="s">
        <v>76</v>
      </c>
      <c r="BK282" s="228">
        <f>ROUND(I282*H282,2)</f>
        <v>0</v>
      </c>
      <c r="BL282" s="19" t="s">
        <v>90</v>
      </c>
      <c r="BM282" s="227" t="s">
        <v>3642</v>
      </c>
    </row>
    <row r="283" spans="1:65" s="2" customFormat="1" ht="114.9" customHeight="1">
      <c r="A283" s="40"/>
      <c r="B283" s="41"/>
      <c r="C283" s="216" t="s">
        <v>1320</v>
      </c>
      <c r="D283" s="216" t="s">
        <v>254</v>
      </c>
      <c r="E283" s="217" t="s">
        <v>3643</v>
      </c>
      <c r="F283" s="218" t="s">
        <v>3644</v>
      </c>
      <c r="G283" s="219" t="s">
        <v>2648</v>
      </c>
      <c r="H283" s="220">
        <v>1</v>
      </c>
      <c r="I283" s="221"/>
      <c r="J283" s="222">
        <f>ROUND(I283*H283,2)</f>
        <v>0</v>
      </c>
      <c r="K283" s="218" t="s">
        <v>19</v>
      </c>
      <c r="L283" s="46"/>
      <c r="M283" s="223" t="s">
        <v>19</v>
      </c>
      <c r="N283" s="224" t="s">
        <v>40</v>
      </c>
      <c r="O283" s="86"/>
      <c r="P283" s="225">
        <f>O283*H283</f>
        <v>0</v>
      </c>
      <c r="Q283" s="225">
        <v>0</v>
      </c>
      <c r="R283" s="225">
        <f>Q283*H283</f>
        <v>0</v>
      </c>
      <c r="S283" s="225">
        <v>0</v>
      </c>
      <c r="T283" s="226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27" t="s">
        <v>90</v>
      </c>
      <c r="AT283" s="227" t="s">
        <v>254</v>
      </c>
      <c r="AU283" s="227" t="s">
        <v>76</v>
      </c>
      <c r="AY283" s="19" t="s">
        <v>252</v>
      </c>
      <c r="BE283" s="228">
        <f>IF(N283="základní",J283,0)</f>
        <v>0</v>
      </c>
      <c r="BF283" s="228">
        <f>IF(N283="snížená",J283,0)</f>
        <v>0</v>
      </c>
      <c r="BG283" s="228">
        <f>IF(N283="zákl. přenesená",J283,0)</f>
        <v>0</v>
      </c>
      <c r="BH283" s="228">
        <f>IF(N283="sníž. přenesená",J283,0)</f>
        <v>0</v>
      </c>
      <c r="BI283" s="228">
        <f>IF(N283="nulová",J283,0)</f>
        <v>0</v>
      </c>
      <c r="BJ283" s="19" t="s">
        <v>76</v>
      </c>
      <c r="BK283" s="228">
        <f>ROUND(I283*H283,2)</f>
        <v>0</v>
      </c>
      <c r="BL283" s="19" t="s">
        <v>90</v>
      </c>
      <c r="BM283" s="227" t="s">
        <v>3645</v>
      </c>
    </row>
    <row r="284" spans="1:65" s="2" customFormat="1" ht="24.15" customHeight="1">
      <c r="A284" s="40"/>
      <c r="B284" s="41"/>
      <c r="C284" s="216" t="s">
        <v>1351</v>
      </c>
      <c r="D284" s="216" t="s">
        <v>254</v>
      </c>
      <c r="E284" s="217" t="s">
        <v>3559</v>
      </c>
      <c r="F284" s="218" t="s">
        <v>3646</v>
      </c>
      <c r="G284" s="219" t="s">
        <v>2648</v>
      </c>
      <c r="H284" s="220">
        <v>6</v>
      </c>
      <c r="I284" s="221"/>
      <c r="J284" s="222">
        <f>ROUND(I284*H284,2)</f>
        <v>0</v>
      </c>
      <c r="K284" s="218" t="s">
        <v>19</v>
      </c>
      <c r="L284" s="46"/>
      <c r="M284" s="223" t="s">
        <v>19</v>
      </c>
      <c r="N284" s="224" t="s">
        <v>40</v>
      </c>
      <c r="O284" s="86"/>
      <c r="P284" s="225">
        <f>O284*H284</f>
        <v>0</v>
      </c>
      <c r="Q284" s="225">
        <v>0</v>
      </c>
      <c r="R284" s="225">
        <f>Q284*H284</f>
        <v>0</v>
      </c>
      <c r="S284" s="225">
        <v>0</v>
      </c>
      <c r="T284" s="226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27" t="s">
        <v>90</v>
      </c>
      <c r="AT284" s="227" t="s">
        <v>254</v>
      </c>
      <c r="AU284" s="227" t="s">
        <v>76</v>
      </c>
      <c r="AY284" s="19" t="s">
        <v>252</v>
      </c>
      <c r="BE284" s="228">
        <f>IF(N284="základní",J284,0)</f>
        <v>0</v>
      </c>
      <c r="BF284" s="228">
        <f>IF(N284="snížená",J284,0)</f>
        <v>0</v>
      </c>
      <c r="BG284" s="228">
        <f>IF(N284="zákl. přenesená",J284,0)</f>
        <v>0</v>
      </c>
      <c r="BH284" s="228">
        <f>IF(N284="sníž. přenesená",J284,0)</f>
        <v>0</v>
      </c>
      <c r="BI284" s="228">
        <f>IF(N284="nulová",J284,0)</f>
        <v>0</v>
      </c>
      <c r="BJ284" s="19" t="s">
        <v>76</v>
      </c>
      <c r="BK284" s="228">
        <f>ROUND(I284*H284,2)</f>
        <v>0</v>
      </c>
      <c r="BL284" s="19" t="s">
        <v>90</v>
      </c>
      <c r="BM284" s="227" t="s">
        <v>3647</v>
      </c>
    </row>
    <row r="285" spans="1:65" s="2" customFormat="1" ht="14.4" customHeight="1">
      <c r="A285" s="40"/>
      <c r="B285" s="41"/>
      <c r="C285" s="216" t="s">
        <v>1355</v>
      </c>
      <c r="D285" s="216" t="s">
        <v>254</v>
      </c>
      <c r="E285" s="217" t="s">
        <v>3648</v>
      </c>
      <c r="F285" s="218" t="s">
        <v>3649</v>
      </c>
      <c r="G285" s="219" t="s">
        <v>2648</v>
      </c>
      <c r="H285" s="220">
        <v>1</v>
      </c>
      <c r="I285" s="221"/>
      <c r="J285" s="222">
        <f>ROUND(I285*H285,2)</f>
        <v>0</v>
      </c>
      <c r="K285" s="218" t="s">
        <v>19</v>
      </c>
      <c r="L285" s="46"/>
      <c r="M285" s="223" t="s">
        <v>19</v>
      </c>
      <c r="N285" s="224" t="s">
        <v>40</v>
      </c>
      <c r="O285" s="86"/>
      <c r="P285" s="225">
        <f>O285*H285</f>
        <v>0</v>
      </c>
      <c r="Q285" s="225">
        <v>0</v>
      </c>
      <c r="R285" s="225">
        <f>Q285*H285</f>
        <v>0</v>
      </c>
      <c r="S285" s="225">
        <v>0</v>
      </c>
      <c r="T285" s="226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27" t="s">
        <v>90</v>
      </c>
      <c r="AT285" s="227" t="s">
        <v>254</v>
      </c>
      <c r="AU285" s="227" t="s">
        <v>76</v>
      </c>
      <c r="AY285" s="19" t="s">
        <v>252</v>
      </c>
      <c r="BE285" s="228">
        <f>IF(N285="základní",J285,0)</f>
        <v>0</v>
      </c>
      <c r="BF285" s="228">
        <f>IF(N285="snížená",J285,0)</f>
        <v>0</v>
      </c>
      <c r="BG285" s="228">
        <f>IF(N285="zákl. přenesená",J285,0)</f>
        <v>0</v>
      </c>
      <c r="BH285" s="228">
        <f>IF(N285="sníž. přenesená",J285,0)</f>
        <v>0</v>
      </c>
      <c r="BI285" s="228">
        <f>IF(N285="nulová",J285,0)</f>
        <v>0</v>
      </c>
      <c r="BJ285" s="19" t="s">
        <v>76</v>
      </c>
      <c r="BK285" s="228">
        <f>ROUND(I285*H285,2)</f>
        <v>0</v>
      </c>
      <c r="BL285" s="19" t="s">
        <v>90</v>
      </c>
      <c r="BM285" s="227" t="s">
        <v>3650</v>
      </c>
    </row>
    <row r="286" spans="1:65" s="2" customFormat="1" ht="14.4" customHeight="1">
      <c r="A286" s="40"/>
      <c r="B286" s="41"/>
      <c r="C286" s="216" t="s">
        <v>2317</v>
      </c>
      <c r="D286" s="216" t="s">
        <v>254</v>
      </c>
      <c r="E286" s="217" t="s">
        <v>3561</v>
      </c>
      <c r="F286" s="218" t="s">
        <v>3651</v>
      </c>
      <c r="G286" s="219" t="s">
        <v>2648</v>
      </c>
      <c r="H286" s="220">
        <v>1</v>
      </c>
      <c r="I286" s="221"/>
      <c r="J286" s="222">
        <f>ROUND(I286*H286,2)</f>
        <v>0</v>
      </c>
      <c r="K286" s="218" t="s">
        <v>19</v>
      </c>
      <c r="L286" s="46"/>
      <c r="M286" s="223" t="s">
        <v>19</v>
      </c>
      <c r="N286" s="224" t="s">
        <v>40</v>
      </c>
      <c r="O286" s="86"/>
      <c r="P286" s="225">
        <f>O286*H286</f>
        <v>0</v>
      </c>
      <c r="Q286" s="225">
        <v>0</v>
      </c>
      <c r="R286" s="225">
        <f>Q286*H286</f>
        <v>0</v>
      </c>
      <c r="S286" s="225">
        <v>0</v>
      </c>
      <c r="T286" s="226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27" t="s">
        <v>90</v>
      </c>
      <c r="AT286" s="227" t="s">
        <v>254</v>
      </c>
      <c r="AU286" s="227" t="s">
        <v>76</v>
      </c>
      <c r="AY286" s="19" t="s">
        <v>252</v>
      </c>
      <c r="BE286" s="228">
        <f>IF(N286="základní",J286,0)</f>
        <v>0</v>
      </c>
      <c r="BF286" s="228">
        <f>IF(N286="snížená",J286,0)</f>
        <v>0</v>
      </c>
      <c r="BG286" s="228">
        <f>IF(N286="zákl. přenesená",J286,0)</f>
        <v>0</v>
      </c>
      <c r="BH286" s="228">
        <f>IF(N286="sníž. přenesená",J286,0)</f>
        <v>0</v>
      </c>
      <c r="BI286" s="228">
        <f>IF(N286="nulová",J286,0)</f>
        <v>0</v>
      </c>
      <c r="BJ286" s="19" t="s">
        <v>76</v>
      </c>
      <c r="BK286" s="228">
        <f>ROUND(I286*H286,2)</f>
        <v>0</v>
      </c>
      <c r="BL286" s="19" t="s">
        <v>90</v>
      </c>
      <c r="BM286" s="227" t="s">
        <v>3652</v>
      </c>
    </row>
    <row r="287" spans="1:65" s="2" customFormat="1" ht="14.4" customHeight="1">
      <c r="A287" s="40"/>
      <c r="B287" s="41"/>
      <c r="C287" s="216" t="s">
        <v>2320</v>
      </c>
      <c r="D287" s="216" t="s">
        <v>254</v>
      </c>
      <c r="E287" s="217" t="s">
        <v>3653</v>
      </c>
      <c r="F287" s="218" t="s">
        <v>3654</v>
      </c>
      <c r="G287" s="219" t="s">
        <v>2648</v>
      </c>
      <c r="H287" s="220">
        <v>1</v>
      </c>
      <c r="I287" s="221"/>
      <c r="J287" s="222">
        <f>ROUND(I287*H287,2)</f>
        <v>0</v>
      </c>
      <c r="K287" s="218" t="s">
        <v>19</v>
      </c>
      <c r="L287" s="46"/>
      <c r="M287" s="283" t="s">
        <v>19</v>
      </c>
      <c r="N287" s="284" t="s">
        <v>40</v>
      </c>
      <c r="O287" s="285"/>
      <c r="P287" s="286">
        <f>O287*H287</f>
        <v>0</v>
      </c>
      <c r="Q287" s="286">
        <v>0</v>
      </c>
      <c r="R287" s="286">
        <f>Q287*H287</f>
        <v>0</v>
      </c>
      <c r="S287" s="286">
        <v>0</v>
      </c>
      <c r="T287" s="287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27" t="s">
        <v>90</v>
      </c>
      <c r="AT287" s="227" t="s">
        <v>254</v>
      </c>
      <c r="AU287" s="227" t="s">
        <v>76</v>
      </c>
      <c r="AY287" s="19" t="s">
        <v>252</v>
      </c>
      <c r="BE287" s="228">
        <f>IF(N287="základní",J287,0)</f>
        <v>0</v>
      </c>
      <c r="BF287" s="228">
        <f>IF(N287="snížená",J287,0)</f>
        <v>0</v>
      </c>
      <c r="BG287" s="228">
        <f>IF(N287="zákl. přenesená",J287,0)</f>
        <v>0</v>
      </c>
      <c r="BH287" s="228">
        <f>IF(N287="sníž. přenesená",J287,0)</f>
        <v>0</v>
      </c>
      <c r="BI287" s="228">
        <f>IF(N287="nulová",J287,0)</f>
        <v>0</v>
      </c>
      <c r="BJ287" s="19" t="s">
        <v>76</v>
      </c>
      <c r="BK287" s="228">
        <f>ROUND(I287*H287,2)</f>
        <v>0</v>
      </c>
      <c r="BL287" s="19" t="s">
        <v>90</v>
      </c>
      <c r="BM287" s="227" t="s">
        <v>3655</v>
      </c>
    </row>
    <row r="288" spans="1:31" s="2" customFormat="1" ht="6.95" customHeight="1">
      <c r="A288" s="40"/>
      <c r="B288" s="61"/>
      <c r="C288" s="62"/>
      <c r="D288" s="62"/>
      <c r="E288" s="62"/>
      <c r="F288" s="62"/>
      <c r="G288" s="62"/>
      <c r="H288" s="62"/>
      <c r="I288" s="62"/>
      <c r="J288" s="62"/>
      <c r="K288" s="62"/>
      <c r="L288" s="46"/>
      <c r="M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</row>
  </sheetData>
  <sheetProtection password="CC35" sheet="1" objects="1" scenarios="1" formatColumns="0" formatRows="0" autoFilter="0"/>
  <autoFilter ref="C97:K287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4:H84"/>
    <mergeCell ref="E88:H88"/>
    <mergeCell ref="E86:H86"/>
    <mergeCell ref="E90:H9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131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78</v>
      </c>
    </row>
    <row r="4" spans="2:46" s="1" customFormat="1" ht="24.95" customHeight="1">
      <c r="B4" s="22"/>
      <c r="D4" s="143" t="s">
        <v>208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Parkovací dům Havlíčkova 1, Kroměříž</v>
      </c>
      <c r="F7" s="145"/>
      <c r="G7" s="145"/>
      <c r="H7" s="145"/>
      <c r="L7" s="22"/>
    </row>
    <row r="8" spans="2:12" ht="12">
      <c r="B8" s="22"/>
      <c r="D8" s="145" t="s">
        <v>209</v>
      </c>
      <c r="L8" s="22"/>
    </row>
    <row r="9" spans="2:12" s="1" customFormat="1" ht="16.5" customHeight="1">
      <c r="B9" s="22"/>
      <c r="E9" s="146" t="s">
        <v>210</v>
      </c>
      <c r="F9" s="1"/>
      <c r="G9" s="1"/>
      <c r="H9" s="1"/>
      <c r="L9" s="22"/>
    </row>
    <row r="10" spans="2:12" s="1" customFormat="1" ht="12" customHeight="1">
      <c r="B10" s="22"/>
      <c r="D10" s="145" t="s">
        <v>211</v>
      </c>
      <c r="L10" s="22"/>
    </row>
    <row r="11" spans="1:31" s="2" customFormat="1" ht="16.5" customHeight="1">
      <c r="A11" s="40"/>
      <c r="B11" s="46"/>
      <c r="C11" s="40"/>
      <c r="D11" s="40"/>
      <c r="E11" s="147" t="s">
        <v>212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2607</v>
      </c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9" t="s">
        <v>3656</v>
      </c>
      <c r="F13" s="40"/>
      <c r="G13" s="40"/>
      <c r="H13" s="40"/>
      <c r="I13" s="40"/>
      <c r="J13" s="40"/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50" t="str">
        <f>'Rekapitulace stavby'!AN8</f>
        <v>3. 7. 2019</v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tr">
        <f>IF('Rekapitulace stavby'!AN10="","",'Rekapitulace stavby'!AN10)</f>
        <v/>
      </c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tr">
        <f>IF('Rekapitulace stavby'!E11="","",'Rekapitulace stavby'!E11)</f>
        <v xml:space="preserve"> </v>
      </c>
      <c r="F19" s="40"/>
      <c r="G19" s="40"/>
      <c r="H19" s="40"/>
      <c r="I19" s="145" t="s">
        <v>27</v>
      </c>
      <c r="J19" s="135" t="str">
        <f>IF('Rekapitulace stavby'!AN11="","",'Rekapitulace stavby'!AN11)</f>
        <v/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28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27</v>
      </c>
      <c r="J22" s="35" t="str">
        <f>'Rekapitulace stavby'!AN14</f>
        <v>Vyplň údaj</v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30</v>
      </c>
      <c r="E24" s="40"/>
      <c r="F24" s="40"/>
      <c r="G24" s="40"/>
      <c r="H24" s="40"/>
      <c r="I24" s="145" t="s">
        <v>26</v>
      </c>
      <c r="J24" s="135" t="str">
        <f>IF('Rekapitulace stavby'!AN16="","",'Rekapitulace stavby'!AN16)</f>
        <v/>
      </c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tr">
        <f>IF('Rekapitulace stavby'!E17="","",'Rekapitulace stavby'!E17)</f>
        <v xml:space="preserve"> </v>
      </c>
      <c r="F25" s="40"/>
      <c r="G25" s="40"/>
      <c r="H25" s="40"/>
      <c r="I25" s="145" t="s">
        <v>27</v>
      </c>
      <c r="J25" s="135" t="str">
        <f>IF('Rekapitulace stavby'!AN17="","",'Rekapitulace stavby'!AN17)</f>
        <v/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32</v>
      </c>
      <c r="E27" s="40"/>
      <c r="F27" s="40"/>
      <c r="G27" s="40"/>
      <c r="H27" s="40"/>
      <c r="I27" s="145" t="s">
        <v>26</v>
      </c>
      <c r="J27" s="135" t="str">
        <f>IF('Rekapitulace stavby'!AN19="","",'Rekapitulace stavby'!AN19)</f>
        <v/>
      </c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tr">
        <f>IF('Rekapitulace stavby'!E20="","",'Rekapitulace stavby'!E20)</f>
        <v xml:space="preserve"> </v>
      </c>
      <c r="F28" s="40"/>
      <c r="G28" s="40"/>
      <c r="H28" s="40"/>
      <c r="I28" s="145" t="s">
        <v>27</v>
      </c>
      <c r="J28" s="135" t="str">
        <f>IF('Rekapitulace stavby'!AN20="","",'Rekapitulace stavby'!AN20)</f>
        <v/>
      </c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33</v>
      </c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1"/>
      <c r="B31" s="152"/>
      <c r="C31" s="151"/>
      <c r="D31" s="151"/>
      <c r="E31" s="153" t="s">
        <v>19</v>
      </c>
      <c r="F31" s="153"/>
      <c r="G31" s="153"/>
      <c r="H31" s="153"/>
      <c r="I31" s="151"/>
      <c r="J31" s="151"/>
      <c r="K31" s="151"/>
      <c r="L31" s="154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6" t="s">
        <v>35</v>
      </c>
      <c r="E34" s="40"/>
      <c r="F34" s="40"/>
      <c r="G34" s="40"/>
      <c r="H34" s="40"/>
      <c r="I34" s="40"/>
      <c r="J34" s="157">
        <f>ROUND(J97,2)</f>
        <v>0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5"/>
      <c r="E35" s="155"/>
      <c r="F35" s="155"/>
      <c r="G35" s="155"/>
      <c r="H35" s="155"/>
      <c r="I35" s="155"/>
      <c r="J35" s="155"/>
      <c r="K35" s="155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8" t="s">
        <v>37</v>
      </c>
      <c r="G36" s="40"/>
      <c r="H36" s="40"/>
      <c r="I36" s="158" t="s">
        <v>36</v>
      </c>
      <c r="J36" s="158" t="s">
        <v>38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7" t="s">
        <v>39</v>
      </c>
      <c r="E37" s="145" t="s">
        <v>40</v>
      </c>
      <c r="F37" s="159">
        <f>ROUND((SUM(BE97:BE162)),2)</f>
        <v>0</v>
      </c>
      <c r="G37" s="40"/>
      <c r="H37" s="40"/>
      <c r="I37" s="160">
        <v>0.21</v>
      </c>
      <c r="J37" s="159">
        <f>ROUND(((SUM(BE97:BE162))*I37),2)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41</v>
      </c>
      <c r="F38" s="159">
        <f>ROUND((SUM(BF97:BF162)),2)</f>
        <v>0</v>
      </c>
      <c r="G38" s="40"/>
      <c r="H38" s="40"/>
      <c r="I38" s="160">
        <v>0.15</v>
      </c>
      <c r="J38" s="159">
        <f>ROUND(((SUM(BF97:BF162))*I38),2)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42</v>
      </c>
      <c r="F39" s="159">
        <f>ROUND((SUM(BG97:BG162)),2)</f>
        <v>0</v>
      </c>
      <c r="G39" s="40"/>
      <c r="H39" s="40"/>
      <c r="I39" s="160">
        <v>0.21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43</v>
      </c>
      <c r="F40" s="159">
        <f>ROUND((SUM(BH97:BH162)),2)</f>
        <v>0</v>
      </c>
      <c r="G40" s="40"/>
      <c r="H40" s="40"/>
      <c r="I40" s="160">
        <v>0.15</v>
      </c>
      <c r="J40" s="159">
        <f>0</f>
        <v>0</v>
      </c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44</v>
      </c>
      <c r="F41" s="159">
        <f>ROUND((SUM(BI97:BI162)),2)</f>
        <v>0</v>
      </c>
      <c r="G41" s="40"/>
      <c r="H41" s="40"/>
      <c r="I41" s="160">
        <v>0</v>
      </c>
      <c r="J41" s="159">
        <f>0</f>
        <v>0</v>
      </c>
      <c r="K41" s="40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45</v>
      </c>
      <c r="E43" s="163"/>
      <c r="F43" s="163"/>
      <c r="G43" s="164" t="s">
        <v>46</v>
      </c>
      <c r="H43" s="165" t="s">
        <v>47</v>
      </c>
      <c r="I43" s="163"/>
      <c r="J43" s="166">
        <f>SUM(J34:J41)</f>
        <v>0</v>
      </c>
      <c r="K43" s="167"/>
      <c r="L43" s="14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215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2" t="str">
        <f>E7</f>
        <v>Parkovací dům Havlíčkova 1, Kroměříž</v>
      </c>
      <c r="F52" s="34"/>
      <c r="G52" s="34"/>
      <c r="H52" s="34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209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2" t="s">
        <v>210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211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3" t="s">
        <v>212</v>
      </c>
      <c r="F56" s="42"/>
      <c r="G56" s="42"/>
      <c r="H56" s="42"/>
      <c r="I56" s="42"/>
      <c r="J56" s="42"/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2607</v>
      </c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D.1.4.6 - Měření a regulace - SO 101.1, 101.2,101.3</v>
      </c>
      <c r="F58" s="42"/>
      <c r="G58" s="42"/>
      <c r="H58" s="42"/>
      <c r="I58" s="42"/>
      <c r="J58" s="42"/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 xml:space="preserve"> </v>
      </c>
      <c r="G60" s="42"/>
      <c r="H60" s="42"/>
      <c r="I60" s="34" t="s">
        <v>23</v>
      </c>
      <c r="J60" s="74" t="str">
        <f>IF(J16="","",J16)</f>
        <v>3. 7. 2019</v>
      </c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 xml:space="preserve"> </v>
      </c>
      <c r="G62" s="42"/>
      <c r="H62" s="42"/>
      <c r="I62" s="34" t="s">
        <v>30</v>
      </c>
      <c r="J62" s="38" t="str">
        <f>E25</f>
        <v xml:space="preserve"> </v>
      </c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28</v>
      </c>
      <c r="D63" s="42"/>
      <c r="E63" s="42"/>
      <c r="F63" s="29" t="str">
        <f>IF(E22="","",E22)</f>
        <v>Vyplň údaj</v>
      </c>
      <c r="G63" s="42"/>
      <c r="H63" s="42"/>
      <c r="I63" s="34" t="s">
        <v>32</v>
      </c>
      <c r="J63" s="38" t="str">
        <f>E28</f>
        <v xml:space="preserve"> 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4" t="s">
        <v>216</v>
      </c>
      <c r="D65" s="175"/>
      <c r="E65" s="175"/>
      <c r="F65" s="175"/>
      <c r="G65" s="175"/>
      <c r="H65" s="175"/>
      <c r="I65" s="175"/>
      <c r="J65" s="176" t="s">
        <v>217</v>
      </c>
      <c r="K65" s="175"/>
      <c r="L65" s="148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7" t="s">
        <v>67</v>
      </c>
      <c r="D67" s="42"/>
      <c r="E67" s="42"/>
      <c r="F67" s="42"/>
      <c r="G67" s="42"/>
      <c r="H67" s="42"/>
      <c r="I67" s="42"/>
      <c r="J67" s="104">
        <f>J97</f>
        <v>0</v>
      </c>
      <c r="K67" s="42"/>
      <c r="L67" s="14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218</v>
      </c>
    </row>
    <row r="68" spans="1:31" s="9" customFormat="1" ht="24.95" customHeight="1">
      <c r="A68" s="9"/>
      <c r="B68" s="178"/>
      <c r="C68" s="179"/>
      <c r="D68" s="180" t="s">
        <v>3657</v>
      </c>
      <c r="E68" s="181"/>
      <c r="F68" s="181"/>
      <c r="G68" s="181"/>
      <c r="H68" s="181"/>
      <c r="I68" s="181"/>
      <c r="J68" s="182">
        <f>J98</f>
        <v>0</v>
      </c>
      <c r="K68" s="179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8"/>
      <c r="C69" s="179"/>
      <c r="D69" s="180" t="s">
        <v>3658</v>
      </c>
      <c r="E69" s="181"/>
      <c r="F69" s="181"/>
      <c r="G69" s="181"/>
      <c r="H69" s="181"/>
      <c r="I69" s="181"/>
      <c r="J69" s="182">
        <f>J105</f>
        <v>0</v>
      </c>
      <c r="K69" s="179"/>
      <c r="L69" s="18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8"/>
      <c r="C70" s="179"/>
      <c r="D70" s="180" t="s">
        <v>3659</v>
      </c>
      <c r="E70" s="181"/>
      <c r="F70" s="181"/>
      <c r="G70" s="181"/>
      <c r="H70" s="181"/>
      <c r="I70" s="181"/>
      <c r="J70" s="182">
        <f>J115</f>
        <v>0</v>
      </c>
      <c r="K70" s="179"/>
      <c r="L70" s="18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8"/>
      <c r="C71" s="179"/>
      <c r="D71" s="180" t="s">
        <v>3660</v>
      </c>
      <c r="E71" s="181"/>
      <c r="F71" s="181"/>
      <c r="G71" s="181"/>
      <c r="H71" s="181"/>
      <c r="I71" s="181"/>
      <c r="J71" s="182">
        <f>J117</f>
        <v>0</v>
      </c>
      <c r="K71" s="179"/>
      <c r="L71" s="18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8"/>
      <c r="C72" s="179"/>
      <c r="D72" s="180" t="s">
        <v>3661</v>
      </c>
      <c r="E72" s="181"/>
      <c r="F72" s="181"/>
      <c r="G72" s="181"/>
      <c r="H72" s="181"/>
      <c r="I72" s="181"/>
      <c r="J72" s="182">
        <f>J135</f>
        <v>0</v>
      </c>
      <c r="K72" s="179"/>
      <c r="L72" s="183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78"/>
      <c r="C73" s="179"/>
      <c r="D73" s="180" t="s">
        <v>3662</v>
      </c>
      <c r="E73" s="181"/>
      <c r="F73" s="181"/>
      <c r="G73" s="181"/>
      <c r="H73" s="181"/>
      <c r="I73" s="181"/>
      <c r="J73" s="182">
        <f>J155</f>
        <v>0</v>
      </c>
      <c r="K73" s="179"/>
      <c r="L73" s="183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4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238</v>
      </c>
      <c r="D80" s="42"/>
      <c r="E80" s="42"/>
      <c r="F80" s="42"/>
      <c r="G80" s="42"/>
      <c r="H80" s="42"/>
      <c r="I80" s="42"/>
      <c r="J80" s="42"/>
      <c r="K80" s="42"/>
      <c r="L80" s="14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4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172" t="str">
        <f>E7</f>
        <v>Parkovací dům Havlíčkova 1, Kroměříž</v>
      </c>
      <c r="F83" s="34"/>
      <c r="G83" s="34"/>
      <c r="H83" s="34"/>
      <c r="I83" s="42"/>
      <c r="J83" s="42"/>
      <c r="K83" s="42"/>
      <c r="L83" s="14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2:12" s="1" customFormat="1" ht="12" customHeight="1">
      <c r="B84" s="23"/>
      <c r="C84" s="34" t="s">
        <v>209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2:12" s="1" customFormat="1" ht="16.5" customHeight="1">
      <c r="B85" s="23"/>
      <c r="C85" s="24"/>
      <c r="D85" s="24"/>
      <c r="E85" s="172" t="s">
        <v>210</v>
      </c>
      <c r="F85" s="24"/>
      <c r="G85" s="24"/>
      <c r="H85" s="24"/>
      <c r="I85" s="24"/>
      <c r="J85" s="24"/>
      <c r="K85" s="24"/>
      <c r="L85" s="22"/>
    </row>
    <row r="86" spans="2:12" s="1" customFormat="1" ht="12" customHeight="1">
      <c r="B86" s="23"/>
      <c r="C86" s="34" t="s">
        <v>211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1:31" s="2" customFormat="1" ht="16.5" customHeight="1">
      <c r="A87" s="40"/>
      <c r="B87" s="41"/>
      <c r="C87" s="42"/>
      <c r="D87" s="42"/>
      <c r="E87" s="173" t="s">
        <v>212</v>
      </c>
      <c r="F87" s="42"/>
      <c r="G87" s="42"/>
      <c r="H87" s="42"/>
      <c r="I87" s="42"/>
      <c r="J87" s="42"/>
      <c r="K87" s="42"/>
      <c r="L87" s="14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2607</v>
      </c>
      <c r="D88" s="42"/>
      <c r="E88" s="42"/>
      <c r="F88" s="42"/>
      <c r="G88" s="42"/>
      <c r="H88" s="42"/>
      <c r="I88" s="42"/>
      <c r="J88" s="42"/>
      <c r="K88" s="42"/>
      <c r="L88" s="14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71" t="str">
        <f>E13</f>
        <v>D.1.4.6 - Měření a regulace - SO 101.1, 101.2,101.3</v>
      </c>
      <c r="F89" s="42"/>
      <c r="G89" s="42"/>
      <c r="H89" s="42"/>
      <c r="I89" s="42"/>
      <c r="J89" s="42"/>
      <c r="K89" s="42"/>
      <c r="L89" s="148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8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21</v>
      </c>
      <c r="D91" s="42"/>
      <c r="E91" s="42"/>
      <c r="F91" s="29" t="str">
        <f>F16</f>
        <v xml:space="preserve"> </v>
      </c>
      <c r="G91" s="42"/>
      <c r="H91" s="42"/>
      <c r="I91" s="34" t="s">
        <v>23</v>
      </c>
      <c r="J91" s="74" t="str">
        <f>IF(J16="","",J16)</f>
        <v>3. 7. 2019</v>
      </c>
      <c r="K91" s="42"/>
      <c r="L91" s="148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8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4" t="s">
        <v>25</v>
      </c>
      <c r="D93" s="42"/>
      <c r="E93" s="42"/>
      <c r="F93" s="29" t="str">
        <f>E19</f>
        <v xml:space="preserve"> </v>
      </c>
      <c r="G93" s="42"/>
      <c r="H93" s="42"/>
      <c r="I93" s="34" t="s">
        <v>30</v>
      </c>
      <c r="J93" s="38" t="str">
        <f>E25</f>
        <v xml:space="preserve"> </v>
      </c>
      <c r="K93" s="42"/>
      <c r="L93" s="148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4" t="s">
        <v>28</v>
      </c>
      <c r="D94" s="42"/>
      <c r="E94" s="42"/>
      <c r="F94" s="29" t="str">
        <f>IF(E22="","",E22)</f>
        <v>Vyplň údaj</v>
      </c>
      <c r="G94" s="42"/>
      <c r="H94" s="42"/>
      <c r="I94" s="34" t="s">
        <v>32</v>
      </c>
      <c r="J94" s="38" t="str">
        <f>E28</f>
        <v xml:space="preserve"> </v>
      </c>
      <c r="K94" s="42"/>
      <c r="L94" s="148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8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11" customFormat="1" ht="29.25" customHeight="1">
      <c r="A96" s="189"/>
      <c r="B96" s="190"/>
      <c r="C96" s="191" t="s">
        <v>239</v>
      </c>
      <c r="D96" s="192" t="s">
        <v>54</v>
      </c>
      <c r="E96" s="192" t="s">
        <v>50</v>
      </c>
      <c r="F96" s="192" t="s">
        <v>51</v>
      </c>
      <c r="G96" s="192" t="s">
        <v>240</v>
      </c>
      <c r="H96" s="192" t="s">
        <v>241</v>
      </c>
      <c r="I96" s="192" t="s">
        <v>242</v>
      </c>
      <c r="J96" s="192" t="s">
        <v>217</v>
      </c>
      <c r="K96" s="193" t="s">
        <v>243</v>
      </c>
      <c r="L96" s="194"/>
      <c r="M96" s="94" t="s">
        <v>19</v>
      </c>
      <c r="N96" s="95" t="s">
        <v>39</v>
      </c>
      <c r="O96" s="95" t="s">
        <v>244</v>
      </c>
      <c r="P96" s="95" t="s">
        <v>245</v>
      </c>
      <c r="Q96" s="95" t="s">
        <v>246</v>
      </c>
      <c r="R96" s="95" t="s">
        <v>247</v>
      </c>
      <c r="S96" s="95" t="s">
        <v>248</v>
      </c>
      <c r="T96" s="96" t="s">
        <v>249</v>
      </c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</row>
    <row r="97" spans="1:63" s="2" customFormat="1" ht="22.8" customHeight="1">
      <c r="A97" s="40"/>
      <c r="B97" s="41"/>
      <c r="C97" s="101" t="s">
        <v>250</v>
      </c>
      <c r="D97" s="42"/>
      <c r="E97" s="42"/>
      <c r="F97" s="42"/>
      <c r="G97" s="42"/>
      <c r="H97" s="42"/>
      <c r="I97" s="42"/>
      <c r="J97" s="195">
        <f>BK97</f>
        <v>0</v>
      </c>
      <c r="K97" s="42"/>
      <c r="L97" s="46"/>
      <c r="M97" s="97"/>
      <c r="N97" s="196"/>
      <c r="O97" s="98"/>
      <c r="P97" s="197">
        <f>P98+P105+P115+P117+P135+P155</f>
        <v>0</v>
      </c>
      <c r="Q97" s="98"/>
      <c r="R97" s="197">
        <f>R98+R105+R115+R117+R135+R155</f>
        <v>0</v>
      </c>
      <c r="S97" s="98"/>
      <c r="T97" s="198">
        <f>T98+T105+T115+T117+T135+T155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68</v>
      </c>
      <c r="AU97" s="19" t="s">
        <v>218</v>
      </c>
      <c r="BK97" s="199">
        <f>BK98+BK105+BK115+BK117+BK135+BK155</f>
        <v>0</v>
      </c>
    </row>
    <row r="98" spans="1:63" s="12" customFormat="1" ht="25.9" customHeight="1">
      <c r="A98" s="12"/>
      <c r="B98" s="200"/>
      <c r="C98" s="201"/>
      <c r="D98" s="202" t="s">
        <v>68</v>
      </c>
      <c r="E98" s="203" t="s">
        <v>3426</v>
      </c>
      <c r="F98" s="203" t="s">
        <v>3663</v>
      </c>
      <c r="G98" s="201"/>
      <c r="H98" s="201"/>
      <c r="I98" s="204"/>
      <c r="J98" s="205">
        <f>BK98</f>
        <v>0</v>
      </c>
      <c r="K98" s="201"/>
      <c r="L98" s="206"/>
      <c r="M98" s="207"/>
      <c r="N98" s="208"/>
      <c r="O98" s="208"/>
      <c r="P98" s="209">
        <f>SUM(P99:P104)</f>
        <v>0</v>
      </c>
      <c r="Q98" s="208"/>
      <c r="R98" s="209">
        <f>SUM(R99:R104)</f>
        <v>0</v>
      </c>
      <c r="S98" s="208"/>
      <c r="T98" s="210">
        <f>SUM(T99:T104)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1" t="s">
        <v>76</v>
      </c>
      <c r="AT98" s="212" t="s">
        <v>68</v>
      </c>
      <c r="AU98" s="212" t="s">
        <v>69</v>
      </c>
      <c r="AY98" s="211" t="s">
        <v>252</v>
      </c>
      <c r="BK98" s="213">
        <f>SUM(BK99:BK104)</f>
        <v>0</v>
      </c>
    </row>
    <row r="99" spans="1:65" s="2" customFormat="1" ht="24.15" customHeight="1">
      <c r="A99" s="40"/>
      <c r="B99" s="41"/>
      <c r="C99" s="216" t="s">
        <v>76</v>
      </c>
      <c r="D99" s="216" t="s">
        <v>254</v>
      </c>
      <c r="E99" s="217" t="s">
        <v>3664</v>
      </c>
      <c r="F99" s="218" t="s">
        <v>3665</v>
      </c>
      <c r="G99" s="219" t="s">
        <v>2648</v>
      </c>
      <c r="H99" s="220">
        <v>1</v>
      </c>
      <c r="I99" s="221"/>
      <c r="J99" s="222">
        <f>ROUND(I99*H99,2)</f>
        <v>0</v>
      </c>
      <c r="K99" s="218" t="s">
        <v>19</v>
      </c>
      <c r="L99" s="46"/>
      <c r="M99" s="223" t="s">
        <v>19</v>
      </c>
      <c r="N99" s="224" t="s">
        <v>40</v>
      </c>
      <c r="O99" s="86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7" t="s">
        <v>90</v>
      </c>
      <c r="AT99" s="227" t="s">
        <v>254</v>
      </c>
      <c r="AU99" s="227" t="s">
        <v>76</v>
      </c>
      <c r="AY99" s="19" t="s">
        <v>252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76</v>
      </c>
      <c r="BK99" s="228">
        <f>ROUND(I99*H99,2)</f>
        <v>0</v>
      </c>
      <c r="BL99" s="19" t="s">
        <v>90</v>
      </c>
      <c r="BM99" s="227" t="s">
        <v>78</v>
      </c>
    </row>
    <row r="100" spans="1:65" s="2" customFormat="1" ht="14.4" customHeight="1">
      <c r="A100" s="40"/>
      <c r="B100" s="41"/>
      <c r="C100" s="216" t="s">
        <v>78</v>
      </c>
      <c r="D100" s="216" t="s">
        <v>254</v>
      </c>
      <c r="E100" s="217" t="s">
        <v>3666</v>
      </c>
      <c r="F100" s="218" t="s">
        <v>3667</v>
      </c>
      <c r="G100" s="219" t="s">
        <v>2648</v>
      </c>
      <c r="H100" s="220">
        <v>4</v>
      </c>
      <c r="I100" s="221"/>
      <c r="J100" s="222">
        <f>ROUND(I100*H100,2)</f>
        <v>0</v>
      </c>
      <c r="K100" s="218" t="s">
        <v>19</v>
      </c>
      <c r="L100" s="46"/>
      <c r="M100" s="223" t="s">
        <v>19</v>
      </c>
      <c r="N100" s="224" t="s">
        <v>40</v>
      </c>
      <c r="O100" s="86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7" t="s">
        <v>90</v>
      </c>
      <c r="AT100" s="227" t="s">
        <v>254</v>
      </c>
      <c r="AU100" s="227" t="s">
        <v>76</v>
      </c>
      <c r="AY100" s="19" t="s">
        <v>252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9" t="s">
        <v>76</v>
      </c>
      <c r="BK100" s="228">
        <f>ROUND(I100*H100,2)</f>
        <v>0</v>
      </c>
      <c r="BL100" s="19" t="s">
        <v>90</v>
      </c>
      <c r="BM100" s="227" t="s">
        <v>90</v>
      </c>
    </row>
    <row r="101" spans="1:65" s="2" customFormat="1" ht="24.15" customHeight="1">
      <c r="A101" s="40"/>
      <c r="B101" s="41"/>
      <c r="C101" s="216" t="s">
        <v>85</v>
      </c>
      <c r="D101" s="216" t="s">
        <v>254</v>
      </c>
      <c r="E101" s="217" t="s">
        <v>3668</v>
      </c>
      <c r="F101" s="218" t="s">
        <v>3669</v>
      </c>
      <c r="G101" s="219" t="s">
        <v>2648</v>
      </c>
      <c r="H101" s="220">
        <v>1</v>
      </c>
      <c r="I101" s="221"/>
      <c r="J101" s="222">
        <f>ROUND(I101*H101,2)</f>
        <v>0</v>
      </c>
      <c r="K101" s="218" t="s">
        <v>19</v>
      </c>
      <c r="L101" s="46"/>
      <c r="M101" s="223" t="s">
        <v>19</v>
      </c>
      <c r="N101" s="224" t="s">
        <v>40</v>
      </c>
      <c r="O101" s="86"/>
      <c r="P101" s="225">
        <f>O101*H101</f>
        <v>0</v>
      </c>
      <c r="Q101" s="225">
        <v>0</v>
      </c>
      <c r="R101" s="225">
        <f>Q101*H101</f>
        <v>0</v>
      </c>
      <c r="S101" s="225">
        <v>0</v>
      </c>
      <c r="T101" s="22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7" t="s">
        <v>90</v>
      </c>
      <c r="AT101" s="227" t="s">
        <v>254</v>
      </c>
      <c r="AU101" s="227" t="s">
        <v>76</v>
      </c>
      <c r="AY101" s="19" t="s">
        <v>252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9" t="s">
        <v>76</v>
      </c>
      <c r="BK101" s="228">
        <f>ROUND(I101*H101,2)</f>
        <v>0</v>
      </c>
      <c r="BL101" s="19" t="s">
        <v>90</v>
      </c>
      <c r="BM101" s="227" t="s">
        <v>284</v>
      </c>
    </row>
    <row r="102" spans="1:65" s="2" customFormat="1" ht="14.4" customHeight="1">
      <c r="A102" s="40"/>
      <c r="B102" s="41"/>
      <c r="C102" s="216" t="s">
        <v>90</v>
      </c>
      <c r="D102" s="216" t="s">
        <v>254</v>
      </c>
      <c r="E102" s="217" t="s">
        <v>3670</v>
      </c>
      <c r="F102" s="218" t="s">
        <v>3671</v>
      </c>
      <c r="G102" s="219" t="s">
        <v>2648</v>
      </c>
      <c r="H102" s="220">
        <v>1</v>
      </c>
      <c r="I102" s="221"/>
      <c r="J102" s="222">
        <f>ROUND(I102*H102,2)</f>
        <v>0</v>
      </c>
      <c r="K102" s="218" t="s">
        <v>19</v>
      </c>
      <c r="L102" s="46"/>
      <c r="M102" s="223" t="s">
        <v>19</v>
      </c>
      <c r="N102" s="224" t="s">
        <v>40</v>
      </c>
      <c r="O102" s="86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7" t="s">
        <v>90</v>
      </c>
      <c r="AT102" s="227" t="s">
        <v>254</v>
      </c>
      <c r="AU102" s="227" t="s">
        <v>76</v>
      </c>
      <c r="AY102" s="19" t="s">
        <v>252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76</v>
      </c>
      <c r="BK102" s="228">
        <f>ROUND(I102*H102,2)</f>
        <v>0</v>
      </c>
      <c r="BL102" s="19" t="s">
        <v>90</v>
      </c>
      <c r="BM102" s="227" t="s">
        <v>288</v>
      </c>
    </row>
    <row r="103" spans="1:65" s="2" customFormat="1" ht="14.4" customHeight="1">
      <c r="A103" s="40"/>
      <c r="B103" s="41"/>
      <c r="C103" s="216" t="s">
        <v>121</v>
      </c>
      <c r="D103" s="216" t="s">
        <v>254</v>
      </c>
      <c r="E103" s="217" t="s">
        <v>3672</v>
      </c>
      <c r="F103" s="218" t="s">
        <v>3673</v>
      </c>
      <c r="G103" s="219" t="s">
        <v>3674</v>
      </c>
      <c r="H103" s="220">
        <v>61</v>
      </c>
      <c r="I103" s="221"/>
      <c r="J103" s="222">
        <f>ROUND(I103*H103,2)</f>
        <v>0</v>
      </c>
      <c r="K103" s="218" t="s">
        <v>19</v>
      </c>
      <c r="L103" s="46"/>
      <c r="M103" s="223" t="s">
        <v>19</v>
      </c>
      <c r="N103" s="224" t="s">
        <v>40</v>
      </c>
      <c r="O103" s="86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7" t="s">
        <v>90</v>
      </c>
      <c r="AT103" s="227" t="s">
        <v>254</v>
      </c>
      <c r="AU103" s="227" t="s">
        <v>76</v>
      </c>
      <c r="AY103" s="19" t="s">
        <v>252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9" t="s">
        <v>76</v>
      </c>
      <c r="BK103" s="228">
        <f>ROUND(I103*H103,2)</f>
        <v>0</v>
      </c>
      <c r="BL103" s="19" t="s">
        <v>90</v>
      </c>
      <c r="BM103" s="227" t="s">
        <v>309</v>
      </c>
    </row>
    <row r="104" spans="1:65" s="2" customFormat="1" ht="14.4" customHeight="1">
      <c r="A104" s="40"/>
      <c r="B104" s="41"/>
      <c r="C104" s="216" t="s">
        <v>284</v>
      </c>
      <c r="D104" s="216" t="s">
        <v>254</v>
      </c>
      <c r="E104" s="217" t="s">
        <v>3675</v>
      </c>
      <c r="F104" s="218" t="s">
        <v>3676</v>
      </c>
      <c r="G104" s="219" t="s">
        <v>3674</v>
      </c>
      <c r="H104" s="220">
        <v>61</v>
      </c>
      <c r="I104" s="221"/>
      <c r="J104" s="222">
        <f>ROUND(I104*H104,2)</f>
        <v>0</v>
      </c>
      <c r="K104" s="218" t="s">
        <v>19</v>
      </c>
      <c r="L104" s="46"/>
      <c r="M104" s="223" t="s">
        <v>19</v>
      </c>
      <c r="N104" s="224" t="s">
        <v>40</v>
      </c>
      <c r="O104" s="86"/>
      <c r="P104" s="225">
        <f>O104*H104</f>
        <v>0</v>
      </c>
      <c r="Q104" s="225">
        <v>0</v>
      </c>
      <c r="R104" s="225">
        <f>Q104*H104</f>
        <v>0</v>
      </c>
      <c r="S104" s="225">
        <v>0</v>
      </c>
      <c r="T104" s="22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7" t="s">
        <v>90</v>
      </c>
      <c r="AT104" s="227" t="s">
        <v>254</v>
      </c>
      <c r="AU104" s="227" t="s">
        <v>76</v>
      </c>
      <c r="AY104" s="19" t="s">
        <v>252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9" t="s">
        <v>76</v>
      </c>
      <c r="BK104" s="228">
        <f>ROUND(I104*H104,2)</f>
        <v>0</v>
      </c>
      <c r="BL104" s="19" t="s">
        <v>90</v>
      </c>
      <c r="BM104" s="227" t="s">
        <v>324</v>
      </c>
    </row>
    <row r="105" spans="1:63" s="12" customFormat="1" ht="25.9" customHeight="1">
      <c r="A105" s="12"/>
      <c r="B105" s="200"/>
      <c r="C105" s="201"/>
      <c r="D105" s="202" t="s">
        <v>68</v>
      </c>
      <c r="E105" s="203" t="s">
        <v>3476</v>
      </c>
      <c r="F105" s="203" t="s">
        <v>3677</v>
      </c>
      <c r="G105" s="201"/>
      <c r="H105" s="201"/>
      <c r="I105" s="204"/>
      <c r="J105" s="205">
        <f>BK105</f>
        <v>0</v>
      </c>
      <c r="K105" s="201"/>
      <c r="L105" s="206"/>
      <c r="M105" s="207"/>
      <c r="N105" s="208"/>
      <c r="O105" s="208"/>
      <c r="P105" s="209">
        <f>SUM(P106:P114)</f>
        <v>0</v>
      </c>
      <c r="Q105" s="208"/>
      <c r="R105" s="209">
        <f>SUM(R106:R114)</f>
        <v>0</v>
      </c>
      <c r="S105" s="208"/>
      <c r="T105" s="210">
        <f>SUM(T106:T114)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11" t="s">
        <v>76</v>
      </c>
      <c r="AT105" s="212" t="s">
        <v>68</v>
      </c>
      <c r="AU105" s="212" t="s">
        <v>69</v>
      </c>
      <c r="AY105" s="211" t="s">
        <v>252</v>
      </c>
      <c r="BK105" s="213">
        <f>SUM(BK106:BK114)</f>
        <v>0</v>
      </c>
    </row>
    <row r="106" spans="1:65" s="2" customFormat="1" ht="14.4" customHeight="1">
      <c r="A106" s="40"/>
      <c r="B106" s="41"/>
      <c r="C106" s="216" t="s">
        <v>291</v>
      </c>
      <c r="D106" s="216" t="s">
        <v>254</v>
      </c>
      <c r="E106" s="217" t="s">
        <v>3678</v>
      </c>
      <c r="F106" s="218" t="s">
        <v>3679</v>
      </c>
      <c r="G106" s="219" t="s">
        <v>2648</v>
      </c>
      <c r="H106" s="220">
        <v>3</v>
      </c>
      <c r="I106" s="221"/>
      <c r="J106" s="222">
        <f>ROUND(I106*H106,2)</f>
        <v>0</v>
      </c>
      <c r="K106" s="218" t="s">
        <v>19</v>
      </c>
      <c r="L106" s="46"/>
      <c r="M106" s="223" t="s">
        <v>19</v>
      </c>
      <c r="N106" s="224" t="s">
        <v>40</v>
      </c>
      <c r="O106" s="86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7" t="s">
        <v>90</v>
      </c>
      <c r="AT106" s="227" t="s">
        <v>254</v>
      </c>
      <c r="AU106" s="227" t="s">
        <v>76</v>
      </c>
      <c r="AY106" s="19" t="s">
        <v>252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9" t="s">
        <v>76</v>
      </c>
      <c r="BK106" s="228">
        <f>ROUND(I106*H106,2)</f>
        <v>0</v>
      </c>
      <c r="BL106" s="19" t="s">
        <v>90</v>
      </c>
      <c r="BM106" s="227" t="s">
        <v>339</v>
      </c>
    </row>
    <row r="107" spans="1:65" s="2" customFormat="1" ht="24.15" customHeight="1">
      <c r="A107" s="40"/>
      <c r="B107" s="41"/>
      <c r="C107" s="216" t="s">
        <v>288</v>
      </c>
      <c r="D107" s="216" t="s">
        <v>254</v>
      </c>
      <c r="E107" s="217" t="s">
        <v>3680</v>
      </c>
      <c r="F107" s="218" t="s">
        <v>3681</v>
      </c>
      <c r="G107" s="219" t="s">
        <v>2648</v>
      </c>
      <c r="H107" s="220">
        <v>4</v>
      </c>
      <c r="I107" s="221"/>
      <c r="J107" s="222">
        <f>ROUND(I107*H107,2)</f>
        <v>0</v>
      </c>
      <c r="K107" s="218" t="s">
        <v>19</v>
      </c>
      <c r="L107" s="46"/>
      <c r="M107" s="223" t="s">
        <v>19</v>
      </c>
      <c r="N107" s="224" t="s">
        <v>40</v>
      </c>
      <c r="O107" s="86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7" t="s">
        <v>90</v>
      </c>
      <c r="AT107" s="227" t="s">
        <v>254</v>
      </c>
      <c r="AU107" s="227" t="s">
        <v>76</v>
      </c>
      <c r="AY107" s="19" t="s">
        <v>252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9" t="s">
        <v>76</v>
      </c>
      <c r="BK107" s="228">
        <f>ROUND(I107*H107,2)</f>
        <v>0</v>
      </c>
      <c r="BL107" s="19" t="s">
        <v>90</v>
      </c>
      <c r="BM107" s="227" t="s">
        <v>349</v>
      </c>
    </row>
    <row r="108" spans="1:65" s="2" customFormat="1" ht="24.15" customHeight="1">
      <c r="A108" s="40"/>
      <c r="B108" s="41"/>
      <c r="C108" s="216" t="s">
        <v>304</v>
      </c>
      <c r="D108" s="216" t="s">
        <v>254</v>
      </c>
      <c r="E108" s="217" t="s">
        <v>3682</v>
      </c>
      <c r="F108" s="218" t="s">
        <v>3683</v>
      </c>
      <c r="G108" s="219" t="s">
        <v>2648</v>
      </c>
      <c r="H108" s="220">
        <v>6</v>
      </c>
      <c r="I108" s="221"/>
      <c r="J108" s="222">
        <f>ROUND(I108*H108,2)</f>
        <v>0</v>
      </c>
      <c r="K108" s="218" t="s">
        <v>19</v>
      </c>
      <c r="L108" s="46"/>
      <c r="M108" s="223" t="s">
        <v>19</v>
      </c>
      <c r="N108" s="224" t="s">
        <v>40</v>
      </c>
      <c r="O108" s="86"/>
      <c r="P108" s="225">
        <f>O108*H108</f>
        <v>0</v>
      </c>
      <c r="Q108" s="225">
        <v>0</v>
      </c>
      <c r="R108" s="225">
        <f>Q108*H108</f>
        <v>0</v>
      </c>
      <c r="S108" s="225">
        <v>0</v>
      </c>
      <c r="T108" s="22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7" t="s">
        <v>90</v>
      </c>
      <c r="AT108" s="227" t="s">
        <v>254</v>
      </c>
      <c r="AU108" s="227" t="s">
        <v>76</v>
      </c>
      <c r="AY108" s="19" t="s">
        <v>252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9" t="s">
        <v>76</v>
      </c>
      <c r="BK108" s="228">
        <f>ROUND(I108*H108,2)</f>
        <v>0</v>
      </c>
      <c r="BL108" s="19" t="s">
        <v>90</v>
      </c>
      <c r="BM108" s="227" t="s">
        <v>360</v>
      </c>
    </row>
    <row r="109" spans="1:65" s="2" customFormat="1" ht="62.7" customHeight="1">
      <c r="A109" s="40"/>
      <c r="B109" s="41"/>
      <c r="C109" s="216" t="s">
        <v>309</v>
      </c>
      <c r="D109" s="216" t="s">
        <v>254</v>
      </c>
      <c r="E109" s="217" t="s">
        <v>3684</v>
      </c>
      <c r="F109" s="218" t="s">
        <v>3685</v>
      </c>
      <c r="G109" s="219" t="s">
        <v>2648</v>
      </c>
      <c r="H109" s="220">
        <v>3</v>
      </c>
      <c r="I109" s="221"/>
      <c r="J109" s="222">
        <f>ROUND(I109*H109,2)</f>
        <v>0</v>
      </c>
      <c r="K109" s="218" t="s">
        <v>19</v>
      </c>
      <c r="L109" s="46"/>
      <c r="M109" s="223" t="s">
        <v>19</v>
      </c>
      <c r="N109" s="224" t="s">
        <v>40</v>
      </c>
      <c r="O109" s="86"/>
      <c r="P109" s="225">
        <f>O109*H109</f>
        <v>0</v>
      </c>
      <c r="Q109" s="225">
        <v>0</v>
      </c>
      <c r="R109" s="225">
        <f>Q109*H109</f>
        <v>0</v>
      </c>
      <c r="S109" s="225">
        <v>0</v>
      </c>
      <c r="T109" s="22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7" t="s">
        <v>90</v>
      </c>
      <c r="AT109" s="227" t="s">
        <v>254</v>
      </c>
      <c r="AU109" s="227" t="s">
        <v>76</v>
      </c>
      <c r="AY109" s="19" t="s">
        <v>252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9" t="s">
        <v>76</v>
      </c>
      <c r="BK109" s="228">
        <f>ROUND(I109*H109,2)</f>
        <v>0</v>
      </c>
      <c r="BL109" s="19" t="s">
        <v>90</v>
      </c>
      <c r="BM109" s="227" t="s">
        <v>377</v>
      </c>
    </row>
    <row r="110" spans="1:65" s="2" customFormat="1" ht="24.15" customHeight="1">
      <c r="A110" s="40"/>
      <c r="B110" s="41"/>
      <c r="C110" s="216" t="s">
        <v>313</v>
      </c>
      <c r="D110" s="216" t="s">
        <v>254</v>
      </c>
      <c r="E110" s="217" t="s">
        <v>3686</v>
      </c>
      <c r="F110" s="218" t="s">
        <v>3687</v>
      </c>
      <c r="G110" s="219" t="s">
        <v>2648</v>
      </c>
      <c r="H110" s="220">
        <v>4</v>
      </c>
      <c r="I110" s="221"/>
      <c r="J110" s="222">
        <f>ROUND(I110*H110,2)</f>
        <v>0</v>
      </c>
      <c r="K110" s="218" t="s">
        <v>19</v>
      </c>
      <c r="L110" s="46"/>
      <c r="M110" s="223" t="s">
        <v>19</v>
      </c>
      <c r="N110" s="224" t="s">
        <v>40</v>
      </c>
      <c r="O110" s="86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7" t="s">
        <v>90</v>
      </c>
      <c r="AT110" s="227" t="s">
        <v>254</v>
      </c>
      <c r="AU110" s="227" t="s">
        <v>76</v>
      </c>
      <c r="AY110" s="19" t="s">
        <v>252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9" t="s">
        <v>76</v>
      </c>
      <c r="BK110" s="228">
        <f>ROUND(I110*H110,2)</f>
        <v>0</v>
      </c>
      <c r="BL110" s="19" t="s">
        <v>90</v>
      </c>
      <c r="BM110" s="227" t="s">
        <v>395</v>
      </c>
    </row>
    <row r="111" spans="1:65" s="2" customFormat="1" ht="14.4" customHeight="1">
      <c r="A111" s="40"/>
      <c r="B111" s="41"/>
      <c r="C111" s="216" t="s">
        <v>324</v>
      </c>
      <c r="D111" s="216" t="s">
        <v>254</v>
      </c>
      <c r="E111" s="217" t="s">
        <v>3688</v>
      </c>
      <c r="F111" s="218" t="s">
        <v>3689</v>
      </c>
      <c r="G111" s="219" t="s">
        <v>2648</v>
      </c>
      <c r="H111" s="220">
        <v>2</v>
      </c>
      <c r="I111" s="221"/>
      <c r="J111" s="222">
        <f>ROUND(I111*H111,2)</f>
        <v>0</v>
      </c>
      <c r="K111" s="218" t="s">
        <v>19</v>
      </c>
      <c r="L111" s="46"/>
      <c r="M111" s="223" t="s">
        <v>19</v>
      </c>
      <c r="N111" s="224" t="s">
        <v>40</v>
      </c>
      <c r="O111" s="86"/>
      <c r="P111" s="225">
        <f>O111*H111</f>
        <v>0</v>
      </c>
      <c r="Q111" s="225">
        <v>0</v>
      </c>
      <c r="R111" s="225">
        <f>Q111*H111</f>
        <v>0</v>
      </c>
      <c r="S111" s="225">
        <v>0</v>
      </c>
      <c r="T111" s="22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7" t="s">
        <v>90</v>
      </c>
      <c r="AT111" s="227" t="s">
        <v>254</v>
      </c>
      <c r="AU111" s="227" t="s">
        <v>76</v>
      </c>
      <c r="AY111" s="19" t="s">
        <v>252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9" t="s">
        <v>76</v>
      </c>
      <c r="BK111" s="228">
        <f>ROUND(I111*H111,2)</f>
        <v>0</v>
      </c>
      <c r="BL111" s="19" t="s">
        <v>90</v>
      </c>
      <c r="BM111" s="227" t="s">
        <v>404</v>
      </c>
    </row>
    <row r="112" spans="1:65" s="2" customFormat="1" ht="14.4" customHeight="1">
      <c r="A112" s="40"/>
      <c r="B112" s="41"/>
      <c r="C112" s="216" t="s">
        <v>334</v>
      </c>
      <c r="D112" s="216" t="s">
        <v>254</v>
      </c>
      <c r="E112" s="217" t="s">
        <v>3690</v>
      </c>
      <c r="F112" s="218" t="s">
        <v>3691</v>
      </c>
      <c r="G112" s="219" t="s">
        <v>2648</v>
      </c>
      <c r="H112" s="220">
        <v>1</v>
      </c>
      <c r="I112" s="221"/>
      <c r="J112" s="222">
        <f>ROUND(I112*H112,2)</f>
        <v>0</v>
      </c>
      <c r="K112" s="218" t="s">
        <v>19</v>
      </c>
      <c r="L112" s="46"/>
      <c r="M112" s="223" t="s">
        <v>19</v>
      </c>
      <c r="N112" s="224" t="s">
        <v>40</v>
      </c>
      <c r="O112" s="86"/>
      <c r="P112" s="225">
        <f>O112*H112</f>
        <v>0</v>
      </c>
      <c r="Q112" s="225">
        <v>0</v>
      </c>
      <c r="R112" s="225">
        <f>Q112*H112</f>
        <v>0</v>
      </c>
      <c r="S112" s="225">
        <v>0</v>
      </c>
      <c r="T112" s="22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7" t="s">
        <v>90</v>
      </c>
      <c r="AT112" s="227" t="s">
        <v>254</v>
      </c>
      <c r="AU112" s="227" t="s">
        <v>76</v>
      </c>
      <c r="AY112" s="19" t="s">
        <v>252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9" t="s">
        <v>76</v>
      </c>
      <c r="BK112" s="228">
        <f>ROUND(I112*H112,2)</f>
        <v>0</v>
      </c>
      <c r="BL112" s="19" t="s">
        <v>90</v>
      </c>
      <c r="BM112" s="227" t="s">
        <v>417</v>
      </c>
    </row>
    <row r="113" spans="1:65" s="2" customFormat="1" ht="14.4" customHeight="1">
      <c r="A113" s="40"/>
      <c r="B113" s="41"/>
      <c r="C113" s="216" t="s">
        <v>339</v>
      </c>
      <c r="D113" s="216" t="s">
        <v>254</v>
      </c>
      <c r="E113" s="217" t="s">
        <v>3692</v>
      </c>
      <c r="F113" s="218" t="s">
        <v>3693</v>
      </c>
      <c r="G113" s="219" t="s">
        <v>2648</v>
      </c>
      <c r="H113" s="220">
        <v>1</v>
      </c>
      <c r="I113" s="221"/>
      <c r="J113" s="222">
        <f>ROUND(I113*H113,2)</f>
        <v>0</v>
      </c>
      <c r="K113" s="218" t="s">
        <v>19</v>
      </c>
      <c r="L113" s="46"/>
      <c r="M113" s="223" t="s">
        <v>19</v>
      </c>
      <c r="N113" s="224" t="s">
        <v>40</v>
      </c>
      <c r="O113" s="86"/>
      <c r="P113" s="225">
        <f>O113*H113</f>
        <v>0</v>
      </c>
      <c r="Q113" s="225">
        <v>0</v>
      </c>
      <c r="R113" s="225">
        <f>Q113*H113</f>
        <v>0</v>
      </c>
      <c r="S113" s="225">
        <v>0</v>
      </c>
      <c r="T113" s="22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7" t="s">
        <v>90</v>
      </c>
      <c r="AT113" s="227" t="s">
        <v>254</v>
      </c>
      <c r="AU113" s="227" t="s">
        <v>76</v>
      </c>
      <c r="AY113" s="19" t="s">
        <v>252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9" t="s">
        <v>76</v>
      </c>
      <c r="BK113" s="228">
        <f>ROUND(I113*H113,2)</f>
        <v>0</v>
      </c>
      <c r="BL113" s="19" t="s">
        <v>90</v>
      </c>
      <c r="BM113" s="227" t="s">
        <v>425</v>
      </c>
    </row>
    <row r="114" spans="1:65" s="2" customFormat="1" ht="14.4" customHeight="1">
      <c r="A114" s="40"/>
      <c r="B114" s="41"/>
      <c r="C114" s="216" t="s">
        <v>8</v>
      </c>
      <c r="D114" s="216" t="s">
        <v>254</v>
      </c>
      <c r="E114" s="217" t="s">
        <v>3694</v>
      </c>
      <c r="F114" s="218" t="s">
        <v>3695</v>
      </c>
      <c r="G114" s="219" t="s">
        <v>2648</v>
      </c>
      <c r="H114" s="220">
        <v>1</v>
      </c>
      <c r="I114" s="221"/>
      <c r="J114" s="222">
        <f>ROUND(I114*H114,2)</f>
        <v>0</v>
      </c>
      <c r="K114" s="218" t="s">
        <v>19</v>
      </c>
      <c r="L114" s="46"/>
      <c r="M114" s="223" t="s">
        <v>19</v>
      </c>
      <c r="N114" s="224" t="s">
        <v>40</v>
      </c>
      <c r="O114" s="86"/>
      <c r="P114" s="225">
        <f>O114*H114</f>
        <v>0</v>
      </c>
      <c r="Q114" s="225">
        <v>0</v>
      </c>
      <c r="R114" s="225">
        <f>Q114*H114</f>
        <v>0</v>
      </c>
      <c r="S114" s="225">
        <v>0</v>
      </c>
      <c r="T114" s="22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7" t="s">
        <v>90</v>
      </c>
      <c r="AT114" s="227" t="s">
        <v>254</v>
      </c>
      <c r="AU114" s="227" t="s">
        <v>76</v>
      </c>
      <c r="AY114" s="19" t="s">
        <v>252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9" t="s">
        <v>76</v>
      </c>
      <c r="BK114" s="228">
        <f>ROUND(I114*H114,2)</f>
        <v>0</v>
      </c>
      <c r="BL114" s="19" t="s">
        <v>90</v>
      </c>
      <c r="BM114" s="227" t="s">
        <v>433</v>
      </c>
    </row>
    <row r="115" spans="1:63" s="12" customFormat="1" ht="25.9" customHeight="1">
      <c r="A115" s="12"/>
      <c r="B115" s="200"/>
      <c r="C115" s="201"/>
      <c r="D115" s="202" t="s">
        <v>68</v>
      </c>
      <c r="E115" s="203" t="s">
        <v>3519</v>
      </c>
      <c r="F115" s="203" t="s">
        <v>3696</v>
      </c>
      <c r="G115" s="201"/>
      <c r="H115" s="201"/>
      <c r="I115" s="204"/>
      <c r="J115" s="205">
        <f>BK115</f>
        <v>0</v>
      </c>
      <c r="K115" s="201"/>
      <c r="L115" s="206"/>
      <c r="M115" s="207"/>
      <c r="N115" s="208"/>
      <c r="O115" s="208"/>
      <c r="P115" s="209">
        <f>P116</f>
        <v>0</v>
      </c>
      <c r="Q115" s="208"/>
      <c r="R115" s="209">
        <f>R116</f>
        <v>0</v>
      </c>
      <c r="S115" s="208"/>
      <c r="T115" s="210">
        <f>T116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11" t="s">
        <v>76</v>
      </c>
      <c r="AT115" s="212" t="s">
        <v>68</v>
      </c>
      <c r="AU115" s="212" t="s">
        <v>69</v>
      </c>
      <c r="AY115" s="211" t="s">
        <v>252</v>
      </c>
      <c r="BK115" s="213">
        <f>BK116</f>
        <v>0</v>
      </c>
    </row>
    <row r="116" spans="1:65" s="2" customFormat="1" ht="37.8" customHeight="1">
      <c r="A116" s="40"/>
      <c r="B116" s="41"/>
      <c r="C116" s="216" t="s">
        <v>349</v>
      </c>
      <c r="D116" s="216" t="s">
        <v>254</v>
      </c>
      <c r="E116" s="217" t="s">
        <v>3697</v>
      </c>
      <c r="F116" s="218" t="s">
        <v>3698</v>
      </c>
      <c r="G116" s="219" t="s">
        <v>2648</v>
      </c>
      <c r="H116" s="220">
        <v>1</v>
      </c>
      <c r="I116" s="221"/>
      <c r="J116" s="222">
        <f>ROUND(I116*H116,2)</f>
        <v>0</v>
      </c>
      <c r="K116" s="218" t="s">
        <v>19</v>
      </c>
      <c r="L116" s="46"/>
      <c r="M116" s="223" t="s">
        <v>19</v>
      </c>
      <c r="N116" s="224" t="s">
        <v>40</v>
      </c>
      <c r="O116" s="86"/>
      <c r="P116" s="225">
        <f>O116*H116</f>
        <v>0</v>
      </c>
      <c r="Q116" s="225">
        <v>0</v>
      </c>
      <c r="R116" s="225">
        <f>Q116*H116</f>
        <v>0</v>
      </c>
      <c r="S116" s="225">
        <v>0</v>
      </c>
      <c r="T116" s="22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7" t="s">
        <v>90</v>
      </c>
      <c r="AT116" s="227" t="s">
        <v>254</v>
      </c>
      <c r="AU116" s="227" t="s">
        <v>76</v>
      </c>
      <c r="AY116" s="19" t="s">
        <v>252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9" t="s">
        <v>76</v>
      </c>
      <c r="BK116" s="228">
        <f>ROUND(I116*H116,2)</f>
        <v>0</v>
      </c>
      <c r="BL116" s="19" t="s">
        <v>90</v>
      </c>
      <c r="BM116" s="227" t="s">
        <v>441</v>
      </c>
    </row>
    <row r="117" spans="1:63" s="12" customFormat="1" ht="25.9" customHeight="1">
      <c r="A117" s="12"/>
      <c r="B117" s="200"/>
      <c r="C117" s="201"/>
      <c r="D117" s="202" t="s">
        <v>68</v>
      </c>
      <c r="E117" s="203" t="s">
        <v>3542</v>
      </c>
      <c r="F117" s="203" t="s">
        <v>2786</v>
      </c>
      <c r="G117" s="201"/>
      <c r="H117" s="201"/>
      <c r="I117" s="204"/>
      <c r="J117" s="205">
        <f>BK117</f>
        <v>0</v>
      </c>
      <c r="K117" s="201"/>
      <c r="L117" s="206"/>
      <c r="M117" s="207"/>
      <c r="N117" s="208"/>
      <c r="O117" s="208"/>
      <c r="P117" s="209">
        <f>SUM(P118:P134)</f>
        <v>0</v>
      </c>
      <c r="Q117" s="208"/>
      <c r="R117" s="209">
        <f>SUM(R118:R134)</f>
        <v>0</v>
      </c>
      <c r="S117" s="208"/>
      <c r="T117" s="210">
        <f>SUM(T118:T134)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11" t="s">
        <v>76</v>
      </c>
      <c r="AT117" s="212" t="s">
        <v>68</v>
      </c>
      <c r="AU117" s="212" t="s">
        <v>69</v>
      </c>
      <c r="AY117" s="211" t="s">
        <v>252</v>
      </c>
      <c r="BK117" s="213">
        <f>SUM(BK118:BK134)</f>
        <v>0</v>
      </c>
    </row>
    <row r="118" spans="1:65" s="2" customFormat="1" ht="14.4" customHeight="1">
      <c r="A118" s="40"/>
      <c r="B118" s="41"/>
      <c r="C118" s="216" t="s">
        <v>353</v>
      </c>
      <c r="D118" s="216" t="s">
        <v>254</v>
      </c>
      <c r="E118" s="217" t="s">
        <v>3699</v>
      </c>
      <c r="F118" s="218" t="s">
        <v>3700</v>
      </c>
      <c r="G118" s="219" t="s">
        <v>346</v>
      </c>
      <c r="H118" s="220">
        <v>20</v>
      </c>
      <c r="I118" s="221"/>
      <c r="J118" s="222">
        <f>ROUND(I118*H118,2)</f>
        <v>0</v>
      </c>
      <c r="K118" s="218" t="s">
        <v>19</v>
      </c>
      <c r="L118" s="46"/>
      <c r="M118" s="223" t="s">
        <v>19</v>
      </c>
      <c r="N118" s="224" t="s">
        <v>40</v>
      </c>
      <c r="O118" s="86"/>
      <c r="P118" s="225">
        <f>O118*H118</f>
        <v>0</v>
      </c>
      <c r="Q118" s="225">
        <v>0</v>
      </c>
      <c r="R118" s="225">
        <f>Q118*H118</f>
        <v>0</v>
      </c>
      <c r="S118" s="225">
        <v>0</v>
      </c>
      <c r="T118" s="22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7" t="s">
        <v>90</v>
      </c>
      <c r="AT118" s="227" t="s">
        <v>254</v>
      </c>
      <c r="AU118" s="227" t="s">
        <v>76</v>
      </c>
      <c r="AY118" s="19" t="s">
        <v>252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9" t="s">
        <v>76</v>
      </c>
      <c r="BK118" s="228">
        <f>ROUND(I118*H118,2)</f>
        <v>0</v>
      </c>
      <c r="BL118" s="19" t="s">
        <v>90</v>
      </c>
      <c r="BM118" s="227" t="s">
        <v>449</v>
      </c>
    </row>
    <row r="119" spans="1:65" s="2" customFormat="1" ht="14.4" customHeight="1">
      <c r="A119" s="40"/>
      <c r="B119" s="41"/>
      <c r="C119" s="216" t="s">
        <v>360</v>
      </c>
      <c r="D119" s="216" t="s">
        <v>254</v>
      </c>
      <c r="E119" s="217" t="s">
        <v>3701</v>
      </c>
      <c r="F119" s="218" t="s">
        <v>3702</v>
      </c>
      <c r="G119" s="219" t="s">
        <v>346</v>
      </c>
      <c r="H119" s="220">
        <v>190</v>
      </c>
      <c r="I119" s="221"/>
      <c r="J119" s="222">
        <f>ROUND(I119*H119,2)</f>
        <v>0</v>
      </c>
      <c r="K119" s="218" t="s">
        <v>19</v>
      </c>
      <c r="L119" s="46"/>
      <c r="M119" s="223" t="s">
        <v>19</v>
      </c>
      <c r="N119" s="224" t="s">
        <v>40</v>
      </c>
      <c r="O119" s="86"/>
      <c r="P119" s="225">
        <f>O119*H119</f>
        <v>0</v>
      </c>
      <c r="Q119" s="225">
        <v>0</v>
      </c>
      <c r="R119" s="225">
        <f>Q119*H119</f>
        <v>0</v>
      </c>
      <c r="S119" s="225">
        <v>0</v>
      </c>
      <c r="T119" s="22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7" t="s">
        <v>90</v>
      </c>
      <c r="AT119" s="227" t="s">
        <v>254</v>
      </c>
      <c r="AU119" s="227" t="s">
        <v>76</v>
      </c>
      <c r="AY119" s="19" t="s">
        <v>252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9" t="s">
        <v>76</v>
      </c>
      <c r="BK119" s="228">
        <f>ROUND(I119*H119,2)</f>
        <v>0</v>
      </c>
      <c r="BL119" s="19" t="s">
        <v>90</v>
      </c>
      <c r="BM119" s="227" t="s">
        <v>457</v>
      </c>
    </row>
    <row r="120" spans="1:65" s="2" customFormat="1" ht="14.4" customHeight="1">
      <c r="A120" s="40"/>
      <c r="B120" s="41"/>
      <c r="C120" s="216" t="s">
        <v>366</v>
      </c>
      <c r="D120" s="216" t="s">
        <v>254</v>
      </c>
      <c r="E120" s="217" t="s">
        <v>3703</v>
      </c>
      <c r="F120" s="218" t="s">
        <v>3704</v>
      </c>
      <c r="G120" s="219" t="s">
        <v>346</v>
      </c>
      <c r="H120" s="220">
        <v>10</v>
      </c>
      <c r="I120" s="221"/>
      <c r="J120" s="222">
        <f>ROUND(I120*H120,2)</f>
        <v>0</v>
      </c>
      <c r="K120" s="218" t="s">
        <v>19</v>
      </c>
      <c r="L120" s="46"/>
      <c r="M120" s="223" t="s">
        <v>19</v>
      </c>
      <c r="N120" s="224" t="s">
        <v>40</v>
      </c>
      <c r="O120" s="86"/>
      <c r="P120" s="225">
        <f>O120*H120</f>
        <v>0</v>
      </c>
      <c r="Q120" s="225">
        <v>0</v>
      </c>
      <c r="R120" s="225">
        <f>Q120*H120</f>
        <v>0</v>
      </c>
      <c r="S120" s="225">
        <v>0</v>
      </c>
      <c r="T120" s="22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7" t="s">
        <v>90</v>
      </c>
      <c r="AT120" s="227" t="s">
        <v>254</v>
      </c>
      <c r="AU120" s="227" t="s">
        <v>76</v>
      </c>
      <c r="AY120" s="19" t="s">
        <v>252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9" t="s">
        <v>76</v>
      </c>
      <c r="BK120" s="228">
        <f>ROUND(I120*H120,2)</f>
        <v>0</v>
      </c>
      <c r="BL120" s="19" t="s">
        <v>90</v>
      </c>
      <c r="BM120" s="227" t="s">
        <v>465</v>
      </c>
    </row>
    <row r="121" spans="1:65" s="2" customFormat="1" ht="24.15" customHeight="1">
      <c r="A121" s="40"/>
      <c r="B121" s="41"/>
      <c r="C121" s="216" t="s">
        <v>377</v>
      </c>
      <c r="D121" s="216" t="s">
        <v>254</v>
      </c>
      <c r="E121" s="217" t="s">
        <v>3705</v>
      </c>
      <c r="F121" s="218" t="s">
        <v>3706</v>
      </c>
      <c r="G121" s="219" t="s">
        <v>346</v>
      </c>
      <c r="H121" s="220">
        <v>80</v>
      </c>
      <c r="I121" s="221"/>
      <c r="J121" s="222">
        <f>ROUND(I121*H121,2)</f>
        <v>0</v>
      </c>
      <c r="K121" s="218" t="s">
        <v>19</v>
      </c>
      <c r="L121" s="46"/>
      <c r="M121" s="223" t="s">
        <v>19</v>
      </c>
      <c r="N121" s="224" t="s">
        <v>40</v>
      </c>
      <c r="O121" s="86"/>
      <c r="P121" s="225">
        <f>O121*H121</f>
        <v>0</v>
      </c>
      <c r="Q121" s="225">
        <v>0</v>
      </c>
      <c r="R121" s="225">
        <f>Q121*H121</f>
        <v>0</v>
      </c>
      <c r="S121" s="225">
        <v>0</v>
      </c>
      <c r="T121" s="22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7" t="s">
        <v>90</v>
      </c>
      <c r="AT121" s="227" t="s">
        <v>254</v>
      </c>
      <c r="AU121" s="227" t="s">
        <v>76</v>
      </c>
      <c r="AY121" s="19" t="s">
        <v>252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9" t="s">
        <v>76</v>
      </c>
      <c r="BK121" s="228">
        <f>ROUND(I121*H121,2)</f>
        <v>0</v>
      </c>
      <c r="BL121" s="19" t="s">
        <v>90</v>
      </c>
      <c r="BM121" s="227" t="s">
        <v>477</v>
      </c>
    </row>
    <row r="122" spans="1:65" s="2" customFormat="1" ht="24.15" customHeight="1">
      <c r="A122" s="40"/>
      <c r="B122" s="41"/>
      <c r="C122" s="216" t="s">
        <v>7</v>
      </c>
      <c r="D122" s="216" t="s">
        <v>254</v>
      </c>
      <c r="E122" s="217" t="s">
        <v>3707</v>
      </c>
      <c r="F122" s="218" t="s">
        <v>3708</v>
      </c>
      <c r="G122" s="219" t="s">
        <v>346</v>
      </c>
      <c r="H122" s="220">
        <v>6</v>
      </c>
      <c r="I122" s="221"/>
      <c r="J122" s="222">
        <f>ROUND(I122*H122,2)</f>
        <v>0</v>
      </c>
      <c r="K122" s="218" t="s">
        <v>19</v>
      </c>
      <c r="L122" s="46"/>
      <c r="M122" s="223" t="s">
        <v>19</v>
      </c>
      <c r="N122" s="224" t="s">
        <v>40</v>
      </c>
      <c r="O122" s="86"/>
      <c r="P122" s="225">
        <f>O122*H122</f>
        <v>0</v>
      </c>
      <c r="Q122" s="225">
        <v>0</v>
      </c>
      <c r="R122" s="225">
        <f>Q122*H122</f>
        <v>0</v>
      </c>
      <c r="S122" s="225">
        <v>0</v>
      </c>
      <c r="T122" s="22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7" t="s">
        <v>90</v>
      </c>
      <c r="AT122" s="227" t="s">
        <v>254</v>
      </c>
      <c r="AU122" s="227" t="s">
        <v>76</v>
      </c>
      <c r="AY122" s="19" t="s">
        <v>252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9" t="s">
        <v>76</v>
      </c>
      <c r="BK122" s="228">
        <f>ROUND(I122*H122,2)</f>
        <v>0</v>
      </c>
      <c r="BL122" s="19" t="s">
        <v>90</v>
      </c>
      <c r="BM122" s="227" t="s">
        <v>490</v>
      </c>
    </row>
    <row r="123" spans="1:65" s="2" customFormat="1" ht="14.4" customHeight="1">
      <c r="A123" s="40"/>
      <c r="B123" s="41"/>
      <c r="C123" s="216" t="s">
        <v>395</v>
      </c>
      <c r="D123" s="216" t="s">
        <v>254</v>
      </c>
      <c r="E123" s="217" t="s">
        <v>3709</v>
      </c>
      <c r="F123" s="218" t="s">
        <v>3710</v>
      </c>
      <c r="G123" s="219" t="s">
        <v>346</v>
      </c>
      <c r="H123" s="220">
        <v>20</v>
      </c>
      <c r="I123" s="221"/>
      <c r="J123" s="222">
        <f>ROUND(I123*H123,2)</f>
        <v>0</v>
      </c>
      <c r="K123" s="218" t="s">
        <v>19</v>
      </c>
      <c r="L123" s="46"/>
      <c r="M123" s="223" t="s">
        <v>19</v>
      </c>
      <c r="N123" s="224" t="s">
        <v>40</v>
      </c>
      <c r="O123" s="86"/>
      <c r="P123" s="225">
        <f>O123*H123</f>
        <v>0</v>
      </c>
      <c r="Q123" s="225">
        <v>0</v>
      </c>
      <c r="R123" s="225">
        <f>Q123*H123</f>
        <v>0</v>
      </c>
      <c r="S123" s="225">
        <v>0</v>
      </c>
      <c r="T123" s="22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7" t="s">
        <v>90</v>
      </c>
      <c r="AT123" s="227" t="s">
        <v>254</v>
      </c>
      <c r="AU123" s="227" t="s">
        <v>76</v>
      </c>
      <c r="AY123" s="19" t="s">
        <v>252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9" t="s">
        <v>76</v>
      </c>
      <c r="BK123" s="228">
        <f>ROUND(I123*H123,2)</f>
        <v>0</v>
      </c>
      <c r="BL123" s="19" t="s">
        <v>90</v>
      </c>
      <c r="BM123" s="227" t="s">
        <v>559</v>
      </c>
    </row>
    <row r="124" spans="1:65" s="2" customFormat="1" ht="14.4" customHeight="1">
      <c r="A124" s="40"/>
      <c r="B124" s="41"/>
      <c r="C124" s="216" t="s">
        <v>399</v>
      </c>
      <c r="D124" s="216" t="s">
        <v>254</v>
      </c>
      <c r="E124" s="217" t="s">
        <v>3711</v>
      </c>
      <c r="F124" s="218" t="s">
        <v>3712</v>
      </c>
      <c r="G124" s="219" t="s">
        <v>346</v>
      </c>
      <c r="H124" s="220">
        <v>380</v>
      </c>
      <c r="I124" s="221"/>
      <c r="J124" s="222">
        <f>ROUND(I124*H124,2)</f>
        <v>0</v>
      </c>
      <c r="K124" s="218" t="s">
        <v>19</v>
      </c>
      <c r="L124" s="46"/>
      <c r="M124" s="223" t="s">
        <v>19</v>
      </c>
      <c r="N124" s="224" t="s">
        <v>40</v>
      </c>
      <c r="O124" s="86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7" t="s">
        <v>90</v>
      </c>
      <c r="AT124" s="227" t="s">
        <v>254</v>
      </c>
      <c r="AU124" s="227" t="s">
        <v>76</v>
      </c>
      <c r="AY124" s="19" t="s">
        <v>252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9" t="s">
        <v>76</v>
      </c>
      <c r="BK124" s="228">
        <f>ROUND(I124*H124,2)</f>
        <v>0</v>
      </c>
      <c r="BL124" s="19" t="s">
        <v>90</v>
      </c>
      <c r="BM124" s="227" t="s">
        <v>612</v>
      </c>
    </row>
    <row r="125" spans="1:65" s="2" customFormat="1" ht="14.4" customHeight="1">
      <c r="A125" s="40"/>
      <c r="B125" s="41"/>
      <c r="C125" s="216" t="s">
        <v>404</v>
      </c>
      <c r="D125" s="216" t="s">
        <v>254</v>
      </c>
      <c r="E125" s="217" t="s">
        <v>3713</v>
      </c>
      <c r="F125" s="218" t="s">
        <v>3714</v>
      </c>
      <c r="G125" s="219" t="s">
        <v>346</v>
      </c>
      <c r="H125" s="220">
        <v>55</v>
      </c>
      <c r="I125" s="221"/>
      <c r="J125" s="222">
        <f>ROUND(I125*H125,2)</f>
        <v>0</v>
      </c>
      <c r="K125" s="218" t="s">
        <v>19</v>
      </c>
      <c r="L125" s="46"/>
      <c r="M125" s="223" t="s">
        <v>19</v>
      </c>
      <c r="N125" s="224" t="s">
        <v>40</v>
      </c>
      <c r="O125" s="86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7" t="s">
        <v>90</v>
      </c>
      <c r="AT125" s="227" t="s">
        <v>254</v>
      </c>
      <c r="AU125" s="227" t="s">
        <v>76</v>
      </c>
      <c r="AY125" s="19" t="s">
        <v>252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9" t="s">
        <v>76</v>
      </c>
      <c r="BK125" s="228">
        <f>ROUND(I125*H125,2)</f>
        <v>0</v>
      </c>
      <c r="BL125" s="19" t="s">
        <v>90</v>
      </c>
      <c r="BM125" s="227" t="s">
        <v>622</v>
      </c>
    </row>
    <row r="126" spans="1:65" s="2" customFormat="1" ht="14.4" customHeight="1">
      <c r="A126" s="40"/>
      <c r="B126" s="41"/>
      <c r="C126" s="216" t="s">
        <v>410</v>
      </c>
      <c r="D126" s="216" t="s">
        <v>254</v>
      </c>
      <c r="E126" s="217" t="s">
        <v>3715</v>
      </c>
      <c r="F126" s="218" t="s">
        <v>3716</v>
      </c>
      <c r="G126" s="219" t="s">
        <v>346</v>
      </c>
      <c r="H126" s="220">
        <v>335</v>
      </c>
      <c r="I126" s="221"/>
      <c r="J126" s="222">
        <f>ROUND(I126*H126,2)</f>
        <v>0</v>
      </c>
      <c r="K126" s="218" t="s">
        <v>19</v>
      </c>
      <c r="L126" s="46"/>
      <c r="M126" s="223" t="s">
        <v>19</v>
      </c>
      <c r="N126" s="224" t="s">
        <v>40</v>
      </c>
      <c r="O126" s="86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7" t="s">
        <v>90</v>
      </c>
      <c r="AT126" s="227" t="s">
        <v>254</v>
      </c>
      <c r="AU126" s="227" t="s">
        <v>76</v>
      </c>
      <c r="AY126" s="19" t="s">
        <v>252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9" t="s">
        <v>76</v>
      </c>
      <c r="BK126" s="228">
        <f>ROUND(I126*H126,2)</f>
        <v>0</v>
      </c>
      <c r="BL126" s="19" t="s">
        <v>90</v>
      </c>
      <c r="BM126" s="227" t="s">
        <v>631</v>
      </c>
    </row>
    <row r="127" spans="1:65" s="2" customFormat="1" ht="14.4" customHeight="1">
      <c r="A127" s="40"/>
      <c r="B127" s="41"/>
      <c r="C127" s="216" t="s">
        <v>417</v>
      </c>
      <c r="D127" s="216" t="s">
        <v>254</v>
      </c>
      <c r="E127" s="217" t="s">
        <v>3717</v>
      </c>
      <c r="F127" s="218" t="s">
        <v>3718</v>
      </c>
      <c r="G127" s="219" t="s">
        <v>346</v>
      </c>
      <c r="H127" s="220">
        <v>10</v>
      </c>
      <c r="I127" s="221"/>
      <c r="J127" s="222">
        <f>ROUND(I127*H127,2)</f>
        <v>0</v>
      </c>
      <c r="K127" s="218" t="s">
        <v>19</v>
      </c>
      <c r="L127" s="46"/>
      <c r="M127" s="223" t="s">
        <v>19</v>
      </c>
      <c r="N127" s="224" t="s">
        <v>40</v>
      </c>
      <c r="O127" s="86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7" t="s">
        <v>90</v>
      </c>
      <c r="AT127" s="227" t="s">
        <v>254</v>
      </c>
      <c r="AU127" s="227" t="s">
        <v>76</v>
      </c>
      <c r="AY127" s="19" t="s">
        <v>252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9" t="s">
        <v>76</v>
      </c>
      <c r="BK127" s="228">
        <f>ROUND(I127*H127,2)</f>
        <v>0</v>
      </c>
      <c r="BL127" s="19" t="s">
        <v>90</v>
      </c>
      <c r="BM127" s="227" t="s">
        <v>666</v>
      </c>
    </row>
    <row r="128" spans="1:65" s="2" customFormat="1" ht="14.4" customHeight="1">
      <c r="A128" s="40"/>
      <c r="B128" s="41"/>
      <c r="C128" s="216" t="s">
        <v>421</v>
      </c>
      <c r="D128" s="216" t="s">
        <v>254</v>
      </c>
      <c r="E128" s="217" t="s">
        <v>3719</v>
      </c>
      <c r="F128" s="218" t="s">
        <v>3720</v>
      </c>
      <c r="G128" s="219" t="s">
        <v>346</v>
      </c>
      <c r="H128" s="220">
        <v>380</v>
      </c>
      <c r="I128" s="221"/>
      <c r="J128" s="222">
        <f>ROUND(I128*H128,2)</f>
        <v>0</v>
      </c>
      <c r="K128" s="218" t="s">
        <v>19</v>
      </c>
      <c r="L128" s="46"/>
      <c r="M128" s="223" t="s">
        <v>19</v>
      </c>
      <c r="N128" s="224" t="s">
        <v>40</v>
      </c>
      <c r="O128" s="86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7" t="s">
        <v>90</v>
      </c>
      <c r="AT128" s="227" t="s">
        <v>254</v>
      </c>
      <c r="AU128" s="227" t="s">
        <v>76</v>
      </c>
      <c r="AY128" s="19" t="s">
        <v>252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9" t="s">
        <v>76</v>
      </c>
      <c r="BK128" s="228">
        <f>ROUND(I128*H128,2)</f>
        <v>0</v>
      </c>
      <c r="BL128" s="19" t="s">
        <v>90</v>
      </c>
      <c r="BM128" s="227" t="s">
        <v>675</v>
      </c>
    </row>
    <row r="129" spans="1:65" s="2" customFormat="1" ht="14.4" customHeight="1">
      <c r="A129" s="40"/>
      <c r="B129" s="41"/>
      <c r="C129" s="216" t="s">
        <v>425</v>
      </c>
      <c r="D129" s="216" t="s">
        <v>254</v>
      </c>
      <c r="E129" s="217" t="s">
        <v>3721</v>
      </c>
      <c r="F129" s="218" t="s">
        <v>3722</v>
      </c>
      <c r="G129" s="219" t="s">
        <v>346</v>
      </c>
      <c r="H129" s="220">
        <v>720</v>
      </c>
      <c r="I129" s="221"/>
      <c r="J129" s="222">
        <f>ROUND(I129*H129,2)</f>
        <v>0</v>
      </c>
      <c r="K129" s="218" t="s">
        <v>19</v>
      </c>
      <c r="L129" s="46"/>
      <c r="M129" s="223" t="s">
        <v>19</v>
      </c>
      <c r="N129" s="224" t="s">
        <v>40</v>
      </c>
      <c r="O129" s="86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7" t="s">
        <v>90</v>
      </c>
      <c r="AT129" s="227" t="s">
        <v>254</v>
      </c>
      <c r="AU129" s="227" t="s">
        <v>76</v>
      </c>
      <c r="AY129" s="19" t="s">
        <v>252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9" t="s">
        <v>76</v>
      </c>
      <c r="BK129" s="228">
        <f>ROUND(I129*H129,2)</f>
        <v>0</v>
      </c>
      <c r="BL129" s="19" t="s">
        <v>90</v>
      </c>
      <c r="BM129" s="227" t="s">
        <v>692</v>
      </c>
    </row>
    <row r="130" spans="1:65" s="2" customFormat="1" ht="14.4" customHeight="1">
      <c r="A130" s="40"/>
      <c r="B130" s="41"/>
      <c r="C130" s="216" t="s">
        <v>429</v>
      </c>
      <c r="D130" s="216" t="s">
        <v>254</v>
      </c>
      <c r="E130" s="217" t="s">
        <v>3723</v>
      </c>
      <c r="F130" s="218" t="s">
        <v>3724</v>
      </c>
      <c r="G130" s="219" t="s">
        <v>346</v>
      </c>
      <c r="H130" s="220">
        <v>45</v>
      </c>
      <c r="I130" s="221"/>
      <c r="J130" s="222">
        <f>ROUND(I130*H130,2)</f>
        <v>0</v>
      </c>
      <c r="K130" s="218" t="s">
        <v>19</v>
      </c>
      <c r="L130" s="46"/>
      <c r="M130" s="223" t="s">
        <v>19</v>
      </c>
      <c r="N130" s="224" t="s">
        <v>40</v>
      </c>
      <c r="O130" s="86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7" t="s">
        <v>90</v>
      </c>
      <c r="AT130" s="227" t="s">
        <v>254</v>
      </c>
      <c r="AU130" s="227" t="s">
        <v>76</v>
      </c>
      <c r="AY130" s="19" t="s">
        <v>252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9" t="s">
        <v>76</v>
      </c>
      <c r="BK130" s="228">
        <f>ROUND(I130*H130,2)</f>
        <v>0</v>
      </c>
      <c r="BL130" s="19" t="s">
        <v>90</v>
      </c>
      <c r="BM130" s="227" t="s">
        <v>705</v>
      </c>
    </row>
    <row r="131" spans="1:65" s="2" customFormat="1" ht="14.4" customHeight="1">
      <c r="A131" s="40"/>
      <c r="B131" s="41"/>
      <c r="C131" s="216" t="s">
        <v>433</v>
      </c>
      <c r="D131" s="216" t="s">
        <v>254</v>
      </c>
      <c r="E131" s="217" t="s">
        <v>3725</v>
      </c>
      <c r="F131" s="218" t="s">
        <v>3726</v>
      </c>
      <c r="G131" s="219" t="s">
        <v>307</v>
      </c>
      <c r="H131" s="220">
        <v>1</v>
      </c>
      <c r="I131" s="221"/>
      <c r="J131" s="222">
        <f>ROUND(I131*H131,2)</f>
        <v>0</v>
      </c>
      <c r="K131" s="218" t="s">
        <v>19</v>
      </c>
      <c r="L131" s="46"/>
      <c r="M131" s="223" t="s">
        <v>19</v>
      </c>
      <c r="N131" s="224" t="s">
        <v>40</v>
      </c>
      <c r="O131" s="86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7" t="s">
        <v>90</v>
      </c>
      <c r="AT131" s="227" t="s">
        <v>254</v>
      </c>
      <c r="AU131" s="227" t="s">
        <v>76</v>
      </c>
      <c r="AY131" s="19" t="s">
        <v>252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9" t="s">
        <v>76</v>
      </c>
      <c r="BK131" s="228">
        <f>ROUND(I131*H131,2)</f>
        <v>0</v>
      </c>
      <c r="BL131" s="19" t="s">
        <v>90</v>
      </c>
      <c r="BM131" s="227" t="s">
        <v>757</v>
      </c>
    </row>
    <row r="132" spans="1:65" s="2" customFormat="1" ht="14.4" customHeight="1">
      <c r="A132" s="40"/>
      <c r="B132" s="41"/>
      <c r="C132" s="216" t="s">
        <v>437</v>
      </c>
      <c r="D132" s="216" t="s">
        <v>254</v>
      </c>
      <c r="E132" s="217" t="s">
        <v>3727</v>
      </c>
      <c r="F132" s="218" t="s">
        <v>3728</v>
      </c>
      <c r="G132" s="219" t="s">
        <v>2648</v>
      </c>
      <c r="H132" s="220">
        <v>1</v>
      </c>
      <c r="I132" s="221"/>
      <c r="J132" s="222">
        <f>ROUND(I132*H132,2)</f>
        <v>0</v>
      </c>
      <c r="K132" s="218" t="s">
        <v>19</v>
      </c>
      <c r="L132" s="46"/>
      <c r="M132" s="223" t="s">
        <v>19</v>
      </c>
      <c r="N132" s="224" t="s">
        <v>40</v>
      </c>
      <c r="O132" s="86"/>
      <c r="P132" s="225">
        <f>O132*H132</f>
        <v>0</v>
      </c>
      <c r="Q132" s="225">
        <v>0</v>
      </c>
      <c r="R132" s="225">
        <f>Q132*H132</f>
        <v>0</v>
      </c>
      <c r="S132" s="225">
        <v>0</v>
      </c>
      <c r="T132" s="22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7" t="s">
        <v>90</v>
      </c>
      <c r="AT132" s="227" t="s">
        <v>254</v>
      </c>
      <c r="AU132" s="227" t="s">
        <v>76</v>
      </c>
      <c r="AY132" s="19" t="s">
        <v>252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9" t="s">
        <v>76</v>
      </c>
      <c r="BK132" s="228">
        <f>ROUND(I132*H132,2)</f>
        <v>0</v>
      </c>
      <c r="BL132" s="19" t="s">
        <v>90</v>
      </c>
      <c r="BM132" s="227" t="s">
        <v>765</v>
      </c>
    </row>
    <row r="133" spans="1:65" s="2" customFormat="1" ht="14.4" customHeight="1">
      <c r="A133" s="40"/>
      <c r="B133" s="41"/>
      <c r="C133" s="216" t="s">
        <v>441</v>
      </c>
      <c r="D133" s="216" t="s">
        <v>254</v>
      </c>
      <c r="E133" s="217" t="s">
        <v>3729</v>
      </c>
      <c r="F133" s="218" t="s">
        <v>3730</v>
      </c>
      <c r="G133" s="219" t="s">
        <v>307</v>
      </c>
      <c r="H133" s="220">
        <v>1</v>
      </c>
      <c r="I133" s="221"/>
      <c r="J133" s="222">
        <f>ROUND(I133*H133,2)</f>
        <v>0</v>
      </c>
      <c r="K133" s="218" t="s">
        <v>19</v>
      </c>
      <c r="L133" s="46"/>
      <c r="M133" s="223" t="s">
        <v>19</v>
      </c>
      <c r="N133" s="224" t="s">
        <v>40</v>
      </c>
      <c r="O133" s="86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7" t="s">
        <v>90</v>
      </c>
      <c r="AT133" s="227" t="s">
        <v>254</v>
      </c>
      <c r="AU133" s="227" t="s">
        <v>76</v>
      </c>
      <c r="AY133" s="19" t="s">
        <v>252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9" t="s">
        <v>76</v>
      </c>
      <c r="BK133" s="228">
        <f>ROUND(I133*H133,2)</f>
        <v>0</v>
      </c>
      <c r="BL133" s="19" t="s">
        <v>90</v>
      </c>
      <c r="BM133" s="227" t="s">
        <v>777</v>
      </c>
    </row>
    <row r="134" spans="1:65" s="2" customFormat="1" ht="24.15" customHeight="1">
      <c r="A134" s="40"/>
      <c r="B134" s="41"/>
      <c r="C134" s="216" t="s">
        <v>445</v>
      </c>
      <c r="D134" s="216" t="s">
        <v>254</v>
      </c>
      <c r="E134" s="217" t="s">
        <v>3731</v>
      </c>
      <c r="F134" s="218" t="s">
        <v>3732</v>
      </c>
      <c r="G134" s="219" t="s">
        <v>307</v>
      </c>
      <c r="H134" s="220">
        <v>1</v>
      </c>
      <c r="I134" s="221"/>
      <c r="J134" s="222">
        <f>ROUND(I134*H134,2)</f>
        <v>0</v>
      </c>
      <c r="K134" s="218" t="s">
        <v>19</v>
      </c>
      <c r="L134" s="46"/>
      <c r="M134" s="223" t="s">
        <v>19</v>
      </c>
      <c r="N134" s="224" t="s">
        <v>40</v>
      </c>
      <c r="O134" s="86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7" t="s">
        <v>90</v>
      </c>
      <c r="AT134" s="227" t="s">
        <v>254</v>
      </c>
      <c r="AU134" s="227" t="s">
        <v>76</v>
      </c>
      <c r="AY134" s="19" t="s">
        <v>252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9" t="s">
        <v>76</v>
      </c>
      <c r="BK134" s="228">
        <f>ROUND(I134*H134,2)</f>
        <v>0</v>
      </c>
      <c r="BL134" s="19" t="s">
        <v>90</v>
      </c>
      <c r="BM134" s="227" t="s">
        <v>789</v>
      </c>
    </row>
    <row r="135" spans="1:63" s="12" customFormat="1" ht="25.9" customHeight="1">
      <c r="A135" s="12"/>
      <c r="B135" s="200"/>
      <c r="C135" s="201"/>
      <c r="D135" s="202" t="s">
        <v>68</v>
      </c>
      <c r="E135" s="203" t="s">
        <v>3573</v>
      </c>
      <c r="F135" s="203" t="s">
        <v>3733</v>
      </c>
      <c r="G135" s="201"/>
      <c r="H135" s="201"/>
      <c r="I135" s="204"/>
      <c r="J135" s="205">
        <f>BK135</f>
        <v>0</v>
      </c>
      <c r="K135" s="201"/>
      <c r="L135" s="206"/>
      <c r="M135" s="207"/>
      <c r="N135" s="208"/>
      <c r="O135" s="208"/>
      <c r="P135" s="209">
        <f>SUM(P136:P154)</f>
        <v>0</v>
      </c>
      <c r="Q135" s="208"/>
      <c r="R135" s="209">
        <f>SUM(R136:R154)</f>
        <v>0</v>
      </c>
      <c r="S135" s="208"/>
      <c r="T135" s="210">
        <f>SUM(T136:T154)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1" t="s">
        <v>76</v>
      </c>
      <c r="AT135" s="212" t="s">
        <v>68</v>
      </c>
      <c r="AU135" s="212" t="s">
        <v>69</v>
      </c>
      <c r="AY135" s="211" t="s">
        <v>252</v>
      </c>
      <c r="BK135" s="213">
        <f>SUM(BK136:BK154)</f>
        <v>0</v>
      </c>
    </row>
    <row r="136" spans="1:65" s="2" customFormat="1" ht="14.4" customHeight="1">
      <c r="A136" s="40"/>
      <c r="B136" s="41"/>
      <c r="C136" s="216" t="s">
        <v>449</v>
      </c>
      <c r="D136" s="216" t="s">
        <v>254</v>
      </c>
      <c r="E136" s="217" t="s">
        <v>3734</v>
      </c>
      <c r="F136" s="218" t="s">
        <v>3700</v>
      </c>
      <c r="G136" s="219" t="s">
        <v>346</v>
      </c>
      <c r="H136" s="220">
        <v>20</v>
      </c>
      <c r="I136" s="221"/>
      <c r="J136" s="222">
        <f>ROUND(I136*H136,2)</f>
        <v>0</v>
      </c>
      <c r="K136" s="218" t="s">
        <v>19</v>
      </c>
      <c r="L136" s="46"/>
      <c r="M136" s="223" t="s">
        <v>19</v>
      </c>
      <c r="N136" s="224" t="s">
        <v>40</v>
      </c>
      <c r="O136" s="86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7" t="s">
        <v>90</v>
      </c>
      <c r="AT136" s="227" t="s">
        <v>254</v>
      </c>
      <c r="AU136" s="227" t="s">
        <v>76</v>
      </c>
      <c r="AY136" s="19" t="s">
        <v>252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9" t="s">
        <v>76</v>
      </c>
      <c r="BK136" s="228">
        <f>ROUND(I136*H136,2)</f>
        <v>0</v>
      </c>
      <c r="BL136" s="19" t="s">
        <v>90</v>
      </c>
      <c r="BM136" s="227" t="s">
        <v>799</v>
      </c>
    </row>
    <row r="137" spans="1:65" s="2" customFormat="1" ht="14.4" customHeight="1">
      <c r="A137" s="40"/>
      <c r="B137" s="41"/>
      <c r="C137" s="216" t="s">
        <v>453</v>
      </c>
      <c r="D137" s="216" t="s">
        <v>254</v>
      </c>
      <c r="E137" s="217" t="s">
        <v>3735</v>
      </c>
      <c r="F137" s="218" t="s">
        <v>3702</v>
      </c>
      <c r="G137" s="219" t="s">
        <v>346</v>
      </c>
      <c r="H137" s="220">
        <v>190</v>
      </c>
      <c r="I137" s="221"/>
      <c r="J137" s="222">
        <f>ROUND(I137*H137,2)</f>
        <v>0</v>
      </c>
      <c r="K137" s="218" t="s">
        <v>19</v>
      </c>
      <c r="L137" s="46"/>
      <c r="M137" s="223" t="s">
        <v>19</v>
      </c>
      <c r="N137" s="224" t="s">
        <v>40</v>
      </c>
      <c r="O137" s="86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7" t="s">
        <v>90</v>
      </c>
      <c r="AT137" s="227" t="s">
        <v>254</v>
      </c>
      <c r="AU137" s="227" t="s">
        <v>76</v>
      </c>
      <c r="AY137" s="19" t="s">
        <v>252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9" t="s">
        <v>76</v>
      </c>
      <c r="BK137" s="228">
        <f>ROUND(I137*H137,2)</f>
        <v>0</v>
      </c>
      <c r="BL137" s="19" t="s">
        <v>90</v>
      </c>
      <c r="BM137" s="227" t="s">
        <v>810</v>
      </c>
    </row>
    <row r="138" spans="1:65" s="2" customFormat="1" ht="14.4" customHeight="1">
      <c r="A138" s="40"/>
      <c r="B138" s="41"/>
      <c r="C138" s="216" t="s">
        <v>457</v>
      </c>
      <c r="D138" s="216" t="s">
        <v>254</v>
      </c>
      <c r="E138" s="217" t="s">
        <v>3736</v>
      </c>
      <c r="F138" s="218" t="s">
        <v>3704</v>
      </c>
      <c r="G138" s="219" t="s">
        <v>346</v>
      </c>
      <c r="H138" s="220">
        <v>10</v>
      </c>
      <c r="I138" s="221"/>
      <c r="J138" s="222">
        <f>ROUND(I138*H138,2)</f>
        <v>0</v>
      </c>
      <c r="K138" s="218" t="s">
        <v>19</v>
      </c>
      <c r="L138" s="46"/>
      <c r="M138" s="223" t="s">
        <v>19</v>
      </c>
      <c r="N138" s="224" t="s">
        <v>40</v>
      </c>
      <c r="O138" s="86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7" t="s">
        <v>90</v>
      </c>
      <c r="AT138" s="227" t="s">
        <v>254</v>
      </c>
      <c r="AU138" s="227" t="s">
        <v>76</v>
      </c>
      <c r="AY138" s="19" t="s">
        <v>252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9" t="s">
        <v>76</v>
      </c>
      <c r="BK138" s="228">
        <f>ROUND(I138*H138,2)</f>
        <v>0</v>
      </c>
      <c r="BL138" s="19" t="s">
        <v>90</v>
      </c>
      <c r="BM138" s="227" t="s">
        <v>820</v>
      </c>
    </row>
    <row r="139" spans="1:65" s="2" customFormat="1" ht="24.15" customHeight="1">
      <c r="A139" s="40"/>
      <c r="B139" s="41"/>
      <c r="C139" s="216" t="s">
        <v>461</v>
      </c>
      <c r="D139" s="216" t="s">
        <v>254</v>
      </c>
      <c r="E139" s="217" t="s">
        <v>3737</v>
      </c>
      <c r="F139" s="218" t="s">
        <v>3706</v>
      </c>
      <c r="G139" s="219" t="s">
        <v>346</v>
      </c>
      <c r="H139" s="220">
        <v>80</v>
      </c>
      <c r="I139" s="221"/>
      <c r="J139" s="222">
        <f>ROUND(I139*H139,2)</f>
        <v>0</v>
      </c>
      <c r="K139" s="218" t="s">
        <v>19</v>
      </c>
      <c r="L139" s="46"/>
      <c r="M139" s="223" t="s">
        <v>19</v>
      </c>
      <c r="N139" s="224" t="s">
        <v>40</v>
      </c>
      <c r="O139" s="86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7" t="s">
        <v>90</v>
      </c>
      <c r="AT139" s="227" t="s">
        <v>254</v>
      </c>
      <c r="AU139" s="227" t="s">
        <v>76</v>
      </c>
      <c r="AY139" s="19" t="s">
        <v>252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9" t="s">
        <v>76</v>
      </c>
      <c r="BK139" s="228">
        <f>ROUND(I139*H139,2)</f>
        <v>0</v>
      </c>
      <c r="BL139" s="19" t="s">
        <v>90</v>
      </c>
      <c r="BM139" s="227" t="s">
        <v>830</v>
      </c>
    </row>
    <row r="140" spans="1:65" s="2" customFormat="1" ht="24.15" customHeight="1">
      <c r="A140" s="40"/>
      <c r="B140" s="41"/>
      <c r="C140" s="216" t="s">
        <v>465</v>
      </c>
      <c r="D140" s="216" t="s">
        <v>254</v>
      </c>
      <c r="E140" s="217" t="s">
        <v>3738</v>
      </c>
      <c r="F140" s="218" t="s">
        <v>3708</v>
      </c>
      <c r="G140" s="219" t="s">
        <v>346</v>
      </c>
      <c r="H140" s="220">
        <v>6</v>
      </c>
      <c r="I140" s="221"/>
      <c r="J140" s="222">
        <f>ROUND(I140*H140,2)</f>
        <v>0</v>
      </c>
      <c r="K140" s="218" t="s">
        <v>19</v>
      </c>
      <c r="L140" s="46"/>
      <c r="M140" s="223" t="s">
        <v>19</v>
      </c>
      <c r="N140" s="224" t="s">
        <v>40</v>
      </c>
      <c r="O140" s="86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7" t="s">
        <v>90</v>
      </c>
      <c r="AT140" s="227" t="s">
        <v>254</v>
      </c>
      <c r="AU140" s="227" t="s">
        <v>76</v>
      </c>
      <c r="AY140" s="19" t="s">
        <v>252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9" t="s">
        <v>76</v>
      </c>
      <c r="BK140" s="228">
        <f>ROUND(I140*H140,2)</f>
        <v>0</v>
      </c>
      <c r="BL140" s="19" t="s">
        <v>90</v>
      </c>
      <c r="BM140" s="227" t="s">
        <v>842</v>
      </c>
    </row>
    <row r="141" spans="1:65" s="2" customFormat="1" ht="14.4" customHeight="1">
      <c r="A141" s="40"/>
      <c r="B141" s="41"/>
      <c r="C141" s="216" t="s">
        <v>471</v>
      </c>
      <c r="D141" s="216" t="s">
        <v>254</v>
      </c>
      <c r="E141" s="217" t="s">
        <v>3739</v>
      </c>
      <c r="F141" s="218" t="s">
        <v>3710</v>
      </c>
      <c r="G141" s="219" t="s">
        <v>346</v>
      </c>
      <c r="H141" s="220">
        <v>20</v>
      </c>
      <c r="I141" s="221"/>
      <c r="J141" s="222">
        <f>ROUND(I141*H141,2)</f>
        <v>0</v>
      </c>
      <c r="K141" s="218" t="s">
        <v>19</v>
      </c>
      <c r="L141" s="46"/>
      <c r="M141" s="223" t="s">
        <v>19</v>
      </c>
      <c r="N141" s="224" t="s">
        <v>40</v>
      </c>
      <c r="O141" s="86"/>
      <c r="P141" s="225">
        <f>O141*H141</f>
        <v>0</v>
      </c>
      <c r="Q141" s="225">
        <v>0</v>
      </c>
      <c r="R141" s="225">
        <f>Q141*H141</f>
        <v>0</v>
      </c>
      <c r="S141" s="225">
        <v>0</v>
      </c>
      <c r="T141" s="22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7" t="s">
        <v>90</v>
      </c>
      <c r="AT141" s="227" t="s">
        <v>254</v>
      </c>
      <c r="AU141" s="227" t="s">
        <v>76</v>
      </c>
      <c r="AY141" s="19" t="s">
        <v>252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9" t="s">
        <v>76</v>
      </c>
      <c r="BK141" s="228">
        <f>ROUND(I141*H141,2)</f>
        <v>0</v>
      </c>
      <c r="BL141" s="19" t="s">
        <v>90</v>
      </c>
      <c r="BM141" s="227" t="s">
        <v>850</v>
      </c>
    </row>
    <row r="142" spans="1:65" s="2" customFormat="1" ht="14.4" customHeight="1">
      <c r="A142" s="40"/>
      <c r="B142" s="41"/>
      <c r="C142" s="216" t="s">
        <v>477</v>
      </c>
      <c r="D142" s="216" t="s">
        <v>254</v>
      </c>
      <c r="E142" s="217" t="s">
        <v>3740</v>
      </c>
      <c r="F142" s="218" t="s">
        <v>3712</v>
      </c>
      <c r="G142" s="219" t="s">
        <v>346</v>
      </c>
      <c r="H142" s="220">
        <v>380</v>
      </c>
      <c r="I142" s="221"/>
      <c r="J142" s="222">
        <f>ROUND(I142*H142,2)</f>
        <v>0</v>
      </c>
      <c r="K142" s="218" t="s">
        <v>19</v>
      </c>
      <c r="L142" s="46"/>
      <c r="M142" s="223" t="s">
        <v>19</v>
      </c>
      <c r="N142" s="224" t="s">
        <v>40</v>
      </c>
      <c r="O142" s="86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7" t="s">
        <v>90</v>
      </c>
      <c r="AT142" s="227" t="s">
        <v>254</v>
      </c>
      <c r="AU142" s="227" t="s">
        <v>76</v>
      </c>
      <c r="AY142" s="19" t="s">
        <v>252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9" t="s">
        <v>76</v>
      </c>
      <c r="BK142" s="228">
        <f>ROUND(I142*H142,2)</f>
        <v>0</v>
      </c>
      <c r="BL142" s="19" t="s">
        <v>90</v>
      </c>
      <c r="BM142" s="227" t="s">
        <v>858</v>
      </c>
    </row>
    <row r="143" spans="1:65" s="2" customFormat="1" ht="14.4" customHeight="1">
      <c r="A143" s="40"/>
      <c r="B143" s="41"/>
      <c r="C143" s="216" t="s">
        <v>483</v>
      </c>
      <c r="D143" s="216" t="s">
        <v>254</v>
      </c>
      <c r="E143" s="217" t="s">
        <v>3741</v>
      </c>
      <c r="F143" s="218" t="s">
        <v>3714</v>
      </c>
      <c r="G143" s="219" t="s">
        <v>346</v>
      </c>
      <c r="H143" s="220">
        <v>55</v>
      </c>
      <c r="I143" s="221"/>
      <c r="J143" s="222">
        <f>ROUND(I143*H143,2)</f>
        <v>0</v>
      </c>
      <c r="K143" s="218" t="s">
        <v>19</v>
      </c>
      <c r="L143" s="46"/>
      <c r="M143" s="223" t="s">
        <v>19</v>
      </c>
      <c r="N143" s="224" t="s">
        <v>40</v>
      </c>
      <c r="O143" s="86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7" t="s">
        <v>90</v>
      </c>
      <c r="AT143" s="227" t="s">
        <v>254</v>
      </c>
      <c r="AU143" s="227" t="s">
        <v>76</v>
      </c>
      <c r="AY143" s="19" t="s">
        <v>252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9" t="s">
        <v>76</v>
      </c>
      <c r="BK143" s="228">
        <f>ROUND(I143*H143,2)</f>
        <v>0</v>
      </c>
      <c r="BL143" s="19" t="s">
        <v>90</v>
      </c>
      <c r="BM143" s="227" t="s">
        <v>869</v>
      </c>
    </row>
    <row r="144" spans="1:65" s="2" customFormat="1" ht="14.4" customHeight="1">
      <c r="A144" s="40"/>
      <c r="B144" s="41"/>
      <c r="C144" s="216" t="s">
        <v>490</v>
      </c>
      <c r="D144" s="216" t="s">
        <v>254</v>
      </c>
      <c r="E144" s="217" t="s">
        <v>3742</v>
      </c>
      <c r="F144" s="218" t="s">
        <v>3716</v>
      </c>
      <c r="G144" s="219" t="s">
        <v>346</v>
      </c>
      <c r="H144" s="220">
        <v>335</v>
      </c>
      <c r="I144" s="221"/>
      <c r="J144" s="222">
        <f>ROUND(I144*H144,2)</f>
        <v>0</v>
      </c>
      <c r="K144" s="218" t="s">
        <v>19</v>
      </c>
      <c r="L144" s="46"/>
      <c r="M144" s="223" t="s">
        <v>19</v>
      </c>
      <c r="N144" s="224" t="s">
        <v>40</v>
      </c>
      <c r="O144" s="86"/>
      <c r="P144" s="225">
        <f>O144*H144</f>
        <v>0</v>
      </c>
      <c r="Q144" s="225">
        <v>0</v>
      </c>
      <c r="R144" s="225">
        <f>Q144*H144</f>
        <v>0</v>
      </c>
      <c r="S144" s="225">
        <v>0</v>
      </c>
      <c r="T144" s="22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7" t="s">
        <v>90</v>
      </c>
      <c r="AT144" s="227" t="s">
        <v>254</v>
      </c>
      <c r="AU144" s="227" t="s">
        <v>76</v>
      </c>
      <c r="AY144" s="19" t="s">
        <v>252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9" t="s">
        <v>76</v>
      </c>
      <c r="BK144" s="228">
        <f>ROUND(I144*H144,2)</f>
        <v>0</v>
      </c>
      <c r="BL144" s="19" t="s">
        <v>90</v>
      </c>
      <c r="BM144" s="227" t="s">
        <v>879</v>
      </c>
    </row>
    <row r="145" spans="1:65" s="2" customFormat="1" ht="14.4" customHeight="1">
      <c r="A145" s="40"/>
      <c r="B145" s="41"/>
      <c r="C145" s="216" t="s">
        <v>498</v>
      </c>
      <c r="D145" s="216" t="s">
        <v>254</v>
      </c>
      <c r="E145" s="217" t="s">
        <v>3743</v>
      </c>
      <c r="F145" s="218" t="s">
        <v>3718</v>
      </c>
      <c r="G145" s="219" t="s">
        <v>346</v>
      </c>
      <c r="H145" s="220">
        <v>10</v>
      </c>
      <c r="I145" s="221"/>
      <c r="J145" s="222">
        <f>ROUND(I145*H145,2)</f>
        <v>0</v>
      </c>
      <c r="K145" s="218" t="s">
        <v>19</v>
      </c>
      <c r="L145" s="46"/>
      <c r="M145" s="223" t="s">
        <v>19</v>
      </c>
      <c r="N145" s="224" t="s">
        <v>40</v>
      </c>
      <c r="O145" s="86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7" t="s">
        <v>90</v>
      </c>
      <c r="AT145" s="227" t="s">
        <v>254</v>
      </c>
      <c r="AU145" s="227" t="s">
        <v>76</v>
      </c>
      <c r="AY145" s="19" t="s">
        <v>252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9" t="s">
        <v>76</v>
      </c>
      <c r="BK145" s="228">
        <f>ROUND(I145*H145,2)</f>
        <v>0</v>
      </c>
      <c r="BL145" s="19" t="s">
        <v>90</v>
      </c>
      <c r="BM145" s="227" t="s">
        <v>887</v>
      </c>
    </row>
    <row r="146" spans="1:65" s="2" customFormat="1" ht="14.4" customHeight="1">
      <c r="A146" s="40"/>
      <c r="B146" s="41"/>
      <c r="C146" s="216" t="s">
        <v>559</v>
      </c>
      <c r="D146" s="216" t="s">
        <v>254</v>
      </c>
      <c r="E146" s="217" t="s">
        <v>3744</v>
      </c>
      <c r="F146" s="218" t="s">
        <v>3720</v>
      </c>
      <c r="G146" s="219" t="s">
        <v>346</v>
      </c>
      <c r="H146" s="220">
        <v>380</v>
      </c>
      <c r="I146" s="221"/>
      <c r="J146" s="222">
        <f>ROUND(I146*H146,2)</f>
        <v>0</v>
      </c>
      <c r="K146" s="218" t="s">
        <v>19</v>
      </c>
      <c r="L146" s="46"/>
      <c r="M146" s="223" t="s">
        <v>19</v>
      </c>
      <c r="N146" s="224" t="s">
        <v>40</v>
      </c>
      <c r="O146" s="86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7" t="s">
        <v>90</v>
      </c>
      <c r="AT146" s="227" t="s">
        <v>254</v>
      </c>
      <c r="AU146" s="227" t="s">
        <v>76</v>
      </c>
      <c r="AY146" s="19" t="s">
        <v>252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9" t="s">
        <v>76</v>
      </c>
      <c r="BK146" s="228">
        <f>ROUND(I146*H146,2)</f>
        <v>0</v>
      </c>
      <c r="BL146" s="19" t="s">
        <v>90</v>
      </c>
      <c r="BM146" s="227" t="s">
        <v>895</v>
      </c>
    </row>
    <row r="147" spans="1:65" s="2" customFormat="1" ht="14.4" customHeight="1">
      <c r="A147" s="40"/>
      <c r="B147" s="41"/>
      <c r="C147" s="216" t="s">
        <v>574</v>
      </c>
      <c r="D147" s="216" t="s">
        <v>254</v>
      </c>
      <c r="E147" s="217" t="s">
        <v>3745</v>
      </c>
      <c r="F147" s="218" t="s">
        <v>3722</v>
      </c>
      <c r="G147" s="219" t="s">
        <v>346</v>
      </c>
      <c r="H147" s="220">
        <v>720</v>
      </c>
      <c r="I147" s="221"/>
      <c r="J147" s="222">
        <f>ROUND(I147*H147,2)</f>
        <v>0</v>
      </c>
      <c r="K147" s="218" t="s">
        <v>19</v>
      </c>
      <c r="L147" s="46"/>
      <c r="M147" s="223" t="s">
        <v>19</v>
      </c>
      <c r="N147" s="224" t="s">
        <v>40</v>
      </c>
      <c r="O147" s="86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7" t="s">
        <v>90</v>
      </c>
      <c r="AT147" s="227" t="s">
        <v>254</v>
      </c>
      <c r="AU147" s="227" t="s">
        <v>76</v>
      </c>
      <c r="AY147" s="19" t="s">
        <v>252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9" t="s">
        <v>76</v>
      </c>
      <c r="BK147" s="228">
        <f>ROUND(I147*H147,2)</f>
        <v>0</v>
      </c>
      <c r="BL147" s="19" t="s">
        <v>90</v>
      </c>
      <c r="BM147" s="227" t="s">
        <v>903</v>
      </c>
    </row>
    <row r="148" spans="1:65" s="2" customFormat="1" ht="14.4" customHeight="1">
      <c r="A148" s="40"/>
      <c r="B148" s="41"/>
      <c r="C148" s="216" t="s">
        <v>612</v>
      </c>
      <c r="D148" s="216" t="s">
        <v>254</v>
      </c>
      <c r="E148" s="217" t="s">
        <v>3746</v>
      </c>
      <c r="F148" s="218" t="s">
        <v>3726</v>
      </c>
      <c r="G148" s="219" t="s">
        <v>307</v>
      </c>
      <c r="H148" s="220">
        <v>1</v>
      </c>
      <c r="I148" s="221"/>
      <c r="J148" s="222">
        <f>ROUND(I148*H148,2)</f>
        <v>0</v>
      </c>
      <c r="K148" s="218" t="s">
        <v>19</v>
      </c>
      <c r="L148" s="46"/>
      <c r="M148" s="223" t="s">
        <v>19</v>
      </c>
      <c r="N148" s="224" t="s">
        <v>40</v>
      </c>
      <c r="O148" s="86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7" t="s">
        <v>90</v>
      </c>
      <c r="AT148" s="227" t="s">
        <v>254</v>
      </c>
      <c r="AU148" s="227" t="s">
        <v>76</v>
      </c>
      <c r="AY148" s="19" t="s">
        <v>252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9" t="s">
        <v>76</v>
      </c>
      <c r="BK148" s="228">
        <f>ROUND(I148*H148,2)</f>
        <v>0</v>
      </c>
      <c r="BL148" s="19" t="s">
        <v>90</v>
      </c>
      <c r="BM148" s="227" t="s">
        <v>911</v>
      </c>
    </row>
    <row r="149" spans="1:65" s="2" customFormat="1" ht="14.4" customHeight="1">
      <c r="A149" s="40"/>
      <c r="B149" s="41"/>
      <c r="C149" s="216" t="s">
        <v>616</v>
      </c>
      <c r="D149" s="216" t="s">
        <v>254</v>
      </c>
      <c r="E149" s="217" t="s">
        <v>3747</v>
      </c>
      <c r="F149" s="218" t="s">
        <v>3728</v>
      </c>
      <c r="G149" s="219" t="s">
        <v>2648</v>
      </c>
      <c r="H149" s="220">
        <v>1</v>
      </c>
      <c r="I149" s="221"/>
      <c r="J149" s="222">
        <f>ROUND(I149*H149,2)</f>
        <v>0</v>
      </c>
      <c r="K149" s="218" t="s">
        <v>19</v>
      </c>
      <c r="L149" s="46"/>
      <c r="M149" s="223" t="s">
        <v>19</v>
      </c>
      <c r="N149" s="224" t="s">
        <v>40</v>
      </c>
      <c r="O149" s="86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7" t="s">
        <v>90</v>
      </c>
      <c r="AT149" s="227" t="s">
        <v>254</v>
      </c>
      <c r="AU149" s="227" t="s">
        <v>76</v>
      </c>
      <c r="AY149" s="19" t="s">
        <v>252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9" t="s">
        <v>76</v>
      </c>
      <c r="BK149" s="228">
        <f>ROUND(I149*H149,2)</f>
        <v>0</v>
      </c>
      <c r="BL149" s="19" t="s">
        <v>90</v>
      </c>
      <c r="BM149" s="227" t="s">
        <v>919</v>
      </c>
    </row>
    <row r="150" spans="1:65" s="2" customFormat="1" ht="14.4" customHeight="1">
      <c r="A150" s="40"/>
      <c r="B150" s="41"/>
      <c r="C150" s="216" t="s">
        <v>622</v>
      </c>
      <c r="D150" s="216" t="s">
        <v>254</v>
      </c>
      <c r="E150" s="217" t="s">
        <v>3748</v>
      </c>
      <c r="F150" s="218" t="s">
        <v>3730</v>
      </c>
      <c r="G150" s="219" t="s">
        <v>307</v>
      </c>
      <c r="H150" s="220">
        <v>1</v>
      </c>
      <c r="I150" s="221"/>
      <c r="J150" s="222">
        <f>ROUND(I150*H150,2)</f>
        <v>0</v>
      </c>
      <c r="K150" s="218" t="s">
        <v>19</v>
      </c>
      <c r="L150" s="46"/>
      <c r="M150" s="223" t="s">
        <v>19</v>
      </c>
      <c r="N150" s="224" t="s">
        <v>40</v>
      </c>
      <c r="O150" s="86"/>
      <c r="P150" s="225">
        <f>O150*H150</f>
        <v>0</v>
      </c>
      <c r="Q150" s="225">
        <v>0</v>
      </c>
      <c r="R150" s="225">
        <f>Q150*H150</f>
        <v>0</v>
      </c>
      <c r="S150" s="225">
        <v>0</v>
      </c>
      <c r="T150" s="22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7" t="s">
        <v>90</v>
      </c>
      <c r="AT150" s="227" t="s">
        <v>254</v>
      </c>
      <c r="AU150" s="227" t="s">
        <v>76</v>
      </c>
      <c r="AY150" s="19" t="s">
        <v>252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9" t="s">
        <v>76</v>
      </c>
      <c r="BK150" s="228">
        <f>ROUND(I150*H150,2)</f>
        <v>0</v>
      </c>
      <c r="BL150" s="19" t="s">
        <v>90</v>
      </c>
      <c r="BM150" s="227" t="s">
        <v>927</v>
      </c>
    </row>
    <row r="151" spans="1:65" s="2" customFormat="1" ht="24.15" customHeight="1">
      <c r="A151" s="40"/>
      <c r="B151" s="41"/>
      <c r="C151" s="216" t="s">
        <v>627</v>
      </c>
      <c r="D151" s="216" t="s">
        <v>254</v>
      </c>
      <c r="E151" s="217" t="s">
        <v>3749</v>
      </c>
      <c r="F151" s="218" t="s">
        <v>3732</v>
      </c>
      <c r="G151" s="219" t="s">
        <v>307</v>
      </c>
      <c r="H151" s="220">
        <v>1</v>
      </c>
      <c r="I151" s="221"/>
      <c r="J151" s="222">
        <f>ROUND(I151*H151,2)</f>
        <v>0</v>
      </c>
      <c r="K151" s="218" t="s">
        <v>19</v>
      </c>
      <c r="L151" s="46"/>
      <c r="M151" s="223" t="s">
        <v>19</v>
      </c>
      <c r="N151" s="224" t="s">
        <v>40</v>
      </c>
      <c r="O151" s="86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7" t="s">
        <v>90</v>
      </c>
      <c r="AT151" s="227" t="s">
        <v>254</v>
      </c>
      <c r="AU151" s="227" t="s">
        <v>76</v>
      </c>
      <c r="AY151" s="19" t="s">
        <v>252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9" t="s">
        <v>76</v>
      </c>
      <c r="BK151" s="228">
        <f>ROUND(I151*H151,2)</f>
        <v>0</v>
      </c>
      <c r="BL151" s="19" t="s">
        <v>90</v>
      </c>
      <c r="BM151" s="227" t="s">
        <v>937</v>
      </c>
    </row>
    <row r="152" spans="1:65" s="2" customFormat="1" ht="14.4" customHeight="1">
      <c r="A152" s="40"/>
      <c r="B152" s="41"/>
      <c r="C152" s="216" t="s">
        <v>631</v>
      </c>
      <c r="D152" s="216" t="s">
        <v>254</v>
      </c>
      <c r="E152" s="217" t="s">
        <v>3750</v>
      </c>
      <c r="F152" s="218" t="s">
        <v>3751</v>
      </c>
      <c r="G152" s="219" t="s">
        <v>2648</v>
      </c>
      <c r="H152" s="220">
        <v>1</v>
      </c>
      <c r="I152" s="221"/>
      <c r="J152" s="222">
        <f>ROUND(I152*H152,2)</f>
        <v>0</v>
      </c>
      <c r="K152" s="218" t="s">
        <v>19</v>
      </c>
      <c r="L152" s="46"/>
      <c r="M152" s="223" t="s">
        <v>19</v>
      </c>
      <c r="N152" s="224" t="s">
        <v>40</v>
      </c>
      <c r="O152" s="86"/>
      <c r="P152" s="225">
        <f>O152*H152</f>
        <v>0</v>
      </c>
      <c r="Q152" s="225">
        <v>0</v>
      </c>
      <c r="R152" s="225">
        <f>Q152*H152</f>
        <v>0</v>
      </c>
      <c r="S152" s="225">
        <v>0</v>
      </c>
      <c r="T152" s="22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7" t="s">
        <v>90</v>
      </c>
      <c r="AT152" s="227" t="s">
        <v>254</v>
      </c>
      <c r="AU152" s="227" t="s">
        <v>76</v>
      </c>
      <c r="AY152" s="19" t="s">
        <v>252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9" t="s">
        <v>76</v>
      </c>
      <c r="BK152" s="228">
        <f>ROUND(I152*H152,2)</f>
        <v>0</v>
      </c>
      <c r="BL152" s="19" t="s">
        <v>90</v>
      </c>
      <c r="BM152" s="227" t="s">
        <v>950</v>
      </c>
    </row>
    <row r="153" spans="1:65" s="2" customFormat="1" ht="14.4" customHeight="1">
      <c r="A153" s="40"/>
      <c r="B153" s="41"/>
      <c r="C153" s="216" t="s">
        <v>654</v>
      </c>
      <c r="D153" s="216" t="s">
        <v>254</v>
      </c>
      <c r="E153" s="217" t="s">
        <v>3752</v>
      </c>
      <c r="F153" s="218" t="s">
        <v>3753</v>
      </c>
      <c r="G153" s="219" t="s">
        <v>2648</v>
      </c>
      <c r="H153" s="220">
        <v>1</v>
      </c>
      <c r="I153" s="221"/>
      <c r="J153" s="222">
        <f>ROUND(I153*H153,2)</f>
        <v>0</v>
      </c>
      <c r="K153" s="218" t="s">
        <v>19</v>
      </c>
      <c r="L153" s="46"/>
      <c r="M153" s="223" t="s">
        <v>19</v>
      </c>
      <c r="N153" s="224" t="s">
        <v>40</v>
      </c>
      <c r="O153" s="86"/>
      <c r="P153" s="225">
        <f>O153*H153</f>
        <v>0</v>
      </c>
      <c r="Q153" s="225">
        <v>0</v>
      </c>
      <c r="R153" s="225">
        <f>Q153*H153</f>
        <v>0</v>
      </c>
      <c r="S153" s="225">
        <v>0</v>
      </c>
      <c r="T153" s="22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7" t="s">
        <v>90</v>
      </c>
      <c r="AT153" s="227" t="s">
        <v>254</v>
      </c>
      <c r="AU153" s="227" t="s">
        <v>76</v>
      </c>
      <c r="AY153" s="19" t="s">
        <v>252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9" t="s">
        <v>76</v>
      </c>
      <c r="BK153" s="228">
        <f>ROUND(I153*H153,2)</f>
        <v>0</v>
      </c>
      <c r="BL153" s="19" t="s">
        <v>90</v>
      </c>
      <c r="BM153" s="227" t="s">
        <v>959</v>
      </c>
    </row>
    <row r="154" spans="1:65" s="2" customFormat="1" ht="14.4" customHeight="1">
      <c r="A154" s="40"/>
      <c r="B154" s="41"/>
      <c r="C154" s="216" t="s">
        <v>666</v>
      </c>
      <c r="D154" s="216" t="s">
        <v>254</v>
      </c>
      <c r="E154" s="217" t="s">
        <v>3754</v>
      </c>
      <c r="F154" s="218" t="s">
        <v>3755</v>
      </c>
      <c r="G154" s="219" t="s">
        <v>2648</v>
      </c>
      <c r="H154" s="220">
        <v>25</v>
      </c>
      <c r="I154" s="221"/>
      <c r="J154" s="222">
        <f>ROUND(I154*H154,2)</f>
        <v>0</v>
      </c>
      <c r="K154" s="218" t="s">
        <v>19</v>
      </c>
      <c r="L154" s="46"/>
      <c r="M154" s="223" t="s">
        <v>19</v>
      </c>
      <c r="N154" s="224" t="s">
        <v>40</v>
      </c>
      <c r="O154" s="86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7" t="s">
        <v>90</v>
      </c>
      <c r="AT154" s="227" t="s">
        <v>254</v>
      </c>
      <c r="AU154" s="227" t="s">
        <v>76</v>
      </c>
      <c r="AY154" s="19" t="s">
        <v>252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9" t="s">
        <v>76</v>
      </c>
      <c r="BK154" s="228">
        <f>ROUND(I154*H154,2)</f>
        <v>0</v>
      </c>
      <c r="BL154" s="19" t="s">
        <v>90</v>
      </c>
      <c r="BM154" s="227" t="s">
        <v>968</v>
      </c>
    </row>
    <row r="155" spans="1:63" s="12" customFormat="1" ht="25.9" customHeight="1">
      <c r="A155" s="12"/>
      <c r="B155" s="200"/>
      <c r="C155" s="201"/>
      <c r="D155" s="202" t="s">
        <v>68</v>
      </c>
      <c r="E155" s="203" t="s">
        <v>3601</v>
      </c>
      <c r="F155" s="203" t="s">
        <v>3756</v>
      </c>
      <c r="G155" s="201"/>
      <c r="H155" s="201"/>
      <c r="I155" s="204"/>
      <c r="J155" s="205">
        <f>BK155</f>
        <v>0</v>
      </c>
      <c r="K155" s="201"/>
      <c r="L155" s="206"/>
      <c r="M155" s="207"/>
      <c r="N155" s="208"/>
      <c r="O155" s="208"/>
      <c r="P155" s="209">
        <f>SUM(P156:P162)</f>
        <v>0</v>
      </c>
      <c r="Q155" s="208"/>
      <c r="R155" s="209">
        <f>SUM(R156:R162)</f>
        <v>0</v>
      </c>
      <c r="S155" s="208"/>
      <c r="T155" s="210">
        <f>SUM(T156:T162)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1" t="s">
        <v>76</v>
      </c>
      <c r="AT155" s="212" t="s">
        <v>68</v>
      </c>
      <c r="AU155" s="212" t="s">
        <v>69</v>
      </c>
      <c r="AY155" s="211" t="s">
        <v>252</v>
      </c>
      <c r="BK155" s="213">
        <f>SUM(BK156:BK162)</f>
        <v>0</v>
      </c>
    </row>
    <row r="156" spans="1:65" s="2" customFormat="1" ht="14.4" customHeight="1">
      <c r="A156" s="40"/>
      <c r="B156" s="41"/>
      <c r="C156" s="216" t="s">
        <v>670</v>
      </c>
      <c r="D156" s="216" t="s">
        <v>254</v>
      </c>
      <c r="E156" s="217" t="s">
        <v>3757</v>
      </c>
      <c r="F156" s="218" t="s">
        <v>3758</v>
      </c>
      <c r="G156" s="219" t="s">
        <v>2849</v>
      </c>
      <c r="H156" s="220">
        <v>30</v>
      </c>
      <c r="I156" s="221"/>
      <c r="J156" s="222">
        <f>ROUND(I156*H156,2)</f>
        <v>0</v>
      </c>
      <c r="K156" s="218" t="s">
        <v>19</v>
      </c>
      <c r="L156" s="46"/>
      <c r="M156" s="223" t="s">
        <v>19</v>
      </c>
      <c r="N156" s="224" t="s">
        <v>40</v>
      </c>
      <c r="O156" s="86"/>
      <c r="P156" s="225">
        <f>O156*H156</f>
        <v>0</v>
      </c>
      <c r="Q156" s="225">
        <v>0</v>
      </c>
      <c r="R156" s="225">
        <f>Q156*H156</f>
        <v>0</v>
      </c>
      <c r="S156" s="225">
        <v>0</v>
      </c>
      <c r="T156" s="22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7" t="s">
        <v>90</v>
      </c>
      <c r="AT156" s="227" t="s">
        <v>254</v>
      </c>
      <c r="AU156" s="227" t="s">
        <v>76</v>
      </c>
      <c r="AY156" s="19" t="s">
        <v>252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9" t="s">
        <v>76</v>
      </c>
      <c r="BK156" s="228">
        <f>ROUND(I156*H156,2)</f>
        <v>0</v>
      </c>
      <c r="BL156" s="19" t="s">
        <v>90</v>
      </c>
      <c r="BM156" s="227" t="s">
        <v>976</v>
      </c>
    </row>
    <row r="157" spans="1:65" s="2" customFormat="1" ht="14.4" customHeight="1">
      <c r="A157" s="40"/>
      <c r="B157" s="41"/>
      <c r="C157" s="216" t="s">
        <v>675</v>
      </c>
      <c r="D157" s="216" t="s">
        <v>254</v>
      </c>
      <c r="E157" s="217" t="s">
        <v>3759</v>
      </c>
      <c r="F157" s="218" t="s">
        <v>3760</v>
      </c>
      <c r="G157" s="219" t="s">
        <v>2648</v>
      </c>
      <c r="H157" s="220">
        <v>1</v>
      </c>
      <c r="I157" s="221"/>
      <c r="J157" s="222">
        <f>ROUND(I157*H157,2)</f>
        <v>0</v>
      </c>
      <c r="K157" s="218" t="s">
        <v>19</v>
      </c>
      <c r="L157" s="46"/>
      <c r="M157" s="223" t="s">
        <v>19</v>
      </c>
      <c r="N157" s="224" t="s">
        <v>40</v>
      </c>
      <c r="O157" s="86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7" t="s">
        <v>90</v>
      </c>
      <c r="AT157" s="227" t="s">
        <v>254</v>
      </c>
      <c r="AU157" s="227" t="s">
        <v>76</v>
      </c>
      <c r="AY157" s="19" t="s">
        <v>252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9" t="s">
        <v>76</v>
      </c>
      <c r="BK157" s="228">
        <f>ROUND(I157*H157,2)</f>
        <v>0</v>
      </c>
      <c r="BL157" s="19" t="s">
        <v>90</v>
      </c>
      <c r="BM157" s="227" t="s">
        <v>992</v>
      </c>
    </row>
    <row r="158" spans="1:65" s="2" customFormat="1" ht="14.4" customHeight="1">
      <c r="A158" s="40"/>
      <c r="B158" s="41"/>
      <c r="C158" s="216" t="s">
        <v>688</v>
      </c>
      <c r="D158" s="216" t="s">
        <v>254</v>
      </c>
      <c r="E158" s="217" t="s">
        <v>3761</v>
      </c>
      <c r="F158" s="218" t="s">
        <v>3762</v>
      </c>
      <c r="G158" s="219" t="s">
        <v>2648</v>
      </c>
      <c r="H158" s="220">
        <v>1</v>
      </c>
      <c r="I158" s="221"/>
      <c r="J158" s="222">
        <f>ROUND(I158*H158,2)</f>
        <v>0</v>
      </c>
      <c r="K158" s="218" t="s">
        <v>19</v>
      </c>
      <c r="L158" s="46"/>
      <c r="M158" s="223" t="s">
        <v>19</v>
      </c>
      <c r="N158" s="224" t="s">
        <v>40</v>
      </c>
      <c r="O158" s="86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7" t="s">
        <v>90</v>
      </c>
      <c r="AT158" s="227" t="s">
        <v>254</v>
      </c>
      <c r="AU158" s="227" t="s">
        <v>76</v>
      </c>
      <c r="AY158" s="19" t="s">
        <v>252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9" t="s">
        <v>76</v>
      </c>
      <c r="BK158" s="228">
        <f>ROUND(I158*H158,2)</f>
        <v>0</v>
      </c>
      <c r="BL158" s="19" t="s">
        <v>90</v>
      </c>
      <c r="BM158" s="227" t="s">
        <v>1001</v>
      </c>
    </row>
    <row r="159" spans="1:65" s="2" customFormat="1" ht="14.4" customHeight="1">
      <c r="A159" s="40"/>
      <c r="B159" s="41"/>
      <c r="C159" s="216" t="s">
        <v>692</v>
      </c>
      <c r="D159" s="216" t="s">
        <v>254</v>
      </c>
      <c r="E159" s="217" t="s">
        <v>3763</v>
      </c>
      <c r="F159" s="218" t="s">
        <v>3764</v>
      </c>
      <c r="G159" s="219" t="s">
        <v>2648</v>
      </c>
      <c r="H159" s="220">
        <v>1</v>
      </c>
      <c r="I159" s="221"/>
      <c r="J159" s="222">
        <f>ROUND(I159*H159,2)</f>
        <v>0</v>
      </c>
      <c r="K159" s="218" t="s">
        <v>19</v>
      </c>
      <c r="L159" s="46"/>
      <c r="M159" s="223" t="s">
        <v>19</v>
      </c>
      <c r="N159" s="224" t="s">
        <v>40</v>
      </c>
      <c r="O159" s="86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7" t="s">
        <v>90</v>
      </c>
      <c r="AT159" s="227" t="s">
        <v>254</v>
      </c>
      <c r="AU159" s="227" t="s">
        <v>76</v>
      </c>
      <c r="AY159" s="19" t="s">
        <v>252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9" t="s">
        <v>76</v>
      </c>
      <c r="BK159" s="228">
        <f>ROUND(I159*H159,2)</f>
        <v>0</v>
      </c>
      <c r="BL159" s="19" t="s">
        <v>90</v>
      </c>
      <c r="BM159" s="227" t="s">
        <v>1010</v>
      </c>
    </row>
    <row r="160" spans="1:65" s="2" customFormat="1" ht="14.4" customHeight="1">
      <c r="A160" s="40"/>
      <c r="B160" s="41"/>
      <c r="C160" s="216" t="s">
        <v>699</v>
      </c>
      <c r="D160" s="216" t="s">
        <v>254</v>
      </c>
      <c r="E160" s="217" t="s">
        <v>3765</v>
      </c>
      <c r="F160" s="218" t="s">
        <v>3059</v>
      </c>
      <c r="G160" s="219" t="s">
        <v>2648</v>
      </c>
      <c r="H160" s="220">
        <v>1</v>
      </c>
      <c r="I160" s="221"/>
      <c r="J160" s="222">
        <f>ROUND(I160*H160,2)</f>
        <v>0</v>
      </c>
      <c r="K160" s="218" t="s">
        <v>19</v>
      </c>
      <c r="L160" s="46"/>
      <c r="M160" s="223" t="s">
        <v>19</v>
      </c>
      <c r="N160" s="224" t="s">
        <v>40</v>
      </c>
      <c r="O160" s="86"/>
      <c r="P160" s="225">
        <f>O160*H160</f>
        <v>0</v>
      </c>
      <c r="Q160" s="225">
        <v>0</v>
      </c>
      <c r="R160" s="225">
        <f>Q160*H160</f>
        <v>0</v>
      </c>
      <c r="S160" s="225">
        <v>0</v>
      </c>
      <c r="T160" s="22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7" t="s">
        <v>90</v>
      </c>
      <c r="AT160" s="227" t="s">
        <v>254</v>
      </c>
      <c r="AU160" s="227" t="s">
        <v>76</v>
      </c>
      <c r="AY160" s="19" t="s">
        <v>252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9" t="s">
        <v>76</v>
      </c>
      <c r="BK160" s="228">
        <f>ROUND(I160*H160,2)</f>
        <v>0</v>
      </c>
      <c r="BL160" s="19" t="s">
        <v>90</v>
      </c>
      <c r="BM160" s="227" t="s">
        <v>1021</v>
      </c>
    </row>
    <row r="161" spans="1:65" s="2" customFormat="1" ht="14.4" customHeight="1">
      <c r="A161" s="40"/>
      <c r="B161" s="41"/>
      <c r="C161" s="216" t="s">
        <v>705</v>
      </c>
      <c r="D161" s="216" t="s">
        <v>254</v>
      </c>
      <c r="E161" s="217" t="s">
        <v>3766</v>
      </c>
      <c r="F161" s="218" t="s">
        <v>3767</v>
      </c>
      <c r="G161" s="219" t="s">
        <v>2648</v>
      </c>
      <c r="H161" s="220">
        <v>1</v>
      </c>
      <c r="I161" s="221"/>
      <c r="J161" s="222">
        <f>ROUND(I161*H161,2)</f>
        <v>0</v>
      </c>
      <c r="K161" s="218" t="s">
        <v>19</v>
      </c>
      <c r="L161" s="46"/>
      <c r="M161" s="223" t="s">
        <v>19</v>
      </c>
      <c r="N161" s="224" t="s">
        <v>40</v>
      </c>
      <c r="O161" s="86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7" t="s">
        <v>90</v>
      </c>
      <c r="AT161" s="227" t="s">
        <v>254</v>
      </c>
      <c r="AU161" s="227" t="s">
        <v>76</v>
      </c>
      <c r="AY161" s="19" t="s">
        <v>252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9" t="s">
        <v>76</v>
      </c>
      <c r="BK161" s="228">
        <f>ROUND(I161*H161,2)</f>
        <v>0</v>
      </c>
      <c r="BL161" s="19" t="s">
        <v>90</v>
      </c>
      <c r="BM161" s="227" t="s">
        <v>1031</v>
      </c>
    </row>
    <row r="162" spans="1:65" s="2" customFormat="1" ht="14.4" customHeight="1">
      <c r="A162" s="40"/>
      <c r="B162" s="41"/>
      <c r="C162" s="216" t="s">
        <v>733</v>
      </c>
      <c r="D162" s="216" t="s">
        <v>254</v>
      </c>
      <c r="E162" s="217" t="s">
        <v>3768</v>
      </c>
      <c r="F162" s="218" t="s">
        <v>3769</v>
      </c>
      <c r="G162" s="219" t="s">
        <v>307</v>
      </c>
      <c r="H162" s="220">
        <v>1</v>
      </c>
      <c r="I162" s="221"/>
      <c r="J162" s="222">
        <f>ROUND(I162*H162,2)</f>
        <v>0</v>
      </c>
      <c r="K162" s="218" t="s">
        <v>19</v>
      </c>
      <c r="L162" s="46"/>
      <c r="M162" s="283" t="s">
        <v>19</v>
      </c>
      <c r="N162" s="284" t="s">
        <v>40</v>
      </c>
      <c r="O162" s="285"/>
      <c r="P162" s="286">
        <f>O162*H162</f>
        <v>0</v>
      </c>
      <c r="Q162" s="286">
        <v>0</v>
      </c>
      <c r="R162" s="286">
        <f>Q162*H162</f>
        <v>0</v>
      </c>
      <c r="S162" s="286">
        <v>0</v>
      </c>
      <c r="T162" s="287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7" t="s">
        <v>90</v>
      </c>
      <c r="AT162" s="227" t="s">
        <v>254</v>
      </c>
      <c r="AU162" s="227" t="s">
        <v>76</v>
      </c>
      <c r="AY162" s="19" t="s">
        <v>252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9" t="s">
        <v>76</v>
      </c>
      <c r="BK162" s="228">
        <f>ROUND(I162*H162,2)</f>
        <v>0</v>
      </c>
      <c r="BL162" s="19" t="s">
        <v>90</v>
      </c>
      <c r="BM162" s="227" t="s">
        <v>1041</v>
      </c>
    </row>
    <row r="163" spans="1:31" s="2" customFormat="1" ht="6.95" customHeight="1">
      <c r="A163" s="40"/>
      <c r="B163" s="61"/>
      <c r="C163" s="62"/>
      <c r="D163" s="62"/>
      <c r="E163" s="62"/>
      <c r="F163" s="62"/>
      <c r="G163" s="62"/>
      <c r="H163" s="62"/>
      <c r="I163" s="62"/>
      <c r="J163" s="62"/>
      <c r="K163" s="62"/>
      <c r="L163" s="46"/>
      <c r="M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</row>
  </sheetData>
  <sheetProtection password="CC35" sheet="1" objects="1" scenarios="1" formatColumns="0" formatRows="0" autoFilter="0"/>
  <autoFilter ref="C96:K162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3:H83"/>
    <mergeCell ref="E87:H87"/>
    <mergeCell ref="E85:H85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137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78</v>
      </c>
    </row>
    <row r="4" spans="2:46" s="1" customFormat="1" ht="24.95" customHeight="1">
      <c r="B4" s="22"/>
      <c r="D4" s="143" t="s">
        <v>208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Parkovací dům Havlíčkova 1, Kroměříž</v>
      </c>
      <c r="F7" s="145"/>
      <c r="G7" s="145"/>
      <c r="H7" s="145"/>
      <c r="L7" s="22"/>
    </row>
    <row r="8" spans="2:12" s="1" customFormat="1" ht="12" customHeight="1">
      <c r="B8" s="22"/>
      <c r="D8" s="145" t="s">
        <v>209</v>
      </c>
      <c r="L8" s="22"/>
    </row>
    <row r="9" spans="1:31" s="2" customFormat="1" ht="16.5" customHeight="1">
      <c r="A9" s="40"/>
      <c r="B9" s="46"/>
      <c r="C9" s="40"/>
      <c r="D9" s="40"/>
      <c r="E9" s="146" t="s">
        <v>3770</v>
      </c>
      <c r="F9" s="40"/>
      <c r="G9" s="40"/>
      <c r="H9" s="40"/>
      <c r="I9" s="40"/>
      <c r="J9" s="40"/>
      <c r="K9" s="40"/>
      <c r="L9" s="14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211</v>
      </c>
      <c r="E10" s="40"/>
      <c r="F10" s="40"/>
      <c r="G10" s="40"/>
      <c r="H10" s="40"/>
      <c r="I10" s="40"/>
      <c r="J10" s="40"/>
      <c r="K10" s="40"/>
      <c r="L10" s="14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9" t="s">
        <v>3771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50" t="str">
        <f>'Rekapitulace stavby'!AN8</f>
        <v>3. 7. 2019</v>
      </c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">
        <v>19</v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22</v>
      </c>
      <c r="F17" s="40"/>
      <c r="G17" s="40"/>
      <c r="H17" s="40"/>
      <c r="I17" s="145" t="s">
        <v>27</v>
      </c>
      <c r="J17" s="135" t="s">
        <v>19</v>
      </c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28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27</v>
      </c>
      <c r="J20" s="35" t="str">
        <f>'Rekapitulace stavby'!AN14</f>
        <v>Vyplň údaj</v>
      </c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30</v>
      </c>
      <c r="E22" s="40"/>
      <c r="F22" s="40"/>
      <c r="G22" s="40"/>
      <c r="H22" s="40"/>
      <c r="I22" s="145" t="s">
        <v>26</v>
      </c>
      <c r="J22" s="135" t="s">
        <v>19</v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22</v>
      </c>
      <c r="F23" s="40"/>
      <c r="G23" s="40"/>
      <c r="H23" s="40"/>
      <c r="I23" s="145" t="s">
        <v>27</v>
      </c>
      <c r="J23" s="135" t="s">
        <v>19</v>
      </c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32</v>
      </c>
      <c r="E25" s="40"/>
      <c r="F25" s="40"/>
      <c r="G25" s="40"/>
      <c r="H25" s="40"/>
      <c r="I25" s="145" t="s">
        <v>26</v>
      </c>
      <c r="J25" s="135" t="s">
        <v>19</v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22</v>
      </c>
      <c r="F26" s="40"/>
      <c r="G26" s="40"/>
      <c r="H26" s="40"/>
      <c r="I26" s="145" t="s">
        <v>27</v>
      </c>
      <c r="J26" s="135" t="s">
        <v>19</v>
      </c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33</v>
      </c>
      <c r="E28" s="40"/>
      <c r="F28" s="40"/>
      <c r="G28" s="40"/>
      <c r="H28" s="40"/>
      <c r="I28" s="40"/>
      <c r="J28" s="40"/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1"/>
      <c r="B29" s="152"/>
      <c r="C29" s="151"/>
      <c r="D29" s="151"/>
      <c r="E29" s="153" t="s">
        <v>19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14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6" t="s">
        <v>35</v>
      </c>
      <c r="E32" s="40"/>
      <c r="F32" s="40"/>
      <c r="G32" s="40"/>
      <c r="H32" s="40"/>
      <c r="I32" s="40"/>
      <c r="J32" s="157">
        <f>ROUND(J87,2)</f>
        <v>0</v>
      </c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8" t="s">
        <v>37</v>
      </c>
      <c r="G34" s="40"/>
      <c r="H34" s="40"/>
      <c r="I34" s="158" t="s">
        <v>36</v>
      </c>
      <c r="J34" s="158" t="s">
        <v>38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47" t="s">
        <v>39</v>
      </c>
      <c r="E35" s="145" t="s">
        <v>40</v>
      </c>
      <c r="F35" s="159">
        <f>ROUND((SUM(BE87:BE90)),2)</f>
        <v>0</v>
      </c>
      <c r="G35" s="40"/>
      <c r="H35" s="40"/>
      <c r="I35" s="160">
        <v>0.21</v>
      </c>
      <c r="J35" s="159">
        <f>ROUND(((SUM(BE87:BE90))*I35),2)</f>
        <v>0</v>
      </c>
      <c r="K35" s="40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41</v>
      </c>
      <c r="F36" s="159">
        <f>ROUND((SUM(BF87:BF90)),2)</f>
        <v>0</v>
      </c>
      <c r="G36" s="40"/>
      <c r="H36" s="40"/>
      <c r="I36" s="160">
        <v>0.15</v>
      </c>
      <c r="J36" s="159">
        <f>ROUND(((SUM(BF87:BF90))*I36),2)</f>
        <v>0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42</v>
      </c>
      <c r="F37" s="159">
        <f>ROUND((SUM(BG87:BG90)),2)</f>
        <v>0</v>
      </c>
      <c r="G37" s="40"/>
      <c r="H37" s="40"/>
      <c r="I37" s="160">
        <v>0.21</v>
      </c>
      <c r="J37" s="159">
        <f>0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43</v>
      </c>
      <c r="F38" s="159">
        <f>ROUND((SUM(BH87:BH90)),2)</f>
        <v>0</v>
      </c>
      <c r="G38" s="40"/>
      <c r="H38" s="40"/>
      <c r="I38" s="160">
        <v>0.15</v>
      </c>
      <c r="J38" s="159">
        <f>0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44</v>
      </c>
      <c r="F39" s="159">
        <f>ROUND((SUM(BI87:BI90)),2)</f>
        <v>0</v>
      </c>
      <c r="G39" s="40"/>
      <c r="H39" s="40"/>
      <c r="I39" s="160">
        <v>0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45</v>
      </c>
      <c r="E41" s="163"/>
      <c r="F41" s="163"/>
      <c r="G41" s="164" t="s">
        <v>46</v>
      </c>
      <c r="H41" s="165" t="s">
        <v>47</v>
      </c>
      <c r="I41" s="163"/>
      <c r="J41" s="166">
        <f>SUM(J32:J39)</f>
        <v>0</v>
      </c>
      <c r="K41" s="167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215</v>
      </c>
      <c r="D47" s="42"/>
      <c r="E47" s="42"/>
      <c r="F47" s="42"/>
      <c r="G47" s="42"/>
      <c r="H47" s="42"/>
      <c r="I47" s="42"/>
      <c r="J47" s="42"/>
      <c r="K47" s="42"/>
      <c r="L47" s="14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Parkovací dům Havlíčkova 1, Kroměříž</v>
      </c>
      <c r="F50" s="34"/>
      <c r="G50" s="34"/>
      <c r="H50" s="34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209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3770</v>
      </c>
      <c r="F52" s="42"/>
      <c r="G52" s="42"/>
      <c r="H52" s="42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211</v>
      </c>
      <c r="D53" s="42"/>
      <c r="E53" s="42"/>
      <c r="F53" s="42"/>
      <c r="G53" s="42"/>
      <c r="H53" s="42"/>
      <c r="I53" s="42"/>
      <c r="J53" s="42"/>
      <c r="K53" s="42"/>
      <c r="L53" s="14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SO201.1 - Přípojka NN - EON - řešeno samostatným projektem</v>
      </c>
      <c r="F54" s="42"/>
      <c r="G54" s="42"/>
      <c r="H54" s="42"/>
      <c r="I54" s="42"/>
      <c r="J54" s="42"/>
      <c r="K54" s="42"/>
      <c r="L54" s="14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34" t="s">
        <v>23</v>
      </c>
      <c r="J56" s="74" t="str">
        <f>IF(J14="","",J14)</f>
        <v>3. 7. 2019</v>
      </c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 xml:space="preserve"> </v>
      </c>
      <c r="G58" s="42"/>
      <c r="H58" s="42"/>
      <c r="I58" s="34" t="s">
        <v>30</v>
      </c>
      <c r="J58" s="38" t="str">
        <f>E23</f>
        <v xml:space="preserve"> </v>
      </c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28</v>
      </c>
      <c r="D59" s="42"/>
      <c r="E59" s="42"/>
      <c r="F59" s="29" t="str">
        <f>IF(E20="","",E20)</f>
        <v>Vyplň údaj</v>
      </c>
      <c r="G59" s="42"/>
      <c r="H59" s="42"/>
      <c r="I59" s="34" t="s">
        <v>32</v>
      </c>
      <c r="J59" s="38" t="str">
        <f>E26</f>
        <v xml:space="preserve"> </v>
      </c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4" t="s">
        <v>216</v>
      </c>
      <c r="D61" s="175"/>
      <c r="E61" s="175"/>
      <c r="F61" s="175"/>
      <c r="G61" s="175"/>
      <c r="H61" s="175"/>
      <c r="I61" s="175"/>
      <c r="J61" s="176" t="s">
        <v>217</v>
      </c>
      <c r="K61" s="175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7" t="s">
        <v>67</v>
      </c>
      <c r="D63" s="42"/>
      <c r="E63" s="42"/>
      <c r="F63" s="42"/>
      <c r="G63" s="42"/>
      <c r="H63" s="42"/>
      <c r="I63" s="42"/>
      <c r="J63" s="104">
        <f>J87</f>
        <v>0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218</v>
      </c>
    </row>
    <row r="64" spans="1:31" s="9" customFormat="1" ht="24.95" customHeight="1">
      <c r="A64" s="9"/>
      <c r="B64" s="178"/>
      <c r="C64" s="179"/>
      <c r="D64" s="180" t="s">
        <v>219</v>
      </c>
      <c r="E64" s="181"/>
      <c r="F64" s="181"/>
      <c r="G64" s="181"/>
      <c r="H64" s="181"/>
      <c r="I64" s="181"/>
      <c r="J64" s="182">
        <f>J88</f>
        <v>0</v>
      </c>
      <c r="K64" s="179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4"/>
      <c r="C65" s="126"/>
      <c r="D65" s="185" t="s">
        <v>3772</v>
      </c>
      <c r="E65" s="186"/>
      <c r="F65" s="186"/>
      <c r="G65" s="186"/>
      <c r="H65" s="186"/>
      <c r="I65" s="186"/>
      <c r="J65" s="187">
        <f>J89</f>
        <v>0</v>
      </c>
      <c r="K65" s="126"/>
      <c r="L65" s="18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4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238</v>
      </c>
      <c r="D72" s="42"/>
      <c r="E72" s="42"/>
      <c r="F72" s="42"/>
      <c r="G72" s="42"/>
      <c r="H72" s="42"/>
      <c r="I72" s="42"/>
      <c r="J72" s="42"/>
      <c r="K72" s="42"/>
      <c r="L72" s="14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4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72" t="str">
        <f>E7</f>
        <v>Parkovací dům Havlíčkova 1, Kroměříž</v>
      </c>
      <c r="F75" s="34"/>
      <c r="G75" s="34"/>
      <c r="H75" s="34"/>
      <c r="I75" s="42"/>
      <c r="J75" s="42"/>
      <c r="K75" s="42"/>
      <c r="L75" s="14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2:12" s="1" customFormat="1" ht="12" customHeight="1">
      <c r="B76" s="23"/>
      <c r="C76" s="34" t="s">
        <v>209</v>
      </c>
      <c r="D76" s="24"/>
      <c r="E76" s="24"/>
      <c r="F76" s="24"/>
      <c r="G76" s="24"/>
      <c r="H76" s="24"/>
      <c r="I76" s="24"/>
      <c r="J76" s="24"/>
      <c r="K76" s="24"/>
      <c r="L76" s="22"/>
    </row>
    <row r="77" spans="1:31" s="2" customFormat="1" ht="16.5" customHeight="1">
      <c r="A77" s="40"/>
      <c r="B77" s="41"/>
      <c r="C77" s="42"/>
      <c r="D77" s="42"/>
      <c r="E77" s="172" t="s">
        <v>3770</v>
      </c>
      <c r="F77" s="42"/>
      <c r="G77" s="42"/>
      <c r="H77" s="42"/>
      <c r="I77" s="42"/>
      <c r="J77" s="42"/>
      <c r="K77" s="42"/>
      <c r="L77" s="14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211</v>
      </c>
      <c r="D78" s="42"/>
      <c r="E78" s="42"/>
      <c r="F78" s="42"/>
      <c r="G78" s="42"/>
      <c r="H78" s="42"/>
      <c r="I78" s="42"/>
      <c r="J78" s="42"/>
      <c r="K78" s="42"/>
      <c r="L78" s="14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E11</f>
        <v>SO201.1 - Přípojka NN - EON - řešeno samostatným projektem</v>
      </c>
      <c r="F79" s="42"/>
      <c r="G79" s="42"/>
      <c r="H79" s="42"/>
      <c r="I79" s="42"/>
      <c r="J79" s="42"/>
      <c r="K79" s="42"/>
      <c r="L79" s="14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F14</f>
        <v xml:space="preserve"> </v>
      </c>
      <c r="G81" s="42"/>
      <c r="H81" s="42"/>
      <c r="I81" s="34" t="s">
        <v>23</v>
      </c>
      <c r="J81" s="74" t="str">
        <f>IF(J14="","",J14)</f>
        <v>3. 7. 2019</v>
      </c>
      <c r="K81" s="42"/>
      <c r="L81" s="14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25</v>
      </c>
      <c r="D83" s="42"/>
      <c r="E83" s="42"/>
      <c r="F83" s="29" t="str">
        <f>E17</f>
        <v xml:space="preserve"> </v>
      </c>
      <c r="G83" s="42"/>
      <c r="H83" s="42"/>
      <c r="I83" s="34" t="s">
        <v>30</v>
      </c>
      <c r="J83" s="38" t="str">
        <f>E23</f>
        <v xml:space="preserve"> </v>
      </c>
      <c r="K83" s="42"/>
      <c r="L83" s="14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28</v>
      </c>
      <c r="D84" s="42"/>
      <c r="E84" s="42"/>
      <c r="F84" s="29" t="str">
        <f>IF(E20="","",E20)</f>
        <v>Vyplň údaj</v>
      </c>
      <c r="G84" s="42"/>
      <c r="H84" s="42"/>
      <c r="I84" s="34" t="s">
        <v>32</v>
      </c>
      <c r="J84" s="38" t="str">
        <f>E26</f>
        <v xml:space="preserve"> </v>
      </c>
      <c r="K84" s="42"/>
      <c r="L84" s="14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89"/>
      <c r="B86" s="190"/>
      <c r="C86" s="191" t="s">
        <v>239</v>
      </c>
      <c r="D86" s="192" t="s">
        <v>54</v>
      </c>
      <c r="E86" s="192" t="s">
        <v>50</v>
      </c>
      <c r="F86" s="192" t="s">
        <v>51</v>
      </c>
      <c r="G86" s="192" t="s">
        <v>240</v>
      </c>
      <c r="H86" s="192" t="s">
        <v>241</v>
      </c>
      <c r="I86" s="192" t="s">
        <v>242</v>
      </c>
      <c r="J86" s="192" t="s">
        <v>217</v>
      </c>
      <c r="K86" s="193" t="s">
        <v>243</v>
      </c>
      <c r="L86" s="194"/>
      <c r="M86" s="94" t="s">
        <v>19</v>
      </c>
      <c r="N86" s="95" t="s">
        <v>39</v>
      </c>
      <c r="O86" s="95" t="s">
        <v>244</v>
      </c>
      <c r="P86" s="95" t="s">
        <v>245</v>
      </c>
      <c r="Q86" s="95" t="s">
        <v>246</v>
      </c>
      <c r="R86" s="95" t="s">
        <v>247</v>
      </c>
      <c r="S86" s="95" t="s">
        <v>248</v>
      </c>
      <c r="T86" s="96" t="s">
        <v>249</v>
      </c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</row>
    <row r="87" spans="1:63" s="2" customFormat="1" ht="22.8" customHeight="1">
      <c r="A87" s="40"/>
      <c r="B87" s="41"/>
      <c r="C87" s="101" t="s">
        <v>250</v>
      </c>
      <c r="D87" s="42"/>
      <c r="E87" s="42"/>
      <c r="F87" s="42"/>
      <c r="G87" s="42"/>
      <c r="H87" s="42"/>
      <c r="I87" s="42"/>
      <c r="J87" s="195">
        <f>BK87</f>
        <v>0</v>
      </c>
      <c r="K87" s="42"/>
      <c r="L87" s="46"/>
      <c r="M87" s="97"/>
      <c r="N87" s="196"/>
      <c r="O87" s="98"/>
      <c r="P87" s="197">
        <f>P88</f>
        <v>0</v>
      </c>
      <c r="Q87" s="98"/>
      <c r="R87" s="197">
        <f>R88</f>
        <v>0</v>
      </c>
      <c r="S87" s="98"/>
      <c r="T87" s="198">
        <f>T88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68</v>
      </c>
      <c r="AU87" s="19" t="s">
        <v>218</v>
      </c>
      <c r="BK87" s="199">
        <f>BK88</f>
        <v>0</v>
      </c>
    </row>
    <row r="88" spans="1:63" s="12" customFormat="1" ht="25.9" customHeight="1">
      <c r="A88" s="12"/>
      <c r="B88" s="200"/>
      <c r="C88" s="201"/>
      <c r="D88" s="202" t="s">
        <v>68</v>
      </c>
      <c r="E88" s="203" t="s">
        <v>251</v>
      </c>
      <c r="F88" s="203" t="s">
        <v>251</v>
      </c>
      <c r="G88" s="201"/>
      <c r="H88" s="201"/>
      <c r="I88" s="204"/>
      <c r="J88" s="205">
        <f>BK88</f>
        <v>0</v>
      </c>
      <c r="K88" s="201"/>
      <c r="L88" s="206"/>
      <c r="M88" s="207"/>
      <c r="N88" s="208"/>
      <c r="O88" s="208"/>
      <c r="P88" s="209">
        <f>P89</f>
        <v>0</v>
      </c>
      <c r="Q88" s="208"/>
      <c r="R88" s="209">
        <f>R89</f>
        <v>0</v>
      </c>
      <c r="S88" s="208"/>
      <c r="T88" s="210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1" t="s">
        <v>76</v>
      </c>
      <c r="AT88" s="212" t="s">
        <v>68</v>
      </c>
      <c r="AU88" s="212" t="s">
        <v>69</v>
      </c>
      <c r="AY88" s="211" t="s">
        <v>252</v>
      </c>
      <c r="BK88" s="213">
        <f>BK89</f>
        <v>0</v>
      </c>
    </row>
    <row r="89" spans="1:63" s="12" customFormat="1" ht="22.8" customHeight="1">
      <c r="A89" s="12"/>
      <c r="B89" s="200"/>
      <c r="C89" s="201"/>
      <c r="D89" s="202" t="s">
        <v>68</v>
      </c>
      <c r="E89" s="214" t="s">
        <v>3426</v>
      </c>
      <c r="F89" s="214" t="s">
        <v>3773</v>
      </c>
      <c r="G89" s="201"/>
      <c r="H89" s="201"/>
      <c r="I89" s="204"/>
      <c r="J89" s="215">
        <f>BK89</f>
        <v>0</v>
      </c>
      <c r="K89" s="201"/>
      <c r="L89" s="206"/>
      <c r="M89" s="207"/>
      <c r="N89" s="208"/>
      <c r="O89" s="208"/>
      <c r="P89" s="209">
        <f>P90</f>
        <v>0</v>
      </c>
      <c r="Q89" s="208"/>
      <c r="R89" s="209">
        <f>R90</f>
        <v>0</v>
      </c>
      <c r="S89" s="208"/>
      <c r="T89" s="210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1" t="s">
        <v>76</v>
      </c>
      <c r="AT89" s="212" t="s">
        <v>68</v>
      </c>
      <c r="AU89" s="212" t="s">
        <v>76</v>
      </c>
      <c r="AY89" s="211" t="s">
        <v>252</v>
      </c>
      <c r="BK89" s="213">
        <f>BK90</f>
        <v>0</v>
      </c>
    </row>
    <row r="90" spans="1:65" s="2" customFormat="1" ht="24.15" customHeight="1">
      <c r="A90" s="40"/>
      <c r="B90" s="41"/>
      <c r="C90" s="216" t="s">
        <v>76</v>
      </c>
      <c r="D90" s="216" t="s">
        <v>254</v>
      </c>
      <c r="E90" s="217" t="s">
        <v>135</v>
      </c>
      <c r="F90" s="218" t="s">
        <v>3774</v>
      </c>
      <c r="G90" s="219" t="s">
        <v>2818</v>
      </c>
      <c r="H90" s="220">
        <v>0</v>
      </c>
      <c r="I90" s="221"/>
      <c r="J90" s="222">
        <f>ROUND(I90*H90,2)</f>
        <v>0</v>
      </c>
      <c r="K90" s="218" t="s">
        <v>19</v>
      </c>
      <c r="L90" s="46"/>
      <c r="M90" s="283" t="s">
        <v>19</v>
      </c>
      <c r="N90" s="284" t="s">
        <v>40</v>
      </c>
      <c r="O90" s="285"/>
      <c r="P90" s="286">
        <f>O90*H90</f>
        <v>0</v>
      </c>
      <c r="Q90" s="286">
        <v>0</v>
      </c>
      <c r="R90" s="286">
        <f>Q90*H90</f>
        <v>0</v>
      </c>
      <c r="S90" s="286">
        <v>0</v>
      </c>
      <c r="T90" s="287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7" t="s">
        <v>90</v>
      </c>
      <c r="AT90" s="227" t="s">
        <v>254</v>
      </c>
      <c r="AU90" s="227" t="s">
        <v>78</v>
      </c>
      <c r="AY90" s="19" t="s">
        <v>252</v>
      </c>
      <c r="BE90" s="228">
        <f>IF(N90="základní",J90,0)</f>
        <v>0</v>
      </c>
      <c r="BF90" s="228">
        <f>IF(N90="snížená",J90,0)</f>
        <v>0</v>
      </c>
      <c r="BG90" s="228">
        <f>IF(N90="zákl. přenesená",J90,0)</f>
        <v>0</v>
      </c>
      <c r="BH90" s="228">
        <f>IF(N90="sníž. přenesená",J90,0)</f>
        <v>0</v>
      </c>
      <c r="BI90" s="228">
        <f>IF(N90="nulová",J90,0)</f>
        <v>0</v>
      </c>
      <c r="BJ90" s="19" t="s">
        <v>76</v>
      </c>
      <c r="BK90" s="228">
        <f>ROUND(I90*H90,2)</f>
        <v>0</v>
      </c>
      <c r="BL90" s="19" t="s">
        <v>90</v>
      </c>
      <c r="BM90" s="227" t="s">
        <v>3775</v>
      </c>
    </row>
    <row r="91" spans="1:31" s="2" customFormat="1" ht="6.95" customHeight="1">
      <c r="A91" s="40"/>
      <c r="B91" s="61"/>
      <c r="C91" s="62"/>
      <c r="D91" s="62"/>
      <c r="E91" s="62"/>
      <c r="F91" s="62"/>
      <c r="G91" s="62"/>
      <c r="H91" s="62"/>
      <c r="I91" s="62"/>
      <c r="J91" s="62"/>
      <c r="K91" s="62"/>
      <c r="L91" s="46"/>
      <c r="M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</sheetData>
  <sheetProtection password="CC35" sheet="1" objects="1" scenarios="1" formatColumns="0" formatRows="0" autoFilter="0"/>
  <autoFilter ref="C86:K9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143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78</v>
      </c>
    </row>
    <row r="4" spans="2:46" s="1" customFormat="1" ht="24.95" customHeight="1">
      <c r="B4" s="22"/>
      <c r="D4" s="143" t="s">
        <v>208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Parkovací dům Havlíčkova 1, Kroměříž</v>
      </c>
      <c r="F7" s="145"/>
      <c r="G7" s="145"/>
      <c r="H7" s="145"/>
      <c r="L7" s="22"/>
    </row>
    <row r="8" spans="2:12" s="1" customFormat="1" ht="12" customHeight="1">
      <c r="B8" s="22"/>
      <c r="D8" s="145" t="s">
        <v>209</v>
      </c>
      <c r="L8" s="22"/>
    </row>
    <row r="9" spans="1:31" s="2" customFormat="1" ht="16.5" customHeight="1">
      <c r="A9" s="40"/>
      <c r="B9" s="46"/>
      <c r="C9" s="40"/>
      <c r="D9" s="40"/>
      <c r="E9" s="146" t="s">
        <v>3776</v>
      </c>
      <c r="F9" s="40"/>
      <c r="G9" s="40"/>
      <c r="H9" s="40"/>
      <c r="I9" s="40"/>
      <c r="J9" s="40"/>
      <c r="K9" s="40"/>
      <c r="L9" s="14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211</v>
      </c>
      <c r="E10" s="40"/>
      <c r="F10" s="40"/>
      <c r="G10" s="40"/>
      <c r="H10" s="40"/>
      <c r="I10" s="40"/>
      <c r="J10" s="40"/>
      <c r="K10" s="40"/>
      <c r="L10" s="14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9" t="s">
        <v>3777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50" t="str">
        <f>'Rekapitulace stavby'!AN8</f>
        <v>3. 7. 2019</v>
      </c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">
        <v>19</v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22</v>
      </c>
      <c r="F17" s="40"/>
      <c r="G17" s="40"/>
      <c r="H17" s="40"/>
      <c r="I17" s="145" t="s">
        <v>27</v>
      </c>
      <c r="J17" s="135" t="s">
        <v>19</v>
      </c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28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27</v>
      </c>
      <c r="J20" s="35" t="str">
        <f>'Rekapitulace stavby'!AN14</f>
        <v>Vyplň údaj</v>
      </c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30</v>
      </c>
      <c r="E22" s="40"/>
      <c r="F22" s="40"/>
      <c r="G22" s="40"/>
      <c r="H22" s="40"/>
      <c r="I22" s="145" t="s">
        <v>26</v>
      </c>
      <c r="J22" s="135" t="s">
        <v>19</v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22</v>
      </c>
      <c r="F23" s="40"/>
      <c r="G23" s="40"/>
      <c r="H23" s="40"/>
      <c r="I23" s="145" t="s">
        <v>27</v>
      </c>
      <c r="J23" s="135" t="s">
        <v>19</v>
      </c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32</v>
      </c>
      <c r="E25" s="40"/>
      <c r="F25" s="40"/>
      <c r="G25" s="40"/>
      <c r="H25" s="40"/>
      <c r="I25" s="145" t="s">
        <v>26</v>
      </c>
      <c r="J25" s="135" t="s">
        <v>19</v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22</v>
      </c>
      <c r="F26" s="40"/>
      <c r="G26" s="40"/>
      <c r="H26" s="40"/>
      <c r="I26" s="145" t="s">
        <v>27</v>
      </c>
      <c r="J26" s="135" t="s">
        <v>19</v>
      </c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33</v>
      </c>
      <c r="E28" s="40"/>
      <c r="F28" s="40"/>
      <c r="G28" s="40"/>
      <c r="H28" s="40"/>
      <c r="I28" s="40"/>
      <c r="J28" s="40"/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1"/>
      <c r="B29" s="152"/>
      <c r="C29" s="151"/>
      <c r="D29" s="151"/>
      <c r="E29" s="153" t="s">
        <v>19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14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6" t="s">
        <v>35</v>
      </c>
      <c r="E32" s="40"/>
      <c r="F32" s="40"/>
      <c r="G32" s="40"/>
      <c r="H32" s="40"/>
      <c r="I32" s="40"/>
      <c r="J32" s="157">
        <f>ROUND(J87,2)</f>
        <v>0</v>
      </c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8" t="s">
        <v>37</v>
      </c>
      <c r="G34" s="40"/>
      <c r="H34" s="40"/>
      <c r="I34" s="158" t="s">
        <v>36</v>
      </c>
      <c r="J34" s="158" t="s">
        <v>38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47" t="s">
        <v>39</v>
      </c>
      <c r="E35" s="145" t="s">
        <v>40</v>
      </c>
      <c r="F35" s="159">
        <f>ROUND((SUM(BE87:BE90)),2)</f>
        <v>0</v>
      </c>
      <c r="G35" s="40"/>
      <c r="H35" s="40"/>
      <c r="I35" s="160">
        <v>0.21</v>
      </c>
      <c r="J35" s="159">
        <f>ROUND(((SUM(BE87:BE90))*I35),2)</f>
        <v>0</v>
      </c>
      <c r="K35" s="40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41</v>
      </c>
      <c r="F36" s="159">
        <f>ROUND((SUM(BF87:BF90)),2)</f>
        <v>0</v>
      </c>
      <c r="G36" s="40"/>
      <c r="H36" s="40"/>
      <c r="I36" s="160">
        <v>0.15</v>
      </c>
      <c r="J36" s="159">
        <f>ROUND(((SUM(BF87:BF90))*I36),2)</f>
        <v>0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42</v>
      </c>
      <c r="F37" s="159">
        <f>ROUND((SUM(BG87:BG90)),2)</f>
        <v>0</v>
      </c>
      <c r="G37" s="40"/>
      <c r="H37" s="40"/>
      <c r="I37" s="160">
        <v>0.21</v>
      </c>
      <c r="J37" s="159">
        <f>0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43</v>
      </c>
      <c r="F38" s="159">
        <f>ROUND((SUM(BH87:BH90)),2)</f>
        <v>0</v>
      </c>
      <c r="G38" s="40"/>
      <c r="H38" s="40"/>
      <c r="I38" s="160">
        <v>0.15</v>
      </c>
      <c r="J38" s="159">
        <f>0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44</v>
      </c>
      <c r="F39" s="159">
        <f>ROUND((SUM(BI87:BI90)),2)</f>
        <v>0</v>
      </c>
      <c r="G39" s="40"/>
      <c r="H39" s="40"/>
      <c r="I39" s="160">
        <v>0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45</v>
      </c>
      <c r="E41" s="163"/>
      <c r="F41" s="163"/>
      <c r="G41" s="164" t="s">
        <v>46</v>
      </c>
      <c r="H41" s="165" t="s">
        <v>47</v>
      </c>
      <c r="I41" s="163"/>
      <c r="J41" s="166">
        <f>SUM(J32:J39)</f>
        <v>0</v>
      </c>
      <c r="K41" s="167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215</v>
      </c>
      <c r="D47" s="42"/>
      <c r="E47" s="42"/>
      <c r="F47" s="42"/>
      <c r="G47" s="42"/>
      <c r="H47" s="42"/>
      <c r="I47" s="42"/>
      <c r="J47" s="42"/>
      <c r="K47" s="42"/>
      <c r="L47" s="14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Parkovací dům Havlíčkova 1, Kroměříž</v>
      </c>
      <c r="F50" s="34"/>
      <c r="G50" s="34"/>
      <c r="H50" s="34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209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3776</v>
      </c>
      <c r="F52" s="42"/>
      <c r="G52" s="42"/>
      <c r="H52" s="42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211</v>
      </c>
      <c r="D53" s="42"/>
      <c r="E53" s="42"/>
      <c r="F53" s="42"/>
      <c r="G53" s="42"/>
      <c r="H53" s="42"/>
      <c r="I53" s="42"/>
      <c r="J53" s="42"/>
      <c r="K53" s="42"/>
      <c r="L53" s="14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SO202.1 - Přeložka NN - EON - řešeno samostatným projektem</v>
      </c>
      <c r="F54" s="42"/>
      <c r="G54" s="42"/>
      <c r="H54" s="42"/>
      <c r="I54" s="42"/>
      <c r="J54" s="42"/>
      <c r="K54" s="42"/>
      <c r="L54" s="14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34" t="s">
        <v>23</v>
      </c>
      <c r="J56" s="74" t="str">
        <f>IF(J14="","",J14)</f>
        <v>3. 7. 2019</v>
      </c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 xml:space="preserve"> </v>
      </c>
      <c r="G58" s="42"/>
      <c r="H58" s="42"/>
      <c r="I58" s="34" t="s">
        <v>30</v>
      </c>
      <c r="J58" s="38" t="str">
        <f>E23</f>
        <v xml:space="preserve"> </v>
      </c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28</v>
      </c>
      <c r="D59" s="42"/>
      <c r="E59" s="42"/>
      <c r="F59" s="29" t="str">
        <f>IF(E20="","",E20)</f>
        <v>Vyplň údaj</v>
      </c>
      <c r="G59" s="42"/>
      <c r="H59" s="42"/>
      <c r="I59" s="34" t="s">
        <v>32</v>
      </c>
      <c r="J59" s="38" t="str">
        <f>E26</f>
        <v xml:space="preserve"> </v>
      </c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4" t="s">
        <v>216</v>
      </c>
      <c r="D61" s="175"/>
      <c r="E61" s="175"/>
      <c r="F61" s="175"/>
      <c r="G61" s="175"/>
      <c r="H61" s="175"/>
      <c r="I61" s="175"/>
      <c r="J61" s="176" t="s">
        <v>217</v>
      </c>
      <c r="K61" s="175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7" t="s">
        <v>67</v>
      </c>
      <c r="D63" s="42"/>
      <c r="E63" s="42"/>
      <c r="F63" s="42"/>
      <c r="G63" s="42"/>
      <c r="H63" s="42"/>
      <c r="I63" s="42"/>
      <c r="J63" s="104">
        <f>J87</f>
        <v>0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218</v>
      </c>
    </row>
    <row r="64" spans="1:31" s="9" customFormat="1" ht="24.95" customHeight="1">
      <c r="A64" s="9"/>
      <c r="B64" s="178"/>
      <c r="C64" s="179"/>
      <c r="D64" s="180" t="s">
        <v>219</v>
      </c>
      <c r="E64" s="181"/>
      <c r="F64" s="181"/>
      <c r="G64" s="181"/>
      <c r="H64" s="181"/>
      <c r="I64" s="181"/>
      <c r="J64" s="182">
        <f>J88</f>
        <v>0</v>
      </c>
      <c r="K64" s="179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4"/>
      <c r="C65" s="126"/>
      <c r="D65" s="185" t="s">
        <v>3778</v>
      </c>
      <c r="E65" s="186"/>
      <c r="F65" s="186"/>
      <c r="G65" s="186"/>
      <c r="H65" s="186"/>
      <c r="I65" s="186"/>
      <c r="J65" s="187">
        <f>J89</f>
        <v>0</v>
      </c>
      <c r="K65" s="126"/>
      <c r="L65" s="18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4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238</v>
      </c>
      <c r="D72" s="42"/>
      <c r="E72" s="42"/>
      <c r="F72" s="42"/>
      <c r="G72" s="42"/>
      <c r="H72" s="42"/>
      <c r="I72" s="42"/>
      <c r="J72" s="42"/>
      <c r="K72" s="42"/>
      <c r="L72" s="14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4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72" t="str">
        <f>E7</f>
        <v>Parkovací dům Havlíčkova 1, Kroměříž</v>
      </c>
      <c r="F75" s="34"/>
      <c r="G75" s="34"/>
      <c r="H75" s="34"/>
      <c r="I75" s="42"/>
      <c r="J75" s="42"/>
      <c r="K75" s="42"/>
      <c r="L75" s="14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2:12" s="1" customFormat="1" ht="12" customHeight="1">
      <c r="B76" s="23"/>
      <c r="C76" s="34" t="s">
        <v>209</v>
      </c>
      <c r="D76" s="24"/>
      <c r="E76" s="24"/>
      <c r="F76" s="24"/>
      <c r="G76" s="24"/>
      <c r="H76" s="24"/>
      <c r="I76" s="24"/>
      <c r="J76" s="24"/>
      <c r="K76" s="24"/>
      <c r="L76" s="22"/>
    </row>
    <row r="77" spans="1:31" s="2" customFormat="1" ht="16.5" customHeight="1">
      <c r="A77" s="40"/>
      <c r="B77" s="41"/>
      <c r="C77" s="42"/>
      <c r="D77" s="42"/>
      <c r="E77" s="172" t="s">
        <v>3776</v>
      </c>
      <c r="F77" s="42"/>
      <c r="G77" s="42"/>
      <c r="H77" s="42"/>
      <c r="I77" s="42"/>
      <c r="J77" s="42"/>
      <c r="K77" s="42"/>
      <c r="L77" s="14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211</v>
      </c>
      <c r="D78" s="42"/>
      <c r="E78" s="42"/>
      <c r="F78" s="42"/>
      <c r="G78" s="42"/>
      <c r="H78" s="42"/>
      <c r="I78" s="42"/>
      <c r="J78" s="42"/>
      <c r="K78" s="42"/>
      <c r="L78" s="14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E11</f>
        <v>SO202.1 - Přeložka NN - EON - řešeno samostatným projektem</v>
      </c>
      <c r="F79" s="42"/>
      <c r="G79" s="42"/>
      <c r="H79" s="42"/>
      <c r="I79" s="42"/>
      <c r="J79" s="42"/>
      <c r="K79" s="42"/>
      <c r="L79" s="14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F14</f>
        <v xml:space="preserve"> </v>
      </c>
      <c r="G81" s="42"/>
      <c r="H81" s="42"/>
      <c r="I81" s="34" t="s">
        <v>23</v>
      </c>
      <c r="J81" s="74" t="str">
        <f>IF(J14="","",J14)</f>
        <v>3. 7. 2019</v>
      </c>
      <c r="K81" s="42"/>
      <c r="L81" s="14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25</v>
      </c>
      <c r="D83" s="42"/>
      <c r="E83" s="42"/>
      <c r="F83" s="29" t="str">
        <f>E17</f>
        <v xml:space="preserve"> </v>
      </c>
      <c r="G83" s="42"/>
      <c r="H83" s="42"/>
      <c r="I83" s="34" t="s">
        <v>30</v>
      </c>
      <c r="J83" s="38" t="str">
        <f>E23</f>
        <v xml:space="preserve"> </v>
      </c>
      <c r="K83" s="42"/>
      <c r="L83" s="14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28</v>
      </c>
      <c r="D84" s="42"/>
      <c r="E84" s="42"/>
      <c r="F84" s="29" t="str">
        <f>IF(E20="","",E20)</f>
        <v>Vyplň údaj</v>
      </c>
      <c r="G84" s="42"/>
      <c r="H84" s="42"/>
      <c r="I84" s="34" t="s">
        <v>32</v>
      </c>
      <c r="J84" s="38" t="str">
        <f>E26</f>
        <v xml:space="preserve"> </v>
      </c>
      <c r="K84" s="42"/>
      <c r="L84" s="14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89"/>
      <c r="B86" s="190"/>
      <c r="C86" s="191" t="s">
        <v>239</v>
      </c>
      <c r="D86" s="192" t="s">
        <v>54</v>
      </c>
      <c r="E86" s="192" t="s">
        <v>50</v>
      </c>
      <c r="F86" s="192" t="s">
        <v>51</v>
      </c>
      <c r="G86" s="192" t="s">
        <v>240</v>
      </c>
      <c r="H86" s="192" t="s">
        <v>241</v>
      </c>
      <c r="I86" s="192" t="s">
        <v>242</v>
      </c>
      <c r="J86" s="192" t="s">
        <v>217</v>
      </c>
      <c r="K86" s="193" t="s">
        <v>243</v>
      </c>
      <c r="L86" s="194"/>
      <c r="M86" s="94" t="s">
        <v>19</v>
      </c>
      <c r="N86" s="95" t="s">
        <v>39</v>
      </c>
      <c r="O86" s="95" t="s">
        <v>244</v>
      </c>
      <c r="P86" s="95" t="s">
        <v>245</v>
      </c>
      <c r="Q86" s="95" t="s">
        <v>246</v>
      </c>
      <c r="R86" s="95" t="s">
        <v>247</v>
      </c>
      <c r="S86" s="95" t="s">
        <v>248</v>
      </c>
      <c r="T86" s="96" t="s">
        <v>249</v>
      </c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</row>
    <row r="87" spans="1:63" s="2" customFormat="1" ht="22.8" customHeight="1">
      <c r="A87" s="40"/>
      <c r="B87" s="41"/>
      <c r="C87" s="101" t="s">
        <v>250</v>
      </c>
      <c r="D87" s="42"/>
      <c r="E87" s="42"/>
      <c r="F87" s="42"/>
      <c r="G87" s="42"/>
      <c r="H87" s="42"/>
      <c r="I87" s="42"/>
      <c r="J87" s="195">
        <f>BK87</f>
        <v>0</v>
      </c>
      <c r="K87" s="42"/>
      <c r="L87" s="46"/>
      <c r="M87" s="97"/>
      <c r="N87" s="196"/>
      <c r="O87" s="98"/>
      <c r="P87" s="197">
        <f>P88</f>
        <v>0</v>
      </c>
      <c r="Q87" s="98"/>
      <c r="R87" s="197">
        <f>R88</f>
        <v>0</v>
      </c>
      <c r="S87" s="98"/>
      <c r="T87" s="198">
        <f>T88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68</v>
      </c>
      <c r="AU87" s="19" t="s">
        <v>218</v>
      </c>
      <c r="BK87" s="199">
        <f>BK88</f>
        <v>0</v>
      </c>
    </row>
    <row r="88" spans="1:63" s="12" customFormat="1" ht="25.9" customHeight="1">
      <c r="A88" s="12"/>
      <c r="B88" s="200"/>
      <c r="C88" s="201"/>
      <c r="D88" s="202" t="s">
        <v>68</v>
      </c>
      <c r="E88" s="203" t="s">
        <v>251</v>
      </c>
      <c r="F88" s="203" t="s">
        <v>251</v>
      </c>
      <c r="G88" s="201"/>
      <c r="H88" s="201"/>
      <c r="I88" s="204"/>
      <c r="J88" s="205">
        <f>BK88</f>
        <v>0</v>
      </c>
      <c r="K88" s="201"/>
      <c r="L88" s="206"/>
      <c r="M88" s="207"/>
      <c r="N88" s="208"/>
      <c r="O88" s="208"/>
      <c r="P88" s="209">
        <f>P89</f>
        <v>0</v>
      </c>
      <c r="Q88" s="208"/>
      <c r="R88" s="209">
        <f>R89</f>
        <v>0</v>
      </c>
      <c r="S88" s="208"/>
      <c r="T88" s="210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1" t="s">
        <v>76</v>
      </c>
      <c r="AT88" s="212" t="s">
        <v>68</v>
      </c>
      <c r="AU88" s="212" t="s">
        <v>69</v>
      </c>
      <c r="AY88" s="211" t="s">
        <v>252</v>
      </c>
      <c r="BK88" s="213">
        <f>BK89</f>
        <v>0</v>
      </c>
    </row>
    <row r="89" spans="1:63" s="12" customFormat="1" ht="22.8" customHeight="1">
      <c r="A89" s="12"/>
      <c r="B89" s="200"/>
      <c r="C89" s="201"/>
      <c r="D89" s="202" t="s">
        <v>68</v>
      </c>
      <c r="E89" s="214" t="s">
        <v>141</v>
      </c>
      <c r="F89" s="214" t="s">
        <v>3779</v>
      </c>
      <c r="G89" s="201"/>
      <c r="H89" s="201"/>
      <c r="I89" s="204"/>
      <c r="J89" s="215">
        <f>BK89</f>
        <v>0</v>
      </c>
      <c r="K89" s="201"/>
      <c r="L89" s="206"/>
      <c r="M89" s="207"/>
      <c r="N89" s="208"/>
      <c r="O89" s="208"/>
      <c r="P89" s="209">
        <f>P90</f>
        <v>0</v>
      </c>
      <c r="Q89" s="208"/>
      <c r="R89" s="209">
        <f>R90</f>
        <v>0</v>
      </c>
      <c r="S89" s="208"/>
      <c r="T89" s="210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1" t="s">
        <v>76</v>
      </c>
      <c r="AT89" s="212" t="s">
        <v>68</v>
      </c>
      <c r="AU89" s="212" t="s">
        <v>76</v>
      </c>
      <c r="AY89" s="211" t="s">
        <v>252</v>
      </c>
      <c r="BK89" s="213">
        <f>BK90</f>
        <v>0</v>
      </c>
    </row>
    <row r="90" spans="1:65" s="2" customFormat="1" ht="24.15" customHeight="1">
      <c r="A90" s="40"/>
      <c r="B90" s="41"/>
      <c r="C90" s="216" t="s">
        <v>76</v>
      </c>
      <c r="D90" s="216" t="s">
        <v>254</v>
      </c>
      <c r="E90" s="217" t="s">
        <v>141</v>
      </c>
      <c r="F90" s="218" t="s">
        <v>3774</v>
      </c>
      <c r="G90" s="219" t="s">
        <v>2818</v>
      </c>
      <c r="H90" s="220">
        <v>0</v>
      </c>
      <c r="I90" s="221"/>
      <c r="J90" s="222">
        <f>ROUND(I90*H90,2)</f>
        <v>0</v>
      </c>
      <c r="K90" s="218" t="s">
        <v>19</v>
      </c>
      <c r="L90" s="46"/>
      <c r="M90" s="283" t="s">
        <v>19</v>
      </c>
      <c r="N90" s="284" t="s">
        <v>40</v>
      </c>
      <c r="O90" s="285"/>
      <c r="P90" s="286">
        <f>O90*H90</f>
        <v>0</v>
      </c>
      <c r="Q90" s="286">
        <v>0</v>
      </c>
      <c r="R90" s="286">
        <f>Q90*H90</f>
        <v>0</v>
      </c>
      <c r="S90" s="286">
        <v>0</v>
      </c>
      <c r="T90" s="287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7" t="s">
        <v>90</v>
      </c>
      <c r="AT90" s="227" t="s">
        <v>254</v>
      </c>
      <c r="AU90" s="227" t="s">
        <v>78</v>
      </c>
      <c r="AY90" s="19" t="s">
        <v>252</v>
      </c>
      <c r="BE90" s="228">
        <f>IF(N90="základní",J90,0)</f>
        <v>0</v>
      </c>
      <c r="BF90" s="228">
        <f>IF(N90="snížená",J90,0)</f>
        <v>0</v>
      </c>
      <c r="BG90" s="228">
        <f>IF(N90="zákl. přenesená",J90,0)</f>
        <v>0</v>
      </c>
      <c r="BH90" s="228">
        <f>IF(N90="sníž. přenesená",J90,0)</f>
        <v>0</v>
      </c>
      <c r="BI90" s="228">
        <f>IF(N90="nulová",J90,0)</f>
        <v>0</v>
      </c>
      <c r="BJ90" s="19" t="s">
        <v>76</v>
      </c>
      <c r="BK90" s="228">
        <f>ROUND(I90*H90,2)</f>
        <v>0</v>
      </c>
      <c r="BL90" s="19" t="s">
        <v>90</v>
      </c>
      <c r="BM90" s="227" t="s">
        <v>3780</v>
      </c>
    </row>
    <row r="91" spans="1:31" s="2" customFormat="1" ht="6.95" customHeight="1">
      <c r="A91" s="40"/>
      <c r="B91" s="61"/>
      <c r="C91" s="62"/>
      <c r="D91" s="62"/>
      <c r="E91" s="62"/>
      <c r="F91" s="62"/>
      <c r="G91" s="62"/>
      <c r="H91" s="62"/>
      <c r="I91" s="62"/>
      <c r="J91" s="62"/>
      <c r="K91" s="62"/>
      <c r="L91" s="46"/>
      <c r="M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</sheetData>
  <sheetProtection password="CC35" sheet="1" objects="1" scenarios="1" formatColumns="0" formatRows="0" autoFilter="0"/>
  <autoFilter ref="C86:K9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149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78</v>
      </c>
    </row>
    <row r="4" spans="2:46" s="1" customFormat="1" ht="24.95" customHeight="1">
      <c r="B4" s="22"/>
      <c r="D4" s="143" t="s">
        <v>208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Parkovací dům Havlíčkova 1, Kroměříž</v>
      </c>
      <c r="F7" s="145"/>
      <c r="G7" s="145"/>
      <c r="H7" s="145"/>
      <c r="L7" s="22"/>
    </row>
    <row r="8" spans="2:12" s="1" customFormat="1" ht="12" customHeight="1">
      <c r="B8" s="22"/>
      <c r="D8" s="145" t="s">
        <v>209</v>
      </c>
      <c r="L8" s="22"/>
    </row>
    <row r="9" spans="1:31" s="2" customFormat="1" ht="16.5" customHeight="1">
      <c r="A9" s="40"/>
      <c r="B9" s="46"/>
      <c r="C9" s="40"/>
      <c r="D9" s="40"/>
      <c r="E9" s="146" t="s">
        <v>3781</v>
      </c>
      <c r="F9" s="40"/>
      <c r="G9" s="40"/>
      <c r="H9" s="40"/>
      <c r="I9" s="40"/>
      <c r="J9" s="40"/>
      <c r="K9" s="40"/>
      <c r="L9" s="14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211</v>
      </c>
      <c r="E10" s="40"/>
      <c r="F10" s="40"/>
      <c r="G10" s="40"/>
      <c r="H10" s="40"/>
      <c r="I10" s="40"/>
      <c r="J10" s="40"/>
      <c r="K10" s="40"/>
      <c r="L10" s="14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24.75" customHeight="1">
      <c r="A11" s="40"/>
      <c r="B11" s="46"/>
      <c r="C11" s="40"/>
      <c r="D11" s="40"/>
      <c r="E11" s="149" t="s">
        <v>3782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50" t="str">
        <f>'Rekapitulace stavby'!AN8</f>
        <v>3. 7. 2019</v>
      </c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">
        <v>19</v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22</v>
      </c>
      <c r="F17" s="40"/>
      <c r="G17" s="40"/>
      <c r="H17" s="40"/>
      <c r="I17" s="145" t="s">
        <v>27</v>
      </c>
      <c r="J17" s="135" t="s">
        <v>19</v>
      </c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28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27</v>
      </c>
      <c r="J20" s="35" t="str">
        <f>'Rekapitulace stavby'!AN14</f>
        <v>Vyplň údaj</v>
      </c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30</v>
      </c>
      <c r="E22" s="40"/>
      <c r="F22" s="40"/>
      <c r="G22" s="40"/>
      <c r="H22" s="40"/>
      <c r="I22" s="145" t="s">
        <v>26</v>
      </c>
      <c r="J22" s="135" t="s">
        <v>19</v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22</v>
      </c>
      <c r="F23" s="40"/>
      <c r="G23" s="40"/>
      <c r="H23" s="40"/>
      <c r="I23" s="145" t="s">
        <v>27</v>
      </c>
      <c r="J23" s="135" t="s">
        <v>19</v>
      </c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32</v>
      </c>
      <c r="E25" s="40"/>
      <c r="F25" s="40"/>
      <c r="G25" s="40"/>
      <c r="H25" s="40"/>
      <c r="I25" s="145" t="s">
        <v>26</v>
      </c>
      <c r="J25" s="135" t="s">
        <v>19</v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22</v>
      </c>
      <c r="F26" s="40"/>
      <c r="G26" s="40"/>
      <c r="H26" s="40"/>
      <c r="I26" s="145" t="s">
        <v>27</v>
      </c>
      <c r="J26" s="135" t="s">
        <v>19</v>
      </c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33</v>
      </c>
      <c r="E28" s="40"/>
      <c r="F28" s="40"/>
      <c r="G28" s="40"/>
      <c r="H28" s="40"/>
      <c r="I28" s="40"/>
      <c r="J28" s="40"/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1"/>
      <c r="B29" s="152"/>
      <c r="C29" s="151"/>
      <c r="D29" s="151"/>
      <c r="E29" s="153" t="s">
        <v>19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14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6" t="s">
        <v>35</v>
      </c>
      <c r="E32" s="40"/>
      <c r="F32" s="40"/>
      <c r="G32" s="40"/>
      <c r="H32" s="40"/>
      <c r="I32" s="40"/>
      <c r="J32" s="157">
        <f>ROUND(J87,2)</f>
        <v>0</v>
      </c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8" t="s">
        <v>37</v>
      </c>
      <c r="G34" s="40"/>
      <c r="H34" s="40"/>
      <c r="I34" s="158" t="s">
        <v>36</v>
      </c>
      <c r="J34" s="158" t="s">
        <v>38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47" t="s">
        <v>39</v>
      </c>
      <c r="E35" s="145" t="s">
        <v>40</v>
      </c>
      <c r="F35" s="159">
        <f>ROUND((SUM(BE87:BE90)),2)</f>
        <v>0</v>
      </c>
      <c r="G35" s="40"/>
      <c r="H35" s="40"/>
      <c r="I35" s="160">
        <v>0.21</v>
      </c>
      <c r="J35" s="159">
        <f>ROUND(((SUM(BE87:BE90))*I35),2)</f>
        <v>0</v>
      </c>
      <c r="K35" s="40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41</v>
      </c>
      <c r="F36" s="159">
        <f>ROUND((SUM(BF87:BF90)),2)</f>
        <v>0</v>
      </c>
      <c r="G36" s="40"/>
      <c r="H36" s="40"/>
      <c r="I36" s="160">
        <v>0.15</v>
      </c>
      <c r="J36" s="159">
        <f>ROUND(((SUM(BF87:BF90))*I36),2)</f>
        <v>0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42</v>
      </c>
      <c r="F37" s="159">
        <f>ROUND((SUM(BG87:BG90)),2)</f>
        <v>0</v>
      </c>
      <c r="G37" s="40"/>
      <c r="H37" s="40"/>
      <c r="I37" s="160">
        <v>0.21</v>
      </c>
      <c r="J37" s="159">
        <f>0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43</v>
      </c>
      <c r="F38" s="159">
        <f>ROUND((SUM(BH87:BH90)),2)</f>
        <v>0</v>
      </c>
      <c r="G38" s="40"/>
      <c r="H38" s="40"/>
      <c r="I38" s="160">
        <v>0.15</v>
      </c>
      <c r="J38" s="159">
        <f>0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44</v>
      </c>
      <c r="F39" s="159">
        <f>ROUND((SUM(BI87:BI90)),2)</f>
        <v>0</v>
      </c>
      <c r="G39" s="40"/>
      <c r="H39" s="40"/>
      <c r="I39" s="160">
        <v>0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45</v>
      </c>
      <c r="E41" s="163"/>
      <c r="F41" s="163"/>
      <c r="G41" s="164" t="s">
        <v>46</v>
      </c>
      <c r="H41" s="165" t="s">
        <v>47</v>
      </c>
      <c r="I41" s="163"/>
      <c r="J41" s="166">
        <f>SUM(J32:J39)</f>
        <v>0</v>
      </c>
      <c r="K41" s="167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215</v>
      </c>
      <c r="D47" s="42"/>
      <c r="E47" s="42"/>
      <c r="F47" s="42"/>
      <c r="G47" s="42"/>
      <c r="H47" s="42"/>
      <c r="I47" s="42"/>
      <c r="J47" s="42"/>
      <c r="K47" s="42"/>
      <c r="L47" s="14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Parkovací dům Havlíčkova 1, Kroměříž</v>
      </c>
      <c r="F50" s="34"/>
      <c r="G50" s="34"/>
      <c r="H50" s="34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209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3781</v>
      </c>
      <c r="F52" s="42"/>
      <c r="G52" s="42"/>
      <c r="H52" s="42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211</v>
      </c>
      <c r="D53" s="42"/>
      <c r="E53" s="42"/>
      <c r="F53" s="42"/>
      <c r="G53" s="42"/>
      <c r="H53" s="42"/>
      <c r="I53" s="42"/>
      <c r="J53" s="42"/>
      <c r="K53" s="42"/>
      <c r="L53" s="14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4.75" customHeight="1">
      <c r="A54" s="40"/>
      <c r="B54" s="41"/>
      <c r="C54" s="42"/>
      <c r="D54" s="42"/>
      <c r="E54" s="71" t="str">
        <f>E11</f>
        <v>SO203.1 - Přípojka sdělovací - CETIN - řešeno samostatným projektem</v>
      </c>
      <c r="F54" s="42"/>
      <c r="G54" s="42"/>
      <c r="H54" s="42"/>
      <c r="I54" s="42"/>
      <c r="J54" s="42"/>
      <c r="K54" s="42"/>
      <c r="L54" s="14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34" t="s">
        <v>23</v>
      </c>
      <c r="J56" s="74" t="str">
        <f>IF(J14="","",J14)</f>
        <v>3. 7. 2019</v>
      </c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 xml:space="preserve"> </v>
      </c>
      <c r="G58" s="42"/>
      <c r="H58" s="42"/>
      <c r="I58" s="34" t="s">
        <v>30</v>
      </c>
      <c r="J58" s="38" t="str">
        <f>E23</f>
        <v xml:space="preserve"> </v>
      </c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28</v>
      </c>
      <c r="D59" s="42"/>
      <c r="E59" s="42"/>
      <c r="F59" s="29" t="str">
        <f>IF(E20="","",E20)</f>
        <v>Vyplň údaj</v>
      </c>
      <c r="G59" s="42"/>
      <c r="H59" s="42"/>
      <c r="I59" s="34" t="s">
        <v>32</v>
      </c>
      <c r="J59" s="38" t="str">
        <f>E26</f>
        <v xml:space="preserve"> </v>
      </c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4" t="s">
        <v>216</v>
      </c>
      <c r="D61" s="175"/>
      <c r="E61" s="175"/>
      <c r="F61" s="175"/>
      <c r="G61" s="175"/>
      <c r="H61" s="175"/>
      <c r="I61" s="175"/>
      <c r="J61" s="176" t="s">
        <v>217</v>
      </c>
      <c r="K61" s="175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7" t="s">
        <v>67</v>
      </c>
      <c r="D63" s="42"/>
      <c r="E63" s="42"/>
      <c r="F63" s="42"/>
      <c r="G63" s="42"/>
      <c r="H63" s="42"/>
      <c r="I63" s="42"/>
      <c r="J63" s="104">
        <f>J87</f>
        <v>0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218</v>
      </c>
    </row>
    <row r="64" spans="1:31" s="9" customFormat="1" ht="24.95" customHeight="1">
      <c r="A64" s="9"/>
      <c r="B64" s="178"/>
      <c r="C64" s="179"/>
      <c r="D64" s="180" t="s">
        <v>219</v>
      </c>
      <c r="E64" s="181"/>
      <c r="F64" s="181"/>
      <c r="G64" s="181"/>
      <c r="H64" s="181"/>
      <c r="I64" s="181"/>
      <c r="J64" s="182">
        <f>J88</f>
        <v>0</v>
      </c>
      <c r="K64" s="179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4"/>
      <c r="C65" s="126"/>
      <c r="D65" s="185" t="s">
        <v>3783</v>
      </c>
      <c r="E65" s="186"/>
      <c r="F65" s="186"/>
      <c r="G65" s="186"/>
      <c r="H65" s="186"/>
      <c r="I65" s="186"/>
      <c r="J65" s="187">
        <f>J89</f>
        <v>0</v>
      </c>
      <c r="K65" s="126"/>
      <c r="L65" s="18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4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238</v>
      </c>
      <c r="D72" s="42"/>
      <c r="E72" s="42"/>
      <c r="F72" s="42"/>
      <c r="G72" s="42"/>
      <c r="H72" s="42"/>
      <c r="I72" s="42"/>
      <c r="J72" s="42"/>
      <c r="K72" s="42"/>
      <c r="L72" s="14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4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72" t="str">
        <f>E7</f>
        <v>Parkovací dům Havlíčkova 1, Kroměříž</v>
      </c>
      <c r="F75" s="34"/>
      <c r="G75" s="34"/>
      <c r="H75" s="34"/>
      <c r="I75" s="42"/>
      <c r="J75" s="42"/>
      <c r="K75" s="42"/>
      <c r="L75" s="14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2:12" s="1" customFormat="1" ht="12" customHeight="1">
      <c r="B76" s="23"/>
      <c r="C76" s="34" t="s">
        <v>209</v>
      </c>
      <c r="D76" s="24"/>
      <c r="E76" s="24"/>
      <c r="F76" s="24"/>
      <c r="G76" s="24"/>
      <c r="H76" s="24"/>
      <c r="I76" s="24"/>
      <c r="J76" s="24"/>
      <c r="K76" s="24"/>
      <c r="L76" s="22"/>
    </row>
    <row r="77" spans="1:31" s="2" customFormat="1" ht="16.5" customHeight="1">
      <c r="A77" s="40"/>
      <c r="B77" s="41"/>
      <c r="C77" s="42"/>
      <c r="D77" s="42"/>
      <c r="E77" s="172" t="s">
        <v>3781</v>
      </c>
      <c r="F77" s="42"/>
      <c r="G77" s="42"/>
      <c r="H77" s="42"/>
      <c r="I77" s="42"/>
      <c r="J77" s="42"/>
      <c r="K77" s="42"/>
      <c r="L77" s="14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211</v>
      </c>
      <c r="D78" s="42"/>
      <c r="E78" s="42"/>
      <c r="F78" s="42"/>
      <c r="G78" s="42"/>
      <c r="H78" s="42"/>
      <c r="I78" s="42"/>
      <c r="J78" s="42"/>
      <c r="K78" s="42"/>
      <c r="L78" s="14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75" customHeight="1">
      <c r="A79" s="40"/>
      <c r="B79" s="41"/>
      <c r="C79" s="42"/>
      <c r="D79" s="42"/>
      <c r="E79" s="71" t="str">
        <f>E11</f>
        <v>SO203.1 - Přípojka sdělovací - CETIN - řešeno samostatným projektem</v>
      </c>
      <c r="F79" s="42"/>
      <c r="G79" s="42"/>
      <c r="H79" s="42"/>
      <c r="I79" s="42"/>
      <c r="J79" s="42"/>
      <c r="K79" s="42"/>
      <c r="L79" s="14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F14</f>
        <v xml:space="preserve"> </v>
      </c>
      <c r="G81" s="42"/>
      <c r="H81" s="42"/>
      <c r="I81" s="34" t="s">
        <v>23</v>
      </c>
      <c r="J81" s="74" t="str">
        <f>IF(J14="","",J14)</f>
        <v>3. 7. 2019</v>
      </c>
      <c r="K81" s="42"/>
      <c r="L81" s="14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25</v>
      </c>
      <c r="D83" s="42"/>
      <c r="E83" s="42"/>
      <c r="F83" s="29" t="str">
        <f>E17</f>
        <v xml:space="preserve"> </v>
      </c>
      <c r="G83" s="42"/>
      <c r="H83" s="42"/>
      <c r="I83" s="34" t="s">
        <v>30</v>
      </c>
      <c r="J83" s="38" t="str">
        <f>E23</f>
        <v xml:space="preserve"> </v>
      </c>
      <c r="K83" s="42"/>
      <c r="L83" s="14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28</v>
      </c>
      <c r="D84" s="42"/>
      <c r="E84" s="42"/>
      <c r="F84" s="29" t="str">
        <f>IF(E20="","",E20)</f>
        <v>Vyplň údaj</v>
      </c>
      <c r="G84" s="42"/>
      <c r="H84" s="42"/>
      <c r="I84" s="34" t="s">
        <v>32</v>
      </c>
      <c r="J84" s="38" t="str">
        <f>E26</f>
        <v xml:space="preserve"> </v>
      </c>
      <c r="K84" s="42"/>
      <c r="L84" s="14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89"/>
      <c r="B86" s="190"/>
      <c r="C86" s="191" t="s">
        <v>239</v>
      </c>
      <c r="D86" s="192" t="s">
        <v>54</v>
      </c>
      <c r="E86" s="192" t="s">
        <v>50</v>
      </c>
      <c r="F86" s="192" t="s">
        <v>51</v>
      </c>
      <c r="G86" s="192" t="s">
        <v>240</v>
      </c>
      <c r="H86" s="192" t="s">
        <v>241</v>
      </c>
      <c r="I86" s="192" t="s">
        <v>242</v>
      </c>
      <c r="J86" s="192" t="s">
        <v>217</v>
      </c>
      <c r="K86" s="193" t="s">
        <v>243</v>
      </c>
      <c r="L86" s="194"/>
      <c r="M86" s="94" t="s">
        <v>19</v>
      </c>
      <c r="N86" s="95" t="s">
        <v>39</v>
      </c>
      <c r="O86" s="95" t="s">
        <v>244</v>
      </c>
      <c r="P86" s="95" t="s">
        <v>245</v>
      </c>
      <c r="Q86" s="95" t="s">
        <v>246</v>
      </c>
      <c r="R86" s="95" t="s">
        <v>247</v>
      </c>
      <c r="S86" s="95" t="s">
        <v>248</v>
      </c>
      <c r="T86" s="96" t="s">
        <v>249</v>
      </c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</row>
    <row r="87" spans="1:63" s="2" customFormat="1" ht="22.8" customHeight="1">
      <c r="A87" s="40"/>
      <c r="B87" s="41"/>
      <c r="C87" s="101" t="s">
        <v>250</v>
      </c>
      <c r="D87" s="42"/>
      <c r="E87" s="42"/>
      <c r="F87" s="42"/>
      <c r="G87" s="42"/>
      <c r="H87" s="42"/>
      <c r="I87" s="42"/>
      <c r="J87" s="195">
        <f>BK87</f>
        <v>0</v>
      </c>
      <c r="K87" s="42"/>
      <c r="L87" s="46"/>
      <c r="M87" s="97"/>
      <c r="N87" s="196"/>
      <c r="O87" s="98"/>
      <c r="P87" s="197">
        <f>P88</f>
        <v>0</v>
      </c>
      <c r="Q87" s="98"/>
      <c r="R87" s="197">
        <f>R88</f>
        <v>0</v>
      </c>
      <c r="S87" s="98"/>
      <c r="T87" s="198">
        <f>T88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68</v>
      </c>
      <c r="AU87" s="19" t="s">
        <v>218</v>
      </c>
      <c r="BK87" s="199">
        <f>BK88</f>
        <v>0</v>
      </c>
    </row>
    <row r="88" spans="1:63" s="12" customFormat="1" ht="25.9" customHeight="1">
      <c r="A88" s="12"/>
      <c r="B88" s="200"/>
      <c r="C88" s="201"/>
      <c r="D88" s="202" t="s">
        <v>68</v>
      </c>
      <c r="E88" s="203" t="s">
        <v>251</v>
      </c>
      <c r="F88" s="203" t="s">
        <v>251</v>
      </c>
      <c r="G88" s="201"/>
      <c r="H88" s="201"/>
      <c r="I88" s="204"/>
      <c r="J88" s="205">
        <f>BK88</f>
        <v>0</v>
      </c>
      <c r="K88" s="201"/>
      <c r="L88" s="206"/>
      <c r="M88" s="207"/>
      <c r="N88" s="208"/>
      <c r="O88" s="208"/>
      <c r="P88" s="209">
        <f>P89</f>
        <v>0</v>
      </c>
      <c r="Q88" s="208"/>
      <c r="R88" s="209">
        <f>R89</f>
        <v>0</v>
      </c>
      <c r="S88" s="208"/>
      <c r="T88" s="210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1" t="s">
        <v>76</v>
      </c>
      <c r="AT88" s="212" t="s">
        <v>68</v>
      </c>
      <c r="AU88" s="212" t="s">
        <v>69</v>
      </c>
      <c r="AY88" s="211" t="s">
        <v>252</v>
      </c>
      <c r="BK88" s="213">
        <f>BK89</f>
        <v>0</v>
      </c>
    </row>
    <row r="89" spans="1:63" s="12" customFormat="1" ht="22.8" customHeight="1">
      <c r="A89" s="12"/>
      <c r="B89" s="200"/>
      <c r="C89" s="201"/>
      <c r="D89" s="202" t="s">
        <v>68</v>
      </c>
      <c r="E89" s="214" t="s">
        <v>147</v>
      </c>
      <c r="F89" s="214" t="s">
        <v>3784</v>
      </c>
      <c r="G89" s="201"/>
      <c r="H89" s="201"/>
      <c r="I89" s="204"/>
      <c r="J89" s="215">
        <f>BK89</f>
        <v>0</v>
      </c>
      <c r="K89" s="201"/>
      <c r="L89" s="206"/>
      <c r="M89" s="207"/>
      <c r="N89" s="208"/>
      <c r="O89" s="208"/>
      <c r="P89" s="209">
        <f>P90</f>
        <v>0</v>
      </c>
      <c r="Q89" s="208"/>
      <c r="R89" s="209">
        <f>R90</f>
        <v>0</v>
      </c>
      <c r="S89" s="208"/>
      <c r="T89" s="210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1" t="s">
        <v>76</v>
      </c>
      <c r="AT89" s="212" t="s">
        <v>68</v>
      </c>
      <c r="AU89" s="212" t="s">
        <v>76</v>
      </c>
      <c r="AY89" s="211" t="s">
        <v>252</v>
      </c>
      <c r="BK89" s="213">
        <f>BK90</f>
        <v>0</v>
      </c>
    </row>
    <row r="90" spans="1:65" s="2" customFormat="1" ht="24.15" customHeight="1">
      <c r="A90" s="40"/>
      <c r="B90" s="41"/>
      <c r="C90" s="216" t="s">
        <v>76</v>
      </c>
      <c r="D90" s="216" t="s">
        <v>254</v>
      </c>
      <c r="E90" s="217" t="s">
        <v>147</v>
      </c>
      <c r="F90" s="218" t="s">
        <v>3785</v>
      </c>
      <c r="G90" s="219" t="s">
        <v>2818</v>
      </c>
      <c r="H90" s="220">
        <v>0</v>
      </c>
      <c r="I90" s="221"/>
      <c r="J90" s="222">
        <f>ROUND(I90*H90,2)</f>
        <v>0</v>
      </c>
      <c r="K90" s="218" t="s">
        <v>19</v>
      </c>
      <c r="L90" s="46"/>
      <c r="M90" s="283" t="s">
        <v>19</v>
      </c>
      <c r="N90" s="284" t="s">
        <v>40</v>
      </c>
      <c r="O90" s="285"/>
      <c r="P90" s="286">
        <f>O90*H90</f>
        <v>0</v>
      </c>
      <c r="Q90" s="286">
        <v>0</v>
      </c>
      <c r="R90" s="286">
        <f>Q90*H90</f>
        <v>0</v>
      </c>
      <c r="S90" s="286">
        <v>0</v>
      </c>
      <c r="T90" s="287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7" t="s">
        <v>90</v>
      </c>
      <c r="AT90" s="227" t="s">
        <v>254</v>
      </c>
      <c r="AU90" s="227" t="s">
        <v>78</v>
      </c>
      <c r="AY90" s="19" t="s">
        <v>252</v>
      </c>
      <c r="BE90" s="228">
        <f>IF(N90="základní",J90,0)</f>
        <v>0</v>
      </c>
      <c r="BF90" s="228">
        <f>IF(N90="snížená",J90,0)</f>
        <v>0</v>
      </c>
      <c r="BG90" s="228">
        <f>IF(N90="zákl. přenesená",J90,0)</f>
        <v>0</v>
      </c>
      <c r="BH90" s="228">
        <f>IF(N90="sníž. přenesená",J90,0)</f>
        <v>0</v>
      </c>
      <c r="BI90" s="228">
        <f>IF(N90="nulová",J90,0)</f>
        <v>0</v>
      </c>
      <c r="BJ90" s="19" t="s">
        <v>76</v>
      </c>
      <c r="BK90" s="228">
        <f>ROUND(I90*H90,2)</f>
        <v>0</v>
      </c>
      <c r="BL90" s="19" t="s">
        <v>90</v>
      </c>
      <c r="BM90" s="227" t="s">
        <v>3786</v>
      </c>
    </row>
    <row r="91" spans="1:31" s="2" customFormat="1" ht="6.95" customHeight="1">
      <c r="A91" s="40"/>
      <c r="B91" s="61"/>
      <c r="C91" s="62"/>
      <c r="D91" s="62"/>
      <c r="E91" s="62"/>
      <c r="F91" s="62"/>
      <c r="G91" s="62"/>
      <c r="H91" s="62"/>
      <c r="I91" s="62"/>
      <c r="J91" s="62"/>
      <c r="K91" s="62"/>
      <c r="L91" s="46"/>
      <c r="M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</sheetData>
  <sheetProtection password="CC35" sheet="1" objects="1" scenarios="1" formatColumns="0" formatRows="0" autoFilter="0"/>
  <autoFilter ref="C86:K9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154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78</v>
      </c>
    </row>
    <row r="4" spans="2:46" s="1" customFormat="1" ht="24.95" customHeight="1">
      <c r="B4" s="22"/>
      <c r="D4" s="143" t="s">
        <v>208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Parkovací dům Havlíčkova 1, Kroměříž</v>
      </c>
      <c r="F7" s="145"/>
      <c r="G7" s="145"/>
      <c r="H7" s="145"/>
      <c r="L7" s="22"/>
    </row>
    <row r="8" spans="2:12" s="1" customFormat="1" ht="12" customHeight="1">
      <c r="B8" s="22"/>
      <c r="D8" s="145" t="s">
        <v>209</v>
      </c>
      <c r="L8" s="22"/>
    </row>
    <row r="9" spans="1:31" s="2" customFormat="1" ht="16.5" customHeight="1">
      <c r="A9" s="40"/>
      <c r="B9" s="46"/>
      <c r="C9" s="40"/>
      <c r="D9" s="40"/>
      <c r="E9" s="146" t="s">
        <v>3787</v>
      </c>
      <c r="F9" s="40"/>
      <c r="G9" s="40"/>
      <c r="H9" s="40"/>
      <c r="I9" s="40"/>
      <c r="J9" s="40"/>
      <c r="K9" s="40"/>
      <c r="L9" s="14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211</v>
      </c>
      <c r="E10" s="40"/>
      <c r="F10" s="40"/>
      <c r="G10" s="40"/>
      <c r="H10" s="40"/>
      <c r="I10" s="40"/>
      <c r="J10" s="40"/>
      <c r="K10" s="40"/>
      <c r="L10" s="14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9" t="s">
        <v>3788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50" t="str">
        <f>'Rekapitulace stavby'!AN8</f>
        <v>3. 7. 2019</v>
      </c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tr">
        <f>IF('Rekapitulace stavby'!AN10="","",'Rekapitulace stavby'!AN10)</f>
        <v/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 xml:space="preserve"> </v>
      </c>
      <c r="F17" s="40"/>
      <c r="G17" s="40"/>
      <c r="H17" s="40"/>
      <c r="I17" s="145" t="s">
        <v>27</v>
      </c>
      <c r="J17" s="135" t="str">
        <f>IF('Rekapitulace stavby'!AN11="","",'Rekapitulace stavby'!AN11)</f>
        <v/>
      </c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28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27</v>
      </c>
      <c r="J20" s="35" t="str">
        <f>'Rekapitulace stavby'!AN14</f>
        <v>Vyplň údaj</v>
      </c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30</v>
      </c>
      <c r="E22" s="40"/>
      <c r="F22" s="40"/>
      <c r="G22" s="40"/>
      <c r="H22" s="40"/>
      <c r="I22" s="145" t="s">
        <v>26</v>
      </c>
      <c r="J22" s="135" t="str">
        <f>IF('Rekapitulace stavby'!AN16="","",'Rekapitulace stavby'!AN16)</f>
        <v/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 xml:space="preserve"> </v>
      </c>
      <c r="F23" s="40"/>
      <c r="G23" s="40"/>
      <c r="H23" s="40"/>
      <c r="I23" s="145" t="s">
        <v>27</v>
      </c>
      <c r="J23" s="135" t="str">
        <f>IF('Rekapitulace stavby'!AN17="","",'Rekapitulace stavby'!AN17)</f>
        <v/>
      </c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32</v>
      </c>
      <c r="E25" s="40"/>
      <c r="F25" s="40"/>
      <c r="G25" s="40"/>
      <c r="H25" s="40"/>
      <c r="I25" s="145" t="s">
        <v>26</v>
      </c>
      <c r="J25" s="135" t="str">
        <f>IF('Rekapitulace stavby'!AN19="","",'Rekapitulace stavby'!AN19)</f>
        <v/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 xml:space="preserve"> </v>
      </c>
      <c r="F26" s="40"/>
      <c r="G26" s="40"/>
      <c r="H26" s="40"/>
      <c r="I26" s="145" t="s">
        <v>27</v>
      </c>
      <c r="J26" s="135" t="str">
        <f>IF('Rekapitulace stavby'!AN20="","",'Rekapitulace stavby'!AN20)</f>
        <v/>
      </c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33</v>
      </c>
      <c r="E28" s="40"/>
      <c r="F28" s="40"/>
      <c r="G28" s="40"/>
      <c r="H28" s="40"/>
      <c r="I28" s="40"/>
      <c r="J28" s="40"/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1"/>
      <c r="B29" s="152"/>
      <c r="C29" s="151"/>
      <c r="D29" s="151"/>
      <c r="E29" s="153" t="s">
        <v>19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14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6" t="s">
        <v>35</v>
      </c>
      <c r="E32" s="40"/>
      <c r="F32" s="40"/>
      <c r="G32" s="40"/>
      <c r="H32" s="40"/>
      <c r="I32" s="40"/>
      <c r="J32" s="157">
        <f>ROUND(J86,2)</f>
        <v>0</v>
      </c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8" t="s">
        <v>37</v>
      </c>
      <c r="G34" s="40"/>
      <c r="H34" s="40"/>
      <c r="I34" s="158" t="s">
        <v>36</v>
      </c>
      <c r="J34" s="158" t="s">
        <v>38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47" t="s">
        <v>39</v>
      </c>
      <c r="E35" s="145" t="s">
        <v>40</v>
      </c>
      <c r="F35" s="159">
        <f>ROUND((SUM(BE86:BE111)),2)</f>
        <v>0</v>
      </c>
      <c r="G35" s="40"/>
      <c r="H35" s="40"/>
      <c r="I35" s="160">
        <v>0.21</v>
      </c>
      <c r="J35" s="159">
        <f>ROUND(((SUM(BE86:BE111))*I35),2)</f>
        <v>0</v>
      </c>
      <c r="K35" s="40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41</v>
      </c>
      <c r="F36" s="159">
        <f>ROUND((SUM(BF86:BF111)),2)</f>
        <v>0</v>
      </c>
      <c r="G36" s="40"/>
      <c r="H36" s="40"/>
      <c r="I36" s="160">
        <v>0.15</v>
      </c>
      <c r="J36" s="159">
        <f>ROUND(((SUM(BF86:BF111))*I36),2)</f>
        <v>0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42</v>
      </c>
      <c r="F37" s="159">
        <f>ROUND((SUM(BG86:BG111)),2)</f>
        <v>0</v>
      </c>
      <c r="G37" s="40"/>
      <c r="H37" s="40"/>
      <c r="I37" s="160">
        <v>0.21</v>
      </c>
      <c r="J37" s="159">
        <f>0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43</v>
      </c>
      <c r="F38" s="159">
        <f>ROUND((SUM(BH86:BH111)),2)</f>
        <v>0</v>
      </c>
      <c r="G38" s="40"/>
      <c r="H38" s="40"/>
      <c r="I38" s="160">
        <v>0.15</v>
      </c>
      <c r="J38" s="159">
        <f>0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44</v>
      </c>
      <c r="F39" s="159">
        <f>ROUND((SUM(BI86:BI111)),2)</f>
        <v>0</v>
      </c>
      <c r="G39" s="40"/>
      <c r="H39" s="40"/>
      <c r="I39" s="160">
        <v>0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45</v>
      </c>
      <c r="E41" s="163"/>
      <c r="F41" s="163"/>
      <c r="G41" s="164" t="s">
        <v>46</v>
      </c>
      <c r="H41" s="165" t="s">
        <v>47</v>
      </c>
      <c r="I41" s="163"/>
      <c r="J41" s="166">
        <f>SUM(J32:J39)</f>
        <v>0</v>
      </c>
      <c r="K41" s="167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215</v>
      </c>
      <c r="D47" s="42"/>
      <c r="E47" s="42"/>
      <c r="F47" s="42"/>
      <c r="G47" s="42"/>
      <c r="H47" s="42"/>
      <c r="I47" s="42"/>
      <c r="J47" s="42"/>
      <c r="K47" s="42"/>
      <c r="L47" s="14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Parkovací dům Havlíčkova 1, Kroměříž</v>
      </c>
      <c r="F50" s="34"/>
      <c r="G50" s="34"/>
      <c r="H50" s="34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209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3787</v>
      </c>
      <c r="F52" s="42"/>
      <c r="G52" s="42"/>
      <c r="H52" s="42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211</v>
      </c>
      <c r="D53" s="42"/>
      <c r="E53" s="42"/>
      <c r="F53" s="42"/>
      <c r="G53" s="42"/>
      <c r="H53" s="42"/>
      <c r="I53" s="42"/>
      <c r="J53" s="42"/>
      <c r="K53" s="42"/>
      <c r="L53" s="14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SO204.1 - Přeložka optického vedení</v>
      </c>
      <c r="F54" s="42"/>
      <c r="G54" s="42"/>
      <c r="H54" s="42"/>
      <c r="I54" s="42"/>
      <c r="J54" s="42"/>
      <c r="K54" s="42"/>
      <c r="L54" s="14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34" t="s">
        <v>23</v>
      </c>
      <c r="J56" s="74" t="str">
        <f>IF(J14="","",J14)</f>
        <v>3. 7. 2019</v>
      </c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 xml:space="preserve"> </v>
      </c>
      <c r="G58" s="42"/>
      <c r="H58" s="42"/>
      <c r="I58" s="34" t="s">
        <v>30</v>
      </c>
      <c r="J58" s="38" t="str">
        <f>E23</f>
        <v xml:space="preserve"> </v>
      </c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28</v>
      </c>
      <c r="D59" s="42"/>
      <c r="E59" s="42"/>
      <c r="F59" s="29" t="str">
        <f>IF(E20="","",E20)</f>
        <v>Vyplň údaj</v>
      </c>
      <c r="G59" s="42"/>
      <c r="H59" s="42"/>
      <c r="I59" s="34" t="s">
        <v>32</v>
      </c>
      <c r="J59" s="38" t="str">
        <f>E26</f>
        <v xml:space="preserve"> </v>
      </c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4" t="s">
        <v>216</v>
      </c>
      <c r="D61" s="175"/>
      <c r="E61" s="175"/>
      <c r="F61" s="175"/>
      <c r="G61" s="175"/>
      <c r="H61" s="175"/>
      <c r="I61" s="175"/>
      <c r="J61" s="176" t="s">
        <v>217</v>
      </c>
      <c r="K61" s="175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7" t="s">
        <v>67</v>
      </c>
      <c r="D63" s="42"/>
      <c r="E63" s="42"/>
      <c r="F63" s="42"/>
      <c r="G63" s="42"/>
      <c r="H63" s="42"/>
      <c r="I63" s="42"/>
      <c r="J63" s="104">
        <f>J86</f>
        <v>0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218</v>
      </c>
    </row>
    <row r="64" spans="1:31" s="9" customFormat="1" ht="24.95" customHeight="1">
      <c r="A64" s="9"/>
      <c r="B64" s="178"/>
      <c r="C64" s="179"/>
      <c r="D64" s="180" t="s">
        <v>3789</v>
      </c>
      <c r="E64" s="181"/>
      <c r="F64" s="181"/>
      <c r="G64" s="181"/>
      <c r="H64" s="181"/>
      <c r="I64" s="181"/>
      <c r="J64" s="182">
        <f>J87</f>
        <v>0</v>
      </c>
      <c r="K64" s="179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48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4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4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238</v>
      </c>
      <c r="D71" s="42"/>
      <c r="E71" s="42"/>
      <c r="F71" s="42"/>
      <c r="G71" s="42"/>
      <c r="H71" s="42"/>
      <c r="I71" s="42"/>
      <c r="J71" s="42"/>
      <c r="K71" s="42"/>
      <c r="L71" s="14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4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72" t="str">
        <f>E7</f>
        <v>Parkovací dům Havlíčkova 1, Kroměříž</v>
      </c>
      <c r="F74" s="34"/>
      <c r="G74" s="34"/>
      <c r="H74" s="34"/>
      <c r="I74" s="42"/>
      <c r="J74" s="42"/>
      <c r="K74" s="42"/>
      <c r="L74" s="14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2:12" s="1" customFormat="1" ht="12" customHeight="1">
      <c r="B75" s="23"/>
      <c r="C75" s="34" t="s">
        <v>209</v>
      </c>
      <c r="D75" s="24"/>
      <c r="E75" s="24"/>
      <c r="F75" s="24"/>
      <c r="G75" s="24"/>
      <c r="H75" s="24"/>
      <c r="I75" s="24"/>
      <c r="J75" s="24"/>
      <c r="K75" s="24"/>
      <c r="L75" s="22"/>
    </row>
    <row r="76" spans="1:31" s="2" customFormat="1" ht="16.5" customHeight="1">
      <c r="A76" s="40"/>
      <c r="B76" s="41"/>
      <c r="C76" s="42"/>
      <c r="D76" s="42"/>
      <c r="E76" s="172" t="s">
        <v>3787</v>
      </c>
      <c r="F76" s="42"/>
      <c r="G76" s="42"/>
      <c r="H76" s="42"/>
      <c r="I76" s="42"/>
      <c r="J76" s="42"/>
      <c r="K76" s="42"/>
      <c r="L76" s="14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211</v>
      </c>
      <c r="D77" s="42"/>
      <c r="E77" s="42"/>
      <c r="F77" s="42"/>
      <c r="G77" s="42"/>
      <c r="H77" s="42"/>
      <c r="I77" s="42"/>
      <c r="J77" s="42"/>
      <c r="K77" s="42"/>
      <c r="L77" s="14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E11</f>
        <v>SO204.1 - Přeložka optického vedení</v>
      </c>
      <c r="F78" s="42"/>
      <c r="G78" s="42"/>
      <c r="H78" s="42"/>
      <c r="I78" s="42"/>
      <c r="J78" s="42"/>
      <c r="K78" s="42"/>
      <c r="L78" s="14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F14</f>
        <v xml:space="preserve"> </v>
      </c>
      <c r="G80" s="42"/>
      <c r="H80" s="42"/>
      <c r="I80" s="34" t="s">
        <v>23</v>
      </c>
      <c r="J80" s="74" t="str">
        <f>IF(J14="","",J14)</f>
        <v>3. 7. 2019</v>
      </c>
      <c r="K80" s="42"/>
      <c r="L80" s="14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25</v>
      </c>
      <c r="D82" s="42"/>
      <c r="E82" s="42"/>
      <c r="F82" s="29" t="str">
        <f>E17</f>
        <v xml:space="preserve"> </v>
      </c>
      <c r="G82" s="42"/>
      <c r="H82" s="42"/>
      <c r="I82" s="34" t="s">
        <v>30</v>
      </c>
      <c r="J82" s="38" t="str">
        <f>E23</f>
        <v xml:space="preserve"> </v>
      </c>
      <c r="K82" s="42"/>
      <c r="L82" s="14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28</v>
      </c>
      <c r="D83" s="42"/>
      <c r="E83" s="42"/>
      <c r="F83" s="29" t="str">
        <f>IF(E20="","",E20)</f>
        <v>Vyplň údaj</v>
      </c>
      <c r="G83" s="42"/>
      <c r="H83" s="42"/>
      <c r="I83" s="34" t="s">
        <v>32</v>
      </c>
      <c r="J83" s="38" t="str">
        <f>E26</f>
        <v xml:space="preserve"> </v>
      </c>
      <c r="K83" s="42"/>
      <c r="L83" s="14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89"/>
      <c r="B85" s="190"/>
      <c r="C85" s="191" t="s">
        <v>239</v>
      </c>
      <c r="D85" s="192" t="s">
        <v>54</v>
      </c>
      <c r="E85" s="192" t="s">
        <v>50</v>
      </c>
      <c r="F85" s="192" t="s">
        <v>51</v>
      </c>
      <c r="G85" s="192" t="s">
        <v>240</v>
      </c>
      <c r="H85" s="192" t="s">
        <v>241</v>
      </c>
      <c r="I85" s="192" t="s">
        <v>242</v>
      </c>
      <c r="J85" s="192" t="s">
        <v>217</v>
      </c>
      <c r="K85" s="193" t="s">
        <v>243</v>
      </c>
      <c r="L85" s="194"/>
      <c r="M85" s="94" t="s">
        <v>19</v>
      </c>
      <c r="N85" s="95" t="s">
        <v>39</v>
      </c>
      <c r="O85" s="95" t="s">
        <v>244</v>
      </c>
      <c r="P85" s="95" t="s">
        <v>245</v>
      </c>
      <c r="Q85" s="95" t="s">
        <v>246</v>
      </c>
      <c r="R85" s="95" t="s">
        <v>247</v>
      </c>
      <c r="S85" s="95" t="s">
        <v>248</v>
      </c>
      <c r="T85" s="96" t="s">
        <v>249</v>
      </c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</row>
    <row r="86" spans="1:63" s="2" customFormat="1" ht="22.8" customHeight="1">
      <c r="A86" s="40"/>
      <c r="B86" s="41"/>
      <c r="C86" s="101" t="s">
        <v>250</v>
      </c>
      <c r="D86" s="42"/>
      <c r="E86" s="42"/>
      <c r="F86" s="42"/>
      <c r="G86" s="42"/>
      <c r="H86" s="42"/>
      <c r="I86" s="42"/>
      <c r="J86" s="195">
        <f>BK86</f>
        <v>0</v>
      </c>
      <c r="K86" s="42"/>
      <c r="L86" s="46"/>
      <c r="M86" s="97"/>
      <c r="N86" s="196"/>
      <c r="O86" s="98"/>
      <c r="P86" s="197">
        <f>P87</f>
        <v>0</v>
      </c>
      <c r="Q86" s="98"/>
      <c r="R86" s="197">
        <f>R87</f>
        <v>0</v>
      </c>
      <c r="S86" s="98"/>
      <c r="T86" s="198">
        <f>T87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68</v>
      </c>
      <c r="AU86" s="19" t="s">
        <v>218</v>
      </c>
      <c r="BK86" s="199">
        <f>BK87</f>
        <v>0</v>
      </c>
    </row>
    <row r="87" spans="1:63" s="12" customFormat="1" ht="25.9" customHeight="1">
      <c r="A87" s="12"/>
      <c r="B87" s="200"/>
      <c r="C87" s="201"/>
      <c r="D87" s="202" t="s">
        <v>68</v>
      </c>
      <c r="E87" s="203" t="s">
        <v>3426</v>
      </c>
      <c r="F87" s="203" t="s">
        <v>3790</v>
      </c>
      <c r="G87" s="201"/>
      <c r="H87" s="201"/>
      <c r="I87" s="204"/>
      <c r="J87" s="205">
        <f>BK87</f>
        <v>0</v>
      </c>
      <c r="K87" s="201"/>
      <c r="L87" s="206"/>
      <c r="M87" s="207"/>
      <c r="N87" s="208"/>
      <c r="O87" s="208"/>
      <c r="P87" s="209">
        <f>SUM(P88:P111)</f>
        <v>0</v>
      </c>
      <c r="Q87" s="208"/>
      <c r="R87" s="209">
        <f>SUM(R88:R111)</f>
        <v>0</v>
      </c>
      <c r="S87" s="208"/>
      <c r="T87" s="210">
        <f>SUM(T88:T111)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1" t="s">
        <v>76</v>
      </c>
      <c r="AT87" s="212" t="s">
        <v>68</v>
      </c>
      <c r="AU87" s="212" t="s">
        <v>69</v>
      </c>
      <c r="AY87" s="211" t="s">
        <v>252</v>
      </c>
      <c r="BK87" s="213">
        <f>SUM(BK88:BK111)</f>
        <v>0</v>
      </c>
    </row>
    <row r="88" spans="1:65" s="2" customFormat="1" ht="14.4" customHeight="1">
      <c r="A88" s="40"/>
      <c r="B88" s="41"/>
      <c r="C88" s="216" t="s">
        <v>76</v>
      </c>
      <c r="D88" s="216" t="s">
        <v>254</v>
      </c>
      <c r="E88" s="217" t="s">
        <v>3791</v>
      </c>
      <c r="F88" s="218" t="s">
        <v>3792</v>
      </c>
      <c r="G88" s="219" t="s">
        <v>346</v>
      </c>
      <c r="H88" s="220">
        <v>60</v>
      </c>
      <c r="I88" s="221"/>
      <c r="J88" s="222">
        <f>ROUND(I88*H88,2)</f>
        <v>0</v>
      </c>
      <c r="K88" s="218" t="s">
        <v>19</v>
      </c>
      <c r="L88" s="46"/>
      <c r="M88" s="223" t="s">
        <v>19</v>
      </c>
      <c r="N88" s="224" t="s">
        <v>40</v>
      </c>
      <c r="O88" s="86"/>
      <c r="P88" s="225">
        <f>O88*H88</f>
        <v>0</v>
      </c>
      <c r="Q88" s="225">
        <v>0</v>
      </c>
      <c r="R88" s="225">
        <f>Q88*H88</f>
        <v>0</v>
      </c>
      <c r="S88" s="225">
        <v>0</v>
      </c>
      <c r="T88" s="22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7" t="s">
        <v>90</v>
      </c>
      <c r="AT88" s="227" t="s">
        <v>254</v>
      </c>
      <c r="AU88" s="227" t="s">
        <v>76</v>
      </c>
      <c r="AY88" s="19" t="s">
        <v>252</v>
      </c>
      <c r="BE88" s="228">
        <f>IF(N88="základní",J88,0)</f>
        <v>0</v>
      </c>
      <c r="BF88" s="228">
        <f>IF(N88="snížená",J88,0)</f>
        <v>0</v>
      </c>
      <c r="BG88" s="228">
        <f>IF(N88="zákl. přenesená",J88,0)</f>
        <v>0</v>
      </c>
      <c r="BH88" s="228">
        <f>IF(N88="sníž. přenesená",J88,0)</f>
        <v>0</v>
      </c>
      <c r="BI88" s="228">
        <f>IF(N88="nulová",J88,0)</f>
        <v>0</v>
      </c>
      <c r="BJ88" s="19" t="s">
        <v>76</v>
      </c>
      <c r="BK88" s="228">
        <f>ROUND(I88*H88,2)</f>
        <v>0</v>
      </c>
      <c r="BL88" s="19" t="s">
        <v>90</v>
      </c>
      <c r="BM88" s="227" t="s">
        <v>78</v>
      </c>
    </row>
    <row r="89" spans="1:65" s="2" customFormat="1" ht="14.4" customHeight="1">
      <c r="A89" s="40"/>
      <c r="B89" s="41"/>
      <c r="C89" s="216" t="s">
        <v>78</v>
      </c>
      <c r="D89" s="216" t="s">
        <v>254</v>
      </c>
      <c r="E89" s="217" t="s">
        <v>3793</v>
      </c>
      <c r="F89" s="218" t="s">
        <v>3794</v>
      </c>
      <c r="G89" s="219" t="s">
        <v>2648</v>
      </c>
      <c r="H89" s="220">
        <v>1</v>
      </c>
      <c r="I89" s="221"/>
      <c r="J89" s="222">
        <f>ROUND(I89*H89,2)</f>
        <v>0</v>
      </c>
      <c r="K89" s="218" t="s">
        <v>19</v>
      </c>
      <c r="L89" s="46"/>
      <c r="M89" s="223" t="s">
        <v>19</v>
      </c>
      <c r="N89" s="224" t="s">
        <v>40</v>
      </c>
      <c r="O89" s="86"/>
      <c r="P89" s="225">
        <f>O89*H89</f>
        <v>0</v>
      </c>
      <c r="Q89" s="225">
        <v>0</v>
      </c>
      <c r="R89" s="225">
        <f>Q89*H89</f>
        <v>0</v>
      </c>
      <c r="S89" s="225">
        <v>0</v>
      </c>
      <c r="T89" s="22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27" t="s">
        <v>90</v>
      </c>
      <c r="AT89" s="227" t="s">
        <v>254</v>
      </c>
      <c r="AU89" s="227" t="s">
        <v>76</v>
      </c>
      <c r="AY89" s="19" t="s">
        <v>252</v>
      </c>
      <c r="BE89" s="228">
        <f>IF(N89="základní",J89,0)</f>
        <v>0</v>
      </c>
      <c r="BF89" s="228">
        <f>IF(N89="snížená",J89,0)</f>
        <v>0</v>
      </c>
      <c r="BG89" s="228">
        <f>IF(N89="zákl. přenesená",J89,0)</f>
        <v>0</v>
      </c>
      <c r="BH89" s="228">
        <f>IF(N89="sníž. přenesená",J89,0)</f>
        <v>0</v>
      </c>
      <c r="BI89" s="228">
        <f>IF(N89="nulová",J89,0)</f>
        <v>0</v>
      </c>
      <c r="BJ89" s="19" t="s">
        <v>76</v>
      </c>
      <c r="BK89" s="228">
        <f>ROUND(I89*H89,2)</f>
        <v>0</v>
      </c>
      <c r="BL89" s="19" t="s">
        <v>90</v>
      </c>
      <c r="BM89" s="227" t="s">
        <v>90</v>
      </c>
    </row>
    <row r="90" spans="1:65" s="2" customFormat="1" ht="14.4" customHeight="1">
      <c r="A90" s="40"/>
      <c r="B90" s="41"/>
      <c r="C90" s="216" t="s">
        <v>85</v>
      </c>
      <c r="D90" s="216" t="s">
        <v>254</v>
      </c>
      <c r="E90" s="217" t="s">
        <v>3795</v>
      </c>
      <c r="F90" s="218" t="s">
        <v>3796</v>
      </c>
      <c r="G90" s="219" t="s">
        <v>2648</v>
      </c>
      <c r="H90" s="220">
        <v>1</v>
      </c>
      <c r="I90" s="221"/>
      <c r="J90" s="222">
        <f>ROUND(I90*H90,2)</f>
        <v>0</v>
      </c>
      <c r="K90" s="218" t="s">
        <v>19</v>
      </c>
      <c r="L90" s="46"/>
      <c r="M90" s="223" t="s">
        <v>19</v>
      </c>
      <c r="N90" s="224" t="s">
        <v>40</v>
      </c>
      <c r="O90" s="86"/>
      <c r="P90" s="225">
        <f>O90*H90</f>
        <v>0</v>
      </c>
      <c r="Q90" s="225">
        <v>0</v>
      </c>
      <c r="R90" s="225">
        <f>Q90*H90</f>
        <v>0</v>
      </c>
      <c r="S90" s="225">
        <v>0</v>
      </c>
      <c r="T90" s="22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7" t="s">
        <v>90</v>
      </c>
      <c r="AT90" s="227" t="s">
        <v>254</v>
      </c>
      <c r="AU90" s="227" t="s">
        <v>76</v>
      </c>
      <c r="AY90" s="19" t="s">
        <v>252</v>
      </c>
      <c r="BE90" s="228">
        <f>IF(N90="základní",J90,0)</f>
        <v>0</v>
      </c>
      <c r="BF90" s="228">
        <f>IF(N90="snížená",J90,0)</f>
        <v>0</v>
      </c>
      <c r="BG90" s="228">
        <f>IF(N90="zákl. přenesená",J90,0)</f>
        <v>0</v>
      </c>
      <c r="BH90" s="228">
        <f>IF(N90="sníž. přenesená",J90,0)</f>
        <v>0</v>
      </c>
      <c r="BI90" s="228">
        <f>IF(N90="nulová",J90,0)</f>
        <v>0</v>
      </c>
      <c r="BJ90" s="19" t="s">
        <v>76</v>
      </c>
      <c r="BK90" s="228">
        <f>ROUND(I90*H90,2)</f>
        <v>0</v>
      </c>
      <c r="BL90" s="19" t="s">
        <v>90</v>
      </c>
      <c r="BM90" s="227" t="s">
        <v>284</v>
      </c>
    </row>
    <row r="91" spans="1:65" s="2" customFormat="1" ht="14.4" customHeight="1">
      <c r="A91" s="40"/>
      <c r="B91" s="41"/>
      <c r="C91" s="216" t="s">
        <v>90</v>
      </c>
      <c r="D91" s="216" t="s">
        <v>254</v>
      </c>
      <c r="E91" s="217" t="s">
        <v>3797</v>
      </c>
      <c r="F91" s="218" t="s">
        <v>3442</v>
      </c>
      <c r="G91" s="219" t="s">
        <v>346</v>
      </c>
      <c r="H91" s="220">
        <v>57</v>
      </c>
      <c r="I91" s="221"/>
      <c r="J91" s="222">
        <f>ROUND(I91*H91,2)</f>
        <v>0</v>
      </c>
      <c r="K91" s="218" t="s">
        <v>19</v>
      </c>
      <c r="L91" s="46"/>
      <c r="M91" s="223" t="s">
        <v>19</v>
      </c>
      <c r="N91" s="224" t="s">
        <v>40</v>
      </c>
      <c r="O91" s="86"/>
      <c r="P91" s="225">
        <f>O91*H91</f>
        <v>0</v>
      </c>
      <c r="Q91" s="225">
        <v>0</v>
      </c>
      <c r="R91" s="225">
        <f>Q91*H91</f>
        <v>0</v>
      </c>
      <c r="S91" s="225">
        <v>0</v>
      </c>
      <c r="T91" s="22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7" t="s">
        <v>90</v>
      </c>
      <c r="AT91" s="227" t="s">
        <v>254</v>
      </c>
      <c r="AU91" s="227" t="s">
        <v>76</v>
      </c>
      <c r="AY91" s="19" t="s">
        <v>252</v>
      </c>
      <c r="BE91" s="228">
        <f>IF(N91="základní",J91,0)</f>
        <v>0</v>
      </c>
      <c r="BF91" s="228">
        <f>IF(N91="snížená",J91,0)</f>
        <v>0</v>
      </c>
      <c r="BG91" s="228">
        <f>IF(N91="zákl. přenesená",J91,0)</f>
        <v>0</v>
      </c>
      <c r="BH91" s="228">
        <f>IF(N91="sníž. přenesená",J91,0)</f>
        <v>0</v>
      </c>
      <c r="BI91" s="228">
        <f>IF(N91="nulová",J91,0)</f>
        <v>0</v>
      </c>
      <c r="BJ91" s="19" t="s">
        <v>76</v>
      </c>
      <c r="BK91" s="228">
        <f>ROUND(I91*H91,2)</f>
        <v>0</v>
      </c>
      <c r="BL91" s="19" t="s">
        <v>90</v>
      </c>
      <c r="BM91" s="227" t="s">
        <v>288</v>
      </c>
    </row>
    <row r="92" spans="1:65" s="2" customFormat="1" ht="14.4" customHeight="1">
      <c r="A92" s="40"/>
      <c r="B92" s="41"/>
      <c r="C92" s="216" t="s">
        <v>121</v>
      </c>
      <c r="D92" s="216" t="s">
        <v>254</v>
      </c>
      <c r="E92" s="217" t="s">
        <v>3798</v>
      </c>
      <c r="F92" s="218" t="s">
        <v>3443</v>
      </c>
      <c r="G92" s="219" t="s">
        <v>346</v>
      </c>
      <c r="H92" s="220">
        <v>57</v>
      </c>
      <c r="I92" s="221"/>
      <c r="J92" s="222">
        <f>ROUND(I92*H92,2)</f>
        <v>0</v>
      </c>
      <c r="K92" s="218" t="s">
        <v>19</v>
      </c>
      <c r="L92" s="46"/>
      <c r="M92" s="223" t="s">
        <v>19</v>
      </c>
      <c r="N92" s="224" t="s">
        <v>40</v>
      </c>
      <c r="O92" s="86"/>
      <c r="P92" s="225">
        <f>O92*H92</f>
        <v>0</v>
      </c>
      <c r="Q92" s="225">
        <v>0</v>
      </c>
      <c r="R92" s="225">
        <f>Q92*H92</f>
        <v>0</v>
      </c>
      <c r="S92" s="225">
        <v>0</v>
      </c>
      <c r="T92" s="22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7" t="s">
        <v>90</v>
      </c>
      <c r="AT92" s="227" t="s">
        <v>254</v>
      </c>
      <c r="AU92" s="227" t="s">
        <v>76</v>
      </c>
      <c r="AY92" s="19" t="s">
        <v>252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19" t="s">
        <v>76</v>
      </c>
      <c r="BK92" s="228">
        <f>ROUND(I92*H92,2)</f>
        <v>0</v>
      </c>
      <c r="BL92" s="19" t="s">
        <v>90</v>
      </c>
      <c r="BM92" s="227" t="s">
        <v>309</v>
      </c>
    </row>
    <row r="93" spans="1:65" s="2" customFormat="1" ht="14.4" customHeight="1">
      <c r="A93" s="40"/>
      <c r="B93" s="41"/>
      <c r="C93" s="216" t="s">
        <v>284</v>
      </c>
      <c r="D93" s="216" t="s">
        <v>254</v>
      </c>
      <c r="E93" s="217" t="s">
        <v>3799</v>
      </c>
      <c r="F93" s="218" t="s">
        <v>3444</v>
      </c>
      <c r="G93" s="219" t="s">
        <v>346</v>
      </c>
      <c r="H93" s="220">
        <v>57</v>
      </c>
      <c r="I93" s="221"/>
      <c r="J93" s="222">
        <f>ROUND(I93*H93,2)</f>
        <v>0</v>
      </c>
      <c r="K93" s="218" t="s">
        <v>19</v>
      </c>
      <c r="L93" s="46"/>
      <c r="M93" s="223" t="s">
        <v>19</v>
      </c>
      <c r="N93" s="224" t="s">
        <v>40</v>
      </c>
      <c r="O93" s="86"/>
      <c r="P93" s="225">
        <f>O93*H93</f>
        <v>0</v>
      </c>
      <c r="Q93" s="225">
        <v>0</v>
      </c>
      <c r="R93" s="225">
        <f>Q93*H93</f>
        <v>0</v>
      </c>
      <c r="S93" s="225">
        <v>0</v>
      </c>
      <c r="T93" s="22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7" t="s">
        <v>90</v>
      </c>
      <c r="AT93" s="227" t="s">
        <v>254</v>
      </c>
      <c r="AU93" s="227" t="s">
        <v>76</v>
      </c>
      <c r="AY93" s="19" t="s">
        <v>252</v>
      </c>
      <c r="BE93" s="228">
        <f>IF(N93="základní",J93,0)</f>
        <v>0</v>
      </c>
      <c r="BF93" s="228">
        <f>IF(N93="snížená",J93,0)</f>
        <v>0</v>
      </c>
      <c r="BG93" s="228">
        <f>IF(N93="zákl. přenesená",J93,0)</f>
        <v>0</v>
      </c>
      <c r="BH93" s="228">
        <f>IF(N93="sníž. přenesená",J93,0)</f>
        <v>0</v>
      </c>
      <c r="BI93" s="228">
        <f>IF(N93="nulová",J93,0)</f>
        <v>0</v>
      </c>
      <c r="BJ93" s="19" t="s">
        <v>76</v>
      </c>
      <c r="BK93" s="228">
        <f>ROUND(I93*H93,2)</f>
        <v>0</v>
      </c>
      <c r="BL93" s="19" t="s">
        <v>90</v>
      </c>
      <c r="BM93" s="227" t="s">
        <v>324</v>
      </c>
    </row>
    <row r="94" spans="1:65" s="2" customFormat="1" ht="14.4" customHeight="1">
      <c r="A94" s="40"/>
      <c r="B94" s="41"/>
      <c r="C94" s="216" t="s">
        <v>291</v>
      </c>
      <c r="D94" s="216" t="s">
        <v>254</v>
      </c>
      <c r="E94" s="217" t="s">
        <v>3800</v>
      </c>
      <c r="F94" s="218" t="s">
        <v>3801</v>
      </c>
      <c r="G94" s="219" t="s">
        <v>346</v>
      </c>
      <c r="H94" s="220">
        <v>57</v>
      </c>
      <c r="I94" s="221"/>
      <c r="J94" s="222">
        <f>ROUND(I94*H94,2)</f>
        <v>0</v>
      </c>
      <c r="K94" s="218" t="s">
        <v>19</v>
      </c>
      <c r="L94" s="46"/>
      <c r="M94" s="223" t="s">
        <v>19</v>
      </c>
      <c r="N94" s="224" t="s">
        <v>40</v>
      </c>
      <c r="O94" s="86"/>
      <c r="P94" s="225">
        <f>O94*H94</f>
        <v>0</v>
      </c>
      <c r="Q94" s="225">
        <v>0</v>
      </c>
      <c r="R94" s="225">
        <f>Q94*H94</f>
        <v>0</v>
      </c>
      <c r="S94" s="225">
        <v>0</v>
      </c>
      <c r="T94" s="22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7" t="s">
        <v>90</v>
      </c>
      <c r="AT94" s="227" t="s">
        <v>254</v>
      </c>
      <c r="AU94" s="227" t="s">
        <v>76</v>
      </c>
      <c r="AY94" s="19" t="s">
        <v>252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19" t="s">
        <v>76</v>
      </c>
      <c r="BK94" s="228">
        <f>ROUND(I94*H94,2)</f>
        <v>0</v>
      </c>
      <c r="BL94" s="19" t="s">
        <v>90</v>
      </c>
      <c r="BM94" s="227" t="s">
        <v>339</v>
      </c>
    </row>
    <row r="95" spans="1:65" s="2" customFormat="1" ht="14.4" customHeight="1">
      <c r="A95" s="40"/>
      <c r="B95" s="41"/>
      <c r="C95" s="216" t="s">
        <v>288</v>
      </c>
      <c r="D95" s="216" t="s">
        <v>254</v>
      </c>
      <c r="E95" s="217" t="s">
        <v>3802</v>
      </c>
      <c r="F95" s="218" t="s">
        <v>3803</v>
      </c>
      <c r="G95" s="219" t="s">
        <v>346</v>
      </c>
      <c r="H95" s="220">
        <v>57</v>
      </c>
      <c r="I95" s="221"/>
      <c r="J95" s="222">
        <f>ROUND(I95*H95,2)</f>
        <v>0</v>
      </c>
      <c r="K95" s="218" t="s">
        <v>19</v>
      </c>
      <c r="L95" s="46"/>
      <c r="M95" s="223" t="s">
        <v>19</v>
      </c>
      <c r="N95" s="224" t="s">
        <v>40</v>
      </c>
      <c r="O95" s="86"/>
      <c r="P95" s="225">
        <f>O95*H95</f>
        <v>0</v>
      </c>
      <c r="Q95" s="225">
        <v>0</v>
      </c>
      <c r="R95" s="225">
        <f>Q95*H95</f>
        <v>0</v>
      </c>
      <c r="S95" s="225">
        <v>0</v>
      </c>
      <c r="T95" s="22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7" t="s">
        <v>90</v>
      </c>
      <c r="AT95" s="227" t="s">
        <v>254</v>
      </c>
      <c r="AU95" s="227" t="s">
        <v>76</v>
      </c>
      <c r="AY95" s="19" t="s">
        <v>252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9" t="s">
        <v>76</v>
      </c>
      <c r="BK95" s="228">
        <f>ROUND(I95*H95,2)</f>
        <v>0</v>
      </c>
      <c r="BL95" s="19" t="s">
        <v>90</v>
      </c>
      <c r="BM95" s="227" t="s">
        <v>349</v>
      </c>
    </row>
    <row r="96" spans="1:65" s="2" customFormat="1" ht="14.4" customHeight="1">
      <c r="A96" s="40"/>
      <c r="B96" s="41"/>
      <c r="C96" s="216" t="s">
        <v>304</v>
      </c>
      <c r="D96" s="216" t="s">
        <v>254</v>
      </c>
      <c r="E96" s="217" t="s">
        <v>3804</v>
      </c>
      <c r="F96" s="218" t="s">
        <v>3445</v>
      </c>
      <c r="G96" s="219" t="s">
        <v>346</v>
      </c>
      <c r="H96" s="220">
        <v>57</v>
      </c>
      <c r="I96" s="221"/>
      <c r="J96" s="222">
        <f>ROUND(I96*H96,2)</f>
        <v>0</v>
      </c>
      <c r="K96" s="218" t="s">
        <v>19</v>
      </c>
      <c r="L96" s="46"/>
      <c r="M96" s="223" t="s">
        <v>19</v>
      </c>
      <c r="N96" s="224" t="s">
        <v>40</v>
      </c>
      <c r="O96" s="86"/>
      <c r="P96" s="225">
        <f>O96*H96</f>
        <v>0</v>
      </c>
      <c r="Q96" s="225">
        <v>0</v>
      </c>
      <c r="R96" s="225">
        <f>Q96*H96</f>
        <v>0</v>
      </c>
      <c r="S96" s="225">
        <v>0</v>
      </c>
      <c r="T96" s="22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7" t="s">
        <v>90</v>
      </c>
      <c r="AT96" s="227" t="s">
        <v>254</v>
      </c>
      <c r="AU96" s="227" t="s">
        <v>76</v>
      </c>
      <c r="AY96" s="19" t="s">
        <v>252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9" t="s">
        <v>76</v>
      </c>
      <c r="BK96" s="228">
        <f>ROUND(I96*H96,2)</f>
        <v>0</v>
      </c>
      <c r="BL96" s="19" t="s">
        <v>90</v>
      </c>
      <c r="BM96" s="227" t="s">
        <v>360</v>
      </c>
    </row>
    <row r="97" spans="1:65" s="2" customFormat="1" ht="14.4" customHeight="1">
      <c r="A97" s="40"/>
      <c r="B97" s="41"/>
      <c r="C97" s="216" t="s">
        <v>309</v>
      </c>
      <c r="D97" s="216" t="s">
        <v>254</v>
      </c>
      <c r="E97" s="217" t="s">
        <v>3805</v>
      </c>
      <c r="F97" s="218" t="s">
        <v>3806</v>
      </c>
      <c r="G97" s="219" t="s">
        <v>2648</v>
      </c>
      <c r="H97" s="220">
        <v>2</v>
      </c>
      <c r="I97" s="221"/>
      <c r="J97" s="222">
        <f>ROUND(I97*H97,2)</f>
        <v>0</v>
      </c>
      <c r="K97" s="218" t="s">
        <v>19</v>
      </c>
      <c r="L97" s="46"/>
      <c r="M97" s="223" t="s">
        <v>19</v>
      </c>
      <c r="N97" s="224" t="s">
        <v>40</v>
      </c>
      <c r="O97" s="86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7" t="s">
        <v>90</v>
      </c>
      <c r="AT97" s="227" t="s">
        <v>254</v>
      </c>
      <c r="AU97" s="227" t="s">
        <v>76</v>
      </c>
      <c r="AY97" s="19" t="s">
        <v>252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9" t="s">
        <v>76</v>
      </c>
      <c r="BK97" s="228">
        <f>ROUND(I97*H97,2)</f>
        <v>0</v>
      </c>
      <c r="BL97" s="19" t="s">
        <v>90</v>
      </c>
      <c r="BM97" s="227" t="s">
        <v>377</v>
      </c>
    </row>
    <row r="98" spans="1:65" s="2" customFormat="1" ht="24.15" customHeight="1">
      <c r="A98" s="40"/>
      <c r="B98" s="41"/>
      <c r="C98" s="216" t="s">
        <v>313</v>
      </c>
      <c r="D98" s="216" t="s">
        <v>254</v>
      </c>
      <c r="E98" s="217" t="s">
        <v>3807</v>
      </c>
      <c r="F98" s="218" t="s">
        <v>3808</v>
      </c>
      <c r="G98" s="219" t="s">
        <v>2648</v>
      </c>
      <c r="H98" s="220">
        <v>2</v>
      </c>
      <c r="I98" s="221"/>
      <c r="J98" s="222">
        <f>ROUND(I98*H98,2)</f>
        <v>0</v>
      </c>
      <c r="K98" s="218" t="s">
        <v>19</v>
      </c>
      <c r="L98" s="46"/>
      <c r="M98" s="223" t="s">
        <v>19</v>
      </c>
      <c r="N98" s="224" t="s">
        <v>40</v>
      </c>
      <c r="O98" s="86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7" t="s">
        <v>90</v>
      </c>
      <c r="AT98" s="227" t="s">
        <v>254</v>
      </c>
      <c r="AU98" s="227" t="s">
        <v>76</v>
      </c>
      <c r="AY98" s="19" t="s">
        <v>252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9" t="s">
        <v>76</v>
      </c>
      <c r="BK98" s="228">
        <f>ROUND(I98*H98,2)</f>
        <v>0</v>
      </c>
      <c r="BL98" s="19" t="s">
        <v>90</v>
      </c>
      <c r="BM98" s="227" t="s">
        <v>395</v>
      </c>
    </row>
    <row r="99" spans="1:65" s="2" customFormat="1" ht="14.4" customHeight="1">
      <c r="A99" s="40"/>
      <c r="B99" s="41"/>
      <c r="C99" s="216" t="s">
        <v>324</v>
      </c>
      <c r="D99" s="216" t="s">
        <v>254</v>
      </c>
      <c r="E99" s="217" t="s">
        <v>3809</v>
      </c>
      <c r="F99" s="218" t="s">
        <v>3810</v>
      </c>
      <c r="G99" s="219" t="s">
        <v>2648</v>
      </c>
      <c r="H99" s="220">
        <v>2</v>
      </c>
      <c r="I99" s="221"/>
      <c r="J99" s="222">
        <f>ROUND(I99*H99,2)</f>
        <v>0</v>
      </c>
      <c r="K99" s="218" t="s">
        <v>19</v>
      </c>
      <c r="L99" s="46"/>
      <c r="M99" s="223" t="s">
        <v>19</v>
      </c>
      <c r="N99" s="224" t="s">
        <v>40</v>
      </c>
      <c r="O99" s="86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7" t="s">
        <v>90</v>
      </c>
      <c r="AT99" s="227" t="s">
        <v>254</v>
      </c>
      <c r="AU99" s="227" t="s">
        <v>76</v>
      </c>
      <c r="AY99" s="19" t="s">
        <v>252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76</v>
      </c>
      <c r="BK99" s="228">
        <f>ROUND(I99*H99,2)</f>
        <v>0</v>
      </c>
      <c r="BL99" s="19" t="s">
        <v>90</v>
      </c>
      <c r="BM99" s="227" t="s">
        <v>404</v>
      </c>
    </row>
    <row r="100" spans="1:65" s="2" customFormat="1" ht="14.4" customHeight="1">
      <c r="A100" s="40"/>
      <c r="B100" s="41"/>
      <c r="C100" s="216" t="s">
        <v>334</v>
      </c>
      <c r="D100" s="216" t="s">
        <v>254</v>
      </c>
      <c r="E100" s="217" t="s">
        <v>3811</v>
      </c>
      <c r="F100" s="218" t="s">
        <v>3812</v>
      </c>
      <c r="G100" s="219" t="s">
        <v>2648</v>
      </c>
      <c r="H100" s="220">
        <v>48</v>
      </c>
      <c r="I100" s="221"/>
      <c r="J100" s="222">
        <f>ROUND(I100*H100,2)</f>
        <v>0</v>
      </c>
      <c r="K100" s="218" t="s">
        <v>19</v>
      </c>
      <c r="L100" s="46"/>
      <c r="M100" s="223" t="s">
        <v>19</v>
      </c>
      <c r="N100" s="224" t="s">
        <v>40</v>
      </c>
      <c r="O100" s="86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7" t="s">
        <v>90</v>
      </c>
      <c r="AT100" s="227" t="s">
        <v>254</v>
      </c>
      <c r="AU100" s="227" t="s">
        <v>76</v>
      </c>
      <c r="AY100" s="19" t="s">
        <v>252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9" t="s">
        <v>76</v>
      </c>
      <c r="BK100" s="228">
        <f>ROUND(I100*H100,2)</f>
        <v>0</v>
      </c>
      <c r="BL100" s="19" t="s">
        <v>90</v>
      </c>
      <c r="BM100" s="227" t="s">
        <v>417</v>
      </c>
    </row>
    <row r="101" spans="1:65" s="2" customFormat="1" ht="14.4" customHeight="1">
      <c r="A101" s="40"/>
      <c r="B101" s="41"/>
      <c r="C101" s="216" t="s">
        <v>339</v>
      </c>
      <c r="D101" s="216" t="s">
        <v>254</v>
      </c>
      <c r="E101" s="217" t="s">
        <v>3813</v>
      </c>
      <c r="F101" s="218" t="s">
        <v>3814</v>
      </c>
      <c r="G101" s="219" t="s">
        <v>2648</v>
      </c>
      <c r="H101" s="220">
        <v>96</v>
      </c>
      <c r="I101" s="221"/>
      <c r="J101" s="222">
        <f>ROUND(I101*H101,2)</f>
        <v>0</v>
      </c>
      <c r="K101" s="218" t="s">
        <v>19</v>
      </c>
      <c r="L101" s="46"/>
      <c r="M101" s="223" t="s">
        <v>19</v>
      </c>
      <c r="N101" s="224" t="s">
        <v>40</v>
      </c>
      <c r="O101" s="86"/>
      <c r="P101" s="225">
        <f>O101*H101</f>
        <v>0</v>
      </c>
      <c r="Q101" s="225">
        <v>0</v>
      </c>
      <c r="R101" s="225">
        <f>Q101*H101</f>
        <v>0</v>
      </c>
      <c r="S101" s="225">
        <v>0</v>
      </c>
      <c r="T101" s="22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7" t="s">
        <v>90</v>
      </c>
      <c r="AT101" s="227" t="s">
        <v>254</v>
      </c>
      <c r="AU101" s="227" t="s">
        <v>76</v>
      </c>
      <c r="AY101" s="19" t="s">
        <v>252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9" t="s">
        <v>76</v>
      </c>
      <c r="BK101" s="228">
        <f>ROUND(I101*H101,2)</f>
        <v>0</v>
      </c>
      <c r="BL101" s="19" t="s">
        <v>90</v>
      </c>
      <c r="BM101" s="227" t="s">
        <v>425</v>
      </c>
    </row>
    <row r="102" spans="1:65" s="2" customFormat="1" ht="14.4" customHeight="1">
      <c r="A102" s="40"/>
      <c r="B102" s="41"/>
      <c r="C102" s="216" t="s">
        <v>8</v>
      </c>
      <c r="D102" s="216" t="s">
        <v>254</v>
      </c>
      <c r="E102" s="217" t="s">
        <v>3815</v>
      </c>
      <c r="F102" s="218" t="s">
        <v>3816</v>
      </c>
      <c r="G102" s="219" t="s">
        <v>2648</v>
      </c>
      <c r="H102" s="220">
        <v>96</v>
      </c>
      <c r="I102" s="221"/>
      <c r="J102" s="222">
        <f>ROUND(I102*H102,2)</f>
        <v>0</v>
      </c>
      <c r="K102" s="218" t="s">
        <v>19</v>
      </c>
      <c r="L102" s="46"/>
      <c r="M102" s="223" t="s">
        <v>19</v>
      </c>
      <c r="N102" s="224" t="s">
        <v>40</v>
      </c>
      <c r="O102" s="86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7" t="s">
        <v>90</v>
      </c>
      <c r="AT102" s="227" t="s">
        <v>254</v>
      </c>
      <c r="AU102" s="227" t="s">
        <v>76</v>
      </c>
      <c r="AY102" s="19" t="s">
        <v>252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76</v>
      </c>
      <c r="BK102" s="228">
        <f>ROUND(I102*H102,2)</f>
        <v>0</v>
      </c>
      <c r="BL102" s="19" t="s">
        <v>90</v>
      </c>
      <c r="BM102" s="227" t="s">
        <v>433</v>
      </c>
    </row>
    <row r="103" spans="1:65" s="2" customFormat="1" ht="14.4" customHeight="1">
      <c r="A103" s="40"/>
      <c r="B103" s="41"/>
      <c r="C103" s="216" t="s">
        <v>349</v>
      </c>
      <c r="D103" s="216" t="s">
        <v>254</v>
      </c>
      <c r="E103" s="217" t="s">
        <v>3817</v>
      </c>
      <c r="F103" s="218" t="s">
        <v>3818</v>
      </c>
      <c r="G103" s="219" t="s">
        <v>346</v>
      </c>
      <c r="H103" s="220">
        <v>58</v>
      </c>
      <c r="I103" s="221"/>
      <c r="J103" s="222">
        <f>ROUND(I103*H103,2)</f>
        <v>0</v>
      </c>
      <c r="K103" s="218" t="s">
        <v>19</v>
      </c>
      <c r="L103" s="46"/>
      <c r="M103" s="223" t="s">
        <v>19</v>
      </c>
      <c r="N103" s="224" t="s">
        <v>40</v>
      </c>
      <c r="O103" s="86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7" t="s">
        <v>90</v>
      </c>
      <c r="AT103" s="227" t="s">
        <v>254</v>
      </c>
      <c r="AU103" s="227" t="s">
        <v>76</v>
      </c>
      <c r="AY103" s="19" t="s">
        <v>252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9" t="s">
        <v>76</v>
      </c>
      <c r="BK103" s="228">
        <f>ROUND(I103*H103,2)</f>
        <v>0</v>
      </c>
      <c r="BL103" s="19" t="s">
        <v>90</v>
      </c>
      <c r="BM103" s="227" t="s">
        <v>441</v>
      </c>
    </row>
    <row r="104" spans="1:65" s="2" customFormat="1" ht="14.4" customHeight="1">
      <c r="A104" s="40"/>
      <c r="B104" s="41"/>
      <c r="C104" s="216" t="s">
        <v>353</v>
      </c>
      <c r="D104" s="216" t="s">
        <v>254</v>
      </c>
      <c r="E104" s="217" t="s">
        <v>3819</v>
      </c>
      <c r="F104" s="218" t="s">
        <v>3820</v>
      </c>
      <c r="G104" s="219" t="s">
        <v>2648</v>
      </c>
      <c r="H104" s="220">
        <v>2</v>
      </c>
      <c r="I104" s="221"/>
      <c r="J104" s="222">
        <f>ROUND(I104*H104,2)</f>
        <v>0</v>
      </c>
      <c r="K104" s="218" t="s">
        <v>19</v>
      </c>
      <c r="L104" s="46"/>
      <c r="M104" s="223" t="s">
        <v>19</v>
      </c>
      <c r="N104" s="224" t="s">
        <v>40</v>
      </c>
      <c r="O104" s="86"/>
      <c r="P104" s="225">
        <f>O104*H104</f>
        <v>0</v>
      </c>
      <c r="Q104" s="225">
        <v>0</v>
      </c>
      <c r="R104" s="225">
        <f>Q104*H104</f>
        <v>0</v>
      </c>
      <c r="S104" s="225">
        <v>0</v>
      </c>
      <c r="T104" s="22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7" t="s">
        <v>90</v>
      </c>
      <c r="AT104" s="227" t="s">
        <v>254</v>
      </c>
      <c r="AU104" s="227" t="s">
        <v>76</v>
      </c>
      <c r="AY104" s="19" t="s">
        <v>252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9" t="s">
        <v>76</v>
      </c>
      <c r="BK104" s="228">
        <f>ROUND(I104*H104,2)</f>
        <v>0</v>
      </c>
      <c r="BL104" s="19" t="s">
        <v>90</v>
      </c>
      <c r="BM104" s="227" t="s">
        <v>449</v>
      </c>
    </row>
    <row r="105" spans="1:65" s="2" customFormat="1" ht="14.4" customHeight="1">
      <c r="A105" s="40"/>
      <c r="B105" s="41"/>
      <c r="C105" s="216" t="s">
        <v>360</v>
      </c>
      <c r="D105" s="216" t="s">
        <v>254</v>
      </c>
      <c r="E105" s="217" t="s">
        <v>3821</v>
      </c>
      <c r="F105" s="218" t="s">
        <v>3822</v>
      </c>
      <c r="G105" s="219" t="s">
        <v>346</v>
      </c>
      <c r="H105" s="220">
        <v>55</v>
      </c>
      <c r="I105" s="221"/>
      <c r="J105" s="222">
        <f>ROUND(I105*H105,2)</f>
        <v>0</v>
      </c>
      <c r="K105" s="218" t="s">
        <v>19</v>
      </c>
      <c r="L105" s="46"/>
      <c r="M105" s="223" t="s">
        <v>19</v>
      </c>
      <c r="N105" s="224" t="s">
        <v>40</v>
      </c>
      <c r="O105" s="86"/>
      <c r="P105" s="225">
        <f>O105*H105</f>
        <v>0</v>
      </c>
      <c r="Q105" s="225">
        <v>0</v>
      </c>
      <c r="R105" s="225">
        <f>Q105*H105</f>
        <v>0</v>
      </c>
      <c r="S105" s="225">
        <v>0</v>
      </c>
      <c r="T105" s="22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7" t="s">
        <v>90</v>
      </c>
      <c r="AT105" s="227" t="s">
        <v>254</v>
      </c>
      <c r="AU105" s="227" t="s">
        <v>76</v>
      </c>
      <c r="AY105" s="19" t="s">
        <v>252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9" t="s">
        <v>76</v>
      </c>
      <c r="BK105" s="228">
        <f>ROUND(I105*H105,2)</f>
        <v>0</v>
      </c>
      <c r="BL105" s="19" t="s">
        <v>90</v>
      </c>
      <c r="BM105" s="227" t="s">
        <v>457</v>
      </c>
    </row>
    <row r="106" spans="1:65" s="2" customFormat="1" ht="14.4" customHeight="1">
      <c r="A106" s="40"/>
      <c r="B106" s="41"/>
      <c r="C106" s="216" t="s">
        <v>366</v>
      </c>
      <c r="D106" s="216" t="s">
        <v>254</v>
      </c>
      <c r="E106" s="217" t="s">
        <v>3823</v>
      </c>
      <c r="F106" s="218" t="s">
        <v>3824</v>
      </c>
      <c r="G106" s="219" t="s">
        <v>346</v>
      </c>
      <c r="H106" s="220">
        <v>55</v>
      </c>
      <c r="I106" s="221"/>
      <c r="J106" s="222">
        <f>ROUND(I106*H106,2)</f>
        <v>0</v>
      </c>
      <c r="K106" s="218" t="s">
        <v>19</v>
      </c>
      <c r="L106" s="46"/>
      <c r="M106" s="223" t="s">
        <v>19</v>
      </c>
      <c r="N106" s="224" t="s">
        <v>40</v>
      </c>
      <c r="O106" s="86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7" t="s">
        <v>90</v>
      </c>
      <c r="AT106" s="227" t="s">
        <v>254</v>
      </c>
      <c r="AU106" s="227" t="s">
        <v>76</v>
      </c>
      <c r="AY106" s="19" t="s">
        <v>252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9" t="s">
        <v>76</v>
      </c>
      <c r="BK106" s="228">
        <f>ROUND(I106*H106,2)</f>
        <v>0</v>
      </c>
      <c r="BL106" s="19" t="s">
        <v>90</v>
      </c>
      <c r="BM106" s="227" t="s">
        <v>465</v>
      </c>
    </row>
    <row r="107" spans="1:65" s="2" customFormat="1" ht="14.4" customHeight="1">
      <c r="A107" s="40"/>
      <c r="B107" s="41"/>
      <c r="C107" s="216" t="s">
        <v>377</v>
      </c>
      <c r="D107" s="216" t="s">
        <v>254</v>
      </c>
      <c r="E107" s="217" t="s">
        <v>3825</v>
      </c>
      <c r="F107" s="218" t="s">
        <v>3826</v>
      </c>
      <c r="G107" s="219" t="s">
        <v>346</v>
      </c>
      <c r="H107" s="220">
        <v>55</v>
      </c>
      <c r="I107" s="221"/>
      <c r="J107" s="222">
        <f>ROUND(I107*H107,2)</f>
        <v>0</v>
      </c>
      <c r="K107" s="218" t="s">
        <v>19</v>
      </c>
      <c r="L107" s="46"/>
      <c r="M107" s="223" t="s">
        <v>19</v>
      </c>
      <c r="N107" s="224" t="s">
        <v>40</v>
      </c>
      <c r="O107" s="86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7" t="s">
        <v>90</v>
      </c>
      <c r="AT107" s="227" t="s">
        <v>254</v>
      </c>
      <c r="AU107" s="227" t="s">
        <v>76</v>
      </c>
      <c r="AY107" s="19" t="s">
        <v>252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9" t="s">
        <v>76</v>
      </c>
      <c r="BK107" s="228">
        <f>ROUND(I107*H107,2)</f>
        <v>0</v>
      </c>
      <c r="BL107" s="19" t="s">
        <v>90</v>
      </c>
      <c r="BM107" s="227" t="s">
        <v>477</v>
      </c>
    </row>
    <row r="108" spans="1:65" s="2" customFormat="1" ht="24.15" customHeight="1">
      <c r="A108" s="40"/>
      <c r="B108" s="41"/>
      <c r="C108" s="216" t="s">
        <v>7</v>
      </c>
      <c r="D108" s="216" t="s">
        <v>254</v>
      </c>
      <c r="E108" s="217" t="s">
        <v>3827</v>
      </c>
      <c r="F108" s="218" t="s">
        <v>3828</v>
      </c>
      <c r="G108" s="219" t="s">
        <v>346</v>
      </c>
      <c r="H108" s="220">
        <v>7</v>
      </c>
      <c r="I108" s="221"/>
      <c r="J108" s="222">
        <f>ROUND(I108*H108,2)</f>
        <v>0</v>
      </c>
      <c r="K108" s="218" t="s">
        <v>19</v>
      </c>
      <c r="L108" s="46"/>
      <c r="M108" s="223" t="s">
        <v>19</v>
      </c>
      <c r="N108" s="224" t="s">
        <v>40</v>
      </c>
      <c r="O108" s="86"/>
      <c r="P108" s="225">
        <f>O108*H108</f>
        <v>0</v>
      </c>
      <c r="Q108" s="225">
        <v>0</v>
      </c>
      <c r="R108" s="225">
        <f>Q108*H108</f>
        <v>0</v>
      </c>
      <c r="S108" s="225">
        <v>0</v>
      </c>
      <c r="T108" s="22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7" t="s">
        <v>90</v>
      </c>
      <c r="AT108" s="227" t="s">
        <v>254</v>
      </c>
      <c r="AU108" s="227" t="s">
        <v>76</v>
      </c>
      <c r="AY108" s="19" t="s">
        <v>252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9" t="s">
        <v>76</v>
      </c>
      <c r="BK108" s="228">
        <f>ROUND(I108*H108,2)</f>
        <v>0</v>
      </c>
      <c r="BL108" s="19" t="s">
        <v>90</v>
      </c>
      <c r="BM108" s="227" t="s">
        <v>490</v>
      </c>
    </row>
    <row r="109" spans="1:65" s="2" customFormat="1" ht="14.4" customHeight="1">
      <c r="A109" s="40"/>
      <c r="B109" s="41"/>
      <c r="C109" s="216" t="s">
        <v>395</v>
      </c>
      <c r="D109" s="216" t="s">
        <v>254</v>
      </c>
      <c r="E109" s="217" t="s">
        <v>3829</v>
      </c>
      <c r="F109" s="218" t="s">
        <v>3830</v>
      </c>
      <c r="G109" s="219" t="s">
        <v>2648</v>
      </c>
      <c r="H109" s="220">
        <v>1</v>
      </c>
      <c r="I109" s="221"/>
      <c r="J109" s="222">
        <f>ROUND(I109*H109,2)</f>
        <v>0</v>
      </c>
      <c r="K109" s="218" t="s">
        <v>19</v>
      </c>
      <c r="L109" s="46"/>
      <c r="M109" s="223" t="s">
        <v>19</v>
      </c>
      <c r="N109" s="224" t="s">
        <v>40</v>
      </c>
      <c r="O109" s="86"/>
      <c r="P109" s="225">
        <f>O109*H109</f>
        <v>0</v>
      </c>
      <c r="Q109" s="225">
        <v>0</v>
      </c>
      <c r="R109" s="225">
        <f>Q109*H109</f>
        <v>0</v>
      </c>
      <c r="S109" s="225">
        <v>0</v>
      </c>
      <c r="T109" s="22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7" t="s">
        <v>90</v>
      </c>
      <c r="AT109" s="227" t="s">
        <v>254</v>
      </c>
      <c r="AU109" s="227" t="s">
        <v>76</v>
      </c>
      <c r="AY109" s="19" t="s">
        <v>252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9" t="s">
        <v>76</v>
      </c>
      <c r="BK109" s="228">
        <f>ROUND(I109*H109,2)</f>
        <v>0</v>
      </c>
      <c r="BL109" s="19" t="s">
        <v>90</v>
      </c>
      <c r="BM109" s="227" t="s">
        <v>559</v>
      </c>
    </row>
    <row r="110" spans="1:65" s="2" customFormat="1" ht="14.4" customHeight="1">
      <c r="A110" s="40"/>
      <c r="B110" s="41"/>
      <c r="C110" s="216" t="s">
        <v>399</v>
      </c>
      <c r="D110" s="216" t="s">
        <v>254</v>
      </c>
      <c r="E110" s="217" t="s">
        <v>3831</v>
      </c>
      <c r="F110" s="218" t="s">
        <v>3832</v>
      </c>
      <c r="G110" s="219" t="s">
        <v>2648</v>
      </c>
      <c r="H110" s="220">
        <v>1</v>
      </c>
      <c r="I110" s="221"/>
      <c r="J110" s="222">
        <f>ROUND(I110*H110,2)</f>
        <v>0</v>
      </c>
      <c r="K110" s="218" t="s">
        <v>19</v>
      </c>
      <c r="L110" s="46"/>
      <c r="M110" s="223" t="s">
        <v>19</v>
      </c>
      <c r="N110" s="224" t="s">
        <v>40</v>
      </c>
      <c r="O110" s="86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7" t="s">
        <v>90</v>
      </c>
      <c r="AT110" s="227" t="s">
        <v>254</v>
      </c>
      <c r="AU110" s="227" t="s">
        <v>76</v>
      </c>
      <c r="AY110" s="19" t="s">
        <v>252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9" t="s">
        <v>76</v>
      </c>
      <c r="BK110" s="228">
        <f>ROUND(I110*H110,2)</f>
        <v>0</v>
      </c>
      <c r="BL110" s="19" t="s">
        <v>90</v>
      </c>
      <c r="BM110" s="227" t="s">
        <v>612</v>
      </c>
    </row>
    <row r="111" spans="1:65" s="2" customFormat="1" ht="14.4" customHeight="1">
      <c r="A111" s="40"/>
      <c r="B111" s="41"/>
      <c r="C111" s="216" t="s">
        <v>404</v>
      </c>
      <c r="D111" s="216" t="s">
        <v>254</v>
      </c>
      <c r="E111" s="217" t="s">
        <v>3833</v>
      </c>
      <c r="F111" s="218" t="s">
        <v>3834</v>
      </c>
      <c r="G111" s="219" t="s">
        <v>2648</v>
      </c>
      <c r="H111" s="220">
        <v>1</v>
      </c>
      <c r="I111" s="221"/>
      <c r="J111" s="222">
        <f>ROUND(I111*H111,2)</f>
        <v>0</v>
      </c>
      <c r="K111" s="218" t="s">
        <v>19</v>
      </c>
      <c r="L111" s="46"/>
      <c r="M111" s="283" t="s">
        <v>19</v>
      </c>
      <c r="N111" s="284" t="s">
        <v>40</v>
      </c>
      <c r="O111" s="285"/>
      <c r="P111" s="286">
        <f>O111*H111</f>
        <v>0</v>
      </c>
      <c r="Q111" s="286">
        <v>0</v>
      </c>
      <c r="R111" s="286">
        <f>Q111*H111</f>
        <v>0</v>
      </c>
      <c r="S111" s="286">
        <v>0</v>
      </c>
      <c r="T111" s="287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7" t="s">
        <v>90</v>
      </c>
      <c r="AT111" s="227" t="s">
        <v>254</v>
      </c>
      <c r="AU111" s="227" t="s">
        <v>76</v>
      </c>
      <c r="AY111" s="19" t="s">
        <v>252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9" t="s">
        <v>76</v>
      </c>
      <c r="BK111" s="228">
        <f>ROUND(I111*H111,2)</f>
        <v>0</v>
      </c>
      <c r="BL111" s="19" t="s">
        <v>90</v>
      </c>
      <c r="BM111" s="227" t="s">
        <v>622</v>
      </c>
    </row>
    <row r="112" spans="1:31" s="2" customFormat="1" ht="6.95" customHeight="1">
      <c r="A112" s="40"/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46"/>
      <c r="M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</sheetData>
  <sheetProtection password="CC35" sheet="1" objects="1" scenarios="1" formatColumns="0" formatRows="0" autoFilter="0"/>
  <autoFilter ref="C85:K11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4:H74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159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78</v>
      </c>
    </row>
    <row r="4" spans="2:46" s="1" customFormat="1" ht="24.95" customHeight="1">
      <c r="B4" s="22"/>
      <c r="D4" s="143" t="s">
        <v>208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Parkovací dům Havlíčkova 1, Kroměříž</v>
      </c>
      <c r="F7" s="145"/>
      <c r="G7" s="145"/>
      <c r="H7" s="145"/>
      <c r="L7" s="22"/>
    </row>
    <row r="8" spans="2:12" s="1" customFormat="1" ht="12" customHeight="1">
      <c r="B8" s="22"/>
      <c r="D8" s="145" t="s">
        <v>209</v>
      </c>
      <c r="L8" s="22"/>
    </row>
    <row r="9" spans="1:31" s="2" customFormat="1" ht="16.5" customHeight="1">
      <c r="A9" s="40"/>
      <c r="B9" s="46"/>
      <c r="C9" s="40"/>
      <c r="D9" s="40"/>
      <c r="E9" s="146" t="s">
        <v>3835</v>
      </c>
      <c r="F9" s="40"/>
      <c r="G9" s="40"/>
      <c r="H9" s="40"/>
      <c r="I9" s="40"/>
      <c r="J9" s="40"/>
      <c r="K9" s="40"/>
      <c r="L9" s="14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211</v>
      </c>
      <c r="E10" s="40"/>
      <c r="F10" s="40"/>
      <c r="G10" s="40"/>
      <c r="H10" s="40"/>
      <c r="I10" s="40"/>
      <c r="J10" s="40"/>
      <c r="K10" s="40"/>
      <c r="L10" s="14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9" t="s">
        <v>3836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50" t="str">
        <f>'Rekapitulace stavby'!AN8</f>
        <v>3. 7. 2019</v>
      </c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tr">
        <f>IF('Rekapitulace stavby'!AN10="","",'Rekapitulace stavby'!AN10)</f>
        <v/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 xml:space="preserve"> </v>
      </c>
      <c r="F17" s="40"/>
      <c r="G17" s="40"/>
      <c r="H17" s="40"/>
      <c r="I17" s="145" t="s">
        <v>27</v>
      </c>
      <c r="J17" s="135" t="str">
        <f>IF('Rekapitulace stavby'!AN11="","",'Rekapitulace stavby'!AN11)</f>
        <v/>
      </c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28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27</v>
      </c>
      <c r="J20" s="35" t="str">
        <f>'Rekapitulace stavby'!AN14</f>
        <v>Vyplň údaj</v>
      </c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30</v>
      </c>
      <c r="E22" s="40"/>
      <c r="F22" s="40"/>
      <c r="G22" s="40"/>
      <c r="H22" s="40"/>
      <c r="I22" s="145" t="s">
        <v>26</v>
      </c>
      <c r="J22" s="135" t="str">
        <f>IF('Rekapitulace stavby'!AN16="","",'Rekapitulace stavby'!AN16)</f>
        <v/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 xml:space="preserve"> </v>
      </c>
      <c r="F23" s="40"/>
      <c r="G23" s="40"/>
      <c r="H23" s="40"/>
      <c r="I23" s="145" t="s">
        <v>27</v>
      </c>
      <c r="J23" s="135" t="str">
        <f>IF('Rekapitulace stavby'!AN17="","",'Rekapitulace stavby'!AN17)</f>
        <v/>
      </c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32</v>
      </c>
      <c r="E25" s="40"/>
      <c r="F25" s="40"/>
      <c r="G25" s="40"/>
      <c r="H25" s="40"/>
      <c r="I25" s="145" t="s">
        <v>26</v>
      </c>
      <c r="J25" s="135" t="str">
        <f>IF('Rekapitulace stavby'!AN19="","",'Rekapitulace stavby'!AN19)</f>
        <v/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 xml:space="preserve"> </v>
      </c>
      <c r="F26" s="40"/>
      <c r="G26" s="40"/>
      <c r="H26" s="40"/>
      <c r="I26" s="145" t="s">
        <v>27</v>
      </c>
      <c r="J26" s="135" t="str">
        <f>IF('Rekapitulace stavby'!AN20="","",'Rekapitulace stavby'!AN20)</f>
        <v/>
      </c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33</v>
      </c>
      <c r="E28" s="40"/>
      <c r="F28" s="40"/>
      <c r="G28" s="40"/>
      <c r="H28" s="40"/>
      <c r="I28" s="40"/>
      <c r="J28" s="40"/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1"/>
      <c r="B29" s="152"/>
      <c r="C29" s="151"/>
      <c r="D29" s="151"/>
      <c r="E29" s="153" t="s">
        <v>19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14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6" t="s">
        <v>35</v>
      </c>
      <c r="E32" s="40"/>
      <c r="F32" s="40"/>
      <c r="G32" s="40"/>
      <c r="H32" s="40"/>
      <c r="I32" s="40"/>
      <c r="J32" s="157">
        <f>ROUND(J86,2)</f>
        <v>0</v>
      </c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8" t="s">
        <v>37</v>
      </c>
      <c r="G34" s="40"/>
      <c r="H34" s="40"/>
      <c r="I34" s="158" t="s">
        <v>36</v>
      </c>
      <c r="J34" s="158" t="s">
        <v>38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47" t="s">
        <v>39</v>
      </c>
      <c r="E35" s="145" t="s">
        <v>40</v>
      </c>
      <c r="F35" s="159">
        <f>ROUND((SUM(BE86:BE104)),2)</f>
        <v>0</v>
      </c>
      <c r="G35" s="40"/>
      <c r="H35" s="40"/>
      <c r="I35" s="160">
        <v>0.21</v>
      </c>
      <c r="J35" s="159">
        <f>ROUND(((SUM(BE86:BE104))*I35),2)</f>
        <v>0</v>
      </c>
      <c r="K35" s="40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41</v>
      </c>
      <c r="F36" s="159">
        <f>ROUND((SUM(BF86:BF104)),2)</f>
        <v>0</v>
      </c>
      <c r="G36" s="40"/>
      <c r="H36" s="40"/>
      <c r="I36" s="160">
        <v>0.15</v>
      </c>
      <c r="J36" s="159">
        <f>ROUND(((SUM(BF86:BF104))*I36),2)</f>
        <v>0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42</v>
      </c>
      <c r="F37" s="159">
        <f>ROUND((SUM(BG86:BG104)),2)</f>
        <v>0</v>
      </c>
      <c r="G37" s="40"/>
      <c r="H37" s="40"/>
      <c r="I37" s="160">
        <v>0.21</v>
      </c>
      <c r="J37" s="159">
        <f>0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43</v>
      </c>
      <c r="F38" s="159">
        <f>ROUND((SUM(BH86:BH104)),2)</f>
        <v>0</v>
      </c>
      <c r="G38" s="40"/>
      <c r="H38" s="40"/>
      <c r="I38" s="160">
        <v>0.15</v>
      </c>
      <c r="J38" s="159">
        <f>0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44</v>
      </c>
      <c r="F39" s="159">
        <f>ROUND((SUM(BI86:BI104)),2)</f>
        <v>0</v>
      </c>
      <c r="G39" s="40"/>
      <c r="H39" s="40"/>
      <c r="I39" s="160">
        <v>0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45</v>
      </c>
      <c r="E41" s="163"/>
      <c r="F41" s="163"/>
      <c r="G41" s="164" t="s">
        <v>46</v>
      </c>
      <c r="H41" s="165" t="s">
        <v>47</v>
      </c>
      <c r="I41" s="163"/>
      <c r="J41" s="166">
        <f>SUM(J32:J39)</f>
        <v>0</v>
      </c>
      <c r="K41" s="167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215</v>
      </c>
      <c r="D47" s="42"/>
      <c r="E47" s="42"/>
      <c r="F47" s="42"/>
      <c r="G47" s="42"/>
      <c r="H47" s="42"/>
      <c r="I47" s="42"/>
      <c r="J47" s="42"/>
      <c r="K47" s="42"/>
      <c r="L47" s="14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Parkovací dům Havlíčkova 1, Kroměříž</v>
      </c>
      <c r="F50" s="34"/>
      <c r="G50" s="34"/>
      <c r="H50" s="34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209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3835</v>
      </c>
      <c r="F52" s="42"/>
      <c r="G52" s="42"/>
      <c r="H52" s="42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211</v>
      </c>
      <c r="D53" s="42"/>
      <c r="E53" s="42"/>
      <c r="F53" s="42"/>
      <c r="G53" s="42"/>
      <c r="H53" s="42"/>
      <c r="I53" s="42"/>
      <c r="J53" s="42"/>
      <c r="K53" s="42"/>
      <c r="L53" s="14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SO205.1 - Přeložka VO</v>
      </c>
      <c r="F54" s="42"/>
      <c r="G54" s="42"/>
      <c r="H54" s="42"/>
      <c r="I54" s="42"/>
      <c r="J54" s="42"/>
      <c r="K54" s="42"/>
      <c r="L54" s="14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34" t="s">
        <v>23</v>
      </c>
      <c r="J56" s="74" t="str">
        <f>IF(J14="","",J14)</f>
        <v>3. 7. 2019</v>
      </c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 xml:space="preserve"> </v>
      </c>
      <c r="G58" s="42"/>
      <c r="H58" s="42"/>
      <c r="I58" s="34" t="s">
        <v>30</v>
      </c>
      <c r="J58" s="38" t="str">
        <f>E23</f>
        <v xml:space="preserve"> </v>
      </c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28</v>
      </c>
      <c r="D59" s="42"/>
      <c r="E59" s="42"/>
      <c r="F59" s="29" t="str">
        <f>IF(E20="","",E20)</f>
        <v>Vyplň údaj</v>
      </c>
      <c r="G59" s="42"/>
      <c r="H59" s="42"/>
      <c r="I59" s="34" t="s">
        <v>32</v>
      </c>
      <c r="J59" s="38" t="str">
        <f>E26</f>
        <v xml:space="preserve"> </v>
      </c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4" t="s">
        <v>216</v>
      </c>
      <c r="D61" s="175"/>
      <c r="E61" s="175"/>
      <c r="F61" s="175"/>
      <c r="G61" s="175"/>
      <c r="H61" s="175"/>
      <c r="I61" s="175"/>
      <c r="J61" s="176" t="s">
        <v>217</v>
      </c>
      <c r="K61" s="175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7" t="s">
        <v>67</v>
      </c>
      <c r="D63" s="42"/>
      <c r="E63" s="42"/>
      <c r="F63" s="42"/>
      <c r="G63" s="42"/>
      <c r="H63" s="42"/>
      <c r="I63" s="42"/>
      <c r="J63" s="104">
        <f>J86</f>
        <v>0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218</v>
      </c>
    </row>
    <row r="64" spans="1:31" s="9" customFormat="1" ht="24.95" customHeight="1">
      <c r="A64" s="9"/>
      <c r="B64" s="178"/>
      <c r="C64" s="179"/>
      <c r="D64" s="180" t="s">
        <v>3061</v>
      </c>
      <c r="E64" s="181"/>
      <c r="F64" s="181"/>
      <c r="G64" s="181"/>
      <c r="H64" s="181"/>
      <c r="I64" s="181"/>
      <c r="J64" s="182">
        <f>J87</f>
        <v>0</v>
      </c>
      <c r="K64" s="179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48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4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4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238</v>
      </c>
      <c r="D71" s="42"/>
      <c r="E71" s="42"/>
      <c r="F71" s="42"/>
      <c r="G71" s="42"/>
      <c r="H71" s="42"/>
      <c r="I71" s="42"/>
      <c r="J71" s="42"/>
      <c r="K71" s="42"/>
      <c r="L71" s="14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4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72" t="str">
        <f>E7</f>
        <v>Parkovací dům Havlíčkova 1, Kroměříž</v>
      </c>
      <c r="F74" s="34"/>
      <c r="G74" s="34"/>
      <c r="H74" s="34"/>
      <c r="I74" s="42"/>
      <c r="J74" s="42"/>
      <c r="K74" s="42"/>
      <c r="L74" s="14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2:12" s="1" customFormat="1" ht="12" customHeight="1">
      <c r="B75" s="23"/>
      <c r="C75" s="34" t="s">
        <v>209</v>
      </c>
      <c r="D75" s="24"/>
      <c r="E75" s="24"/>
      <c r="F75" s="24"/>
      <c r="G75" s="24"/>
      <c r="H75" s="24"/>
      <c r="I75" s="24"/>
      <c r="J75" s="24"/>
      <c r="K75" s="24"/>
      <c r="L75" s="22"/>
    </row>
    <row r="76" spans="1:31" s="2" customFormat="1" ht="16.5" customHeight="1">
      <c r="A76" s="40"/>
      <c r="B76" s="41"/>
      <c r="C76" s="42"/>
      <c r="D76" s="42"/>
      <c r="E76" s="172" t="s">
        <v>3835</v>
      </c>
      <c r="F76" s="42"/>
      <c r="G76" s="42"/>
      <c r="H76" s="42"/>
      <c r="I76" s="42"/>
      <c r="J76" s="42"/>
      <c r="K76" s="42"/>
      <c r="L76" s="14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211</v>
      </c>
      <c r="D77" s="42"/>
      <c r="E77" s="42"/>
      <c r="F77" s="42"/>
      <c r="G77" s="42"/>
      <c r="H77" s="42"/>
      <c r="I77" s="42"/>
      <c r="J77" s="42"/>
      <c r="K77" s="42"/>
      <c r="L77" s="14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E11</f>
        <v>SO205.1 - Přeložka VO</v>
      </c>
      <c r="F78" s="42"/>
      <c r="G78" s="42"/>
      <c r="H78" s="42"/>
      <c r="I78" s="42"/>
      <c r="J78" s="42"/>
      <c r="K78" s="42"/>
      <c r="L78" s="14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F14</f>
        <v xml:space="preserve"> </v>
      </c>
      <c r="G80" s="42"/>
      <c r="H80" s="42"/>
      <c r="I80" s="34" t="s">
        <v>23</v>
      </c>
      <c r="J80" s="74" t="str">
        <f>IF(J14="","",J14)</f>
        <v>3. 7. 2019</v>
      </c>
      <c r="K80" s="42"/>
      <c r="L80" s="14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25</v>
      </c>
      <c r="D82" s="42"/>
      <c r="E82" s="42"/>
      <c r="F82" s="29" t="str">
        <f>E17</f>
        <v xml:space="preserve"> </v>
      </c>
      <c r="G82" s="42"/>
      <c r="H82" s="42"/>
      <c r="I82" s="34" t="s">
        <v>30</v>
      </c>
      <c r="J82" s="38" t="str">
        <f>E23</f>
        <v xml:space="preserve"> </v>
      </c>
      <c r="K82" s="42"/>
      <c r="L82" s="14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28</v>
      </c>
      <c r="D83" s="42"/>
      <c r="E83" s="42"/>
      <c r="F83" s="29" t="str">
        <f>IF(E20="","",E20)</f>
        <v>Vyplň údaj</v>
      </c>
      <c r="G83" s="42"/>
      <c r="H83" s="42"/>
      <c r="I83" s="34" t="s">
        <v>32</v>
      </c>
      <c r="J83" s="38" t="str">
        <f>E26</f>
        <v xml:space="preserve"> </v>
      </c>
      <c r="K83" s="42"/>
      <c r="L83" s="14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89"/>
      <c r="B85" s="190"/>
      <c r="C85" s="191" t="s">
        <v>239</v>
      </c>
      <c r="D85" s="192" t="s">
        <v>54</v>
      </c>
      <c r="E85" s="192" t="s">
        <v>50</v>
      </c>
      <c r="F85" s="192" t="s">
        <v>51</v>
      </c>
      <c r="G85" s="192" t="s">
        <v>240</v>
      </c>
      <c r="H85" s="192" t="s">
        <v>241</v>
      </c>
      <c r="I85" s="192" t="s">
        <v>242</v>
      </c>
      <c r="J85" s="192" t="s">
        <v>217</v>
      </c>
      <c r="K85" s="193" t="s">
        <v>243</v>
      </c>
      <c r="L85" s="194"/>
      <c r="M85" s="94" t="s">
        <v>19</v>
      </c>
      <c r="N85" s="95" t="s">
        <v>39</v>
      </c>
      <c r="O85" s="95" t="s">
        <v>244</v>
      </c>
      <c r="P85" s="95" t="s">
        <v>245</v>
      </c>
      <c r="Q85" s="95" t="s">
        <v>246</v>
      </c>
      <c r="R85" s="95" t="s">
        <v>247</v>
      </c>
      <c r="S85" s="95" t="s">
        <v>248</v>
      </c>
      <c r="T85" s="96" t="s">
        <v>249</v>
      </c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</row>
    <row r="86" spans="1:63" s="2" customFormat="1" ht="22.8" customHeight="1">
      <c r="A86" s="40"/>
      <c r="B86" s="41"/>
      <c r="C86" s="101" t="s">
        <v>250</v>
      </c>
      <c r="D86" s="42"/>
      <c r="E86" s="42"/>
      <c r="F86" s="42"/>
      <c r="G86" s="42"/>
      <c r="H86" s="42"/>
      <c r="I86" s="42"/>
      <c r="J86" s="195">
        <f>BK86</f>
        <v>0</v>
      </c>
      <c r="K86" s="42"/>
      <c r="L86" s="46"/>
      <c r="M86" s="97"/>
      <c r="N86" s="196"/>
      <c r="O86" s="98"/>
      <c r="P86" s="197">
        <f>P87</f>
        <v>0</v>
      </c>
      <c r="Q86" s="98"/>
      <c r="R86" s="197">
        <f>R87</f>
        <v>0.11549999999999999</v>
      </c>
      <c r="S86" s="98"/>
      <c r="T86" s="198">
        <f>T87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68</v>
      </c>
      <c r="AU86" s="19" t="s">
        <v>218</v>
      </c>
      <c r="BK86" s="199">
        <f>BK87</f>
        <v>0</v>
      </c>
    </row>
    <row r="87" spans="1:63" s="12" customFormat="1" ht="25.9" customHeight="1">
      <c r="A87" s="12"/>
      <c r="B87" s="200"/>
      <c r="C87" s="201"/>
      <c r="D87" s="202" t="s">
        <v>68</v>
      </c>
      <c r="E87" s="203" t="s">
        <v>3062</v>
      </c>
      <c r="F87" s="203" t="s">
        <v>3063</v>
      </c>
      <c r="G87" s="201"/>
      <c r="H87" s="201"/>
      <c r="I87" s="204"/>
      <c r="J87" s="205">
        <f>BK87</f>
        <v>0</v>
      </c>
      <c r="K87" s="201"/>
      <c r="L87" s="206"/>
      <c r="M87" s="207"/>
      <c r="N87" s="208"/>
      <c r="O87" s="208"/>
      <c r="P87" s="209">
        <f>SUM(P88:P104)</f>
        <v>0</v>
      </c>
      <c r="Q87" s="208"/>
      <c r="R87" s="209">
        <f>SUM(R88:R104)</f>
        <v>0.11549999999999999</v>
      </c>
      <c r="S87" s="208"/>
      <c r="T87" s="210">
        <f>SUM(T88:T104)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1" t="s">
        <v>76</v>
      </c>
      <c r="AT87" s="212" t="s">
        <v>68</v>
      </c>
      <c r="AU87" s="212" t="s">
        <v>69</v>
      </c>
      <c r="AY87" s="211" t="s">
        <v>252</v>
      </c>
      <c r="BK87" s="213">
        <f>SUM(BK88:BK104)</f>
        <v>0</v>
      </c>
    </row>
    <row r="88" spans="1:65" s="2" customFormat="1" ht="24.15" customHeight="1">
      <c r="A88" s="40"/>
      <c r="B88" s="41"/>
      <c r="C88" s="216" t="s">
        <v>76</v>
      </c>
      <c r="D88" s="216" t="s">
        <v>254</v>
      </c>
      <c r="E88" s="217" t="s">
        <v>3837</v>
      </c>
      <c r="F88" s="218" t="s">
        <v>3838</v>
      </c>
      <c r="G88" s="219" t="s">
        <v>346</v>
      </c>
      <c r="H88" s="220">
        <v>55</v>
      </c>
      <c r="I88" s="221"/>
      <c r="J88" s="222">
        <f>ROUND(I88*H88,2)</f>
        <v>0</v>
      </c>
      <c r="K88" s="218" t="s">
        <v>19</v>
      </c>
      <c r="L88" s="46"/>
      <c r="M88" s="223" t="s">
        <v>19</v>
      </c>
      <c r="N88" s="224" t="s">
        <v>40</v>
      </c>
      <c r="O88" s="86"/>
      <c r="P88" s="225">
        <f>O88*H88</f>
        <v>0</v>
      </c>
      <c r="Q88" s="225">
        <v>0</v>
      </c>
      <c r="R88" s="225">
        <f>Q88*H88</f>
        <v>0</v>
      </c>
      <c r="S88" s="225">
        <v>0</v>
      </c>
      <c r="T88" s="22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7" t="s">
        <v>90</v>
      </c>
      <c r="AT88" s="227" t="s">
        <v>254</v>
      </c>
      <c r="AU88" s="227" t="s">
        <v>76</v>
      </c>
      <c r="AY88" s="19" t="s">
        <v>252</v>
      </c>
      <c r="BE88" s="228">
        <f>IF(N88="základní",J88,0)</f>
        <v>0</v>
      </c>
      <c r="BF88" s="228">
        <f>IF(N88="snížená",J88,0)</f>
        <v>0</v>
      </c>
      <c r="BG88" s="228">
        <f>IF(N88="zákl. přenesená",J88,0)</f>
        <v>0</v>
      </c>
      <c r="BH88" s="228">
        <f>IF(N88="sníž. přenesená",J88,0)</f>
        <v>0</v>
      </c>
      <c r="BI88" s="228">
        <f>IF(N88="nulová",J88,0)</f>
        <v>0</v>
      </c>
      <c r="BJ88" s="19" t="s">
        <v>76</v>
      </c>
      <c r="BK88" s="228">
        <f>ROUND(I88*H88,2)</f>
        <v>0</v>
      </c>
      <c r="BL88" s="19" t="s">
        <v>90</v>
      </c>
      <c r="BM88" s="227" t="s">
        <v>78</v>
      </c>
    </row>
    <row r="89" spans="1:65" s="2" customFormat="1" ht="62.7" customHeight="1">
      <c r="A89" s="40"/>
      <c r="B89" s="41"/>
      <c r="C89" s="262" t="s">
        <v>78</v>
      </c>
      <c r="D89" s="262" t="s">
        <v>285</v>
      </c>
      <c r="E89" s="263" t="s">
        <v>3839</v>
      </c>
      <c r="F89" s="264" t="s">
        <v>3840</v>
      </c>
      <c r="G89" s="265" t="s">
        <v>346</v>
      </c>
      <c r="H89" s="266">
        <v>55</v>
      </c>
      <c r="I89" s="267"/>
      <c r="J89" s="268">
        <f>ROUND(I89*H89,2)</f>
        <v>0</v>
      </c>
      <c r="K89" s="264" t="s">
        <v>19</v>
      </c>
      <c r="L89" s="269"/>
      <c r="M89" s="270" t="s">
        <v>19</v>
      </c>
      <c r="N89" s="271" t="s">
        <v>40</v>
      </c>
      <c r="O89" s="86"/>
      <c r="P89" s="225">
        <f>O89*H89</f>
        <v>0</v>
      </c>
      <c r="Q89" s="225">
        <v>0.00044</v>
      </c>
      <c r="R89" s="225">
        <f>Q89*H89</f>
        <v>0.0242</v>
      </c>
      <c r="S89" s="225">
        <v>0</v>
      </c>
      <c r="T89" s="22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27" t="s">
        <v>288</v>
      </c>
      <c r="AT89" s="227" t="s">
        <v>285</v>
      </c>
      <c r="AU89" s="227" t="s">
        <v>76</v>
      </c>
      <c r="AY89" s="19" t="s">
        <v>252</v>
      </c>
      <c r="BE89" s="228">
        <f>IF(N89="základní",J89,0)</f>
        <v>0</v>
      </c>
      <c r="BF89" s="228">
        <f>IF(N89="snížená",J89,0)</f>
        <v>0</v>
      </c>
      <c r="BG89" s="228">
        <f>IF(N89="zákl. přenesená",J89,0)</f>
        <v>0</v>
      </c>
      <c r="BH89" s="228">
        <f>IF(N89="sníž. přenesená",J89,0)</f>
        <v>0</v>
      </c>
      <c r="BI89" s="228">
        <f>IF(N89="nulová",J89,0)</f>
        <v>0</v>
      </c>
      <c r="BJ89" s="19" t="s">
        <v>76</v>
      </c>
      <c r="BK89" s="228">
        <f>ROUND(I89*H89,2)</f>
        <v>0</v>
      </c>
      <c r="BL89" s="19" t="s">
        <v>90</v>
      </c>
      <c r="BM89" s="227" t="s">
        <v>90</v>
      </c>
    </row>
    <row r="90" spans="1:47" s="2" customFormat="1" ht="12">
      <c r="A90" s="40"/>
      <c r="B90" s="41"/>
      <c r="C90" s="42"/>
      <c r="D90" s="231" t="s">
        <v>2626</v>
      </c>
      <c r="E90" s="42"/>
      <c r="F90" s="291" t="s">
        <v>3841</v>
      </c>
      <c r="G90" s="42"/>
      <c r="H90" s="42"/>
      <c r="I90" s="292"/>
      <c r="J90" s="42"/>
      <c r="K90" s="42"/>
      <c r="L90" s="46"/>
      <c r="M90" s="293"/>
      <c r="N90" s="294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2626</v>
      </c>
      <c r="AU90" s="19" t="s">
        <v>76</v>
      </c>
    </row>
    <row r="91" spans="1:65" s="2" customFormat="1" ht="24.15" customHeight="1">
      <c r="A91" s="40"/>
      <c r="B91" s="41"/>
      <c r="C91" s="216" t="s">
        <v>85</v>
      </c>
      <c r="D91" s="216" t="s">
        <v>254</v>
      </c>
      <c r="E91" s="217" t="s">
        <v>3842</v>
      </c>
      <c r="F91" s="218" t="s">
        <v>3843</v>
      </c>
      <c r="G91" s="219" t="s">
        <v>346</v>
      </c>
      <c r="H91" s="220">
        <v>55</v>
      </c>
      <c r="I91" s="221"/>
      <c r="J91" s="222">
        <f>ROUND(I91*H91,2)</f>
        <v>0</v>
      </c>
      <c r="K91" s="218" t="s">
        <v>19</v>
      </c>
      <c r="L91" s="46"/>
      <c r="M91" s="223" t="s">
        <v>19</v>
      </c>
      <c r="N91" s="224" t="s">
        <v>40</v>
      </c>
      <c r="O91" s="86"/>
      <c r="P91" s="225">
        <f>O91*H91</f>
        <v>0</v>
      </c>
      <c r="Q91" s="225">
        <v>0</v>
      </c>
      <c r="R91" s="225">
        <f>Q91*H91</f>
        <v>0</v>
      </c>
      <c r="S91" s="225">
        <v>0</v>
      </c>
      <c r="T91" s="22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7" t="s">
        <v>90</v>
      </c>
      <c r="AT91" s="227" t="s">
        <v>254</v>
      </c>
      <c r="AU91" s="227" t="s">
        <v>76</v>
      </c>
      <c r="AY91" s="19" t="s">
        <v>252</v>
      </c>
      <c r="BE91" s="228">
        <f>IF(N91="základní",J91,0)</f>
        <v>0</v>
      </c>
      <c r="BF91" s="228">
        <f>IF(N91="snížená",J91,0)</f>
        <v>0</v>
      </c>
      <c r="BG91" s="228">
        <f>IF(N91="zákl. přenesená",J91,0)</f>
        <v>0</v>
      </c>
      <c r="BH91" s="228">
        <f>IF(N91="sníž. přenesená",J91,0)</f>
        <v>0</v>
      </c>
      <c r="BI91" s="228">
        <f>IF(N91="nulová",J91,0)</f>
        <v>0</v>
      </c>
      <c r="BJ91" s="19" t="s">
        <v>76</v>
      </c>
      <c r="BK91" s="228">
        <f>ROUND(I91*H91,2)</f>
        <v>0</v>
      </c>
      <c r="BL91" s="19" t="s">
        <v>90</v>
      </c>
      <c r="BM91" s="227" t="s">
        <v>284</v>
      </c>
    </row>
    <row r="92" spans="1:65" s="2" customFormat="1" ht="62.7" customHeight="1">
      <c r="A92" s="40"/>
      <c r="B92" s="41"/>
      <c r="C92" s="262" t="s">
        <v>90</v>
      </c>
      <c r="D92" s="262" t="s">
        <v>285</v>
      </c>
      <c r="E92" s="263" t="s">
        <v>3844</v>
      </c>
      <c r="F92" s="264" t="s">
        <v>3845</v>
      </c>
      <c r="G92" s="265" t="s">
        <v>346</v>
      </c>
      <c r="H92" s="266">
        <v>55</v>
      </c>
      <c r="I92" s="267"/>
      <c r="J92" s="268">
        <f>ROUND(I92*H92,2)</f>
        <v>0</v>
      </c>
      <c r="K92" s="264" t="s">
        <v>19</v>
      </c>
      <c r="L92" s="269"/>
      <c r="M92" s="270" t="s">
        <v>19</v>
      </c>
      <c r="N92" s="271" t="s">
        <v>40</v>
      </c>
      <c r="O92" s="86"/>
      <c r="P92" s="225">
        <f>O92*H92</f>
        <v>0</v>
      </c>
      <c r="Q92" s="225">
        <v>0.00061</v>
      </c>
      <c r="R92" s="225">
        <f>Q92*H92</f>
        <v>0.033549999999999996</v>
      </c>
      <c r="S92" s="225">
        <v>0</v>
      </c>
      <c r="T92" s="22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7" t="s">
        <v>288</v>
      </c>
      <c r="AT92" s="227" t="s">
        <v>285</v>
      </c>
      <c r="AU92" s="227" t="s">
        <v>76</v>
      </c>
      <c r="AY92" s="19" t="s">
        <v>252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19" t="s">
        <v>76</v>
      </c>
      <c r="BK92" s="228">
        <f>ROUND(I92*H92,2)</f>
        <v>0</v>
      </c>
      <c r="BL92" s="19" t="s">
        <v>90</v>
      </c>
      <c r="BM92" s="227" t="s">
        <v>288</v>
      </c>
    </row>
    <row r="93" spans="1:47" s="2" customFormat="1" ht="12">
      <c r="A93" s="40"/>
      <c r="B93" s="41"/>
      <c r="C93" s="42"/>
      <c r="D93" s="231" t="s">
        <v>2626</v>
      </c>
      <c r="E93" s="42"/>
      <c r="F93" s="291" t="s">
        <v>3846</v>
      </c>
      <c r="G93" s="42"/>
      <c r="H93" s="42"/>
      <c r="I93" s="292"/>
      <c r="J93" s="42"/>
      <c r="K93" s="42"/>
      <c r="L93" s="46"/>
      <c r="M93" s="293"/>
      <c r="N93" s="294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2626</v>
      </c>
      <c r="AU93" s="19" t="s">
        <v>76</v>
      </c>
    </row>
    <row r="94" spans="1:65" s="2" customFormat="1" ht="24.15" customHeight="1">
      <c r="A94" s="40"/>
      <c r="B94" s="41"/>
      <c r="C94" s="216" t="s">
        <v>121</v>
      </c>
      <c r="D94" s="216" t="s">
        <v>254</v>
      </c>
      <c r="E94" s="217" t="s">
        <v>3847</v>
      </c>
      <c r="F94" s="218" t="s">
        <v>3848</v>
      </c>
      <c r="G94" s="219" t="s">
        <v>346</v>
      </c>
      <c r="H94" s="220">
        <v>55</v>
      </c>
      <c r="I94" s="221"/>
      <c r="J94" s="222">
        <f>ROUND(I94*H94,2)</f>
        <v>0</v>
      </c>
      <c r="K94" s="218" t="s">
        <v>19</v>
      </c>
      <c r="L94" s="46"/>
      <c r="M94" s="223" t="s">
        <v>19</v>
      </c>
      <c r="N94" s="224" t="s">
        <v>40</v>
      </c>
      <c r="O94" s="86"/>
      <c r="P94" s="225">
        <f>O94*H94</f>
        <v>0</v>
      </c>
      <c r="Q94" s="225">
        <v>0</v>
      </c>
      <c r="R94" s="225">
        <f>Q94*H94</f>
        <v>0</v>
      </c>
      <c r="S94" s="225">
        <v>0</v>
      </c>
      <c r="T94" s="22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7" t="s">
        <v>90</v>
      </c>
      <c r="AT94" s="227" t="s">
        <v>254</v>
      </c>
      <c r="AU94" s="227" t="s">
        <v>76</v>
      </c>
      <c r="AY94" s="19" t="s">
        <v>252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19" t="s">
        <v>76</v>
      </c>
      <c r="BK94" s="228">
        <f>ROUND(I94*H94,2)</f>
        <v>0</v>
      </c>
      <c r="BL94" s="19" t="s">
        <v>90</v>
      </c>
      <c r="BM94" s="227" t="s">
        <v>309</v>
      </c>
    </row>
    <row r="95" spans="1:65" s="2" customFormat="1" ht="49.05" customHeight="1">
      <c r="A95" s="40"/>
      <c r="B95" s="41"/>
      <c r="C95" s="262" t="s">
        <v>284</v>
      </c>
      <c r="D95" s="262" t="s">
        <v>285</v>
      </c>
      <c r="E95" s="263" t="s">
        <v>3849</v>
      </c>
      <c r="F95" s="264" t="s">
        <v>3850</v>
      </c>
      <c r="G95" s="265" t="s">
        <v>346</v>
      </c>
      <c r="H95" s="266">
        <v>55</v>
      </c>
      <c r="I95" s="267"/>
      <c r="J95" s="268">
        <f>ROUND(I95*H95,2)</f>
        <v>0</v>
      </c>
      <c r="K95" s="264" t="s">
        <v>19</v>
      </c>
      <c r="L95" s="269"/>
      <c r="M95" s="270" t="s">
        <v>19</v>
      </c>
      <c r="N95" s="271" t="s">
        <v>40</v>
      </c>
      <c r="O95" s="86"/>
      <c r="P95" s="225">
        <f>O95*H95</f>
        <v>0</v>
      </c>
      <c r="Q95" s="225">
        <v>0.00105</v>
      </c>
      <c r="R95" s="225">
        <f>Q95*H95</f>
        <v>0.057749999999999996</v>
      </c>
      <c r="S95" s="225">
        <v>0</v>
      </c>
      <c r="T95" s="22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7" t="s">
        <v>288</v>
      </c>
      <c r="AT95" s="227" t="s">
        <v>285</v>
      </c>
      <c r="AU95" s="227" t="s">
        <v>76</v>
      </c>
      <c r="AY95" s="19" t="s">
        <v>252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9" t="s">
        <v>76</v>
      </c>
      <c r="BK95" s="228">
        <f>ROUND(I95*H95,2)</f>
        <v>0</v>
      </c>
      <c r="BL95" s="19" t="s">
        <v>90</v>
      </c>
      <c r="BM95" s="227" t="s">
        <v>324</v>
      </c>
    </row>
    <row r="96" spans="1:47" s="2" customFormat="1" ht="12">
      <c r="A96" s="40"/>
      <c r="B96" s="41"/>
      <c r="C96" s="42"/>
      <c r="D96" s="231" t="s">
        <v>2626</v>
      </c>
      <c r="E96" s="42"/>
      <c r="F96" s="291" t="s">
        <v>3851</v>
      </c>
      <c r="G96" s="42"/>
      <c r="H96" s="42"/>
      <c r="I96" s="292"/>
      <c r="J96" s="42"/>
      <c r="K96" s="42"/>
      <c r="L96" s="46"/>
      <c r="M96" s="293"/>
      <c r="N96" s="294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2626</v>
      </c>
      <c r="AU96" s="19" t="s">
        <v>76</v>
      </c>
    </row>
    <row r="97" spans="1:65" s="2" customFormat="1" ht="14.4" customHeight="1">
      <c r="A97" s="40"/>
      <c r="B97" s="41"/>
      <c r="C97" s="216" t="s">
        <v>291</v>
      </c>
      <c r="D97" s="216" t="s">
        <v>254</v>
      </c>
      <c r="E97" s="217" t="s">
        <v>3852</v>
      </c>
      <c r="F97" s="218" t="s">
        <v>3853</v>
      </c>
      <c r="G97" s="219" t="s">
        <v>2648</v>
      </c>
      <c r="H97" s="220">
        <v>1</v>
      </c>
      <c r="I97" s="221"/>
      <c r="J97" s="222">
        <f>ROUND(I97*H97,2)</f>
        <v>0</v>
      </c>
      <c r="K97" s="218" t="s">
        <v>19</v>
      </c>
      <c r="L97" s="46"/>
      <c r="M97" s="223" t="s">
        <v>19</v>
      </c>
      <c r="N97" s="224" t="s">
        <v>40</v>
      </c>
      <c r="O97" s="86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7" t="s">
        <v>90</v>
      </c>
      <c r="AT97" s="227" t="s">
        <v>254</v>
      </c>
      <c r="AU97" s="227" t="s">
        <v>76</v>
      </c>
      <c r="AY97" s="19" t="s">
        <v>252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9" t="s">
        <v>76</v>
      </c>
      <c r="BK97" s="228">
        <f>ROUND(I97*H97,2)</f>
        <v>0</v>
      </c>
      <c r="BL97" s="19" t="s">
        <v>90</v>
      </c>
      <c r="BM97" s="227" t="s">
        <v>339</v>
      </c>
    </row>
    <row r="98" spans="1:65" s="2" customFormat="1" ht="14.4" customHeight="1">
      <c r="A98" s="40"/>
      <c r="B98" s="41"/>
      <c r="C98" s="216" t="s">
        <v>288</v>
      </c>
      <c r="D98" s="216" t="s">
        <v>254</v>
      </c>
      <c r="E98" s="217" t="s">
        <v>3854</v>
      </c>
      <c r="F98" s="218" t="s">
        <v>3855</v>
      </c>
      <c r="G98" s="219" t="s">
        <v>307</v>
      </c>
      <c r="H98" s="220">
        <v>1</v>
      </c>
      <c r="I98" s="221"/>
      <c r="J98" s="222">
        <f>ROUND(I98*H98,2)</f>
        <v>0</v>
      </c>
      <c r="K98" s="218" t="s">
        <v>19</v>
      </c>
      <c r="L98" s="46"/>
      <c r="M98" s="223" t="s">
        <v>19</v>
      </c>
      <c r="N98" s="224" t="s">
        <v>40</v>
      </c>
      <c r="O98" s="86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7" t="s">
        <v>90</v>
      </c>
      <c r="AT98" s="227" t="s">
        <v>254</v>
      </c>
      <c r="AU98" s="227" t="s">
        <v>76</v>
      </c>
      <c r="AY98" s="19" t="s">
        <v>252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9" t="s">
        <v>76</v>
      </c>
      <c r="BK98" s="228">
        <f>ROUND(I98*H98,2)</f>
        <v>0</v>
      </c>
      <c r="BL98" s="19" t="s">
        <v>90</v>
      </c>
      <c r="BM98" s="227" t="s">
        <v>349</v>
      </c>
    </row>
    <row r="99" spans="1:65" s="2" customFormat="1" ht="24.15" customHeight="1">
      <c r="A99" s="40"/>
      <c r="B99" s="41"/>
      <c r="C99" s="216" t="s">
        <v>304</v>
      </c>
      <c r="D99" s="216" t="s">
        <v>254</v>
      </c>
      <c r="E99" s="217" t="s">
        <v>3856</v>
      </c>
      <c r="F99" s="218" t="s">
        <v>3857</v>
      </c>
      <c r="G99" s="219" t="s">
        <v>307</v>
      </c>
      <c r="H99" s="220">
        <v>1</v>
      </c>
      <c r="I99" s="221"/>
      <c r="J99" s="222">
        <f>ROUND(I99*H99,2)</f>
        <v>0</v>
      </c>
      <c r="K99" s="218" t="s">
        <v>19</v>
      </c>
      <c r="L99" s="46"/>
      <c r="M99" s="223" t="s">
        <v>19</v>
      </c>
      <c r="N99" s="224" t="s">
        <v>40</v>
      </c>
      <c r="O99" s="86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7" t="s">
        <v>90</v>
      </c>
      <c r="AT99" s="227" t="s">
        <v>254</v>
      </c>
      <c r="AU99" s="227" t="s">
        <v>76</v>
      </c>
      <c r="AY99" s="19" t="s">
        <v>252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76</v>
      </c>
      <c r="BK99" s="228">
        <f>ROUND(I99*H99,2)</f>
        <v>0</v>
      </c>
      <c r="BL99" s="19" t="s">
        <v>90</v>
      </c>
      <c r="BM99" s="227" t="s">
        <v>360</v>
      </c>
    </row>
    <row r="100" spans="1:65" s="2" customFormat="1" ht="14.4" customHeight="1">
      <c r="A100" s="40"/>
      <c r="B100" s="41"/>
      <c r="C100" s="216" t="s">
        <v>309</v>
      </c>
      <c r="D100" s="216" t="s">
        <v>254</v>
      </c>
      <c r="E100" s="217" t="s">
        <v>3858</v>
      </c>
      <c r="F100" s="218" t="s">
        <v>3859</v>
      </c>
      <c r="G100" s="219" t="s">
        <v>307</v>
      </c>
      <c r="H100" s="220">
        <v>1</v>
      </c>
      <c r="I100" s="221"/>
      <c r="J100" s="222">
        <f>ROUND(I100*H100,2)</f>
        <v>0</v>
      </c>
      <c r="K100" s="218" t="s">
        <v>19</v>
      </c>
      <c r="L100" s="46"/>
      <c r="M100" s="223" t="s">
        <v>19</v>
      </c>
      <c r="N100" s="224" t="s">
        <v>40</v>
      </c>
      <c r="O100" s="86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7" t="s">
        <v>90</v>
      </c>
      <c r="AT100" s="227" t="s">
        <v>254</v>
      </c>
      <c r="AU100" s="227" t="s">
        <v>76</v>
      </c>
      <c r="AY100" s="19" t="s">
        <v>252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9" t="s">
        <v>76</v>
      </c>
      <c r="BK100" s="228">
        <f>ROUND(I100*H100,2)</f>
        <v>0</v>
      </c>
      <c r="BL100" s="19" t="s">
        <v>90</v>
      </c>
      <c r="BM100" s="227" t="s">
        <v>377</v>
      </c>
    </row>
    <row r="101" spans="1:65" s="2" customFormat="1" ht="24.15" customHeight="1">
      <c r="A101" s="40"/>
      <c r="B101" s="41"/>
      <c r="C101" s="216" t="s">
        <v>313</v>
      </c>
      <c r="D101" s="216" t="s">
        <v>254</v>
      </c>
      <c r="E101" s="217" t="s">
        <v>3860</v>
      </c>
      <c r="F101" s="218" t="s">
        <v>3861</v>
      </c>
      <c r="G101" s="219" t="s">
        <v>307</v>
      </c>
      <c r="H101" s="220">
        <v>2</v>
      </c>
      <c r="I101" s="221"/>
      <c r="J101" s="222">
        <f>ROUND(I101*H101,2)</f>
        <v>0</v>
      </c>
      <c r="K101" s="218" t="s">
        <v>19</v>
      </c>
      <c r="L101" s="46"/>
      <c r="M101" s="223" t="s">
        <v>19</v>
      </c>
      <c r="N101" s="224" t="s">
        <v>40</v>
      </c>
      <c r="O101" s="86"/>
      <c r="P101" s="225">
        <f>O101*H101</f>
        <v>0</v>
      </c>
      <c r="Q101" s="225">
        <v>0</v>
      </c>
      <c r="R101" s="225">
        <f>Q101*H101</f>
        <v>0</v>
      </c>
      <c r="S101" s="225">
        <v>0</v>
      </c>
      <c r="T101" s="22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7" t="s">
        <v>90</v>
      </c>
      <c r="AT101" s="227" t="s">
        <v>254</v>
      </c>
      <c r="AU101" s="227" t="s">
        <v>76</v>
      </c>
      <c r="AY101" s="19" t="s">
        <v>252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9" t="s">
        <v>76</v>
      </c>
      <c r="BK101" s="228">
        <f>ROUND(I101*H101,2)</f>
        <v>0</v>
      </c>
      <c r="BL101" s="19" t="s">
        <v>90</v>
      </c>
      <c r="BM101" s="227" t="s">
        <v>395</v>
      </c>
    </row>
    <row r="102" spans="1:65" s="2" customFormat="1" ht="14.4" customHeight="1">
      <c r="A102" s="40"/>
      <c r="B102" s="41"/>
      <c r="C102" s="216" t="s">
        <v>324</v>
      </c>
      <c r="D102" s="216" t="s">
        <v>254</v>
      </c>
      <c r="E102" s="217" t="s">
        <v>3862</v>
      </c>
      <c r="F102" s="218" t="s">
        <v>3863</v>
      </c>
      <c r="G102" s="219" t="s">
        <v>307</v>
      </c>
      <c r="H102" s="220">
        <v>1</v>
      </c>
      <c r="I102" s="221"/>
      <c r="J102" s="222">
        <f>ROUND(I102*H102,2)</f>
        <v>0</v>
      </c>
      <c r="K102" s="218" t="s">
        <v>19</v>
      </c>
      <c r="L102" s="46"/>
      <c r="M102" s="223" t="s">
        <v>19</v>
      </c>
      <c r="N102" s="224" t="s">
        <v>40</v>
      </c>
      <c r="O102" s="86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7" t="s">
        <v>90</v>
      </c>
      <c r="AT102" s="227" t="s">
        <v>254</v>
      </c>
      <c r="AU102" s="227" t="s">
        <v>76</v>
      </c>
      <c r="AY102" s="19" t="s">
        <v>252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76</v>
      </c>
      <c r="BK102" s="228">
        <f>ROUND(I102*H102,2)</f>
        <v>0</v>
      </c>
      <c r="BL102" s="19" t="s">
        <v>90</v>
      </c>
      <c r="BM102" s="227" t="s">
        <v>404</v>
      </c>
    </row>
    <row r="103" spans="1:65" s="2" customFormat="1" ht="14.4" customHeight="1">
      <c r="A103" s="40"/>
      <c r="B103" s="41"/>
      <c r="C103" s="216" t="s">
        <v>334</v>
      </c>
      <c r="D103" s="216" t="s">
        <v>254</v>
      </c>
      <c r="E103" s="217" t="s">
        <v>3864</v>
      </c>
      <c r="F103" s="218" t="s">
        <v>3865</v>
      </c>
      <c r="G103" s="219" t="s">
        <v>307</v>
      </c>
      <c r="H103" s="220">
        <v>1</v>
      </c>
      <c r="I103" s="221"/>
      <c r="J103" s="222">
        <f>ROUND(I103*H103,2)</f>
        <v>0</v>
      </c>
      <c r="K103" s="218" t="s">
        <v>19</v>
      </c>
      <c r="L103" s="46"/>
      <c r="M103" s="223" t="s">
        <v>19</v>
      </c>
      <c r="N103" s="224" t="s">
        <v>40</v>
      </c>
      <c r="O103" s="86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7" t="s">
        <v>90</v>
      </c>
      <c r="AT103" s="227" t="s">
        <v>254</v>
      </c>
      <c r="AU103" s="227" t="s">
        <v>76</v>
      </c>
      <c r="AY103" s="19" t="s">
        <v>252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9" t="s">
        <v>76</v>
      </c>
      <c r="BK103" s="228">
        <f>ROUND(I103*H103,2)</f>
        <v>0</v>
      </c>
      <c r="BL103" s="19" t="s">
        <v>90</v>
      </c>
      <c r="BM103" s="227" t="s">
        <v>417</v>
      </c>
    </row>
    <row r="104" spans="1:65" s="2" customFormat="1" ht="24.15" customHeight="1">
      <c r="A104" s="40"/>
      <c r="B104" s="41"/>
      <c r="C104" s="216" t="s">
        <v>339</v>
      </c>
      <c r="D104" s="216" t="s">
        <v>254</v>
      </c>
      <c r="E104" s="217" t="s">
        <v>3070</v>
      </c>
      <c r="F104" s="218" t="s">
        <v>3866</v>
      </c>
      <c r="G104" s="219" t="s">
        <v>2818</v>
      </c>
      <c r="H104" s="220">
        <v>1</v>
      </c>
      <c r="I104" s="221"/>
      <c r="J104" s="222">
        <f>ROUND(I104*H104,2)</f>
        <v>0</v>
      </c>
      <c r="K104" s="218" t="s">
        <v>19</v>
      </c>
      <c r="L104" s="46"/>
      <c r="M104" s="283" t="s">
        <v>19</v>
      </c>
      <c r="N104" s="284" t="s">
        <v>40</v>
      </c>
      <c r="O104" s="285"/>
      <c r="P104" s="286">
        <f>O104*H104</f>
        <v>0</v>
      </c>
      <c r="Q104" s="286">
        <v>0</v>
      </c>
      <c r="R104" s="286">
        <f>Q104*H104</f>
        <v>0</v>
      </c>
      <c r="S104" s="286">
        <v>0</v>
      </c>
      <c r="T104" s="28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7" t="s">
        <v>90</v>
      </c>
      <c r="AT104" s="227" t="s">
        <v>254</v>
      </c>
      <c r="AU104" s="227" t="s">
        <v>76</v>
      </c>
      <c r="AY104" s="19" t="s">
        <v>252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9" t="s">
        <v>76</v>
      </c>
      <c r="BK104" s="228">
        <f>ROUND(I104*H104,2)</f>
        <v>0</v>
      </c>
      <c r="BL104" s="19" t="s">
        <v>90</v>
      </c>
      <c r="BM104" s="227" t="s">
        <v>425</v>
      </c>
    </row>
    <row r="105" spans="1:31" s="2" customFormat="1" ht="6.95" customHeight="1">
      <c r="A105" s="40"/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46"/>
      <c r="M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</sheetData>
  <sheetProtection password="CC35" sheet="1" objects="1" scenarios="1" formatColumns="0" formatRows="0" autoFilter="0"/>
  <autoFilter ref="C85:K10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4:H74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165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78</v>
      </c>
    </row>
    <row r="4" spans="2:46" s="1" customFormat="1" ht="24.95" customHeight="1">
      <c r="B4" s="22"/>
      <c r="D4" s="143" t="s">
        <v>208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Parkovací dům Havlíčkova 1, Kroměříž</v>
      </c>
      <c r="F7" s="145"/>
      <c r="G7" s="145"/>
      <c r="H7" s="145"/>
      <c r="L7" s="22"/>
    </row>
    <row r="8" spans="2:12" s="1" customFormat="1" ht="12" customHeight="1">
      <c r="B8" s="22"/>
      <c r="D8" s="145" t="s">
        <v>209</v>
      </c>
      <c r="L8" s="22"/>
    </row>
    <row r="9" spans="1:31" s="2" customFormat="1" ht="16.5" customHeight="1">
      <c r="A9" s="40"/>
      <c r="B9" s="46"/>
      <c r="C9" s="40"/>
      <c r="D9" s="40"/>
      <c r="E9" s="146" t="s">
        <v>3867</v>
      </c>
      <c r="F9" s="40"/>
      <c r="G9" s="40"/>
      <c r="H9" s="40"/>
      <c r="I9" s="40"/>
      <c r="J9" s="40"/>
      <c r="K9" s="40"/>
      <c r="L9" s="14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211</v>
      </c>
      <c r="E10" s="40"/>
      <c r="F10" s="40"/>
      <c r="G10" s="40"/>
      <c r="H10" s="40"/>
      <c r="I10" s="40"/>
      <c r="J10" s="40"/>
      <c r="K10" s="40"/>
      <c r="L10" s="14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9" t="s">
        <v>3868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50" t="str">
        <f>'Rekapitulace stavby'!AN8</f>
        <v>3. 7. 2019</v>
      </c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tr">
        <f>IF('Rekapitulace stavby'!AN10="","",'Rekapitulace stavby'!AN10)</f>
        <v/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 xml:space="preserve"> </v>
      </c>
      <c r="F17" s="40"/>
      <c r="G17" s="40"/>
      <c r="H17" s="40"/>
      <c r="I17" s="145" t="s">
        <v>27</v>
      </c>
      <c r="J17" s="135" t="str">
        <f>IF('Rekapitulace stavby'!AN11="","",'Rekapitulace stavby'!AN11)</f>
        <v/>
      </c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28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27</v>
      </c>
      <c r="J20" s="35" t="str">
        <f>'Rekapitulace stavby'!AN14</f>
        <v>Vyplň údaj</v>
      </c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30</v>
      </c>
      <c r="E22" s="40"/>
      <c r="F22" s="40"/>
      <c r="G22" s="40"/>
      <c r="H22" s="40"/>
      <c r="I22" s="145" t="s">
        <v>26</v>
      </c>
      <c r="J22" s="135" t="str">
        <f>IF('Rekapitulace stavby'!AN16="","",'Rekapitulace stavby'!AN16)</f>
        <v/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 xml:space="preserve"> </v>
      </c>
      <c r="F23" s="40"/>
      <c r="G23" s="40"/>
      <c r="H23" s="40"/>
      <c r="I23" s="145" t="s">
        <v>27</v>
      </c>
      <c r="J23" s="135" t="str">
        <f>IF('Rekapitulace stavby'!AN17="","",'Rekapitulace stavby'!AN17)</f>
        <v/>
      </c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32</v>
      </c>
      <c r="E25" s="40"/>
      <c r="F25" s="40"/>
      <c r="G25" s="40"/>
      <c r="H25" s="40"/>
      <c r="I25" s="145" t="s">
        <v>26</v>
      </c>
      <c r="J25" s="135" t="str">
        <f>IF('Rekapitulace stavby'!AN19="","",'Rekapitulace stavby'!AN19)</f>
        <v/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 xml:space="preserve"> </v>
      </c>
      <c r="F26" s="40"/>
      <c r="G26" s="40"/>
      <c r="H26" s="40"/>
      <c r="I26" s="145" t="s">
        <v>27</v>
      </c>
      <c r="J26" s="135" t="str">
        <f>IF('Rekapitulace stavby'!AN20="","",'Rekapitulace stavby'!AN20)</f>
        <v/>
      </c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33</v>
      </c>
      <c r="E28" s="40"/>
      <c r="F28" s="40"/>
      <c r="G28" s="40"/>
      <c r="H28" s="40"/>
      <c r="I28" s="40"/>
      <c r="J28" s="40"/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1"/>
      <c r="B29" s="152"/>
      <c r="C29" s="151"/>
      <c r="D29" s="151"/>
      <c r="E29" s="153" t="s">
        <v>19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14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6" t="s">
        <v>35</v>
      </c>
      <c r="E32" s="40"/>
      <c r="F32" s="40"/>
      <c r="G32" s="40"/>
      <c r="H32" s="40"/>
      <c r="I32" s="40"/>
      <c r="J32" s="157">
        <f>ROUND(J95,2)</f>
        <v>0</v>
      </c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8" t="s">
        <v>37</v>
      </c>
      <c r="G34" s="40"/>
      <c r="H34" s="40"/>
      <c r="I34" s="158" t="s">
        <v>36</v>
      </c>
      <c r="J34" s="158" t="s">
        <v>38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47" t="s">
        <v>39</v>
      </c>
      <c r="E35" s="145" t="s">
        <v>40</v>
      </c>
      <c r="F35" s="159">
        <f>ROUND((SUM(BE95:BE200)),2)</f>
        <v>0</v>
      </c>
      <c r="G35" s="40"/>
      <c r="H35" s="40"/>
      <c r="I35" s="160">
        <v>0.21</v>
      </c>
      <c r="J35" s="159">
        <f>ROUND(((SUM(BE95:BE200))*I35),2)</f>
        <v>0</v>
      </c>
      <c r="K35" s="40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41</v>
      </c>
      <c r="F36" s="159">
        <f>ROUND((SUM(BF95:BF200)),2)</f>
        <v>0</v>
      </c>
      <c r="G36" s="40"/>
      <c r="H36" s="40"/>
      <c r="I36" s="160">
        <v>0.15</v>
      </c>
      <c r="J36" s="159">
        <f>ROUND(((SUM(BF95:BF200))*I36),2)</f>
        <v>0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42</v>
      </c>
      <c r="F37" s="159">
        <f>ROUND((SUM(BG95:BG200)),2)</f>
        <v>0</v>
      </c>
      <c r="G37" s="40"/>
      <c r="H37" s="40"/>
      <c r="I37" s="160">
        <v>0.21</v>
      </c>
      <c r="J37" s="159">
        <f>0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43</v>
      </c>
      <c r="F38" s="159">
        <f>ROUND((SUM(BH95:BH200)),2)</f>
        <v>0</v>
      </c>
      <c r="G38" s="40"/>
      <c r="H38" s="40"/>
      <c r="I38" s="160">
        <v>0.15</v>
      </c>
      <c r="J38" s="159">
        <f>0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44</v>
      </c>
      <c r="F39" s="159">
        <f>ROUND((SUM(BI95:BI200)),2)</f>
        <v>0</v>
      </c>
      <c r="G39" s="40"/>
      <c r="H39" s="40"/>
      <c r="I39" s="160">
        <v>0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45</v>
      </c>
      <c r="E41" s="163"/>
      <c r="F41" s="163"/>
      <c r="G41" s="164" t="s">
        <v>46</v>
      </c>
      <c r="H41" s="165" t="s">
        <v>47</v>
      </c>
      <c r="I41" s="163"/>
      <c r="J41" s="166">
        <f>SUM(J32:J39)</f>
        <v>0</v>
      </c>
      <c r="K41" s="167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215</v>
      </c>
      <c r="D47" s="42"/>
      <c r="E47" s="42"/>
      <c r="F47" s="42"/>
      <c r="G47" s="42"/>
      <c r="H47" s="42"/>
      <c r="I47" s="42"/>
      <c r="J47" s="42"/>
      <c r="K47" s="42"/>
      <c r="L47" s="14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Parkovací dům Havlíčkova 1, Kroměříž</v>
      </c>
      <c r="F50" s="34"/>
      <c r="G50" s="34"/>
      <c r="H50" s="34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209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3867</v>
      </c>
      <c r="F52" s="42"/>
      <c r="G52" s="42"/>
      <c r="H52" s="42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211</v>
      </c>
      <c r="D53" s="42"/>
      <c r="E53" s="42"/>
      <c r="F53" s="42"/>
      <c r="G53" s="42"/>
      <c r="H53" s="42"/>
      <c r="I53" s="42"/>
      <c r="J53" s="42"/>
      <c r="K53" s="42"/>
      <c r="L53" s="14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SO502.1 - Veřejné prostranství</v>
      </c>
      <c r="F54" s="42"/>
      <c r="G54" s="42"/>
      <c r="H54" s="42"/>
      <c r="I54" s="42"/>
      <c r="J54" s="42"/>
      <c r="K54" s="42"/>
      <c r="L54" s="14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34" t="s">
        <v>23</v>
      </c>
      <c r="J56" s="74" t="str">
        <f>IF(J14="","",J14)</f>
        <v>3. 7. 2019</v>
      </c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 xml:space="preserve"> </v>
      </c>
      <c r="G58" s="42"/>
      <c r="H58" s="42"/>
      <c r="I58" s="34" t="s">
        <v>30</v>
      </c>
      <c r="J58" s="38" t="str">
        <f>E23</f>
        <v xml:space="preserve"> </v>
      </c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28</v>
      </c>
      <c r="D59" s="42"/>
      <c r="E59" s="42"/>
      <c r="F59" s="29" t="str">
        <f>IF(E20="","",E20)</f>
        <v>Vyplň údaj</v>
      </c>
      <c r="G59" s="42"/>
      <c r="H59" s="42"/>
      <c r="I59" s="34" t="s">
        <v>32</v>
      </c>
      <c r="J59" s="38" t="str">
        <f>E26</f>
        <v xml:space="preserve"> </v>
      </c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4" t="s">
        <v>216</v>
      </c>
      <c r="D61" s="175"/>
      <c r="E61" s="175"/>
      <c r="F61" s="175"/>
      <c r="G61" s="175"/>
      <c r="H61" s="175"/>
      <c r="I61" s="175"/>
      <c r="J61" s="176" t="s">
        <v>217</v>
      </c>
      <c r="K61" s="175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7" t="s">
        <v>67</v>
      </c>
      <c r="D63" s="42"/>
      <c r="E63" s="42"/>
      <c r="F63" s="42"/>
      <c r="G63" s="42"/>
      <c r="H63" s="42"/>
      <c r="I63" s="42"/>
      <c r="J63" s="104">
        <f>J95</f>
        <v>0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218</v>
      </c>
    </row>
    <row r="64" spans="1:31" s="9" customFormat="1" ht="24.95" customHeight="1">
      <c r="A64" s="9"/>
      <c r="B64" s="178"/>
      <c r="C64" s="179"/>
      <c r="D64" s="180" t="s">
        <v>3869</v>
      </c>
      <c r="E64" s="181"/>
      <c r="F64" s="181"/>
      <c r="G64" s="181"/>
      <c r="H64" s="181"/>
      <c r="I64" s="181"/>
      <c r="J64" s="182">
        <f>J96</f>
        <v>0</v>
      </c>
      <c r="K64" s="179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4"/>
      <c r="C65" s="126"/>
      <c r="D65" s="185" t="s">
        <v>220</v>
      </c>
      <c r="E65" s="186"/>
      <c r="F65" s="186"/>
      <c r="G65" s="186"/>
      <c r="H65" s="186"/>
      <c r="I65" s="186"/>
      <c r="J65" s="187">
        <f>J97</f>
        <v>0</v>
      </c>
      <c r="K65" s="126"/>
      <c r="L65" s="18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4"/>
      <c r="C66" s="126"/>
      <c r="D66" s="185" t="s">
        <v>221</v>
      </c>
      <c r="E66" s="186"/>
      <c r="F66" s="186"/>
      <c r="G66" s="186"/>
      <c r="H66" s="186"/>
      <c r="I66" s="186"/>
      <c r="J66" s="187">
        <f>J130</f>
        <v>0</v>
      </c>
      <c r="K66" s="126"/>
      <c r="L66" s="18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4"/>
      <c r="C67" s="126"/>
      <c r="D67" s="185" t="s">
        <v>224</v>
      </c>
      <c r="E67" s="186"/>
      <c r="F67" s="186"/>
      <c r="G67" s="186"/>
      <c r="H67" s="186"/>
      <c r="I67" s="186"/>
      <c r="J67" s="187">
        <f>J150</f>
        <v>0</v>
      </c>
      <c r="K67" s="126"/>
      <c r="L67" s="18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4"/>
      <c r="C68" s="126"/>
      <c r="D68" s="185" t="s">
        <v>3870</v>
      </c>
      <c r="E68" s="186"/>
      <c r="F68" s="186"/>
      <c r="G68" s="186"/>
      <c r="H68" s="186"/>
      <c r="I68" s="186"/>
      <c r="J68" s="187">
        <f>J164</f>
        <v>0</v>
      </c>
      <c r="K68" s="126"/>
      <c r="L68" s="18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4"/>
      <c r="C69" s="126"/>
      <c r="D69" s="185" t="s">
        <v>3871</v>
      </c>
      <c r="E69" s="186"/>
      <c r="F69" s="186"/>
      <c r="G69" s="186"/>
      <c r="H69" s="186"/>
      <c r="I69" s="186"/>
      <c r="J69" s="187">
        <f>J184</f>
        <v>0</v>
      </c>
      <c r="K69" s="126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4"/>
      <c r="C70" s="126"/>
      <c r="D70" s="185" t="s">
        <v>226</v>
      </c>
      <c r="E70" s="186"/>
      <c r="F70" s="186"/>
      <c r="G70" s="186"/>
      <c r="H70" s="186"/>
      <c r="I70" s="186"/>
      <c r="J70" s="187">
        <f>J188</f>
        <v>0</v>
      </c>
      <c r="K70" s="126"/>
      <c r="L70" s="18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4"/>
      <c r="C71" s="126"/>
      <c r="D71" s="185" t="s">
        <v>228</v>
      </c>
      <c r="E71" s="186"/>
      <c r="F71" s="186"/>
      <c r="G71" s="186"/>
      <c r="H71" s="186"/>
      <c r="I71" s="186"/>
      <c r="J71" s="187">
        <f>J192</f>
        <v>0</v>
      </c>
      <c r="K71" s="126"/>
      <c r="L71" s="18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78"/>
      <c r="C72" s="179"/>
      <c r="D72" s="180" t="s">
        <v>3872</v>
      </c>
      <c r="E72" s="181"/>
      <c r="F72" s="181"/>
      <c r="G72" s="181"/>
      <c r="H72" s="181"/>
      <c r="I72" s="181"/>
      <c r="J72" s="182">
        <f>J194</f>
        <v>0</v>
      </c>
      <c r="K72" s="179"/>
      <c r="L72" s="183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84"/>
      <c r="C73" s="126"/>
      <c r="D73" s="185" t="s">
        <v>3873</v>
      </c>
      <c r="E73" s="186"/>
      <c r="F73" s="186"/>
      <c r="G73" s="186"/>
      <c r="H73" s="186"/>
      <c r="I73" s="186"/>
      <c r="J73" s="187">
        <f>J195</f>
        <v>0</v>
      </c>
      <c r="K73" s="126"/>
      <c r="L73" s="18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4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238</v>
      </c>
      <c r="D80" s="42"/>
      <c r="E80" s="42"/>
      <c r="F80" s="42"/>
      <c r="G80" s="42"/>
      <c r="H80" s="42"/>
      <c r="I80" s="42"/>
      <c r="J80" s="42"/>
      <c r="K80" s="42"/>
      <c r="L80" s="14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4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172" t="str">
        <f>E7</f>
        <v>Parkovací dům Havlíčkova 1, Kroměříž</v>
      </c>
      <c r="F83" s="34"/>
      <c r="G83" s="34"/>
      <c r="H83" s="34"/>
      <c r="I83" s="42"/>
      <c r="J83" s="42"/>
      <c r="K83" s="42"/>
      <c r="L83" s="14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2:12" s="1" customFormat="1" ht="12" customHeight="1">
      <c r="B84" s="23"/>
      <c r="C84" s="34" t="s">
        <v>209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1:31" s="2" customFormat="1" ht="16.5" customHeight="1">
      <c r="A85" s="40"/>
      <c r="B85" s="41"/>
      <c r="C85" s="42"/>
      <c r="D85" s="42"/>
      <c r="E85" s="172" t="s">
        <v>3867</v>
      </c>
      <c r="F85" s="42"/>
      <c r="G85" s="42"/>
      <c r="H85" s="42"/>
      <c r="I85" s="42"/>
      <c r="J85" s="42"/>
      <c r="K85" s="42"/>
      <c r="L85" s="14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211</v>
      </c>
      <c r="D86" s="42"/>
      <c r="E86" s="42"/>
      <c r="F86" s="42"/>
      <c r="G86" s="42"/>
      <c r="H86" s="42"/>
      <c r="I86" s="42"/>
      <c r="J86" s="42"/>
      <c r="K86" s="42"/>
      <c r="L86" s="14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1" t="str">
        <f>E11</f>
        <v>SO502.1 - Veřejné prostranství</v>
      </c>
      <c r="F87" s="42"/>
      <c r="G87" s="42"/>
      <c r="H87" s="42"/>
      <c r="I87" s="42"/>
      <c r="J87" s="42"/>
      <c r="K87" s="42"/>
      <c r="L87" s="14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21</v>
      </c>
      <c r="D89" s="42"/>
      <c r="E89" s="42"/>
      <c r="F89" s="29" t="str">
        <f>F14</f>
        <v xml:space="preserve"> </v>
      </c>
      <c r="G89" s="42"/>
      <c r="H89" s="42"/>
      <c r="I89" s="34" t="s">
        <v>23</v>
      </c>
      <c r="J89" s="74" t="str">
        <f>IF(J14="","",J14)</f>
        <v>3. 7. 2019</v>
      </c>
      <c r="K89" s="42"/>
      <c r="L89" s="148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8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25</v>
      </c>
      <c r="D91" s="42"/>
      <c r="E91" s="42"/>
      <c r="F91" s="29" t="str">
        <f>E17</f>
        <v xml:space="preserve"> </v>
      </c>
      <c r="G91" s="42"/>
      <c r="H91" s="42"/>
      <c r="I91" s="34" t="s">
        <v>30</v>
      </c>
      <c r="J91" s="38" t="str">
        <f>E23</f>
        <v xml:space="preserve"> </v>
      </c>
      <c r="K91" s="42"/>
      <c r="L91" s="148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4" t="s">
        <v>28</v>
      </c>
      <c r="D92" s="42"/>
      <c r="E92" s="42"/>
      <c r="F92" s="29" t="str">
        <f>IF(E20="","",E20)</f>
        <v>Vyplň údaj</v>
      </c>
      <c r="G92" s="42"/>
      <c r="H92" s="42"/>
      <c r="I92" s="34" t="s">
        <v>32</v>
      </c>
      <c r="J92" s="38" t="str">
        <f>E26</f>
        <v xml:space="preserve"> </v>
      </c>
      <c r="K92" s="42"/>
      <c r="L92" s="148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8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11" customFormat="1" ht="29.25" customHeight="1">
      <c r="A94" s="189"/>
      <c r="B94" s="190"/>
      <c r="C94" s="191" t="s">
        <v>239</v>
      </c>
      <c r="D94" s="192" t="s">
        <v>54</v>
      </c>
      <c r="E94" s="192" t="s">
        <v>50</v>
      </c>
      <c r="F94" s="192" t="s">
        <v>51</v>
      </c>
      <c r="G94" s="192" t="s">
        <v>240</v>
      </c>
      <c r="H94" s="192" t="s">
        <v>241</v>
      </c>
      <c r="I94" s="192" t="s">
        <v>242</v>
      </c>
      <c r="J94" s="192" t="s">
        <v>217</v>
      </c>
      <c r="K94" s="193" t="s">
        <v>243</v>
      </c>
      <c r="L94" s="194"/>
      <c r="M94" s="94" t="s">
        <v>19</v>
      </c>
      <c r="N94" s="95" t="s">
        <v>39</v>
      </c>
      <c r="O94" s="95" t="s">
        <v>244</v>
      </c>
      <c r="P94" s="95" t="s">
        <v>245</v>
      </c>
      <c r="Q94" s="95" t="s">
        <v>246</v>
      </c>
      <c r="R94" s="95" t="s">
        <v>247</v>
      </c>
      <c r="S94" s="95" t="s">
        <v>248</v>
      </c>
      <c r="T94" s="96" t="s">
        <v>249</v>
      </c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</row>
    <row r="95" spans="1:63" s="2" customFormat="1" ht="22.8" customHeight="1">
      <c r="A95" s="40"/>
      <c r="B95" s="41"/>
      <c r="C95" s="101" t="s">
        <v>250</v>
      </c>
      <c r="D95" s="42"/>
      <c r="E95" s="42"/>
      <c r="F95" s="42"/>
      <c r="G95" s="42"/>
      <c r="H95" s="42"/>
      <c r="I95" s="42"/>
      <c r="J95" s="195">
        <f>BK95</f>
        <v>0</v>
      </c>
      <c r="K95" s="42"/>
      <c r="L95" s="46"/>
      <c r="M95" s="97"/>
      <c r="N95" s="196"/>
      <c r="O95" s="98"/>
      <c r="P95" s="197">
        <f>P96+P194</f>
        <v>0</v>
      </c>
      <c r="Q95" s="98"/>
      <c r="R95" s="197">
        <f>R96+R194</f>
        <v>463.69524490000003</v>
      </c>
      <c r="S95" s="98"/>
      <c r="T95" s="198">
        <f>T96+T194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68</v>
      </c>
      <c r="AU95" s="19" t="s">
        <v>218</v>
      </c>
      <c r="BK95" s="199">
        <f>BK96+BK194</f>
        <v>0</v>
      </c>
    </row>
    <row r="96" spans="1:63" s="12" customFormat="1" ht="25.9" customHeight="1">
      <c r="A96" s="12"/>
      <c r="B96" s="200"/>
      <c r="C96" s="201"/>
      <c r="D96" s="202" t="s">
        <v>68</v>
      </c>
      <c r="E96" s="203" t="s">
        <v>251</v>
      </c>
      <c r="F96" s="203" t="s">
        <v>3874</v>
      </c>
      <c r="G96" s="201"/>
      <c r="H96" s="201"/>
      <c r="I96" s="204"/>
      <c r="J96" s="205">
        <f>BK96</f>
        <v>0</v>
      </c>
      <c r="K96" s="201"/>
      <c r="L96" s="206"/>
      <c r="M96" s="207"/>
      <c r="N96" s="208"/>
      <c r="O96" s="208"/>
      <c r="P96" s="209">
        <f>P97+P130+P150+P164+P184+P188+P192</f>
        <v>0</v>
      </c>
      <c r="Q96" s="208"/>
      <c r="R96" s="209">
        <f>R97+R130+R150+R164+R184+R188+R192</f>
        <v>463.69524490000003</v>
      </c>
      <c r="S96" s="208"/>
      <c r="T96" s="210">
        <f>T97+T130+T150+T164+T184+T188+T192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1" t="s">
        <v>76</v>
      </c>
      <c r="AT96" s="212" t="s">
        <v>68</v>
      </c>
      <c r="AU96" s="212" t="s">
        <v>69</v>
      </c>
      <c r="AY96" s="211" t="s">
        <v>252</v>
      </c>
      <c r="BK96" s="213">
        <f>BK97+BK130+BK150+BK164+BK184+BK188+BK192</f>
        <v>0</v>
      </c>
    </row>
    <row r="97" spans="1:63" s="12" customFormat="1" ht="22.8" customHeight="1">
      <c r="A97" s="12"/>
      <c r="B97" s="200"/>
      <c r="C97" s="201"/>
      <c r="D97" s="202" t="s">
        <v>68</v>
      </c>
      <c r="E97" s="214" t="s">
        <v>76</v>
      </c>
      <c r="F97" s="214" t="s">
        <v>253</v>
      </c>
      <c r="G97" s="201"/>
      <c r="H97" s="201"/>
      <c r="I97" s="204"/>
      <c r="J97" s="215">
        <f>BK97</f>
        <v>0</v>
      </c>
      <c r="K97" s="201"/>
      <c r="L97" s="206"/>
      <c r="M97" s="207"/>
      <c r="N97" s="208"/>
      <c r="O97" s="208"/>
      <c r="P97" s="209">
        <f>SUM(P98:P129)</f>
        <v>0</v>
      </c>
      <c r="Q97" s="208"/>
      <c r="R97" s="209">
        <f>SUM(R98:R129)</f>
        <v>0</v>
      </c>
      <c r="S97" s="208"/>
      <c r="T97" s="210">
        <f>SUM(T98:T129)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1" t="s">
        <v>76</v>
      </c>
      <c r="AT97" s="212" t="s">
        <v>68</v>
      </c>
      <c r="AU97" s="212" t="s">
        <v>76</v>
      </c>
      <c r="AY97" s="211" t="s">
        <v>252</v>
      </c>
      <c r="BK97" s="213">
        <f>SUM(BK98:BK129)</f>
        <v>0</v>
      </c>
    </row>
    <row r="98" spans="1:65" s="2" customFormat="1" ht="49.05" customHeight="1">
      <c r="A98" s="40"/>
      <c r="B98" s="41"/>
      <c r="C98" s="216" t="s">
        <v>76</v>
      </c>
      <c r="D98" s="216" t="s">
        <v>254</v>
      </c>
      <c r="E98" s="217" t="s">
        <v>3875</v>
      </c>
      <c r="F98" s="218" t="s">
        <v>3876</v>
      </c>
      <c r="G98" s="219" t="s">
        <v>257</v>
      </c>
      <c r="H98" s="220">
        <v>31.7</v>
      </c>
      <c r="I98" s="221"/>
      <c r="J98" s="222">
        <f>ROUND(I98*H98,2)</f>
        <v>0</v>
      </c>
      <c r="K98" s="218" t="s">
        <v>258</v>
      </c>
      <c r="L98" s="46"/>
      <c r="M98" s="223" t="s">
        <v>19</v>
      </c>
      <c r="N98" s="224" t="s">
        <v>40</v>
      </c>
      <c r="O98" s="86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7" t="s">
        <v>90</v>
      </c>
      <c r="AT98" s="227" t="s">
        <v>254</v>
      </c>
      <c r="AU98" s="227" t="s">
        <v>78</v>
      </c>
      <c r="AY98" s="19" t="s">
        <v>252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9" t="s">
        <v>76</v>
      </c>
      <c r="BK98" s="228">
        <f>ROUND(I98*H98,2)</f>
        <v>0</v>
      </c>
      <c r="BL98" s="19" t="s">
        <v>90</v>
      </c>
      <c r="BM98" s="227" t="s">
        <v>78</v>
      </c>
    </row>
    <row r="99" spans="1:51" s="14" customFormat="1" ht="12">
      <c r="A99" s="14"/>
      <c r="B99" s="240"/>
      <c r="C99" s="241"/>
      <c r="D99" s="231" t="s">
        <v>260</v>
      </c>
      <c r="E99" s="242" t="s">
        <v>19</v>
      </c>
      <c r="F99" s="243" t="s">
        <v>3877</v>
      </c>
      <c r="G99" s="241"/>
      <c r="H99" s="244">
        <v>31.7</v>
      </c>
      <c r="I99" s="245"/>
      <c r="J99" s="241"/>
      <c r="K99" s="241"/>
      <c r="L99" s="246"/>
      <c r="M99" s="247"/>
      <c r="N99" s="248"/>
      <c r="O99" s="248"/>
      <c r="P99" s="248"/>
      <c r="Q99" s="248"/>
      <c r="R99" s="248"/>
      <c r="S99" s="248"/>
      <c r="T99" s="249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0" t="s">
        <v>260</v>
      </c>
      <c r="AU99" s="250" t="s">
        <v>78</v>
      </c>
      <c r="AV99" s="14" t="s">
        <v>78</v>
      </c>
      <c r="AW99" s="14" t="s">
        <v>31</v>
      </c>
      <c r="AX99" s="14" t="s">
        <v>69</v>
      </c>
      <c r="AY99" s="250" t="s">
        <v>252</v>
      </c>
    </row>
    <row r="100" spans="1:51" s="15" customFormat="1" ht="12">
      <c r="A100" s="15"/>
      <c r="B100" s="251"/>
      <c r="C100" s="252"/>
      <c r="D100" s="231" t="s">
        <v>260</v>
      </c>
      <c r="E100" s="253" t="s">
        <v>19</v>
      </c>
      <c r="F100" s="254" t="s">
        <v>265</v>
      </c>
      <c r="G100" s="252"/>
      <c r="H100" s="255">
        <v>31.7</v>
      </c>
      <c r="I100" s="256"/>
      <c r="J100" s="252"/>
      <c r="K100" s="252"/>
      <c r="L100" s="257"/>
      <c r="M100" s="258"/>
      <c r="N100" s="259"/>
      <c r="O100" s="259"/>
      <c r="P100" s="259"/>
      <c r="Q100" s="259"/>
      <c r="R100" s="259"/>
      <c r="S100" s="259"/>
      <c r="T100" s="260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61" t="s">
        <v>260</v>
      </c>
      <c r="AU100" s="261" t="s">
        <v>78</v>
      </c>
      <c r="AV100" s="15" t="s">
        <v>90</v>
      </c>
      <c r="AW100" s="15" t="s">
        <v>31</v>
      </c>
      <c r="AX100" s="15" t="s">
        <v>76</v>
      </c>
      <c r="AY100" s="261" t="s">
        <v>252</v>
      </c>
    </row>
    <row r="101" spans="1:65" s="2" customFormat="1" ht="49.05" customHeight="1">
      <c r="A101" s="40"/>
      <c r="B101" s="41"/>
      <c r="C101" s="216" t="s">
        <v>78</v>
      </c>
      <c r="D101" s="216" t="s">
        <v>254</v>
      </c>
      <c r="E101" s="217" t="s">
        <v>3878</v>
      </c>
      <c r="F101" s="218" t="s">
        <v>3879</v>
      </c>
      <c r="G101" s="219" t="s">
        <v>257</v>
      </c>
      <c r="H101" s="220">
        <v>15.85</v>
      </c>
      <c r="I101" s="221"/>
      <c r="J101" s="222">
        <f>ROUND(I101*H101,2)</f>
        <v>0</v>
      </c>
      <c r="K101" s="218" t="s">
        <v>258</v>
      </c>
      <c r="L101" s="46"/>
      <c r="M101" s="223" t="s">
        <v>19</v>
      </c>
      <c r="N101" s="224" t="s">
        <v>40</v>
      </c>
      <c r="O101" s="86"/>
      <c r="P101" s="225">
        <f>O101*H101</f>
        <v>0</v>
      </c>
      <c r="Q101" s="225">
        <v>0</v>
      </c>
      <c r="R101" s="225">
        <f>Q101*H101</f>
        <v>0</v>
      </c>
      <c r="S101" s="225">
        <v>0</v>
      </c>
      <c r="T101" s="22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7" t="s">
        <v>90</v>
      </c>
      <c r="AT101" s="227" t="s">
        <v>254</v>
      </c>
      <c r="AU101" s="227" t="s">
        <v>78</v>
      </c>
      <c r="AY101" s="19" t="s">
        <v>252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9" t="s">
        <v>76</v>
      </c>
      <c r="BK101" s="228">
        <f>ROUND(I101*H101,2)</f>
        <v>0</v>
      </c>
      <c r="BL101" s="19" t="s">
        <v>90</v>
      </c>
      <c r="BM101" s="227" t="s">
        <v>90</v>
      </c>
    </row>
    <row r="102" spans="1:51" s="14" customFormat="1" ht="12">
      <c r="A102" s="14"/>
      <c r="B102" s="240"/>
      <c r="C102" s="241"/>
      <c r="D102" s="231" t="s">
        <v>260</v>
      </c>
      <c r="E102" s="242" t="s">
        <v>19</v>
      </c>
      <c r="F102" s="243" t="s">
        <v>3880</v>
      </c>
      <c r="G102" s="241"/>
      <c r="H102" s="244">
        <v>15.85</v>
      </c>
      <c r="I102" s="245"/>
      <c r="J102" s="241"/>
      <c r="K102" s="241"/>
      <c r="L102" s="246"/>
      <c r="M102" s="247"/>
      <c r="N102" s="248"/>
      <c r="O102" s="248"/>
      <c r="P102" s="248"/>
      <c r="Q102" s="248"/>
      <c r="R102" s="248"/>
      <c r="S102" s="248"/>
      <c r="T102" s="249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0" t="s">
        <v>260</v>
      </c>
      <c r="AU102" s="250" t="s">
        <v>78</v>
      </c>
      <c r="AV102" s="14" t="s">
        <v>78</v>
      </c>
      <c r="AW102" s="14" t="s">
        <v>31</v>
      </c>
      <c r="AX102" s="14" t="s">
        <v>69</v>
      </c>
      <c r="AY102" s="250" t="s">
        <v>252</v>
      </c>
    </row>
    <row r="103" spans="1:51" s="15" customFormat="1" ht="12">
      <c r="A103" s="15"/>
      <c r="B103" s="251"/>
      <c r="C103" s="252"/>
      <c r="D103" s="231" t="s">
        <v>260</v>
      </c>
      <c r="E103" s="253" t="s">
        <v>19</v>
      </c>
      <c r="F103" s="254" t="s">
        <v>265</v>
      </c>
      <c r="G103" s="252"/>
      <c r="H103" s="255">
        <v>15.85</v>
      </c>
      <c r="I103" s="256"/>
      <c r="J103" s="252"/>
      <c r="K103" s="252"/>
      <c r="L103" s="257"/>
      <c r="M103" s="258"/>
      <c r="N103" s="259"/>
      <c r="O103" s="259"/>
      <c r="P103" s="259"/>
      <c r="Q103" s="259"/>
      <c r="R103" s="259"/>
      <c r="S103" s="259"/>
      <c r="T103" s="260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61" t="s">
        <v>260</v>
      </c>
      <c r="AU103" s="261" t="s">
        <v>78</v>
      </c>
      <c r="AV103" s="15" t="s">
        <v>90</v>
      </c>
      <c r="AW103" s="15" t="s">
        <v>31</v>
      </c>
      <c r="AX103" s="15" t="s">
        <v>76</v>
      </c>
      <c r="AY103" s="261" t="s">
        <v>252</v>
      </c>
    </row>
    <row r="104" spans="1:65" s="2" customFormat="1" ht="37.8" customHeight="1">
      <c r="A104" s="40"/>
      <c r="B104" s="41"/>
      <c r="C104" s="216" t="s">
        <v>85</v>
      </c>
      <c r="D104" s="216" t="s">
        <v>254</v>
      </c>
      <c r="E104" s="217" t="s">
        <v>2550</v>
      </c>
      <c r="F104" s="218" t="s">
        <v>2551</v>
      </c>
      <c r="G104" s="219" t="s">
        <v>257</v>
      </c>
      <c r="H104" s="220">
        <v>1.523</v>
      </c>
      <c r="I104" s="221"/>
      <c r="J104" s="222">
        <f>ROUND(I104*H104,2)</f>
        <v>0</v>
      </c>
      <c r="K104" s="218" t="s">
        <v>258</v>
      </c>
      <c r="L104" s="46"/>
      <c r="M104" s="223" t="s">
        <v>19</v>
      </c>
      <c r="N104" s="224" t="s">
        <v>40</v>
      </c>
      <c r="O104" s="86"/>
      <c r="P104" s="225">
        <f>O104*H104</f>
        <v>0</v>
      </c>
      <c r="Q104" s="225">
        <v>0</v>
      </c>
      <c r="R104" s="225">
        <f>Q104*H104</f>
        <v>0</v>
      </c>
      <c r="S104" s="225">
        <v>0</v>
      </c>
      <c r="T104" s="22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7" t="s">
        <v>90</v>
      </c>
      <c r="AT104" s="227" t="s">
        <v>254</v>
      </c>
      <c r="AU104" s="227" t="s">
        <v>78</v>
      </c>
      <c r="AY104" s="19" t="s">
        <v>252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9" t="s">
        <v>76</v>
      </c>
      <c r="BK104" s="228">
        <f>ROUND(I104*H104,2)</f>
        <v>0</v>
      </c>
      <c r="BL104" s="19" t="s">
        <v>90</v>
      </c>
      <c r="BM104" s="227" t="s">
        <v>284</v>
      </c>
    </row>
    <row r="105" spans="1:51" s="14" customFormat="1" ht="12">
      <c r="A105" s="14"/>
      <c r="B105" s="240"/>
      <c r="C105" s="241"/>
      <c r="D105" s="231" t="s">
        <v>260</v>
      </c>
      <c r="E105" s="242" t="s">
        <v>19</v>
      </c>
      <c r="F105" s="243" t="s">
        <v>3881</v>
      </c>
      <c r="G105" s="241"/>
      <c r="H105" s="244">
        <v>0.677</v>
      </c>
      <c r="I105" s="245"/>
      <c r="J105" s="241"/>
      <c r="K105" s="241"/>
      <c r="L105" s="246"/>
      <c r="M105" s="247"/>
      <c r="N105" s="248"/>
      <c r="O105" s="248"/>
      <c r="P105" s="248"/>
      <c r="Q105" s="248"/>
      <c r="R105" s="248"/>
      <c r="S105" s="248"/>
      <c r="T105" s="249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0" t="s">
        <v>260</v>
      </c>
      <c r="AU105" s="250" t="s">
        <v>78</v>
      </c>
      <c r="AV105" s="14" t="s">
        <v>78</v>
      </c>
      <c r="AW105" s="14" t="s">
        <v>31</v>
      </c>
      <c r="AX105" s="14" t="s">
        <v>69</v>
      </c>
      <c r="AY105" s="250" t="s">
        <v>252</v>
      </c>
    </row>
    <row r="106" spans="1:51" s="14" customFormat="1" ht="12">
      <c r="A106" s="14"/>
      <c r="B106" s="240"/>
      <c r="C106" s="241"/>
      <c r="D106" s="231" t="s">
        <v>260</v>
      </c>
      <c r="E106" s="242" t="s">
        <v>19</v>
      </c>
      <c r="F106" s="243" t="s">
        <v>3882</v>
      </c>
      <c r="G106" s="241"/>
      <c r="H106" s="244">
        <v>0.846</v>
      </c>
      <c r="I106" s="245"/>
      <c r="J106" s="241"/>
      <c r="K106" s="241"/>
      <c r="L106" s="246"/>
      <c r="M106" s="247"/>
      <c r="N106" s="248"/>
      <c r="O106" s="248"/>
      <c r="P106" s="248"/>
      <c r="Q106" s="248"/>
      <c r="R106" s="248"/>
      <c r="S106" s="248"/>
      <c r="T106" s="249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0" t="s">
        <v>260</v>
      </c>
      <c r="AU106" s="250" t="s">
        <v>78</v>
      </c>
      <c r="AV106" s="14" t="s">
        <v>78</v>
      </c>
      <c r="AW106" s="14" t="s">
        <v>31</v>
      </c>
      <c r="AX106" s="14" t="s">
        <v>69</v>
      </c>
      <c r="AY106" s="250" t="s">
        <v>252</v>
      </c>
    </row>
    <row r="107" spans="1:51" s="15" customFormat="1" ht="12">
      <c r="A107" s="15"/>
      <c r="B107" s="251"/>
      <c r="C107" s="252"/>
      <c r="D107" s="231" t="s">
        <v>260</v>
      </c>
      <c r="E107" s="253" t="s">
        <v>19</v>
      </c>
      <c r="F107" s="254" t="s">
        <v>265</v>
      </c>
      <c r="G107" s="252"/>
      <c r="H107" s="255">
        <v>1.5230000000000001</v>
      </c>
      <c r="I107" s="256"/>
      <c r="J107" s="252"/>
      <c r="K107" s="252"/>
      <c r="L107" s="257"/>
      <c r="M107" s="258"/>
      <c r="N107" s="259"/>
      <c r="O107" s="259"/>
      <c r="P107" s="259"/>
      <c r="Q107" s="259"/>
      <c r="R107" s="259"/>
      <c r="S107" s="259"/>
      <c r="T107" s="260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61" t="s">
        <v>260</v>
      </c>
      <c r="AU107" s="261" t="s">
        <v>78</v>
      </c>
      <c r="AV107" s="15" t="s">
        <v>90</v>
      </c>
      <c r="AW107" s="15" t="s">
        <v>31</v>
      </c>
      <c r="AX107" s="15" t="s">
        <v>76</v>
      </c>
      <c r="AY107" s="261" t="s">
        <v>252</v>
      </c>
    </row>
    <row r="108" spans="1:65" s="2" customFormat="1" ht="37.8" customHeight="1">
      <c r="A108" s="40"/>
      <c r="B108" s="41"/>
      <c r="C108" s="216" t="s">
        <v>90</v>
      </c>
      <c r="D108" s="216" t="s">
        <v>254</v>
      </c>
      <c r="E108" s="217" t="s">
        <v>2554</v>
      </c>
      <c r="F108" s="218" t="s">
        <v>2555</v>
      </c>
      <c r="G108" s="219" t="s">
        <v>257</v>
      </c>
      <c r="H108" s="220">
        <v>0.762</v>
      </c>
      <c r="I108" s="221"/>
      <c r="J108" s="222">
        <f>ROUND(I108*H108,2)</f>
        <v>0</v>
      </c>
      <c r="K108" s="218" t="s">
        <v>258</v>
      </c>
      <c r="L108" s="46"/>
      <c r="M108" s="223" t="s">
        <v>19</v>
      </c>
      <c r="N108" s="224" t="s">
        <v>40</v>
      </c>
      <c r="O108" s="86"/>
      <c r="P108" s="225">
        <f>O108*H108</f>
        <v>0</v>
      </c>
      <c r="Q108" s="225">
        <v>0</v>
      </c>
      <c r="R108" s="225">
        <f>Q108*H108</f>
        <v>0</v>
      </c>
      <c r="S108" s="225">
        <v>0</v>
      </c>
      <c r="T108" s="22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7" t="s">
        <v>90</v>
      </c>
      <c r="AT108" s="227" t="s">
        <v>254</v>
      </c>
      <c r="AU108" s="227" t="s">
        <v>78</v>
      </c>
      <c r="AY108" s="19" t="s">
        <v>252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9" t="s">
        <v>76</v>
      </c>
      <c r="BK108" s="228">
        <f>ROUND(I108*H108,2)</f>
        <v>0</v>
      </c>
      <c r="BL108" s="19" t="s">
        <v>90</v>
      </c>
      <c r="BM108" s="227" t="s">
        <v>288</v>
      </c>
    </row>
    <row r="109" spans="1:51" s="14" customFormat="1" ht="12">
      <c r="A109" s="14"/>
      <c r="B109" s="240"/>
      <c r="C109" s="241"/>
      <c r="D109" s="231" t="s">
        <v>260</v>
      </c>
      <c r="E109" s="242" t="s">
        <v>19</v>
      </c>
      <c r="F109" s="243" t="s">
        <v>3883</v>
      </c>
      <c r="G109" s="241"/>
      <c r="H109" s="244">
        <v>0.762</v>
      </c>
      <c r="I109" s="245"/>
      <c r="J109" s="241"/>
      <c r="K109" s="241"/>
      <c r="L109" s="246"/>
      <c r="M109" s="247"/>
      <c r="N109" s="248"/>
      <c r="O109" s="248"/>
      <c r="P109" s="248"/>
      <c r="Q109" s="248"/>
      <c r="R109" s="248"/>
      <c r="S109" s="248"/>
      <c r="T109" s="249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0" t="s">
        <v>260</v>
      </c>
      <c r="AU109" s="250" t="s">
        <v>78</v>
      </c>
      <c r="AV109" s="14" t="s">
        <v>78</v>
      </c>
      <c r="AW109" s="14" t="s">
        <v>31</v>
      </c>
      <c r="AX109" s="14" t="s">
        <v>69</v>
      </c>
      <c r="AY109" s="250" t="s">
        <v>252</v>
      </c>
    </row>
    <row r="110" spans="1:51" s="15" customFormat="1" ht="12">
      <c r="A110" s="15"/>
      <c r="B110" s="251"/>
      <c r="C110" s="252"/>
      <c r="D110" s="231" t="s">
        <v>260</v>
      </c>
      <c r="E110" s="253" t="s">
        <v>19</v>
      </c>
      <c r="F110" s="254" t="s">
        <v>265</v>
      </c>
      <c r="G110" s="252"/>
      <c r="H110" s="255">
        <v>0.762</v>
      </c>
      <c r="I110" s="256"/>
      <c r="J110" s="252"/>
      <c r="K110" s="252"/>
      <c r="L110" s="257"/>
      <c r="M110" s="258"/>
      <c r="N110" s="259"/>
      <c r="O110" s="259"/>
      <c r="P110" s="259"/>
      <c r="Q110" s="259"/>
      <c r="R110" s="259"/>
      <c r="S110" s="259"/>
      <c r="T110" s="260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61" t="s">
        <v>260</v>
      </c>
      <c r="AU110" s="261" t="s">
        <v>78</v>
      </c>
      <c r="AV110" s="15" t="s">
        <v>90</v>
      </c>
      <c r="AW110" s="15" t="s">
        <v>31</v>
      </c>
      <c r="AX110" s="15" t="s">
        <v>76</v>
      </c>
      <c r="AY110" s="261" t="s">
        <v>252</v>
      </c>
    </row>
    <row r="111" spans="1:65" s="2" customFormat="1" ht="37.8" customHeight="1">
      <c r="A111" s="40"/>
      <c r="B111" s="41"/>
      <c r="C111" s="216" t="s">
        <v>121</v>
      </c>
      <c r="D111" s="216" t="s">
        <v>254</v>
      </c>
      <c r="E111" s="217" t="s">
        <v>255</v>
      </c>
      <c r="F111" s="218" t="s">
        <v>256</v>
      </c>
      <c r="G111" s="219" t="s">
        <v>257</v>
      </c>
      <c r="H111" s="220">
        <v>5</v>
      </c>
      <c r="I111" s="221"/>
      <c r="J111" s="222">
        <f>ROUND(I111*H111,2)</f>
        <v>0</v>
      </c>
      <c r="K111" s="218" t="s">
        <v>258</v>
      </c>
      <c r="L111" s="46"/>
      <c r="M111" s="223" t="s">
        <v>19</v>
      </c>
      <c r="N111" s="224" t="s">
        <v>40</v>
      </c>
      <c r="O111" s="86"/>
      <c r="P111" s="225">
        <f>O111*H111</f>
        <v>0</v>
      </c>
      <c r="Q111" s="225">
        <v>0</v>
      </c>
      <c r="R111" s="225">
        <f>Q111*H111</f>
        <v>0</v>
      </c>
      <c r="S111" s="225">
        <v>0</v>
      </c>
      <c r="T111" s="22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7" t="s">
        <v>90</v>
      </c>
      <c r="AT111" s="227" t="s">
        <v>254</v>
      </c>
      <c r="AU111" s="227" t="s">
        <v>78</v>
      </c>
      <c r="AY111" s="19" t="s">
        <v>252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9" t="s">
        <v>76</v>
      </c>
      <c r="BK111" s="228">
        <f>ROUND(I111*H111,2)</f>
        <v>0</v>
      </c>
      <c r="BL111" s="19" t="s">
        <v>90</v>
      </c>
      <c r="BM111" s="227" t="s">
        <v>309</v>
      </c>
    </row>
    <row r="112" spans="1:65" s="2" customFormat="1" ht="49.05" customHeight="1">
      <c r="A112" s="40"/>
      <c r="B112" s="41"/>
      <c r="C112" s="216" t="s">
        <v>284</v>
      </c>
      <c r="D112" s="216" t="s">
        <v>254</v>
      </c>
      <c r="E112" s="217" t="s">
        <v>266</v>
      </c>
      <c r="F112" s="218" t="s">
        <v>267</v>
      </c>
      <c r="G112" s="219" t="s">
        <v>257</v>
      </c>
      <c r="H112" s="220">
        <v>2.5</v>
      </c>
      <c r="I112" s="221"/>
      <c r="J112" s="222">
        <f>ROUND(I112*H112,2)</f>
        <v>0</v>
      </c>
      <c r="K112" s="218" t="s">
        <v>258</v>
      </c>
      <c r="L112" s="46"/>
      <c r="M112" s="223" t="s">
        <v>19</v>
      </c>
      <c r="N112" s="224" t="s">
        <v>40</v>
      </c>
      <c r="O112" s="86"/>
      <c r="P112" s="225">
        <f>O112*H112</f>
        <v>0</v>
      </c>
      <c r="Q112" s="225">
        <v>0</v>
      </c>
      <c r="R112" s="225">
        <f>Q112*H112</f>
        <v>0</v>
      </c>
      <c r="S112" s="225">
        <v>0</v>
      </c>
      <c r="T112" s="22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7" t="s">
        <v>90</v>
      </c>
      <c r="AT112" s="227" t="s">
        <v>254</v>
      </c>
      <c r="AU112" s="227" t="s">
        <v>78</v>
      </c>
      <c r="AY112" s="19" t="s">
        <v>252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9" t="s">
        <v>76</v>
      </c>
      <c r="BK112" s="228">
        <f>ROUND(I112*H112,2)</f>
        <v>0</v>
      </c>
      <c r="BL112" s="19" t="s">
        <v>90</v>
      </c>
      <c r="BM112" s="227" t="s">
        <v>324</v>
      </c>
    </row>
    <row r="113" spans="1:65" s="2" customFormat="1" ht="49.05" customHeight="1">
      <c r="A113" s="40"/>
      <c r="B113" s="41"/>
      <c r="C113" s="216" t="s">
        <v>291</v>
      </c>
      <c r="D113" s="216" t="s">
        <v>254</v>
      </c>
      <c r="E113" s="217" t="s">
        <v>3884</v>
      </c>
      <c r="F113" s="218" t="s">
        <v>3885</v>
      </c>
      <c r="G113" s="219" t="s">
        <v>257</v>
      </c>
      <c r="H113" s="220">
        <v>4</v>
      </c>
      <c r="I113" s="221"/>
      <c r="J113" s="222">
        <f>ROUND(I113*H113,2)</f>
        <v>0</v>
      </c>
      <c r="K113" s="218" t="s">
        <v>258</v>
      </c>
      <c r="L113" s="46"/>
      <c r="M113" s="223" t="s">
        <v>19</v>
      </c>
      <c r="N113" s="224" t="s">
        <v>40</v>
      </c>
      <c r="O113" s="86"/>
      <c r="P113" s="225">
        <f>O113*H113</f>
        <v>0</v>
      </c>
      <c r="Q113" s="225">
        <v>0</v>
      </c>
      <c r="R113" s="225">
        <f>Q113*H113</f>
        <v>0</v>
      </c>
      <c r="S113" s="225">
        <v>0</v>
      </c>
      <c r="T113" s="22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7" t="s">
        <v>90</v>
      </c>
      <c r="AT113" s="227" t="s">
        <v>254</v>
      </c>
      <c r="AU113" s="227" t="s">
        <v>78</v>
      </c>
      <c r="AY113" s="19" t="s">
        <v>252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9" t="s">
        <v>76</v>
      </c>
      <c r="BK113" s="228">
        <f>ROUND(I113*H113,2)</f>
        <v>0</v>
      </c>
      <c r="BL113" s="19" t="s">
        <v>90</v>
      </c>
      <c r="BM113" s="227" t="s">
        <v>339</v>
      </c>
    </row>
    <row r="114" spans="1:51" s="14" customFormat="1" ht="12">
      <c r="A114" s="14"/>
      <c r="B114" s="240"/>
      <c r="C114" s="241"/>
      <c r="D114" s="231" t="s">
        <v>260</v>
      </c>
      <c r="E114" s="242" t="s">
        <v>19</v>
      </c>
      <c r="F114" s="243" t="s">
        <v>3886</v>
      </c>
      <c r="G114" s="241"/>
      <c r="H114" s="244">
        <v>2</v>
      </c>
      <c r="I114" s="245"/>
      <c r="J114" s="241"/>
      <c r="K114" s="241"/>
      <c r="L114" s="246"/>
      <c r="M114" s="247"/>
      <c r="N114" s="248"/>
      <c r="O114" s="248"/>
      <c r="P114" s="248"/>
      <c r="Q114" s="248"/>
      <c r="R114" s="248"/>
      <c r="S114" s="248"/>
      <c r="T114" s="249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0" t="s">
        <v>260</v>
      </c>
      <c r="AU114" s="250" t="s">
        <v>78</v>
      </c>
      <c r="AV114" s="14" t="s">
        <v>78</v>
      </c>
      <c r="AW114" s="14" t="s">
        <v>31</v>
      </c>
      <c r="AX114" s="14" t="s">
        <v>69</v>
      </c>
      <c r="AY114" s="250" t="s">
        <v>252</v>
      </c>
    </row>
    <row r="115" spans="1:51" s="14" customFormat="1" ht="12">
      <c r="A115" s="14"/>
      <c r="B115" s="240"/>
      <c r="C115" s="241"/>
      <c r="D115" s="231" t="s">
        <v>260</v>
      </c>
      <c r="E115" s="242" t="s">
        <v>19</v>
      </c>
      <c r="F115" s="243" t="s">
        <v>3887</v>
      </c>
      <c r="G115" s="241"/>
      <c r="H115" s="244">
        <v>2</v>
      </c>
      <c r="I115" s="245"/>
      <c r="J115" s="241"/>
      <c r="K115" s="241"/>
      <c r="L115" s="246"/>
      <c r="M115" s="247"/>
      <c r="N115" s="248"/>
      <c r="O115" s="248"/>
      <c r="P115" s="248"/>
      <c r="Q115" s="248"/>
      <c r="R115" s="248"/>
      <c r="S115" s="248"/>
      <c r="T115" s="249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0" t="s">
        <v>260</v>
      </c>
      <c r="AU115" s="250" t="s">
        <v>78</v>
      </c>
      <c r="AV115" s="14" t="s">
        <v>78</v>
      </c>
      <c r="AW115" s="14" t="s">
        <v>31</v>
      </c>
      <c r="AX115" s="14" t="s">
        <v>69</v>
      </c>
      <c r="AY115" s="250" t="s">
        <v>252</v>
      </c>
    </row>
    <row r="116" spans="1:51" s="15" customFormat="1" ht="12">
      <c r="A116" s="15"/>
      <c r="B116" s="251"/>
      <c r="C116" s="252"/>
      <c r="D116" s="231" t="s">
        <v>260</v>
      </c>
      <c r="E116" s="253" t="s">
        <v>19</v>
      </c>
      <c r="F116" s="254" t="s">
        <v>265</v>
      </c>
      <c r="G116" s="252"/>
      <c r="H116" s="255">
        <v>4</v>
      </c>
      <c r="I116" s="256"/>
      <c r="J116" s="252"/>
      <c r="K116" s="252"/>
      <c r="L116" s="257"/>
      <c r="M116" s="258"/>
      <c r="N116" s="259"/>
      <c r="O116" s="259"/>
      <c r="P116" s="259"/>
      <c r="Q116" s="259"/>
      <c r="R116" s="259"/>
      <c r="S116" s="259"/>
      <c r="T116" s="260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61" t="s">
        <v>260</v>
      </c>
      <c r="AU116" s="261" t="s">
        <v>78</v>
      </c>
      <c r="AV116" s="15" t="s">
        <v>90</v>
      </c>
      <c r="AW116" s="15" t="s">
        <v>31</v>
      </c>
      <c r="AX116" s="15" t="s">
        <v>76</v>
      </c>
      <c r="AY116" s="261" t="s">
        <v>252</v>
      </c>
    </row>
    <row r="117" spans="1:65" s="2" customFormat="1" ht="49.05" customHeight="1">
      <c r="A117" s="40"/>
      <c r="B117" s="41"/>
      <c r="C117" s="216" t="s">
        <v>288</v>
      </c>
      <c r="D117" s="216" t="s">
        <v>254</v>
      </c>
      <c r="E117" s="217" t="s">
        <v>270</v>
      </c>
      <c r="F117" s="218" t="s">
        <v>271</v>
      </c>
      <c r="G117" s="219" t="s">
        <v>257</v>
      </c>
      <c r="H117" s="220">
        <v>36.223</v>
      </c>
      <c r="I117" s="221"/>
      <c r="J117" s="222">
        <f>ROUND(I117*H117,2)</f>
        <v>0</v>
      </c>
      <c r="K117" s="218" t="s">
        <v>258</v>
      </c>
      <c r="L117" s="46"/>
      <c r="M117" s="223" t="s">
        <v>19</v>
      </c>
      <c r="N117" s="224" t="s">
        <v>40</v>
      </c>
      <c r="O117" s="86"/>
      <c r="P117" s="225">
        <f>O117*H117</f>
        <v>0</v>
      </c>
      <c r="Q117" s="225">
        <v>0</v>
      </c>
      <c r="R117" s="225">
        <f>Q117*H117</f>
        <v>0</v>
      </c>
      <c r="S117" s="225">
        <v>0</v>
      </c>
      <c r="T117" s="22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7" t="s">
        <v>90</v>
      </c>
      <c r="AT117" s="227" t="s">
        <v>254</v>
      </c>
      <c r="AU117" s="227" t="s">
        <v>78</v>
      </c>
      <c r="AY117" s="19" t="s">
        <v>252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9" t="s">
        <v>76</v>
      </c>
      <c r="BK117" s="228">
        <f>ROUND(I117*H117,2)</f>
        <v>0</v>
      </c>
      <c r="BL117" s="19" t="s">
        <v>90</v>
      </c>
      <c r="BM117" s="227" t="s">
        <v>349</v>
      </c>
    </row>
    <row r="118" spans="1:51" s="14" customFormat="1" ht="12">
      <c r="A118" s="14"/>
      <c r="B118" s="240"/>
      <c r="C118" s="241"/>
      <c r="D118" s="231" t="s">
        <v>260</v>
      </c>
      <c r="E118" s="242" t="s">
        <v>19</v>
      </c>
      <c r="F118" s="243" t="s">
        <v>3888</v>
      </c>
      <c r="G118" s="241"/>
      <c r="H118" s="244">
        <v>36.223</v>
      </c>
      <c r="I118" s="245"/>
      <c r="J118" s="241"/>
      <c r="K118" s="241"/>
      <c r="L118" s="246"/>
      <c r="M118" s="247"/>
      <c r="N118" s="248"/>
      <c r="O118" s="248"/>
      <c r="P118" s="248"/>
      <c r="Q118" s="248"/>
      <c r="R118" s="248"/>
      <c r="S118" s="248"/>
      <c r="T118" s="249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0" t="s">
        <v>260</v>
      </c>
      <c r="AU118" s="250" t="s">
        <v>78</v>
      </c>
      <c r="AV118" s="14" t="s">
        <v>78</v>
      </c>
      <c r="AW118" s="14" t="s">
        <v>31</v>
      </c>
      <c r="AX118" s="14" t="s">
        <v>69</v>
      </c>
      <c r="AY118" s="250" t="s">
        <v>252</v>
      </c>
    </row>
    <row r="119" spans="1:51" s="15" customFormat="1" ht="12">
      <c r="A119" s="15"/>
      <c r="B119" s="251"/>
      <c r="C119" s="252"/>
      <c r="D119" s="231" t="s">
        <v>260</v>
      </c>
      <c r="E119" s="253" t="s">
        <v>19</v>
      </c>
      <c r="F119" s="254" t="s">
        <v>265</v>
      </c>
      <c r="G119" s="252"/>
      <c r="H119" s="255">
        <v>36.223</v>
      </c>
      <c r="I119" s="256"/>
      <c r="J119" s="252"/>
      <c r="K119" s="252"/>
      <c r="L119" s="257"/>
      <c r="M119" s="258"/>
      <c r="N119" s="259"/>
      <c r="O119" s="259"/>
      <c r="P119" s="259"/>
      <c r="Q119" s="259"/>
      <c r="R119" s="259"/>
      <c r="S119" s="259"/>
      <c r="T119" s="260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61" t="s">
        <v>260</v>
      </c>
      <c r="AU119" s="261" t="s">
        <v>78</v>
      </c>
      <c r="AV119" s="15" t="s">
        <v>90</v>
      </c>
      <c r="AW119" s="15" t="s">
        <v>31</v>
      </c>
      <c r="AX119" s="15" t="s">
        <v>76</v>
      </c>
      <c r="AY119" s="261" t="s">
        <v>252</v>
      </c>
    </row>
    <row r="120" spans="1:65" s="2" customFormat="1" ht="37.8" customHeight="1">
      <c r="A120" s="40"/>
      <c r="B120" s="41"/>
      <c r="C120" s="216" t="s">
        <v>304</v>
      </c>
      <c r="D120" s="216" t="s">
        <v>254</v>
      </c>
      <c r="E120" s="217" t="s">
        <v>1854</v>
      </c>
      <c r="F120" s="218" t="s">
        <v>1855</v>
      </c>
      <c r="G120" s="219" t="s">
        <v>257</v>
      </c>
      <c r="H120" s="220">
        <v>2</v>
      </c>
      <c r="I120" s="221"/>
      <c r="J120" s="222">
        <f>ROUND(I120*H120,2)</f>
        <v>0</v>
      </c>
      <c r="K120" s="218" t="s">
        <v>258</v>
      </c>
      <c r="L120" s="46"/>
      <c r="M120" s="223" t="s">
        <v>19</v>
      </c>
      <c r="N120" s="224" t="s">
        <v>40</v>
      </c>
      <c r="O120" s="86"/>
      <c r="P120" s="225">
        <f>O120*H120</f>
        <v>0</v>
      </c>
      <c r="Q120" s="225">
        <v>0</v>
      </c>
      <c r="R120" s="225">
        <f>Q120*H120</f>
        <v>0</v>
      </c>
      <c r="S120" s="225">
        <v>0</v>
      </c>
      <c r="T120" s="22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7" t="s">
        <v>90</v>
      </c>
      <c r="AT120" s="227" t="s">
        <v>254</v>
      </c>
      <c r="AU120" s="227" t="s">
        <v>78</v>
      </c>
      <c r="AY120" s="19" t="s">
        <v>252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9" t="s">
        <v>76</v>
      </c>
      <c r="BK120" s="228">
        <f>ROUND(I120*H120,2)</f>
        <v>0</v>
      </c>
      <c r="BL120" s="19" t="s">
        <v>90</v>
      </c>
      <c r="BM120" s="227" t="s">
        <v>360</v>
      </c>
    </row>
    <row r="121" spans="1:51" s="14" customFormat="1" ht="12">
      <c r="A121" s="14"/>
      <c r="B121" s="240"/>
      <c r="C121" s="241"/>
      <c r="D121" s="231" t="s">
        <v>260</v>
      </c>
      <c r="E121" s="242" t="s">
        <v>19</v>
      </c>
      <c r="F121" s="243" t="s">
        <v>3887</v>
      </c>
      <c r="G121" s="241"/>
      <c r="H121" s="244">
        <v>2</v>
      </c>
      <c r="I121" s="245"/>
      <c r="J121" s="241"/>
      <c r="K121" s="241"/>
      <c r="L121" s="246"/>
      <c r="M121" s="247"/>
      <c r="N121" s="248"/>
      <c r="O121" s="248"/>
      <c r="P121" s="248"/>
      <c r="Q121" s="248"/>
      <c r="R121" s="248"/>
      <c r="S121" s="248"/>
      <c r="T121" s="249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0" t="s">
        <v>260</v>
      </c>
      <c r="AU121" s="250" t="s">
        <v>78</v>
      </c>
      <c r="AV121" s="14" t="s">
        <v>78</v>
      </c>
      <c r="AW121" s="14" t="s">
        <v>31</v>
      </c>
      <c r="AX121" s="14" t="s">
        <v>69</v>
      </c>
      <c r="AY121" s="250" t="s">
        <v>252</v>
      </c>
    </row>
    <row r="122" spans="1:51" s="15" customFormat="1" ht="12">
      <c r="A122" s="15"/>
      <c r="B122" s="251"/>
      <c r="C122" s="252"/>
      <c r="D122" s="231" t="s">
        <v>260</v>
      </c>
      <c r="E122" s="253" t="s">
        <v>19</v>
      </c>
      <c r="F122" s="254" t="s">
        <v>265</v>
      </c>
      <c r="G122" s="252"/>
      <c r="H122" s="255">
        <v>2</v>
      </c>
      <c r="I122" s="256"/>
      <c r="J122" s="252"/>
      <c r="K122" s="252"/>
      <c r="L122" s="257"/>
      <c r="M122" s="258"/>
      <c r="N122" s="259"/>
      <c r="O122" s="259"/>
      <c r="P122" s="259"/>
      <c r="Q122" s="259"/>
      <c r="R122" s="259"/>
      <c r="S122" s="259"/>
      <c r="T122" s="260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61" t="s">
        <v>260</v>
      </c>
      <c r="AU122" s="261" t="s">
        <v>78</v>
      </c>
      <c r="AV122" s="15" t="s">
        <v>90</v>
      </c>
      <c r="AW122" s="15" t="s">
        <v>31</v>
      </c>
      <c r="AX122" s="15" t="s">
        <v>76</v>
      </c>
      <c r="AY122" s="261" t="s">
        <v>252</v>
      </c>
    </row>
    <row r="123" spans="1:65" s="2" customFormat="1" ht="37.8" customHeight="1">
      <c r="A123" s="40"/>
      <c r="B123" s="41"/>
      <c r="C123" s="216" t="s">
        <v>309</v>
      </c>
      <c r="D123" s="216" t="s">
        <v>254</v>
      </c>
      <c r="E123" s="217" t="s">
        <v>275</v>
      </c>
      <c r="F123" s="218" t="s">
        <v>276</v>
      </c>
      <c r="G123" s="219" t="s">
        <v>277</v>
      </c>
      <c r="H123" s="220">
        <v>65.201</v>
      </c>
      <c r="I123" s="221"/>
      <c r="J123" s="222">
        <f>ROUND(I123*H123,2)</f>
        <v>0</v>
      </c>
      <c r="K123" s="218" t="s">
        <v>258</v>
      </c>
      <c r="L123" s="46"/>
      <c r="M123" s="223" t="s">
        <v>19</v>
      </c>
      <c r="N123" s="224" t="s">
        <v>40</v>
      </c>
      <c r="O123" s="86"/>
      <c r="P123" s="225">
        <f>O123*H123</f>
        <v>0</v>
      </c>
      <c r="Q123" s="225">
        <v>0</v>
      </c>
      <c r="R123" s="225">
        <f>Q123*H123</f>
        <v>0</v>
      </c>
      <c r="S123" s="225">
        <v>0</v>
      </c>
      <c r="T123" s="22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7" t="s">
        <v>90</v>
      </c>
      <c r="AT123" s="227" t="s">
        <v>254</v>
      </c>
      <c r="AU123" s="227" t="s">
        <v>78</v>
      </c>
      <c r="AY123" s="19" t="s">
        <v>252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9" t="s">
        <v>76</v>
      </c>
      <c r="BK123" s="228">
        <f>ROUND(I123*H123,2)</f>
        <v>0</v>
      </c>
      <c r="BL123" s="19" t="s">
        <v>90</v>
      </c>
      <c r="BM123" s="227" t="s">
        <v>377</v>
      </c>
    </row>
    <row r="124" spans="1:51" s="14" customFormat="1" ht="12">
      <c r="A124" s="14"/>
      <c r="B124" s="240"/>
      <c r="C124" s="241"/>
      <c r="D124" s="231" t="s">
        <v>260</v>
      </c>
      <c r="E124" s="242" t="s">
        <v>19</v>
      </c>
      <c r="F124" s="243" t="s">
        <v>3889</v>
      </c>
      <c r="G124" s="241"/>
      <c r="H124" s="244">
        <v>65.201</v>
      </c>
      <c r="I124" s="245"/>
      <c r="J124" s="241"/>
      <c r="K124" s="241"/>
      <c r="L124" s="246"/>
      <c r="M124" s="247"/>
      <c r="N124" s="248"/>
      <c r="O124" s="248"/>
      <c r="P124" s="248"/>
      <c r="Q124" s="248"/>
      <c r="R124" s="248"/>
      <c r="S124" s="248"/>
      <c r="T124" s="249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0" t="s">
        <v>260</v>
      </c>
      <c r="AU124" s="250" t="s">
        <v>78</v>
      </c>
      <c r="AV124" s="14" t="s">
        <v>78</v>
      </c>
      <c r="AW124" s="14" t="s">
        <v>31</v>
      </c>
      <c r="AX124" s="14" t="s">
        <v>69</v>
      </c>
      <c r="AY124" s="250" t="s">
        <v>252</v>
      </c>
    </row>
    <row r="125" spans="1:51" s="15" customFormat="1" ht="12">
      <c r="A125" s="15"/>
      <c r="B125" s="251"/>
      <c r="C125" s="252"/>
      <c r="D125" s="231" t="s">
        <v>260</v>
      </c>
      <c r="E125" s="253" t="s">
        <v>19</v>
      </c>
      <c r="F125" s="254" t="s">
        <v>265</v>
      </c>
      <c r="G125" s="252"/>
      <c r="H125" s="255">
        <v>65.201</v>
      </c>
      <c r="I125" s="256"/>
      <c r="J125" s="252"/>
      <c r="K125" s="252"/>
      <c r="L125" s="257"/>
      <c r="M125" s="258"/>
      <c r="N125" s="259"/>
      <c r="O125" s="259"/>
      <c r="P125" s="259"/>
      <c r="Q125" s="259"/>
      <c r="R125" s="259"/>
      <c r="S125" s="259"/>
      <c r="T125" s="260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61" t="s">
        <v>260</v>
      </c>
      <c r="AU125" s="261" t="s">
        <v>78</v>
      </c>
      <c r="AV125" s="15" t="s">
        <v>90</v>
      </c>
      <c r="AW125" s="15" t="s">
        <v>31</v>
      </c>
      <c r="AX125" s="15" t="s">
        <v>76</v>
      </c>
      <c r="AY125" s="261" t="s">
        <v>252</v>
      </c>
    </row>
    <row r="126" spans="1:65" s="2" customFormat="1" ht="62.7" customHeight="1">
      <c r="A126" s="40"/>
      <c r="B126" s="41"/>
      <c r="C126" s="216" t="s">
        <v>313</v>
      </c>
      <c r="D126" s="216" t="s">
        <v>254</v>
      </c>
      <c r="E126" s="217" t="s">
        <v>292</v>
      </c>
      <c r="F126" s="218" t="s">
        <v>293</v>
      </c>
      <c r="G126" s="219" t="s">
        <v>257</v>
      </c>
      <c r="H126" s="220">
        <v>2</v>
      </c>
      <c r="I126" s="221"/>
      <c r="J126" s="222">
        <f>ROUND(I126*H126,2)</f>
        <v>0</v>
      </c>
      <c r="K126" s="218" t="s">
        <v>258</v>
      </c>
      <c r="L126" s="46"/>
      <c r="M126" s="223" t="s">
        <v>19</v>
      </c>
      <c r="N126" s="224" t="s">
        <v>40</v>
      </c>
      <c r="O126" s="86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7" t="s">
        <v>90</v>
      </c>
      <c r="AT126" s="227" t="s">
        <v>254</v>
      </c>
      <c r="AU126" s="227" t="s">
        <v>78</v>
      </c>
      <c r="AY126" s="19" t="s">
        <v>252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9" t="s">
        <v>76</v>
      </c>
      <c r="BK126" s="228">
        <f>ROUND(I126*H126,2)</f>
        <v>0</v>
      </c>
      <c r="BL126" s="19" t="s">
        <v>90</v>
      </c>
      <c r="BM126" s="227" t="s">
        <v>395</v>
      </c>
    </row>
    <row r="127" spans="1:51" s="14" customFormat="1" ht="12">
      <c r="A127" s="14"/>
      <c r="B127" s="240"/>
      <c r="C127" s="241"/>
      <c r="D127" s="231" t="s">
        <v>260</v>
      </c>
      <c r="E127" s="242" t="s">
        <v>19</v>
      </c>
      <c r="F127" s="243" t="s">
        <v>3890</v>
      </c>
      <c r="G127" s="241"/>
      <c r="H127" s="244">
        <v>2</v>
      </c>
      <c r="I127" s="245"/>
      <c r="J127" s="241"/>
      <c r="K127" s="241"/>
      <c r="L127" s="246"/>
      <c r="M127" s="247"/>
      <c r="N127" s="248"/>
      <c r="O127" s="248"/>
      <c r="P127" s="248"/>
      <c r="Q127" s="248"/>
      <c r="R127" s="248"/>
      <c r="S127" s="248"/>
      <c r="T127" s="24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0" t="s">
        <v>260</v>
      </c>
      <c r="AU127" s="250" t="s">
        <v>78</v>
      </c>
      <c r="AV127" s="14" t="s">
        <v>78</v>
      </c>
      <c r="AW127" s="14" t="s">
        <v>31</v>
      </c>
      <c r="AX127" s="14" t="s">
        <v>69</v>
      </c>
      <c r="AY127" s="250" t="s">
        <v>252</v>
      </c>
    </row>
    <row r="128" spans="1:51" s="15" customFormat="1" ht="12">
      <c r="A128" s="15"/>
      <c r="B128" s="251"/>
      <c r="C128" s="252"/>
      <c r="D128" s="231" t="s">
        <v>260</v>
      </c>
      <c r="E128" s="253" t="s">
        <v>19</v>
      </c>
      <c r="F128" s="254" t="s">
        <v>265</v>
      </c>
      <c r="G128" s="252"/>
      <c r="H128" s="255">
        <v>2</v>
      </c>
      <c r="I128" s="256"/>
      <c r="J128" s="252"/>
      <c r="K128" s="252"/>
      <c r="L128" s="257"/>
      <c r="M128" s="258"/>
      <c r="N128" s="259"/>
      <c r="O128" s="259"/>
      <c r="P128" s="259"/>
      <c r="Q128" s="259"/>
      <c r="R128" s="259"/>
      <c r="S128" s="259"/>
      <c r="T128" s="260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1" t="s">
        <v>260</v>
      </c>
      <c r="AU128" s="261" t="s">
        <v>78</v>
      </c>
      <c r="AV128" s="15" t="s">
        <v>90</v>
      </c>
      <c r="AW128" s="15" t="s">
        <v>31</v>
      </c>
      <c r="AX128" s="15" t="s">
        <v>76</v>
      </c>
      <c r="AY128" s="261" t="s">
        <v>252</v>
      </c>
    </row>
    <row r="129" spans="1:65" s="2" customFormat="1" ht="24.15" customHeight="1">
      <c r="A129" s="40"/>
      <c r="B129" s="41"/>
      <c r="C129" s="216" t="s">
        <v>324</v>
      </c>
      <c r="D129" s="216" t="s">
        <v>254</v>
      </c>
      <c r="E129" s="217" t="s">
        <v>298</v>
      </c>
      <c r="F129" s="218" t="s">
        <v>299</v>
      </c>
      <c r="G129" s="219" t="s">
        <v>300</v>
      </c>
      <c r="H129" s="220">
        <v>634</v>
      </c>
      <c r="I129" s="221"/>
      <c r="J129" s="222">
        <f>ROUND(I129*H129,2)</f>
        <v>0</v>
      </c>
      <c r="K129" s="218" t="s">
        <v>258</v>
      </c>
      <c r="L129" s="46"/>
      <c r="M129" s="223" t="s">
        <v>19</v>
      </c>
      <c r="N129" s="224" t="s">
        <v>40</v>
      </c>
      <c r="O129" s="86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7" t="s">
        <v>90</v>
      </c>
      <c r="AT129" s="227" t="s">
        <v>254</v>
      </c>
      <c r="AU129" s="227" t="s">
        <v>78</v>
      </c>
      <c r="AY129" s="19" t="s">
        <v>252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9" t="s">
        <v>76</v>
      </c>
      <c r="BK129" s="228">
        <f>ROUND(I129*H129,2)</f>
        <v>0</v>
      </c>
      <c r="BL129" s="19" t="s">
        <v>90</v>
      </c>
      <c r="BM129" s="227" t="s">
        <v>404</v>
      </c>
    </row>
    <row r="130" spans="1:63" s="12" customFormat="1" ht="22.8" customHeight="1">
      <c r="A130" s="12"/>
      <c r="B130" s="200"/>
      <c r="C130" s="201"/>
      <c r="D130" s="202" t="s">
        <v>68</v>
      </c>
      <c r="E130" s="214" t="s">
        <v>78</v>
      </c>
      <c r="F130" s="214" t="s">
        <v>303</v>
      </c>
      <c r="G130" s="201"/>
      <c r="H130" s="201"/>
      <c r="I130" s="204"/>
      <c r="J130" s="215">
        <f>BK130</f>
        <v>0</v>
      </c>
      <c r="K130" s="201"/>
      <c r="L130" s="206"/>
      <c r="M130" s="207"/>
      <c r="N130" s="208"/>
      <c r="O130" s="208"/>
      <c r="P130" s="209">
        <f>SUM(P131:P149)</f>
        <v>0</v>
      </c>
      <c r="Q130" s="208"/>
      <c r="R130" s="209">
        <f>SUM(R131:R149)</f>
        <v>135.29934</v>
      </c>
      <c r="S130" s="208"/>
      <c r="T130" s="210">
        <f>SUM(T131:T149)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1" t="s">
        <v>76</v>
      </c>
      <c r="AT130" s="212" t="s">
        <v>68</v>
      </c>
      <c r="AU130" s="212" t="s">
        <v>76</v>
      </c>
      <c r="AY130" s="211" t="s">
        <v>252</v>
      </c>
      <c r="BK130" s="213">
        <f>SUM(BK131:BK149)</f>
        <v>0</v>
      </c>
    </row>
    <row r="131" spans="1:65" s="2" customFormat="1" ht="37.8" customHeight="1">
      <c r="A131" s="40"/>
      <c r="B131" s="41"/>
      <c r="C131" s="216" t="s">
        <v>334</v>
      </c>
      <c r="D131" s="216" t="s">
        <v>254</v>
      </c>
      <c r="E131" s="217" t="s">
        <v>314</v>
      </c>
      <c r="F131" s="218" t="s">
        <v>315</v>
      </c>
      <c r="G131" s="219" t="s">
        <v>257</v>
      </c>
      <c r="H131" s="220">
        <v>4.5</v>
      </c>
      <c r="I131" s="221"/>
      <c r="J131" s="222">
        <f>ROUND(I131*H131,2)</f>
        <v>0</v>
      </c>
      <c r="K131" s="218" t="s">
        <v>258</v>
      </c>
      <c r="L131" s="46"/>
      <c r="M131" s="223" t="s">
        <v>19</v>
      </c>
      <c r="N131" s="224" t="s">
        <v>40</v>
      </c>
      <c r="O131" s="86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7" t="s">
        <v>90</v>
      </c>
      <c r="AT131" s="227" t="s">
        <v>254</v>
      </c>
      <c r="AU131" s="227" t="s">
        <v>78</v>
      </c>
      <c r="AY131" s="19" t="s">
        <v>252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9" t="s">
        <v>76</v>
      </c>
      <c r="BK131" s="228">
        <f>ROUND(I131*H131,2)</f>
        <v>0</v>
      </c>
      <c r="BL131" s="19" t="s">
        <v>90</v>
      </c>
      <c r="BM131" s="227" t="s">
        <v>417</v>
      </c>
    </row>
    <row r="132" spans="1:51" s="14" customFormat="1" ht="12">
      <c r="A132" s="14"/>
      <c r="B132" s="240"/>
      <c r="C132" s="241"/>
      <c r="D132" s="231" t="s">
        <v>260</v>
      </c>
      <c r="E132" s="242" t="s">
        <v>19</v>
      </c>
      <c r="F132" s="243" t="s">
        <v>3891</v>
      </c>
      <c r="G132" s="241"/>
      <c r="H132" s="244">
        <v>4.5</v>
      </c>
      <c r="I132" s="245"/>
      <c r="J132" s="241"/>
      <c r="K132" s="241"/>
      <c r="L132" s="246"/>
      <c r="M132" s="247"/>
      <c r="N132" s="248"/>
      <c r="O132" s="248"/>
      <c r="P132" s="248"/>
      <c r="Q132" s="248"/>
      <c r="R132" s="248"/>
      <c r="S132" s="248"/>
      <c r="T132" s="24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0" t="s">
        <v>260</v>
      </c>
      <c r="AU132" s="250" t="s">
        <v>78</v>
      </c>
      <c r="AV132" s="14" t="s">
        <v>78</v>
      </c>
      <c r="AW132" s="14" t="s">
        <v>31</v>
      </c>
      <c r="AX132" s="14" t="s">
        <v>69</v>
      </c>
      <c r="AY132" s="250" t="s">
        <v>252</v>
      </c>
    </row>
    <row r="133" spans="1:51" s="15" customFormat="1" ht="12">
      <c r="A133" s="15"/>
      <c r="B133" s="251"/>
      <c r="C133" s="252"/>
      <c r="D133" s="231" t="s">
        <v>260</v>
      </c>
      <c r="E133" s="253" t="s">
        <v>19</v>
      </c>
      <c r="F133" s="254" t="s">
        <v>265</v>
      </c>
      <c r="G133" s="252"/>
      <c r="H133" s="255">
        <v>4.5</v>
      </c>
      <c r="I133" s="256"/>
      <c r="J133" s="252"/>
      <c r="K133" s="252"/>
      <c r="L133" s="257"/>
      <c r="M133" s="258"/>
      <c r="N133" s="259"/>
      <c r="O133" s="259"/>
      <c r="P133" s="259"/>
      <c r="Q133" s="259"/>
      <c r="R133" s="259"/>
      <c r="S133" s="259"/>
      <c r="T133" s="260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1" t="s">
        <v>260</v>
      </c>
      <c r="AU133" s="261" t="s">
        <v>78</v>
      </c>
      <c r="AV133" s="15" t="s">
        <v>90</v>
      </c>
      <c r="AW133" s="15" t="s">
        <v>31</v>
      </c>
      <c r="AX133" s="15" t="s">
        <v>76</v>
      </c>
      <c r="AY133" s="261" t="s">
        <v>252</v>
      </c>
    </row>
    <row r="134" spans="1:65" s="2" customFormat="1" ht="37.8" customHeight="1">
      <c r="A134" s="40"/>
      <c r="B134" s="41"/>
      <c r="C134" s="216" t="s">
        <v>339</v>
      </c>
      <c r="D134" s="216" t="s">
        <v>254</v>
      </c>
      <c r="E134" s="217" t="s">
        <v>3892</v>
      </c>
      <c r="F134" s="218" t="s">
        <v>3893</v>
      </c>
      <c r="G134" s="219" t="s">
        <v>300</v>
      </c>
      <c r="H134" s="220">
        <v>48</v>
      </c>
      <c r="I134" s="221"/>
      <c r="J134" s="222">
        <f>ROUND(I134*H134,2)</f>
        <v>0</v>
      </c>
      <c r="K134" s="218" t="s">
        <v>258</v>
      </c>
      <c r="L134" s="46"/>
      <c r="M134" s="223" t="s">
        <v>19</v>
      </c>
      <c r="N134" s="224" t="s">
        <v>40</v>
      </c>
      <c r="O134" s="86"/>
      <c r="P134" s="225">
        <f>O134*H134</f>
        <v>0</v>
      </c>
      <c r="Q134" s="225">
        <v>0.00017</v>
      </c>
      <c r="R134" s="225">
        <f>Q134*H134</f>
        <v>0.00816</v>
      </c>
      <c r="S134" s="225">
        <v>0</v>
      </c>
      <c r="T134" s="22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7" t="s">
        <v>90</v>
      </c>
      <c r="AT134" s="227" t="s">
        <v>254</v>
      </c>
      <c r="AU134" s="227" t="s">
        <v>78</v>
      </c>
      <c r="AY134" s="19" t="s">
        <v>252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9" t="s">
        <v>76</v>
      </c>
      <c r="BK134" s="228">
        <f>ROUND(I134*H134,2)</f>
        <v>0</v>
      </c>
      <c r="BL134" s="19" t="s">
        <v>90</v>
      </c>
      <c r="BM134" s="227" t="s">
        <v>425</v>
      </c>
    </row>
    <row r="135" spans="1:51" s="14" customFormat="1" ht="12">
      <c r="A135" s="14"/>
      <c r="B135" s="240"/>
      <c r="C135" s="241"/>
      <c r="D135" s="231" t="s">
        <v>260</v>
      </c>
      <c r="E135" s="242" t="s">
        <v>19</v>
      </c>
      <c r="F135" s="243" t="s">
        <v>3894</v>
      </c>
      <c r="G135" s="241"/>
      <c r="H135" s="244">
        <v>48</v>
      </c>
      <c r="I135" s="245"/>
      <c r="J135" s="241"/>
      <c r="K135" s="241"/>
      <c r="L135" s="246"/>
      <c r="M135" s="247"/>
      <c r="N135" s="248"/>
      <c r="O135" s="248"/>
      <c r="P135" s="248"/>
      <c r="Q135" s="248"/>
      <c r="R135" s="248"/>
      <c r="S135" s="248"/>
      <c r="T135" s="24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0" t="s">
        <v>260</v>
      </c>
      <c r="AU135" s="250" t="s">
        <v>78</v>
      </c>
      <c r="AV135" s="14" t="s">
        <v>78</v>
      </c>
      <c r="AW135" s="14" t="s">
        <v>31</v>
      </c>
      <c r="AX135" s="14" t="s">
        <v>69</v>
      </c>
      <c r="AY135" s="250" t="s">
        <v>252</v>
      </c>
    </row>
    <row r="136" spans="1:51" s="15" customFormat="1" ht="12">
      <c r="A136" s="15"/>
      <c r="B136" s="251"/>
      <c r="C136" s="252"/>
      <c r="D136" s="231" t="s">
        <v>260</v>
      </c>
      <c r="E136" s="253" t="s">
        <v>19</v>
      </c>
      <c r="F136" s="254" t="s">
        <v>265</v>
      </c>
      <c r="G136" s="252"/>
      <c r="H136" s="255">
        <v>48</v>
      </c>
      <c r="I136" s="256"/>
      <c r="J136" s="252"/>
      <c r="K136" s="252"/>
      <c r="L136" s="257"/>
      <c r="M136" s="258"/>
      <c r="N136" s="259"/>
      <c r="O136" s="259"/>
      <c r="P136" s="259"/>
      <c r="Q136" s="259"/>
      <c r="R136" s="259"/>
      <c r="S136" s="259"/>
      <c r="T136" s="260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61" t="s">
        <v>260</v>
      </c>
      <c r="AU136" s="261" t="s">
        <v>78</v>
      </c>
      <c r="AV136" s="15" t="s">
        <v>90</v>
      </c>
      <c r="AW136" s="15" t="s">
        <v>31</v>
      </c>
      <c r="AX136" s="15" t="s">
        <v>76</v>
      </c>
      <c r="AY136" s="261" t="s">
        <v>252</v>
      </c>
    </row>
    <row r="137" spans="1:65" s="2" customFormat="1" ht="24.15" customHeight="1">
      <c r="A137" s="40"/>
      <c r="B137" s="41"/>
      <c r="C137" s="262" t="s">
        <v>8</v>
      </c>
      <c r="D137" s="262" t="s">
        <v>285</v>
      </c>
      <c r="E137" s="263" t="s">
        <v>1059</v>
      </c>
      <c r="F137" s="264" t="s">
        <v>1060</v>
      </c>
      <c r="G137" s="265" t="s">
        <v>300</v>
      </c>
      <c r="H137" s="266">
        <v>55.2</v>
      </c>
      <c r="I137" s="267"/>
      <c r="J137" s="268">
        <f>ROUND(I137*H137,2)</f>
        <v>0</v>
      </c>
      <c r="K137" s="264" t="s">
        <v>258</v>
      </c>
      <c r="L137" s="269"/>
      <c r="M137" s="270" t="s">
        <v>19</v>
      </c>
      <c r="N137" s="271" t="s">
        <v>40</v>
      </c>
      <c r="O137" s="86"/>
      <c r="P137" s="225">
        <f>O137*H137</f>
        <v>0</v>
      </c>
      <c r="Q137" s="225">
        <v>0.0003</v>
      </c>
      <c r="R137" s="225">
        <f>Q137*H137</f>
        <v>0.01656</v>
      </c>
      <c r="S137" s="225">
        <v>0</v>
      </c>
      <c r="T137" s="22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7" t="s">
        <v>288</v>
      </c>
      <c r="AT137" s="227" t="s">
        <v>285</v>
      </c>
      <c r="AU137" s="227" t="s">
        <v>78</v>
      </c>
      <c r="AY137" s="19" t="s">
        <v>252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9" t="s">
        <v>76</v>
      </c>
      <c r="BK137" s="228">
        <f>ROUND(I137*H137,2)</f>
        <v>0</v>
      </c>
      <c r="BL137" s="19" t="s">
        <v>90</v>
      </c>
      <c r="BM137" s="227" t="s">
        <v>433</v>
      </c>
    </row>
    <row r="138" spans="1:51" s="14" customFormat="1" ht="12">
      <c r="A138" s="14"/>
      <c r="B138" s="240"/>
      <c r="C138" s="241"/>
      <c r="D138" s="231" t="s">
        <v>260</v>
      </c>
      <c r="E138" s="242" t="s">
        <v>19</v>
      </c>
      <c r="F138" s="243" t="s">
        <v>3895</v>
      </c>
      <c r="G138" s="241"/>
      <c r="H138" s="244">
        <v>55.2</v>
      </c>
      <c r="I138" s="245"/>
      <c r="J138" s="241"/>
      <c r="K138" s="241"/>
      <c r="L138" s="246"/>
      <c r="M138" s="247"/>
      <c r="N138" s="248"/>
      <c r="O138" s="248"/>
      <c r="P138" s="248"/>
      <c r="Q138" s="248"/>
      <c r="R138" s="248"/>
      <c r="S138" s="248"/>
      <c r="T138" s="24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0" t="s">
        <v>260</v>
      </c>
      <c r="AU138" s="250" t="s">
        <v>78</v>
      </c>
      <c r="AV138" s="14" t="s">
        <v>78</v>
      </c>
      <c r="AW138" s="14" t="s">
        <v>31</v>
      </c>
      <c r="AX138" s="14" t="s">
        <v>69</v>
      </c>
      <c r="AY138" s="250" t="s">
        <v>252</v>
      </c>
    </row>
    <row r="139" spans="1:51" s="15" customFormat="1" ht="12">
      <c r="A139" s="15"/>
      <c r="B139" s="251"/>
      <c r="C139" s="252"/>
      <c r="D139" s="231" t="s">
        <v>260</v>
      </c>
      <c r="E139" s="253" t="s">
        <v>19</v>
      </c>
      <c r="F139" s="254" t="s">
        <v>265</v>
      </c>
      <c r="G139" s="252"/>
      <c r="H139" s="255">
        <v>55.2</v>
      </c>
      <c r="I139" s="256"/>
      <c r="J139" s="252"/>
      <c r="K139" s="252"/>
      <c r="L139" s="257"/>
      <c r="M139" s="258"/>
      <c r="N139" s="259"/>
      <c r="O139" s="259"/>
      <c r="P139" s="259"/>
      <c r="Q139" s="259"/>
      <c r="R139" s="259"/>
      <c r="S139" s="259"/>
      <c r="T139" s="260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61" t="s">
        <v>260</v>
      </c>
      <c r="AU139" s="261" t="s">
        <v>78</v>
      </c>
      <c r="AV139" s="15" t="s">
        <v>90</v>
      </c>
      <c r="AW139" s="15" t="s">
        <v>31</v>
      </c>
      <c r="AX139" s="15" t="s">
        <v>76</v>
      </c>
      <c r="AY139" s="261" t="s">
        <v>252</v>
      </c>
    </row>
    <row r="140" spans="1:65" s="2" customFormat="1" ht="24.15" customHeight="1">
      <c r="A140" s="40"/>
      <c r="B140" s="41"/>
      <c r="C140" s="216" t="s">
        <v>349</v>
      </c>
      <c r="D140" s="216" t="s">
        <v>254</v>
      </c>
      <c r="E140" s="217" t="s">
        <v>3896</v>
      </c>
      <c r="F140" s="218" t="s">
        <v>3897</v>
      </c>
      <c r="G140" s="219" t="s">
        <v>346</v>
      </c>
      <c r="H140" s="220">
        <v>30</v>
      </c>
      <c r="I140" s="221"/>
      <c r="J140" s="222">
        <f>ROUND(I140*H140,2)</f>
        <v>0</v>
      </c>
      <c r="K140" s="218" t="s">
        <v>258</v>
      </c>
      <c r="L140" s="46"/>
      <c r="M140" s="223" t="s">
        <v>19</v>
      </c>
      <c r="N140" s="224" t="s">
        <v>40</v>
      </c>
      <c r="O140" s="86"/>
      <c r="P140" s="225">
        <f>O140*H140</f>
        <v>0</v>
      </c>
      <c r="Q140" s="225">
        <v>0.00073</v>
      </c>
      <c r="R140" s="225">
        <f>Q140*H140</f>
        <v>0.0219</v>
      </c>
      <c r="S140" s="225">
        <v>0</v>
      </c>
      <c r="T140" s="22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7" t="s">
        <v>90</v>
      </c>
      <c r="AT140" s="227" t="s">
        <v>254</v>
      </c>
      <c r="AU140" s="227" t="s">
        <v>78</v>
      </c>
      <c r="AY140" s="19" t="s">
        <v>252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9" t="s">
        <v>76</v>
      </c>
      <c r="BK140" s="228">
        <f>ROUND(I140*H140,2)</f>
        <v>0</v>
      </c>
      <c r="BL140" s="19" t="s">
        <v>90</v>
      </c>
      <c r="BM140" s="227" t="s">
        <v>441</v>
      </c>
    </row>
    <row r="141" spans="1:65" s="2" customFormat="1" ht="37.8" customHeight="1">
      <c r="A141" s="40"/>
      <c r="B141" s="41"/>
      <c r="C141" s="216" t="s">
        <v>353</v>
      </c>
      <c r="D141" s="216" t="s">
        <v>254</v>
      </c>
      <c r="E141" s="217" t="s">
        <v>354</v>
      </c>
      <c r="F141" s="218" t="s">
        <v>355</v>
      </c>
      <c r="G141" s="219" t="s">
        <v>257</v>
      </c>
      <c r="H141" s="220">
        <v>62.617</v>
      </c>
      <c r="I141" s="221"/>
      <c r="J141" s="222">
        <f>ROUND(I141*H141,2)</f>
        <v>0</v>
      </c>
      <c r="K141" s="218" t="s">
        <v>258</v>
      </c>
      <c r="L141" s="46"/>
      <c r="M141" s="223" t="s">
        <v>19</v>
      </c>
      <c r="N141" s="224" t="s">
        <v>40</v>
      </c>
      <c r="O141" s="86"/>
      <c r="P141" s="225">
        <f>O141*H141</f>
        <v>0</v>
      </c>
      <c r="Q141" s="225">
        <v>2.16</v>
      </c>
      <c r="R141" s="225">
        <f>Q141*H141</f>
        <v>135.25272</v>
      </c>
      <c r="S141" s="225">
        <v>0</v>
      </c>
      <c r="T141" s="22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7" t="s">
        <v>90</v>
      </c>
      <c r="AT141" s="227" t="s">
        <v>254</v>
      </c>
      <c r="AU141" s="227" t="s">
        <v>78</v>
      </c>
      <c r="AY141" s="19" t="s">
        <v>252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9" t="s">
        <v>76</v>
      </c>
      <c r="BK141" s="228">
        <f>ROUND(I141*H141,2)</f>
        <v>0</v>
      </c>
      <c r="BL141" s="19" t="s">
        <v>90</v>
      </c>
      <c r="BM141" s="227" t="s">
        <v>449</v>
      </c>
    </row>
    <row r="142" spans="1:51" s="13" customFormat="1" ht="12">
      <c r="A142" s="13"/>
      <c r="B142" s="229"/>
      <c r="C142" s="230"/>
      <c r="D142" s="231" t="s">
        <v>260</v>
      </c>
      <c r="E142" s="232" t="s">
        <v>19</v>
      </c>
      <c r="F142" s="233" t="s">
        <v>3898</v>
      </c>
      <c r="G142" s="230"/>
      <c r="H142" s="232" t="s">
        <v>19</v>
      </c>
      <c r="I142" s="234"/>
      <c r="J142" s="230"/>
      <c r="K142" s="230"/>
      <c r="L142" s="235"/>
      <c r="M142" s="236"/>
      <c r="N142" s="237"/>
      <c r="O142" s="237"/>
      <c r="P142" s="237"/>
      <c r="Q142" s="237"/>
      <c r="R142" s="237"/>
      <c r="S142" s="237"/>
      <c r="T142" s="23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9" t="s">
        <v>260</v>
      </c>
      <c r="AU142" s="239" t="s">
        <v>78</v>
      </c>
      <c r="AV142" s="13" t="s">
        <v>76</v>
      </c>
      <c r="AW142" s="13" t="s">
        <v>31</v>
      </c>
      <c r="AX142" s="13" t="s">
        <v>69</v>
      </c>
      <c r="AY142" s="239" t="s">
        <v>252</v>
      </c>
    </row>
    <row r="143" spans="1:51" s="14" customFormat="1" ht="12">
      <c r="A143" s="14"/>
      <c r="B143" s="240"/>
      <c r="C143" s="241"/>
      <c r="D143" s="231" t="s">
        <v>260</v>
      </c>
      <c r="E143" s="242" t="s">
        <v>19</v>
      </c>
      <c r="F143" s="243" t="s">
        <v>3899</v>
      </c>
      <c r="G143" s="241"/>
      <c r="H143" s="244">
        <v>40.553</v>
      </c>
      <c r="I143" s="245"/>
      <c r="J143" s="241"/>
      <c r="K143" s="241"/>
      <c r="L143" s="246"/>
      <c r="M143" s="247"/>
      <c r="N143" s="248"/>
      <c r="O143" s="248"/>
      <c r="P143" s="248"/>
      <c r="Q143" s="248"/>
      <c r="R143" s="248"/>
      <c r="S143" s="248"/>
      <c r="T143" s="24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0" t="s">
        <v>260</v>
      </c>
      <c r="AU143" s="250" t="s">
        <v>78</v>
      </c>
      <c r="AV143" s="14" t="s">
        <v>78</v>
      </c>
      <c r="AW143" s="14" t="s">
        <v>31</v>
      </c>
      <c r="AX143" s="14" t="s">
        <v>69</v>
      </c>
      <c r="AY143" s="250" t="s">
        <v>252</v>
      </c>
    </row>
    <row r="144" spans="1:51" s="14" customFormat="1" ht="12">
      <c r="A144" s="14"/>
      <c r="B144" s="240"/>
      <c r="C144" s="241"/>
      <c r="D144" s="231" t="s">
        <v>260</v>
      </c>
      <c r="E144" s="242" t="s">
        <v>19</v>
      </c>
      <c r="F144" s="243" t="s">
        <v>3900</v>
      </c>
      <c r="G144" s="241"/>
      <c r="H144" s="244">
        <v>22.064</v>
      </c>
      <c r="I144" s="245"/>
      <c r="J144" s="241"/>
      <c r="K144" s="241"/>
      <c r="L144" s="246"/>
      <c r="M144" s="247"/>
      <c r="N144" s="248"/>
      <c r="O144" s="248"/>
      <c r="P144" s="248"/>
      <c r="Q144" s="248"/>
      <c r="R144" s="248"/>
      <c r="S144" s="248"/>
      <c r="T144" s="24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0" t="s">
        <v>260</v>
      </c>
      <c r="AU144" s="250" t="s">
        <v>78</v>
      </c>
      <c r="AV144" s="14" t="s">
        <v>78</v>
      </c>
      <c r="AW144" s="14" t="s">
        <v>31</v>
      </c>
      <c r="AX144" s="14" t="s">
        <v>69</v>
      </c>
      <c r="AY144" s="250" t="s">
        <v>252</v>
      </c>
    </row>
    <row r="145" spans="1:51" s="15" customFormat="1" ht="12">
      <c r="A145" s="15"/>
      <c r="B145" s="251"/>
      <c r="C145" s="252"/>
      <c r="D145" s="231" t="s">
        <v>260</v>
      </c>
      <c r="E145" s="253" t="s">
        <v>19</v>
      </c>
      <c r="F145" s="254" t="s">
        <v>265</v>
      </c>
      <c r="G145" s="252"/>
      <c r="H145" s="255">
        <v>62.617</v>
      </c>
      <c r="I145" s="256"/>
      <c r="J145" s="252"/>
      <c r="K145" s="252"/>
      <c r="L145" s="257"/>
      <c r="M145" s="258"/>
      <c r="N145" s="259"/>
      <c r="O145" s="259"/>
      <c r="P145" s="259"/>
      <c r="Q145" s="259"/>
      <c r="R145" s="259"/>
      <c r="S145" s="259"/>
      <c r="T145" s="260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61" t="s">
        <v>260</v>
      </c>
      <c r="AU145" s="261" t="s">
        <v>78</v>
      </c>
      <c r="AV145" s="15" t="s">
        <v>90</v>
      </c>
      <c r="AW145" s="15" t="s">
        <v>31</v>
      </c>
      <c r="AX145" s="15" t="s">
        <v>76</v>
      </c>
      <c r="AY145" s="261" t="s">
        <v>252</v>
      </c>
    </row>
    <row r="146" spans="1:65" s="2" customFormat="1" ht="24.15" customHeight="1">
      <c r="A146" s="40"/>
      <c r="B146" s="41"/>
      <c r="C146" s="216" t="s">
        <v>360</v>
      </c>
      <c r="D146" s="216" t="s">
        <v>254</v>
      </c>
      <c r="E146" s="217" t="s">
        <v>3901</v>
      </c>
      <c r="F146" s="218" t="s">
        <v>3902</v>
      </c>
      <c r="G146" s="219" t="s">
        <v>257</v>
      </c>
      <c r="H146" s="220">
        <v>1.523</v>
      </c>
      <c r="I146" s="221"/>
      <c r="J146" s="222">
        <f>ROUND(I146*H146,2)</f>
        <v>0</v>
      </c>
      <c r="K146" s="218" t="s">
        <v>258</v>
      </c>
      <c r="L146" s="46"/>
      <c r="M146" s="223" t="s">
        <v>19</v>
      </c>
      <c r="N146" s="224" t="s">
        <v>40</v>
      </c>
      <c r="O146" s="86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7" t="s">
        <v>90</v>
      </c>
      <c r="AT146" s="227" t="s">
        <v>254</v>
      </c>
      <c r="AU146" s="227" t="s">
        <v>78</v>
      </c>
      <c r="AY146" s="19" t="s">
        <v>252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9" t="s">
        <v>76</v>
      </c>
      <c r="BK146" s="228">
        <f>ROUND(I146*H146,2)</f>
        <v>0</v>
      </c>
      <c r="BL146" s="19" t="s">
        <v>90</v>
      </c>
      <c r="BM146" s="227" t="s">
        <v>457</v>
      </c>
    </row>
    <row r="147" spans="1:51" s="14" customFormat="1" ht="12">
      <c r="A147" s="14"/>
      <c r="B147" s="240"/>
      <c r="C147" s="241"/>
      <c r="D147" s="231" t="s">
        <v>260</v>
      </c>
      <c r="E147" s="242" t="s">
        <v>19</v>
      </c>
      <c r="F147" s="243" t="s">
        <v>3881</v>
      </c>
      <c r="G147" s="241"/>
      <c r="H147" s="244">
        <v>0.677</v>
      </c>
      <c r="I147" s="245"/>
      <c r="J147" s="241"/>
      <c r="K147" s="241"/>
      <c r="L147" s="246"/>
      <c r="M147" s="247"/>
      <c r="N147" s="248"/>
      <c r="O147" s="248"/>
      <c r="P147" s="248"/>
      <c r="Q147" s="248"/>
      <c r="R147" s="248"/>
      <c r="S147" s="248"/>
      <c r="T147" s="24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0" t="s">
        <v>260</v>
      </c>
      <c r="AU147" s="250" t="s">
        <v>78</v>
      </c>
      <c r="AV147" s="14" t="s">
        <v>78</v>
      </c>
      <c r="AW147" s="14" t="s">
        <v>31</v>
      </c>
      <c r="AX147" s="14" t="s">
        <v>69</v>
      </c>
      <c r="AY147" s="250" t="s">
        <v>252</v>
      </c>
    </row>
    <row r="148" spans="1:51" s="14" customFormat="1" ht="12">
      <c r="A148" s="14"/>
      <c r="B148" s="240"/>
      <c r="C148" s="241"/>
      <c r="D148" s="231" t="s">
        <v>260</v>
      </c>
      <c r="E148" s="242" t="s">
        <v>19</v>
      </c>
      <c r="F148" s="243" t="s">
        <v>3882</v>
      </c>
      <c r="G148" s="241"/>
      <c r="H148" s="244">
        <v>0.846</v>
      </c>
      <c r="I148" s="245"/>
      <c r="J148" s="241"/>
      <c r="K148" s="241"/>
      <c r="L148" s="246"/>
      <c r="M148" s="247"/>
      <c r="N148" s="248"/>
      <c r="O148" s="248"/>
      <c r="P148" s="248"/>
      <c r="Q148" s="248"/>
      <c r="R148" s="248"/>
      <c r="S148" s="248"/>
      <c r="T148" s="24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0" t="s">
        <v>260</v>
      </c>
      <c r="AU148" s="250" t="s">
        <v>78</v>
      </c>
      <c r="AV148" s="14" t="s">
        <v>78</v>
      </c>
      <c r="AW148" s="14" t="s">
        <v>31</v>
      </c>
      <c r="AX148" s="14" t="s">
        <v>69</v>
      </c>
      <c r="AY148" s="250" t="s">
        <v>252</v>
      </c>
    </row>
    <row r="149" spans="1:51" s="15" customFormat="1" ht="12">
      <c r="A149" s="15"/>
      <c r="B149" s="251"/>
      <c r="C149" s="252"/>
      <c r="D149" s="231" t="s">
        <v>260</v>
      </c>
      <c r="E149" s="253" t="s">
        <v>19</v>
      </c>
      <c r="F149" s="254" t="s">
        <v>265</v>
      </c>
      <c r="G149" s="252"/>
      <c r="H149" s="255">
        <v>1.5230000000000001</v>
      </c>
      <c r="I149" s="256"/>
      <c r="J149" s="252"/>
      <c r="K149" s="252"/>
      <c r="L149" s="257"/>
      <c r="M149" s="258"/>
      <c r="N149" s="259"/>
      <c r="O149" s="259"/>
      <c r="P149" s="259"/>
      <c r="Q149" s="259"/>
      <c r="R149" s="259"/>
      <c r="S149" s="259"/>
      <c r="T149" s="260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1" t="s">
        <v>260</v>
      </c>
      <c r="AU149" s="261" t="s">
        <v>78</v>
      </c>
      <c r="AV149" s="15" t="s">
        <v>90</v>
      </c>
      <c r="AW149" s="15" t="s">
        <v>31</v>
      </c>
      <c r="AX149" s="15" t="s">
        <v>76</v>
      </c>
      <c r="AY149" s="261" t="s">
        <v>252</v>
      </c>
    </row>
    <row r="150" spans="1:63" s="12" customFormat="1" ht="22.8" customHeight="1">
      <c r="A150" s="12"/>
      <c r="B150" s="200"/>
      <c r="C150" s="201"/>
      <c r="D150" s="202" t="s">
        <v>68</v>
      </c>
      <c r="E150" s="214" t="s">
        <v>90</v>
      </c>
      <c r="F150" s="214" t="s">
        <v>704</v>
      </c>
      <c r="G150" s="201"/>
      <c r="H150" s="201"/>
      <c r="I150" s="204"/>
      <c r="J150" s="215">
        <f>BK150</f>
        <v>0</v>
      </c>
      <c r="K150" s="201"/>
      <c r="L150" s="206"/>
      <c r="M150" s="207"/>
      <c r="N150" s="208"/>
      <c r="O150" s="208"/>
      <c r="P150" s="209">
        <f>SUM(P151:P163)</f>
        <v>0</v>
      </c>
      <c r="Q150" s="208"/>
      <c r="R150" s="209">
        <f>SUM(R151:R163)</f>
        <v>104.84022490000001</v>
      </c>
      <c r="S150" s="208"/>
      <c r="T150" s="210">
        <f>SUM(T151:T163)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1" t="s">
        <v>76</v>
      </c>
      <c r="AT150" s="212" t="s">
        <v>68</v>
      </c>
      <c r="AU150" s="212" t="s">
        <v>76</v>
      </c>
      <c r="AY150" s="211" t="s">
        <v>252</v>
      </c>
      <c r="BK150" s="213">
        <f>SUM(BK151:BK163)</f>
        <v>0</v>
      </c>
    </row>
    <row r="151" spans="1:65" s="2" customFormat="1" ht="37.8" customHeight="1">
      <c r="A151" s="40"/>
      <c r="B151" s="41"/>
      <c r="C151" s="216" t="s">
        <v>366</v>
      </c>
      <c r="D151" s="216" t="s">
        <v>254</v>
      </c>
      <c r="E151" s="217" t="s">
        <v>3903</v>
      </c>
      <c r="F151" s="218" t="s">
        <v>3904</v>
      </c>
      <c r="G151" s="219" t="s">
        <v>257</v>
      </c>
      <c r="H151" s="220">
        <v>28.988</v>
      </c>
      <c r="I151" s="221"/>
      <c r="J151" s="222">
        <f>ROUND(I151*H151,2)</f>
        <v>0</v>
      </c>
      <c r="K151" s="218" t="s">
        <v>258</v>
      </c>
      <c r="L151" s="46"/>
      <c r="M151" s="223" t="s">
        <v>19</v>
      </c>
      <c r="N151" s="224" t="s">
        <v>40</v>
      </c>
      <c r="O151" s="86"/>
      <c r="P151" s="225">
        <f>O151*H151</f>
        <v>0</v>
      </c>
      <c r="Q151" s="225">
        <v>2.25642</v>
      </c>
      <c r="R151" s="225">
        <f>Q151*H151</f>
        <v>65.40910296</v>
      </c>
      <c r="S151" s="225">
        <v>0</v>
      </c>
      <c r="T151" s="22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7" t="s">
        <v>90</v>
      </c>
      <c r="AT151" s="227" t="s">
        <v>254</v>
      </c>
      <c r="AU151" s="227" t="s">
        <v>78</v>
      </c>
      <c r="AY151" s="19" t="s">
        <v>252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9" t="s">
        <v>76</v>
      </c>
      <c r="BK151" s="228">
        <f>ROUND(I151*H151,2)</f>
        <v>0</v>
      </c>
      <c r="BL151" s="19" t="s">
        <v>90</v>
      </c>
      <c r="BM151" s="227" t="s">
        <v>465</v>
      </c>
    </row>
    <row r="152" spans="1:51" s="14" customFormat="1" ht="12">
      <c r="A152" s="14"/>
      <c r="B152" s="240"/>
      <c r="C152" s="241"/>
      <c r="D152" s="231" t="s">
        <v>260</v>
      </c>
      <c r="E152" s="242" t="s">
        <v>19</v>
      </c>
      <c r="F152" s="243" t="s">
        <v>3905</v>
      </c>
      <c r="G152" s="241"/>
      <c r="H152" s="244">
        <v>21.868</v>
      </c>
      <c r="I152" s="245"/>
      <c r="J152" s="241"/>
      <c r="K152" s="241"/>
      <c r="L152" s="246"/>
      <c r="M152" s="247"/>
      <c r="N152" s="248"/>
      <c r="O152" s="248"/>
      <c r="P152" s="248"/>
      <c r="Q152" s="248"/>
      <c r="R152" s="248"/>
      <c r="S152" s="248"/>
      <c r="T152" s="24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0" t="s">
        <v>260</v>
      </c>
      <c r="AU152" s="250" t="s">
        <v>78</v>
      </c>
      <c r="AV152" s="14" t="s">
        <v>78</v>
      </c>
      <c r="AW152" s="14" t="s">
        <v>31</v>
      </c>
      <c r="AX152" s="14" t="s">
        <v>69</v>
      </c>
      <c r="AY152" s="250" t="s">
        <v>252</v>
      </c>
    </row>
    <row r="153" spans="1:51" s="14" customFormat="1" ht="12">
      <c r="A153" s="14"/>
      <c r="B153" s="240"/>
      <c r="C153" s="241"/>
      <c r="D153" s="231" t="s">
        <v>260</v>
      </c>
      <c r="E153" s="242" t="s">
        <v>19</v>
      </c>
      <c r="F153" s="243" t="s">
        <v>3906</v>
      </c>
      <c r="G153" s="241"/>
      <c r="H153" s="244">
        <v>7.12</v>
      </c>
      <c r="I153" s="245"/>
      <c r="J153" s="241"/>
      <c r="K153" s="241"/>
      <c r="L153" s="246"/>
      <c r="M153" s="247"/>
      <c r="N153" s="248"/>
      <c r="O153" s="248"/>
      <c r="P153" s="248"/>
      <c r="Q153" s="248"/>
      <c r="R153" s="248"/>
      <c r="S153" s="248"/>
      <c r="T153" s="24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0" t="s">
        <v>260</v>
      </c>
      <c r="AU153" s="250" t="s">
        <v>78</v>
      </c>
      <c r="AV153" s="14" t="s">
        <v>78</v>
      </c>
      <c r="AW153" s="14" t="s">
        <v>31</v>
      </c>
      <c r="AX153" s="14" t="s">
        <v>69</v>
      </c>
      <c r="AY153" s="250" t="s">
        <v>252</v>
      </c>
    </row>
    <row r="154" spans="1:51" s="15" customFormat="1" ht="12">
      <c r="A154" s="15"/>
      <c r="B154" s="251"/>
      <c r="C154" s="252"/>
      <c r="D154" s="231" t="s">
        <v>260</v>
      </c>
      <c r="E154" s="253" t="s">
        <v>19</v>
      </c>
      <c r="F154" s="254" t="s">
        <v>265</v>
      </c>
      <c r="G154" s="252"/>
      <c r="H154" s="255">
        <v>28.988</v>
      </c>
      <c r="I154" s="256"/>
      <c r="J154" s="252"/>
      <c r="K154" s="252"/>
      <c r="L154" s="257"/>
      <c r="M154" s="258"/>
      <c r="N154" s="259"/>
      <c r="O154" s="259"/>
      <c r="P154" s="259"/>
      <c r="Q154" s="259"/>
      <c r="R154" s="259"/>
      <c r="S154" s="259"/>
      <c r="T154" s="260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1" t="s">
        <v>260</v>
      </c>
      <c r="AU154" s="261" t="s">
        <v>78</v>
      </c>
      <c r="AV154" s="15" t="s">
        <v>90</v>
      </c>
      <c r="AW154" s="15" t="s">
        <v>31</v>
      </c>
      <c r="AX154" s="15" t="s">
        <v>76</v>
      </c>
      <c r="AY154" s="261" t="s">
        <v>252</v>
      </c>
    </row>
    <row r="155" spans="1:65" s="2" customFormat="1" ht="49.05" customHeight="1">
      <c r="A155" s="40"/>
      <c r="B155" s="41"/>
      <c r="C155" s="216" t="s">
        <v>377</v>
      </c>
      <c r="D155" s="216" t="s">
        <v>254</v>
      </c>
      <c r="E155" s="217" t="s">
        <v>3907</v>
      </c>
      <c r="F155" s="218" t="s">
        <v>3908</v>
      </c>
      <c r="G155" s="219" t="s">
        <v>346</v>
      </c>
      <c r="H155" s="220">
        <v>97.56</v>
      </c>
      <c r="I155" s="221"/>
      <c r="J155" s="222">
        <f>ROUND(I155*H155,2)</f>
        <v>0</v>
      </c>
      <c r="K155" s="218" t="s">
        <v>258</v>
      </c>
      <c r="L155" s="46"/>
      <c r="M155" s="223" t="s">
        <v>19</v>
      </c>
      <c r="N155" s="224" t="s">
        <v>40</v>
      </c>
      <c r="O155" s="86"/>
      <c r="P155" s="225">
        <f>O155*H155</f>
        <v>0</v>
      </c>
      <c r="Q155" s="225">
        <v>0.03465</v>
      </c>
      <c r="R155" s="225">
        <f>Q155*H155</f>
        <v>3.3804540000000003</v>
      </c>
      <c r="S155" s="225">
        <v>0</v>
      </c>
      <c r="T155" s="22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7" t="s">
        <v>90</v>
      </c>
      <c r="AT155" s="227" t="s">
        <v>254</v>
      </c>
      <c r="AU155" s="227" t="s">
        <v>78</v>
      </c>
      <c r="AY155" s="19" t="s">
        <v>252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9" t="s">
        <v>76</v>
      </c>
      <c r="BK155" s="228">
        <f>ROUND(I155*H155,2)</f>
        <v>0</v>
      </c>
      <c r="BL155" s="19" t="s">
        <v>90</v>
      </c>
      <c r="BM155" s="227" t="s">
        <v>477</v>
      </c>
    </row>
    <row r="156" spans="1:65" s="2" customFormat="1" ht="14.4" customHeight="1">
      <c r="A156" s="40"/>
      <c r="B156" s="41"/>
      <c r="C156" s="262" t="s">
        <v>7</v>
      </c>
      <c r="D156" s="262" t="s">
        <v>285</v>
      </c>
      <c r="E156" s="263" t="s">
        <v>3909</v>
      </c>
      <c r="F156" s="264" t="s">
        <v>3910</v>
      </c>
      <c r="G156" s="265" t="s">
        <v>346</v>
      </c>
      <c r="H156" s="266">
        <v>102.438</v>
      </c>
      <c r="I156" s="267"/>
      <c r="J156" s="268">
        <f>ROUND(I156*H156,2)</f>
        <v>0</v>
      </c>
      <c r="K156" s="264" t="s">
        <v>19</v>
      </c>
      <c r="L156" s="269"/>
      <c r="M156" s="270" t="s">
        <v>19</v>
      </c>
      <c r="N156" s="271" t="s">
        <v>40</v>
      </c>
      <c r="O156" s="86"/>
      <c r="P156" s="225">
        <f>O156*H156</f>
        <v>0</v>
      </c>
      <c r="Q156" s="225">
        <v>0.3468</v>
      </c>
      <c r="R156" s="225">
        <f>Q156*H156</f>
        <v>35.525498400000004</v>
      </c>
      <c r="S156" s="225">
        <v>0</v>
      </c>
      <c r="T156" s="22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7" t="s">
        <v>288</v>
      </c>
      <c r="AT156" s="227" t="s">
        <v>285</v>
      </c>
      <c r="AU156" s="227" t="s">
        <v>78</v>
      </c>
      <c r="AY156" s="19" t="s">
        <v>252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9" t="s">
        <v>76</v>
      </c>
      <c r="BK156" s="228">
        <f>ROUND(I156*H156,2)</f>
        <v>0</v>
      </c>
      <c r="BL156" s="19" t="s">
        <v>90</v>
      </c>
      <c r="BM156" s="227" t="s">
        <v>490</v>
      </c>
    </row>
    <row r="157" spans="1:51" s="14" customFormat="1" ht="12">
      <c r="A157" s="14"/>
      <c r="B157" s="240"/>
      <c r="C157" s="241"/>
      <c r="D157" s="231" t="s">
        <v>260</v>
      </c>
      <c r="E157" s="242" t="s">
        <v>19</v>
      </c>
      <c r="F157" s="243" t="s">
        <v>3911</v>
      </c>
      <c r="G157" s="241"/>
      <c r="H157" s="244">
        <v>102.438</v>
      </c>
      <c r="I157" s="245"/>
      <c r="J157" s="241"/>
      <c r="K157" s="241"/>
      <c r="L157" s="246"/>
      <c r="M157" s="247"/>
      <c r="N157" s="248"/>
      <c r="O157" s="248"/>
      <c r="P157" s="248"/>
      <c r="Q157" s="248"/>
      <c r="R157" s="248"/>
      <c r="S157" s="248"/>
      <c r="T157" s="24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0" t="s">
        <v>260</v>
      </c>
      <c r="AU157" s="250" t="s">
        <v>78</v>
      </c>
      <c r="AV157" s="14" t="s">
        <v>78</v>
      </c>
      <c r="AW157" s="14" t="s">
        <v>31</v>
      </c>
      <c r="AX157" s="14" t="s">
        <v>69</v>
      </c>
      <c r="AY157" s="250" t="s">
        <v>252</v>
      </c>
    </row>
    <row r="158" spans="1:51" s="15" customFormat="1" ht="12">
      <c r="A158" s="15"/>
      <c r="B158" s="251"/>
      <c r="C158" s="252"/>
      <c r="D158" s="231" t="s">
        <v>260</v>
      </c>
      <c r="E158" s="253" t="s">
        <v>19</v>
      </c>
      <c r="F158" s="254" t="s">
        <v>265</v>
      </c>
      <c r="G158" s="252"/>
      <c r="H158" s="255">
        <v>102.438</v>
      </c>
      <c r="I158" s="256"/>
      <c r="J158" s="252"/>
      <c r="K158" s="252"/>
      <c r="L158" s="257"/>
      <c r="M158" s="258"/>
      <c r="N158" s="259"/>
      <c r="O158" s="259"/>
      <c r="P158" s="259"/>
      <c r="Q158" s="259"/>
      <c r="R158" s="259"/>
      <c r="S158" s="259"/>
      <c r="T158" s="260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61" t="s">
        <v>260</v>
      </c>
      <c r="AU158" s="261" t="s">
        <v>78</v>
      </c>
      <c r="AV158" s="15" t="s">
        <v>90</v>
      </c>
      <c r="AW158" s="15" t="s">
        <v>31</v>
      </c>
      <c r="AX158" s="15" t="s">
        <v>76</v>
      </c>
      <c r="AY158" s="261" t="s">
        <v>252</v>
      </c>
    </row>
    <row r="159" spans="1:65" s="2" customFormat="1" ht="24.15" customHeight="1">
      <c r="A159" s="40"/>
      <c r="B159" s="41"/>
      <c r="C159" s="216" t="s">
        <v>395</v>
      </c>
      <c r="D159" s="216" t="s">
        <v>254</v>
      </c>
      <c r="E159" s="217" t="s">
        <v>805</v>
      </c>
      <c r="F159" s="218" t="s">
        <v>806</v>
      </c>
      <c r="G159" s="219" t="s">
        <v>300</v>
      </c>
      <c r="H159" s="220">
        <v>79.813</v>
      </c>
      <c r="I159" s="221"/>
      <c r="J159" s="222">
        <f>ROUND(I159*H159,2)</f>
        <v>0</v>
      </c>
      <c r="K159" s="218" t="s">
        <v>258</v>
      </c>
      <c r="L159" s="46"/>
      <c r="M159" s="223" t="s">
        <v>19</v>
      </c>
      <c r="N159" s="224" t="s">
        <v>40</v>
      </c>
      <c r="O159" s="86"/>
      <c r="P159" s="225">
        <f>O159*H159</f>
        <v>0</v>
      </c>
      <c r="Q159" s="225">
        <v>0.00658</v>
      </c>
      <c r="R159" s="225">
        <f>Q159*H159</f>
        <v>0.52516954</v>
      </c>
      <c r="S159" s="225">
        <v>0</v>
      </c>
      <c r="T159" s="22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7" t="s">
        <v>90</v>
      </c>
      <c r="AT159" s="227" t="s">
        <v>254</v>
      </c>
      <c r="AU159" s="227" t="s">
        <v>78</v>
      </c>
      <c r="AY159" s="19" t="s">
        <v>252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9" t="s">
        <v>76</v>
      </c>
      <c r="BK159" s="228">
        <f>ROUND(I159*H159,2)</f>
        <v>0</v>
      </c>
      <c r="BL159" s="19" t="s">
        <v>90</v>
      </c>
      <c r="BM159" s="227" t="s">
        <v>559</v>
      </c>
    </row>
    <row r="160" spans="1:51" s="14" customFormat="1" ht="12">
      <c r="A160" s="14"/>
      <c r="B160" s="240"/>
      <c r="C160" s="241"/>
      <c r="D160" s="231" t="s">
        <v>260</v>
      </c>
      <c r="E160" s="242" t="s">
        <v>19</v>
      </c>
      <c r="F160" s="243" t="s">
        <v>3912</v>
      </c>
      <c r="G160" s="241"/>
      <c r="H160" s="244">
        <v>78.536</v>
      </c>
      <c r="I160" s="245"/>
      <c r="J160" s="241"/>
      <c r="K160" s="241"/>
      <c r="L160" s="246"/>
      <c r="M160" s="247"/>
      <c r="N160" s="248"/>
      <c r="O160" s="248"/>
      <c r="P160" s="248"/>
      <c r="Q160" s="248"/>
      <c r="R160" s="248"/>
      <c r="S160" s="248"/>
      <c r="T160" s="24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0" t="s">
        <v>260</v>
      </c>
      <c r="AU160" s="250" t="s">
        <v>78</v>
      </c>
      <c r="AV160" s="14" t="s">
        <v>78</v>
      </c>
      <c r="AW160" s="14" t="s">
        <v>31</v>
      </c>
      <c r="AX160" s="14" t="s">
        <v>69</v>
      </c>
      <c r="AY160" s="250" t="s">
        <v>252</v>
      </c>
    </row>
    <row r="161" spans="1:51" s="14" customFormat="1" ht="12">
      <c r="A161" s="14"/>
      <c r="B161" s="240"/>
      <c r="C161" s="241"/>
      <c r="D161" s="231" t="s">
        <v>260</v>
      </c>
      <c r="E161" s="242" t="s">
        <v>19</v>
      </c>
      <c r="F161" s="243" t="s">
        <v>3913</v>
      </c>
      <c r="G161" s="241"/>
      <c r="H161" s="244">
        <v>1.277</v>
      </c>
      <c r="I161" s="245"/>
      <c r="J161" s="241"/>
      <c r="K161" s="241"/>
      <c r="L161" s="246"/>
      <c r="M161" s="247"/>
      <c r="N161" s="248"/>
      <c r="O161" s="248"/>
      <c r="P161" s="248"/>
      <c r="Q161" s="248"/>
      <c r="R161" s="248"/>
      <c r="S161" s="248"/>
      <c r="T161" s="24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0" t="s">
        <v>260</v>
      </c>
      <c r="AU161" s="250" t="s">
        <v>78</v>
      </c>
      <c r="AV161" s="14" t="s">
        <v>78</v>
      </c>
      <c r="AW161" s="14" t="s">
        <v>31</v>
      </c>
      <c r="AX161" s="14" t="s">
        <v>69</v>
      </c>
      <c r="AY161" s="250" t="s">
        <v>252</v>
      </c>
    </row>
    <row r="162" spans="1:51" s="15" customFormat="1" ht="12">
      <c r="A162" s="15"/>
      <c r="B162" s="251"/>
      <c r="C162" s="252"/>
      <c r="D162" s="231" t="s">
        <v>260</v>
      </c>
      <c r="E162" s="253" t="s">
        <v>19</v>
      </c>
      <c r="F162" s="254" t="s">
        <v>265</v>
      </c>
      <c r="G162" s="252"/>
      <c r="H162" s="255">
        <v>79.813</v>
      </c>
      <c r="I162" s="256"/>
      <c r="J162" s="252"/>
      <c r="K162" s="252"/>
      <c r="L162" s="257"/>
      <c r="M162" s="258"/>
      <c r="N162" s="259"/>
      <c r="O162" s="259"/>
      <c r="P162" s="259"/>
      <c r="Q162" s="259"/>
      <c r="R162" s="259"/>
      <c r="S162" s="259"/>
      <c r="T162" s="260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1" t="s">
        <v>260</v>
      </c>
      <c r="AU162" s="261" t="s">
        <v>78</v>
      </c>
      <c r="AV162" s="15" t="s">
        <v>90</v>
      </c>
      <c r="AW162" s="15" t="s">
        <v>31</v>
      </c>
      <c r="AX162" s="15" t="s">
        <v>76</v>
      </c>
      <c r="AY162" s="261" t="s">
        <v>252</v>
      </c>
    </row>
    <row r="163" spans="1:65" s="2" customFormat="1" ht="24.15" customHeight="1">
      <c r="A163" s="40"/>
      <c r="B163" s="41"/>
      <c r="C163" s="216" t="s">
        <v>399</v>
      </c>
      <c r="D163" s="216" t="s">
        <v>254</v>
      </c>
      <c r="E163" s="217" t="s">
        <v>811</v>
      </c>
      <c r="F163" s="218" t="s">
        <v>812</v>
      </c>
      <c r="G163" s="219" t="s">
        <v>300</v>
      </c>
      <c r="H163" s="220">
        <v>79.813</v>
      </c>
      <c r="I163" s="221"/>
      <c r="J163" s="222">
        <f>ROUND(I163*H163,2)</f>
        <v>0</v>
      </c>
      <c r="K163" s="218" t="s">
        <v>258</v>
      </c>
      <c r="L163" s="46"/>
      <c r="M163" s="223" t="s">
        <v>19</v>
      </c>
      <c r="N163" s="224" t="s">
        <v>40</v>
      </c>
      <c r="O163" s="86"/>
      <c r="P163" s="225">
        <f>O163*H163</f>
        <v>0</v>
      </c>
      <c r="Q163" s="225">
        <v>0</v>
      </c>
      <c r="R163" s="225">
        <f>Q163*H163</f>
        <v>0</v>
      </c>
      <c r="S163" s="225">
        <v>0</v>
      </c>
      <c r="T163" s="22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7" t="s">
        <v>90</v>
      </c>
      <c r="AT163" s="227" t="s">
        <v>254</v>
      </c>
      <c r="AU163" s="227" t="s">
        <v>78</v>
      </c>
      <c r="AY163" s="19" t="s">
        <v>252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9" t="s">
        <v>76</v>
      </c>
      <c r="BK163" s="228">
        <f>ROUND(I163*H163,2)</f>
        <v>0</v>
      </c>
      <c r="BL163" s="19" t="s">
        <v>90</v>
      </c>
      <c r="BM163" s="227" t="s">
        <v>612</v>
      </c>
    </row>
    <row r="164" spans="1:63" s="12" customFormat="1" ht="22.8" customHeight="1">
      <c r="A164" s="12"/>
      <c r="B164" s="200"/>
      <c r="C164" s="201"/>
      <c r="D164" s="202" t="s">
        <v>68</v>
      </c>
      <c r="E164" s="214" t="s">
        <v>121</v>
      </c>
      <c r="F164" s="214" t="s">
        <v>3914</v>
      </c>
      <c r="G164" s="201"/>
      <c r="H164" s="201"/>
      <c r="I164" s="204"/>
      <c r="J164" s="215">
        <f>BK164</f>
        <v>0</v>
      </c>
      <c r="K164" s="201"/>
      <c r="L164" s="206"/>
      <c r="M164" s="207"/>
      <c r="N164" s="208"/>
      <c r="O164" s="208"/>
      <c r="P164" s="209">
        <f>SUM(P165:P183)</f>
        <v>0</v>
      </c>
      <c r="Q164" s="208"/>
      <c r="R164" s="209">
        <f>SUM(R165:R183)</f>
        <v>215.52142</v>
      </c>
      <c r="S164" s="208"/>
      <c r="T164" s="210">
        <f>SUM(T165:T183)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1" t="s">
        <v>76</v>
      </c>
      <c r="AT164" s="212" t="s">
        <v>68</v>
      </c>
      <c r="AU164" s="212" t="s">
        <v>76</v>
      </c>
      <c r="AY164" s="211" t="s">
        <v>252</v>
      </c>
      <c r="BK164" s="213">
        <f>SUM(BK165:BK183)</f>
        <v>0</v>
      </c>
    </row>
    <row r="165" spans="1:65" s="2" customFormat="1" ht="24.15" customHeight="1">
      <c r="A165" s="40"/>
      <c r="B165" s="41"/>
      <c r="C165" s="216" t="s">
        <v>404</v>
      </c>
      <c r="D165" s="216" t="s">
        <v>254</v>
      </c>
      <c r="E165" s="217" t="s">
        <v>3915</v>
      </c>
      <c r="F165" s="218" t="s">
        <v>3916</v>
      </c>
      <c r="G165" s="219" t="s">
        <v>300</v>
      </c>
      <c r="H165" s="220">
        <v>634</v>
      </c>
      <c r="I165" s="221"/>
      <c r="J165" s="222">
        <f>ROUND(I165*H165,2)</f>
        <v>0</v>
      </c>
      <c r="K165" s="218" t="s">
        <v>258</v>
      </c>
      <c r="L165" s="46"/>
      <c r="M165" s="223" t="s">
        <v>19</v>
      </c>
      <c r="N165" s="224" t="s">
        <v>40</v>
      </c>
      <c r="O165" s="86"/>
      <c r="P165" s="225">
        <f>O165*H165</f>
        <v>0</v>
      </c>
      <c r="Q165" s="225">
        <v>0</v>
      </c>
      <c r="R165" s="225">
        <f>Q165*H165</f>
        <v>0</v>
      </c>
      <c r="S165" s="225">
        <v>0</v>
      </c>
      <c r="T165" s="22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7" t="s">
        <v>90</v>
      </c>
      <c r="AT165" s="227" t="s">
        <v>254</v>
      </c>
      <c r="AU165" s="227" t="s">
        <v>78</v>
      </c>
      <c r="AY165" s="19" t="s">
        <v>252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9" t="s">
        <v>76</v>
      </c>
      <c r="BK165" s="228">
        <f>ROUND(I165*H165,2)</f>
        <v>0</v>
      </c>
      <c r="BL165" s="19" t="s">
        <v>90</v>
      </c>
      <c r="BM165" s="227" t="s">
        <v>622</v>
      </c>
    </row>
    <row r="166" spans="1:51" s="13" customFormat="1" ht="12">
      <c r="A166" s="13"/>
      <c r="B166" s="229"/>
      <c r="C166" s="230"/>
      <c r="D166" s="231" t="s">
        <v>260</v>
      </c>
      <c r="E166" s="232" t="s">
        <v>19</v>
      </c>
      <c r="F166" s="233" t="s">
        <v>3917</v>
      </c>
      <c r="G166" s="230"/>
      <c r="H166" s="232" t="s">
        <v>19</v>
      </c>
      <c r="I166" s="234"/>
      <c r="J166" s="230"/>
      <c r="K166" s="230"/>
      <c r="L166" s="235"/>
      <c r="M166" s="236"/>
      <c r="N166" s="237"/>
      <c r="O166" s="237"/>
      <c r="P166" s="237"/>
      <c r="Q166" s="237"/>
      <c r="R166" s="237"/>
      <c r="S166" s="237"/>
      <c r="T166" s="23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9" t="s">
        <v>260</v>
      </c>
      <c r="AU166" s="239" t="s">
        <v>78</v>
      </c>
      <c r="AV166" s="13" t="s">
        <v>76</v>
      </c>
      <c r="AW166" s="13" t="s">
        <v>31</v>
      </c>
      <c r="AX166" s="13" t="s">
        <v>69</v>
      </c>
      <c r="AY166" s="239" t="s">
        <v>252</v>
      </c>
    </row>
    <row r="167" spans="1:51" s="14" customFormat="1" ht="12">
      <c r="A167" s="14"/>
      <c r="B167" s="240"/>
      <c r="C167" s="241"/>
      <c r="D167" s="231" t="s">
        <v>260</v>
      </c>
      <c r="E167" s="242" t="s">
        <v>19</v>
      </c>
      <c r="F167" s="243" t="s">
        <v>3918</v>
      </c>
      <c r="G167" s="241"/>
      <c r="H167" s="244">
        <v>634</v>
      </c>
      <c r="I167" s="245"/>
      <c r="J167" s="241"/>
      <c r="K167" s="241"/>
      <c r="L167" s="246"/>
      <c r="M167" s="247"/>
      <c r="N167" s="248"/>
      <c r="O167" s="248"/>
      <c r="P167" s="248"/>
      <c r="Q167" s="248"/>
      <c r="R167" s="248"/>
      <c r="S167" s="248"/>
      <c r="T167" s="24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0" t="s">
        <v>260</v>
      </c>
      <c r="AU167" s="250" t="s">
        <v>78</v>
      </c>
      <c r="AV167" s="14" t="s">
        <v>78</v>
      </c>
      <c r="AW167" s="14" t="s">
        <v>31</v>
      </c>
      <c r="AX167" s="14" t="s">
        <v>69</v>
      </c>
      <c r="AY167" s="250" t="s">
        <v>252</v>
      </c>
    </row>
    <row r="168" spans="1:51" s="15" customFormat="1" ht="12">
      <c r="A168" s="15"/>
      <c r="B168" s="251"/>
      <c r="C168" s="252"/>
      <c r="D168" s="231" t="s">
        <v>260</v>
      </c>
      <c r="E168" s="253" t="s">
        <v>19</v>
      </c>
      <c r="F168" s="254" t="s">
        <v>265</v>
      </c>
      <c r="G168" s="252"/>
      <c r="H168" s="255">
        <v>634</v>
      </c>
      <c r="I168" s="256"/>
      <c r="J168" s="252"/>
      <c r="K168" s="252"/>
      <c r="L168" s="257"/>
      <c r="M168" s="258"/>
      <c r="N168" s="259"/>
      <c r="O168" s="259"/>
      <c r="P168" s="259"/>
      <c r="Q168" s="259"/>
      <c r="R168" s="259"/>
      <c r="S168" s="259"/>
      <c r="T168" s="260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1" t="s">
        <v>260</v>
      </c>
      <c r="AU168" s="261" t="s">
        <v>78</v>
      </c>
      <c r="AV168" s="15" t="s">
        <v>90</v>
      </c>
      <c r="AW168" s="15" t="s">
        <v>31</v>
      </c>
      <c r="AX168" s="15" t="s">
        <v>76</v>
      </c>
      <c r="AY168" s="261" t="s">
        <v>252</v>
      </c>
    </row>
    <row r="169" spans="1:65" s="2" customFormat="1" ht="49.05" customHeight="1">
      <c r="A169" s="40"/>
      <c r="B169" s="41"/>
      <c r="C169" s="216" t="s">
        <v>410</v>
      </c>
      <c r="D169" s="216" t="s">
        <v>254</v>
      </c>
      <c r="E169" s="217" t="s">
        <v>3919</v>
      </c>
      <c r="F169" s="218" t="s">
        <v>3920</v>
      </c>
      <c r="G169" s="219" t="s">
        <v>300</v>
      </c>
      <c r="H169" s="220">
        <v>409</v>
      </c>
      <c r="I169" s="221"/>
      <c r="J169" s="222">
        <f>ROUND(I169*H169,2)</f>
        <v>0</v>
      </c>
      <c r="K169" s="218" t="s">
        <v>258</v>
      </c>
      <c r="L169" s="46"/>
      <c r="M169" s="223" t="s">
        <v>19</v>
      </c>
      <c r="N169" s="224" t="s">
        <v>40</v>
      </c>
      <c r="O169" s="86"/>
      <c r="P169" s="225">
        <f>O169*H169</f>
        <v>0</v>
      </c>
      <c r="Q169" s="225">
        <v>0.1837</v>
      </c>
      <c r="R169" s="225">
        <f>Q169*H169</f>
        <v>75.1333</v>
      </c>
      <c r="S169" s="225">
        <v>0</v>
      </c>
      <c r="T169" s="22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7" t="s">
        <v>90</v>
      </c>
      <c r="AT169" s="227" t="s">
        <v>254</v>
      </c>
      <c r="AU169" s="227" t="s">
        <v>78</v>
      </c>
      <c r="AY169" s="19" t="s">
        <v>252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9" t="s">
        <v>76</v>
      </c>
      <c r="BK169" s="228">
        <f>ROUND(I169*H169,2)</f>
        <v>0</v>
      </c>
      <c r="BL169" s="19" t="s">
        <v>90</v>
      </c>
      <c r="BM169" s="227" t="s">
        <v>631</v>
      </c>
    </row>
    <row r="170" spans="1:51" s="14" customFormat="1" ht="12">
      <c r="A170" s="14"/>
      <c r="B170" s="240"/>
      <c r="C170" s="241"/>
      <c r="D170" s="231" t="s">
        <v>260</v>
      </c>
      <c r="E170" s="242" t="s">
        <v>19</v>
      </c>
      <c r="F170" s="243" t="s">
        <v>3921</v>
      </c>
      <c r="G170" s="241"/>
      <c r="H170" s="244">
        <v>409</v>
      </c>
      <c r="I170" s="245"/>
      <c r="J170" s="241"/>
      <c r="K170" s="241"/>
      <c r="L170" s="246"/>
      <c r="M170" s="247"/>
      <c r="N170" s="248"/>
      <c r="O170" s="248"/>
      <c r="P170" s="248"/>
      <c r="Q170" s="248"/>
      <c r="R170" s="248"/>
      <c r="S170" s="248"/>
      <c r="T170" s="24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0" t="s">
        <v>260</v>
      </c>
      <c r="AU170" s="250" t="s">
        <v>78</v>
      </c>
      <c r="AV170" s="14" t="s">
        <v>78</v>
      </c>
      <c r="AW170" s="14" t="s">
        <v>31</v>
      </c>
      <c r="AX170" s="14" t="s">
        <v>69</v>
      </c>
      <c r="AY170" s="250" t="s">
        <v>252</v>
      </c>
    </row>
    <row r="171" spans="1:51" s="15" customFormat="1" ht="12">
      <c r="A171" s="15"/>
      <c r="B171" s="251"/>
      <c r="C171" s="252"/>
      <c r="D171" s="231" t="s">
        <v>260</v>
      </c>
      <c r="E171" s="253" t="s">
        <v>19</v>
      </c>
      <c r="F171" s="254" t="s">
        <v>265</v>
      </c>
      <c r="G171" s="252"/>
      <c r="H171" s="255">
        <v>409</v>
      </c>
      <c r="I171" s="256"/>
      <c r="J171" s="252"/>
      <c r="K171" s="252"/>
      <c r="L171" s="257"/>
      <c r="M171" s="258"/>
      <c r="N171" s="259"/>
      <c r="O171" s="259"/>
      <c r="P171" s="259"/>
      <c r="Q171" s="259"/>
      <c r="R171" s="259"/>
      <c r="S171" s="259"/>
      <c r="T171" s="260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61" t="s">
        <v>260</v>
      </c>
      <c r="AU171" s="261" t="s">
        <v>78</v>
      </c>
      <c r="AV171" s="15" t="s">
        <v>90</v>
      </c>
      <c r="AW171" s="15" t="s">
        <v>31</v>
      </c>
      <c r="AX171" s="15" t="s">
        <v>76</v>
      </c>
      <c r="AY171" s="261" t="s">
        <v>252</v>
      </c>
    </row>
    <row r="172" spans="1:65" s="2" customFormat="1" ht="14.4" customHeight="1">
      <c r="A172" s="40"/>
      <c r="B172" s="41"/>
      <c r="C172" s="262" t="s">
        <v>417</v>
      </c>
      <c r="D172" s="262" t="s">
        <v>285</v>
      </c>
      <c r="E172" s="263" t="s">
        <v>3922</v>
      </c>
      <c r="F172" s="264" t="s">
        <v>3923</v>
      </c>
      <c r="G172" s="265" t="s">
        <v>300</v>
      </c>
      <c r="H172" s="266">
        <v>354.96</v>
      </c>
      <c r="I172" s="267"/>
      <c r="J172" s="268">
        <f>ROUND(I172*H172,2)</f>
        <v>0</v>
      </c>
      <c r="K172" s="264" t="s">
        <v>19</v>
      </c>
      <c r="L172" s="269"/>
      <c r="M172" s="270" t="s">
        <v>19</v>
      </c>
      <c r="N172" s="271" t="s">
        <v>40</v>
      </c>
      <c r="O172" s="86"/>
      <c r="P172" s="225">
        <f>O172*H172</f>
        <v>0</v>
      </c>
      <c r="Q172" s="225">
        <v>0.118</v>
      </c>
      <c r="R172" s="225">
        <f>Q172*H172</f>
        <v>41.885279999999995</v>
      </c>
      <c r="S172" s="225">
        <v>0</v>
      </c>
      <c r="T172" s="22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7" t="s">
        <v>288</v>
      </c>
      <c r="AT172" s="227" t="s">
        <v>285</v>
      </c>
      <c r="AU172" s="227" t="s">
        <v>78</v>
      </c>
      <c r="AY172" s="19" t="s">
        <v>252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9" t="s">
        <v>76</v>
      </c>
      <c r="BK172" s="228">
        <f>ROUND(I172*H172,2)</f>
        <v>0</v>
      </c>
      <c r="BL172" s="19" t="s">
        <v>90</v>
      </c>
      <c r="BM172" s="227" t="s">
        <v>666</v>
      </c>
    </row>
    <row r="173" spans="1:51" s="14" customFormat="1" ht="12">
      <c r="A173" s="14"/>
      <c r="B173" s="240"/>
      <c r="C173" s="241"/>
      <c r="D173" s="231" t="s">
        <v>260</v>
      </c>
      <c r="E173" s="242" t="s">
        <v>19</v>
      </c>
      <c r="F173" s="243" t="s">
        <v>3924</v>
      </c>
      <c r="G173" s="241"/>
      <c r="H173" s="244">
        <v>354.96</v>
      </c>
      <c r="I173" s="245"/>
      <c r="J173" s="241"/>
      <c r="K173" s="241"/>
      <c r="L173" s="246"/>
      <c r="M173" s="247"/>
      <c r="N173" s="248"/>
      <c r="O173" s="248"/>
      <c r="P173" s="248"/>
      <c r="Q173" s="248"/>
      <c r="R173" s="248"/>
      <c r="S173" s="248"/>
      <c r="T173" s="24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0" t="s">
        <v>260</v>
      </c>
      <c r="AU173" s="250" t="s">
        <v>78</v>
      </c>
      <c r="AV173" s="14" t="s">
        <v>78</v>
      </c>
      <c r="AW173" s="14" t="s">
        <v>31</v>
      </c>
      <c r="AX173" s="14" t="s">
        <v>69</v>
      </c>
      <c r="AY173" s="250" t="s">
        <v>252</v>
      </c>
    </row>
    <row r="174" spans="1:51" s="15" customFormat="1" ht="12">
      <c r="A174" s="15"/>
      <c r="B174" s="251"/>
      <c r="C174" s="252"/>
      <c r="D174" s="231" t="s">
        <v>260</v>
      </c>
      <c r="E174" s="253" t="s">
        <v>19</v>
      </c>
      <c r="F174" s="254" t="s">
        <v>265</v>
      </c>
      <c r="G174" s="252"/>
      <c r="H174" s="255">
        <v>354.96</v>
      </c>
      <c r="I174" s="256"/>
      <c r="J174" s="252"/>
      <c r="K174" s="252"/>
      <c r="L174" s="257"/>
      <c r="M174" s="258"/>
      <c r="N174" s="259"/>
      <c r="O174" s="259"/>
      <c r="P174" s="259"/>
      <c r="Q174" s="259"/>
      <c r="R174" s="259"/>
      <c r="S174" s="259"/>
      <c r="T174" s="260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1" t="s">
        <v>260</v>
      </c>
      <c r="AU174" s="261" t="s">
        <v>78</v>
      </c>
      <c r="AV174" s="15" t="s">
        <v>90</v>
      </c>
      <c r="AW174" s="15" t="s">
        <v>31</v>
      </c>
      <c r="AX174" s="15" t="s">
        <v>76</v>
      </c>
      <c r="AY174" s="261" t="s">
        <v>252</v>
      </c>
    </row>
    <row r="175" spans="1:65" s="2" customFormat="1" ht="14.4" customHeight="1">
      <c r="A175" s="40"/>
      <c r="B175" s="41"/>
      <c r="C175" s="262" t="s">
        <v>421</v>
      </c>
      <c r="D175" s="262" t="s">
        <v>285</v>
      </c>
      <c r="E175" s="263" t="s">
        <v>3925</v>
      </c>
      <c r="F175" s="264" t="s">
        <v>3926</v>
      </c>
      <c r="G175" s="265" t="s">
        <v>300</v>
      </c>
      <c r="H175" s="266">
        <v>62.22</v>
      </c>
      <c r="I175" s="267"/>
      <c r="J175" s="268">
        <f>ROUND(I175*H175,2)</f>
        <v>0</v>
      </c>
      <c r="K175" s="264" t="s">
        <v>19</v>
      </c>
      <c r="L175" s="269"/>
      <c r="M175" s="270" t="s">
        <v>19</v>
      </c>
      <c r="N175" s="271" t="s">
        <v>40</v>
      </c>
      <c r="O175" s="86"/>
      <c r="P175" s="225">
        <f>O175*H175</f>
        <v>0</v>
      </c>
      <c r="Q175" s="225">
        <v>0.222</v>
      </c>
      <c r="R175" s="225">
        <f>Q175*H175</f>
        <v>13.81284</v>
      </c>
      <c r="S175" s="225">
        <v>0</v>
      </c>
      <c r="T175" s="22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7" t="s">
        <v>288</v>
      </c>
      <c r="AT175" s="227" t="s">
        <v>285</v>
      </c>
      <c r="AU175" s="227" t="s">
        <v>78</v>
      </c>
      <c r="AY175" s="19" t="s">
        <v>252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9" t="s">
        <v>76</v>
      </c>
      <c r="BK175" s="228">
        <f>ROUND(I175*H175,2)</f>
        <v>0</v>
      </c>
      <c r="BL175" s="19" t="s">
        <v>90</v>
      </c>
      <c r="BM175" s="227" t="s">
        <v>675</v>
      </c>
    </row>
    <row r="176" spans="1:51" s="14" customFormat="1" ht="12">
      <c r="A176" s="14"/>
      <c r="B176" s="240"/>
      <c r="C176" s="241"/>
      <c r="D176" s="231" t="s">
        <v>260</v>
      </c>
      <c r="E176" s="242" t="s">
        <v>19</v>
      </c>
      <c r="F176" s="243" t="s">
        <v>3927</v>
      </c>
      <c r="G176" s="241"/>
      <c r="H176" s="244">
        <v>62.22</v>
      </c>
      <c r="I176" s="245"/>
      <c r="J176" s="241"/>
      <c r="K176" s="241"/>
      <c r="L176" s="246"/>
      <c r="M176" s="247"/>
      <c r="N176" s="248"/>
      <c r="O176" s="248"/>
      <c r="P176" s="248"/>
      <c r="Q176" s="248"/>
      <c r="R176" s="248"/>
      <c r="S176" s="248"/>
      <c r="T176" s="249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0" t="s">
        <v>260</v>
      </c>
      <c r="AU176" s="250" t="s">
        <v>78</v>
      </c>
      <c r="AV176" s="14" t="s">
        <v>78</v>
      </c>
      <c r="AW176" s="14" t="s">
        <v>31</v>
      </c>
      <c r="AX176" s="14" t="s">
        <v>69</v>
      </c>
      <c r="AY176" s="250" t="s">
        <v>252</v>
      </c>
    </row>
    <row r="177" spans="1:51" s="15" customFormat="1" ht="12">
      <c r="A177" s="15"/>
      <c r="B177" s="251"/>
      <c r="C177" s="252"/>
      <c r="D177" s="231" t="s">
        <v>260</v>
      </c>
      <c r="E177" s="253" t="s">
        <v>19</v>
      </c>
      <c r="F177" s="254" t="s">
        <v>265</v>
      </c>
      <c r="G177" s="252"/>
      <c r="H177" s="255">
        <v>62.22</v>
      </c>
      <c r="I177" s="256"/>
      <c r="J177" s="252"/>
      <c r="K177" s="252"/>
      <c r="L177" s="257"/>
      <c r="M177" s="258"/>
      <c r="N177" s="259"/>
      <c r="O177" s="259"/>
      <c r="P177" s="259"/>
      <c r="Q177" s="259"/>
      <c r="R177" s="259"/>
      <c r="S177" s="259"/>
      <c r="T177" s="260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61" t="s">
        <v>260</v>
      </c>
      <c r="AU177" s="261" t="s">
        <v>78</v>
      </c>
      <c r="AV177" s="15" t="s">
        <v>90</v>
      </c>
      <c r="AW177" s="15" t="s">
        <v>31</v>
      </c>
      <c r="AX177" s="15" t="s">
        <v>76</v>
      </c>
      <c r="AY177" s="261" t="s">
        <v>252</v>
      </c>
    </row>
    <row r="178" spans="1:65" s="2" customFormat="1" ht="76.35" customHeight="1">
      <c r="A178" s="40"/>
      <c r="B178" s="41"/>
      <c r="C178" s="216" t="s">
        <v>425</v>
      </c>
      <c r="D178" s="216" t="s">
        <v>254</v>
      </c>
      <c r="E178" s="217" t="s">
        <v>3928</v>
      </c>
      <c r="F178" s="218" t="s">
        <v>3929</v>
      </c>
      <c r="G178" s="219" t="s">
        <v>300</v>
      </c>
      <c r="H178" s="220">
        <v>225</v>
      </c>
      <c r="I178" s="221"/>
      <c r="J178" s="222">
        <f>ROUND(I178*H178,2)</f>
        <v>0</v>
      </c>
      <c r="K178" s="218" t="s">
        <v>258</v>
      </c>
      <c r="L178" s="46"/>
      <c r="M178" s="223" t="s">
        <v>19</v>
      </c>
      <c r="N178" s="224" t="s">
        <v>40</v>
      </c>
      <c r="O178" s="86"/>
      <c r="P178" s="225">
        <f>O178*H178</f>
        <v>0</v>
      </c>
      <c r="Q178" s="225">
        <v>0.101</v>
      </c>
      <c r="R178" s="225">
        <f>Q178*H178</f>
        <v>22.725</v>
      </c>
      <c r="S178" s="225">
        <v>0</v>
      </c>
      <c r="T178" s="22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7" t="s">
        <v>90</v>
      </c>
      <c r="AT178" s="227" t="s">
        <v>254</v>
      </c>
      <c r="AU178" s="227" t="s">
        <v>78</v>
      </c>
      <c r="AY178" s="19" t="s">
        <v>252</v>
      </c>
      <c r="BE178" s="228">
        <f>IF(N178="základní",J178,0)</f>
        <v>0</v>
      </c>
      <c r="BF178" s="228">
        <f>IF(N178="snížená",J178,0)</f>
        <v>0</v>
      </c>
      <c r="BG178" s="228">
        <f>IF(N178="zákl. přenesená",J178,0)</f>
        <v>0</v>
      </c>
      <c r="BH178" s="228">
        <f>IF(N178="sníž. přenesená",J178,0)</f>
        <v>0</v>
      </c>
      <c r="BI178" s="228">
        <f>IF(N178="nulová",J178,0)</f>
        <v>0</v>
      </c>
      <c r="BJ178" s="19" t="s">
        <v>76</v>
      </c>
      <c r="BK178" s="228">
        <f>ROUND(I178*H178,2)</f>
        <v>0</v>
      </c>
      <c r="BL178" s="19" t="s">
        <v>90</v>
      </c>
      <c r="BM178" s="227" t="s">
        <v>692</v>
      </c>
    </row>
    <row r="179" spans="1:51" s="14" customFormat="1" ht="12">
      <c r="A179" s="14"/>
      <c r="B179" s="240"/>
      <c r="C179" s="241"/>
      <c r="D179" s="231" t="s">
        <v>260</v>
      </c>
      <c r="E179" s="242" t="s">
        <v>19</v>
      </c>
      <c r="F179" s="243" t="s">
        <v>3930</v>
      </c>
      <c r="G179" s="241"/>
      <c r="H179" s="244">
        <v>225</v>
      </c>
      <c r="I179" s="245"/>
      <c r="J179" s="241"/>
      <c r="K179" s="241"/>
      <c r="L179" s="246"/>
      <c r="M179" s="247"/>
      <c r="N179" s="248"/>
      <c r="O179" s="248"/>
      <c r="P179" s="248"/>
      <c r="Q179" s="248"/>
      <c r="R179" s="248"/>
      <c r="S179" s="248"/>
      <c r="T179" s="24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0" t="s">
        <v>260</v>
      </c>
      <c r="AU179" s="250" t="s">
        <v>78</v>
      </c>
      <c r="AV179" s="14" t="s">
        <v>78</v>
      </c>
      <c r="AW179" s="14" t="s">
        <v>31</v>
      </c>
      <c r="AX179" s="14" t="s">
        <v>69</v>
      </c>
      <c r="AY179" s="250" t="s">
        <v>252</v>
      </c>
    </row>
    <row r="180" spans="1:51" s="15" customFormat="1" ht="12">
      <c r="A180" s="15"/>
      <c r="B180" s="251"/>
      <c r="C180" s="252"/>
      <c r="D180" s="231" t="s">
        <v>260</v>
      </c>
      <c r="E180" s="253" t="s">
        <v>19</v>
      </c>
      <c r="F180" s="254" t="s">
        <v>265</v>
      </c>
      <c r="G180" s="252"/>
      <c r="H180" s="255">
        <v>225</v>
      </c>
      <c r="I180" s="256"/>
      <c r="J180" s="252"/>
      <c r="K180" s="252"/>
      <c r="L180" s="257"/>
      <c r="M180" s="258"/>
      <c r="N180" s="259"/>
      <c r="O180" s="259"/>
      <c r="P180" s="259"/>
      <c r="Q180" s="259"/>
      <c r="R180" s="259"/>
      <c r="S180" s="259"/>
      <c r="T180" s="260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1" t="s">
        <v>260</v>
      </c>
      <c r="AU180" s="261" t="s">
        <v>78</v>
      </c>
      <c r="AV180" s="15" t="s">
        <v>90</v>
      </c>
      <c r="AW180" s="15" t="s">
        <v>31</v>
      </c>
      <c r="AX180" s="15" t="s">
        <v>76</v>
      </c>
      <c r="AY180" s="261" t="s">
        <v>252</v>
      </c>
    </row>
    <row r="181" spans="1:65" s="2" customFormat="1" ht="24.15" customHeight="1">
      <c r="A181" s="40"/>
      <c r="B181" s="41"/>
      <c r="C181" s="262" t="s">
        <v>429</v>
      </c>
      <c r="D181" s="262" t="s">
        <v>285</v>
      </c>
      <c r="E181" s="263" t="s">
        <v>3931</v>
      </c>
      <c r="F181" s="264" t="s">
        <v>3932</v>
      </c>
      <c r="G181" s="265" t="s">
        <v>300</v>
      </c>
      <c r="H181" s="266">
        <v>229.5</v>
      </c>
      <c r="I181" s="267"/>
      <c r="J181" s="268">
        <f>ROUND(I181*H181,2)</f>
        <v>0</v>
      </c>
      <c r="K181" s="264" t="s">
        <v>19</v>
      </c>
      <c r="L181" s="269"/>
      <c r="M181" s="270" t="s">
        <v>19</v>
      </c>
      <c r="N181" s="271" t="s">
        <v>40</v>
      </c>
      <c r="O181" s="86"/>
      <c r="P181" s="225">
        <f>O181*H181</f>
        <v>0</v>
      </c>
      <c r="Q181" s="225">
        <v>0.27</v>
      </c>
      <c r="R181" s="225">
        <f>Q181*H181</f>
        <v>61.965</v>
      </c>
      <c r="S181" s="225">
        <v>0</v>
      </c>
      <c r="T181" s="22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7" t="s">
        <v>288</v>
      </c>
      <c r="AT181" s="227" t="s">
        <v>285</v>
      </c>
      <c r="AU181" s="227" t="s">
        <v>78</v>
      </c>
      <c r="AY181" s="19" t="s">
        <v>252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9" t="s">
        <v>76</v>
      </c>
      <c r="BK181" s="228">
        <f>ROUND(I181*H181,2)</f>
        <v>0</v>
      </c>
      <c r="BL181" s="19" t="s">
        <v>90</v>
      </c>
      <c r="BM181" s="227" t="s">
        <v>705</v>
      </c>
    </row>
    <row r="182" spans="1:51" s="14" customFormat="1" ht="12">
      <c r="A182" s="14"/>
      <c r="B182" s="240"/>
      <c r="C182" s="241"/>
      <c r="D182" s="231" t="s">
        <v>260</v>
      </c>
      <c r="E182" s="242" t="s">
        <v>19</v>
      </c>
      <c r="F182" s="243" t="s">
        <v>3933</v>
      </c>
      <c r="G182" s="241"/>
      <c r="H182" s="244">
        <v>229.5</v>
      </c>
      <c r="I182" s="245"/>
      <c r="J182" s="241"/>
      <c r="K182" s="241"/>
      <c r="L182" s="246"/>
      <c r="M182" s="247"/>
      <c r="N182" s="248"/>
      <c r="O182" s="248"/>
      <c r="P182" s="248"/>
      <c r="Q182" s="248"/>
      <c r="R182" s="248"/>
      <c r="S182" s="248"/>
      <c r="T182" s="24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0" t="s">
        <v>260</v>
      </c>
      <c r="AU182" s="250" t="s">
        <v>78</v>
      </c>
      <c r="AV182" s="14" t="s">
        <v>78</v>
      </c>
      <c r="AW182" s="14" t="s">
        <v>31</v>
      </c>
      <c r="AX182" s="14" t="s">
        <v>69</v>
      </c>
      <c r="AY182" s="250" t="s">
        <v>252</v>
      </c>
    </row>
    <row r="183" spans="1:51" s="15" customFormat="1" ht="12">
      <c r="A183" s="15"/>
      <c r="B183" s="251"/>
      <c r="C183" s="252"/>
      <c r="D183" s="231" t="s">
        <v>260</v>
      </c>
      <c r="E183" s="253" t="s">
        <v>19</v>
      </c>
      <c r="F183" s="254" t="s">
        <v>265</v>
      </c>
      <c r="G183" s="252"/>
      <c r="H183" s="255">
        <v>229.5</v>
      </c>
      <c r="I183" s="256"/>
      <c r="J183" s="252"/>
      <c r="K183" s="252"/>
      <c r="L183" s="257"/>
      <c r="M183" s="258"/>
      <c r="N183" s="259"/>
      <c r="O183" s="259"/>
      <c r="P183" s="259"/>
      <c r="Q183" s="259"/>
      <c r="R183" s="259"/>
      <c r="S183" s="259"/>
      <c r="T183" s="260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1" t="s">
        <v>260</v>
      </c>
      <c r="AU183" s="261" t="s">
        <v>78</v>
      </c>
      <c r="AV183" s="15" t="s">
        <v>90</v>
      </c>
      <c r="AW183" s="15" t="s">
        <v>31</v>
      </c>
      <c r="AX183" s="15" t="s">
        <v>76</v>
      </c>
      <c r="AY183" s="261" t="s">
        <v>252</v>
      </c>
    </row>
    <row r="184" spans="1:63" s="12" customFormat="1" ht="22.8" customHeight="1">
      <c r="A184" s="12"/>
      <c r="B184" s="200"/>
      <c r="C184" s="201"/>
      <c r="D184" s="202" t="s">
        <v>68</v>
      </c>
      <c r="E184" s="214" t="s">
        <v>288</v>
      </c>
      <c r="F184" s="214" t="s">
        <v>3934</v>
      </c>
      <c r="G184" s="201"/>
      <c r="H184" s="201"/>
      <c r="I184" s="204"/>
      <c r="J184" s="215">
        <f>BK184</f>
        <v>0</v>
      </c>
      <c r="K184" s="201"/>
      <c r="L184" s="206"/>
      <c r="M184" s="207"/>
      <c r="N184" s="208"/>
      <c r="O184" s="208"/>
      <c r="P184" s="209">
        <f>SUM(P185:P187)</f>
        <v>0</v>
      </c>
      <c r="Q184" s="208"/>
      <c r="R184" s="209">
        <f>SUM(R185:R187)</f>
        <v>0</v>
      </c>
      <c r="S184" s="208"/>
      <c r="T184" s="210">
        <f>SUM(T185:T187)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1" t="s">
        <v>76</v>
      </c>
      <c r="AT184" s="212" t="s">
        <v>68</v>
      </c>
      <c r="AU184" s="212" t="s">
        <v>76</v>
      </c>
      <c r="AY184" s="211" t="s">
        <v>252</v>
      </c>
      <c r="BK184" s="213">
        <f>SUM(BK185:BK187)</f>
        <v>0</v>
      </c>
    </row>
    <row r="185" spans="1:65" s="2" customFormat="1" ht="24.15" customHeight="1">
      <c r="A185" s="40"/>
      <c r="B185" s="41"/>
      <c r="C185" s="216" t="s">
        <v>433</v>
      </c>
      <c r="D185" s="216" t="s">
        <v>254</v>
      </c>
      <c r="E185" s="217" t="s">
        <v>3935</v>
      </c>
      <c r="F185" s="218" t="s">
        <v>3936</v>
      </c>
      <c r="G185" s="219" t="s">
        <v>257</v>
      </c>
      <c r="H185" s="220">
        <v>3</v>
      </c>
      <c r="I185" s="221"/>
      <c r="J185" s="222">
        <f>ROUND(I185*H185,2)</f>
        <v>0</v>
      </c>
      <c r="K185" s="218" t="s">
        <v>258</v>
      </c>
      <c r="L185" s="46"/>
      <c r="M185" s="223" t="s">
        <v>19</v>
      </c>
      <c r="N185" s="224" t="s">
        <v>40</v>
      </c>
      <c r="O185" s="86"/>
      <c r="P185" s="225">
        <f>O185*H185</f>
        <v>0</v>
      </c>
      <c r="Q185" s="225">
        <v>0</v>
      </c>
      <c r="R185" s="225">
        <f>Q185*H185</f>
        <v>0</v>
      </c>
      <c r="S185" s="225">
        <v>0</v>
      </c>
      <c r="T185" s="22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7" t="s">
        <v>90</v>
      </c>
      <c r="AT185" s="227" t="s">
        <v>254</v>
      </c>
      <c r="AU185" s="227" t="s">
        <v>78</v>
      </c>
      <c r="AY185" s="19" t="s">
        <v>252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9" t="s">
        <v>76</v>
      </c>
      <c r="BK185" s="228">
        <f>ROUND(I185*H185,2)</f>
        <v>0</v>
      </c>
      <c r="BL185" s="19" t="s">
        <v>90</v>
      </c>
      <c r="BM185" s="227" t="s">
        <v>757</v>
      </c>
    </row>
    <row r="186" spans="1:51" s="14" customFormat="1" ht="12">
      <c r="A186" s="14"/>
      <c r="B186" s="240"/>
      <c r="C186" s="241"/>
      <c r="D186" s="231" t="s">
        <v>260</v>
      </c>
      <c r="E186" s="242" t="s">
        <v>19</v>
      </c>
      <c r="F186" s="243" t="s">
        <v>3937</v>
      </c>
      <c r="G186" s="241"/>
      <c r="H186" s="244">
        <v>3</v>
      </c>
      <c r="I186" s="245"/>
      <c r="J186" s="241"/>
      <c r="K186" s="241"/>
      <c r="L186" s="246"/>
      <c r="M186" s="247"/>
      <c r="N186" s="248"/>
      <c r="O186" s="248"/>
      <c r="P186" s="248"/>
      <c r="Q186" s="248"/>
      <c r="R186" s="248"/>
      <c r="S186" s="248"/>
      <c r="T186" s="249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0" t="s">
        <v>260</v>
      </c>
      <c r="AU186" s="250" t="s">
        <v>78</v>
      </c>
      <c r="AV186" s="14" t="s">
        <v>78</v>
      </c>
      <c r="AW186" s="14" t="s">
        <v>31</v>
      </c>
      <c r="AX186" s="14" t="s">
        <v>69</v>
      </c>
      <c r="AY186" s="250" t="s">
        <v>252</v>
      </c>
    </row>
    <row r="187" spans="1:51" s="15" customFormat="1" ht="12">
      <c r="A187" s="15"/>
      <c r="B187" s="251"/>
      <c r="C187" s="252"/>
      <c r="D187" s="231" t="s">
        <v>260</v>
      </c>
      <c r="E187" s="253" t="s">
        <v>19</v>
      </c>
      <c r="F187" s="254" t="s">
        <v>265</v>
      </c>
      <c r="G187" s="252"/>
      <c r="H187" s="255">
        <v>3</v>
      </c>
      <c r="I187" s="256"/>
      <c r="J187" s="252"/>
      <c r="K187" s="252"/>
      <c r="L187" s="257"/>
      <c r="M187" s="258"/>
      <c r="N187" s="259"/>
      <c r="O187" s="259"/>
      <c r="P187" s="259"/>
      <c r="Q187" s="259"/>
      <c r="R187" s="259"/>
      <c r="S187" s="259"/>
      <c r="T187" s="260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61" t="s">
        <v>260</v>
      </c>
      <c r="AU187" s="261" t="s">
        <v>78</v>
      </c>
      <c r="AV187" s="15" t="s">
        <v>90</v>
      </c>
      <c r="AW187" s="15" t="s">
        <v>31</v>
      </c>
      <c r="AX187" s="15" t="s">
        <v>76</v>
      </c>
      <c r="AY187" s="261" t="s">
        <v>252</v>
      </c>
    </row>
    <row r="188" spans="1:63" s="12" customFormat="1" ht="22.8" customHeight="1">
      <c r="A188" s="12"/>
      <c r="B188" s="200"/>
      <c r="C188" s="201"/>
      <c r="D188" s="202" t="s">
        <v>68</v>
      </c>
      <c r="E188" s="214" t="s">
        <v>304</v>
      </c>
      <c r="F188" s="214" t="s">
        <v>829</v>
      </c>
      <c r="G188" s="201"/>
      <c r="H188" s="201"/>
      <c r="I188" s="204"/>
      <c r="J188" s="215">
        <f>BK188</f>
        <v>0</v>
      </c>
      <c r="K188" s="201"/>
      <c r="L188" s="206"/>
      <c r="M188" s="207"/>
      <c r="N188" s="208"/>
      <c r="O188" s="208"/>
      <c r="P188" s="209">
        <f>SUM(P189:P191)</f>
        <v>0</v>
      </c>
      <c r="Q188" s="208"/>
      <c r="R188" s="209">
        <f>SUM(R189:R191)</f>
        <v>8.034260000000002</v>
      </c>
      <c r="S188" s="208"/>
      <c r="T188" s="210">
        <f>SUM(T189:T191)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1" t="s">
        <v>76</v>
      </c>
      <c r="AT188" s="212" t="s">
        <v>68</v>
      </c>
      <c r="AU188" s="212" t="s">
        <v>76</v>
      </c>
      <c r="AY188" s="211" t="s">
        <v>252</v>
      </c>
      <c r="BK188" s="213">
        <f>SUM(BK189:BK191)</f>
        <v>0</v>
      </c>
    </row>
    <row r="189" spans="1:65" s="2" customFormat="1" ht="24.15" customHeight="1">
      <c r="A189" s="40"/>
      <c r="B189" s="41"/>
      <c r="C189" s="216" t="s">
        <v>437</v>
      </c>
      <c r="D189" s="216" t="s">
        <v>254</v>
      </c>
      <c r="E189" s="217" t="s">
        <v>3938</v>
      </c>
      <c r="F189" s="218" t="s">
        <v>3939</v>
      </c>
      <c r="G189" s="219" t="s">
        <v>346</v>
      </c>
      <c r="H189" s="220">
        <v>26</v>
      </c>
      <c r="I189" s="221"/>
      <c r="J189" s="222">
        <f>ROUND(I189*H189,2)</f>
        <v>0</v>
      </c>
      <c r="K189" s="218" t="s">
        <v>258</v>
      </c>
      <c r="L189" s="46"/>
      <c r="M189" s="223" t="s">
        <v>19</v>
      </c>
      <c r="N189" s="224" t="s">
        <v>40</v>
      </c>
      <c r="O189" s="86"/>
      <c r="P189" s="225">
        <f>O189*H189</f>
        <v>0</v>
      </c>
      <c r="Q189" s="225">
        <v>0.29221</v>
      </c>
      <c r="R189" s="225">
        <f>Q189*H189</f>
        <v>7.597460000000001</v>
      </c>
      <c r="S189" s="225">
        <v>0</v>
      </c>
      <c r="T189" s="22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7" t="s">
        <v>90</v>
      </c>
      <c r="AT189" s="227" t="s">
        <v>254</v>
      </c>
      <c r="AU189" s="227" t="s">
        <v>78</v>
      </c>
      <c r="AY189" s="19" t="s">
        <v>252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9" t="s">
        <v>76</v>
      </c>
      <c r="BK189" s="228">
        <f>ROUND(I189*H189,2)</f>
        <v>0</v>
      </c>
      <c r="BL189" s="19" t="s">
        <v>90</v>
      </c>
      <c r="BM189" s="227" t="s">
        <v>765</v>
      </c>
    </row>
    <row r="190" spans="1:65" s="2" customFormat="1" ht="24.15" customHeight="1">
      <c r="A190" s="40"/>
      <c r="B190" s="41"/>
      <c r="C190" s="262" t="s">
        <v>441</v>
      </c>
      <c r="D190" s="262" t="s">
        <v>285</v>
      </c>
      <c r="E190" s="263" t="s">
        <v>3940</v>
      </c>
      <c r="F190" s="264" t="s">
        <v>3941</v>
      </c>
      <c r="G190" s="265" t="s">
        <v>346</v>
      </c>
      <c r="H190" s="266">
        <v>26</v>
      </c>
      <c r="I190" s="267"/>
      <c r="J190" s="268">
        <f>ROUND(I190*H190,2)</f>
        <v>0</v>
      </c>
      <c r="K190" s="264" t="s">
        <v>19</v>
      </c>
      <c r="L190" s="269"/>
      <c r="M190" s="270" t="s">
        <v>19</v>
      </c>
      <c r="N190" s="271" t="s">
        <v>40</v>
      </c>
      <c r="O190" s="86"/>
      <c r="P190" s="225">
        <f>O190*H190</f>
        <v>0</v>
      </c>
      <c r="Q190" s="225">
        <v>0.0168</v>
      </c>
      <c r="R190" s="225">
        <f>Q190*H190</f>
        <v>0.43679999999999997</v>
      </c>
      <c r="S190" s="225">
        <v>0</v>
      </c>
      <c r="T190" s="22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7" t="s">
        <v>288</v>
      </c>
      <c r="AT190" s="227" t="s">
        <v>285</v>
      </c>
      <c r="AU190" s="227" t="s">
        <v>78</v>
      </c>
      <c r="AY190" s="19" t="s">
        <v>252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19" t="s">
        <v>76</v>
      </c>
      <c r="BK190" s="228">
        <f>ROUND(I190*H190,2)</f>
        <v>0</v>
      </c>
      <c r="BL190" s="19" t="s">
        <v>90</v>
      </c>
      <c r="BM190" s="227" t="s">
        <v>777</v>
      </c>
    </row>
    <row r="191" spans="1:65" s="2" customFormat="1" ht="14.4" customHeight="1">
      <c r="A191" s="40"/>
      <c r="B191" s="41"/>
      <c r="C191" s="262" t="s">
        <v>445</v>
      </c>
      <c r="D191" s="262" t="s">
        <v>285</v>
      </c>
      <c r="E191" s="263" t="s">
        <v>3942</v>
      </c>
      <c r="F191" s="264" t="s">
        <v>3943</v>
      </c>
      <c r="G191" s="265" t="s">
        <v>346</v>
      </c>
      <c r="H191" s="266">
        <v>26</v>
      </c>
      <c r="I191" s="267"/>
      <c r="J191" s="268">
        <f>ROUND(I191*H191,2)</f>
        <v>0</v>
      </c>
      <c r="K191" s="264" t="s">
        <v>19</v>
      </c>
      <c r="L191" s="269"/>
      <c r="M191" s="270" t="s">
        <v>19</v>
      </c>
      <c r="N191" s="271" t="s">
        <v>40</v>
      </c>
      <c r="O191" s="86"/>
      <c r="P191" s="225">
        <f>O191*H191</f>
        <v>0</v>
      </c>
      <c r="Q191" s="225">
        <v>0</v>
      </c>
      <c r="R191" s="225">
        <f>Q191*H191</f>
        <v>0</v>
      </c>
      <c r="S191" s="225">
        <v>0</v>
      </c>
      <c r="T191" s="22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7" t="s">
        <v>288</v>
      </c>
      <c r="AT191" s="227" t="s">
        <v>285</v>
      </c>
      <c r="AU191" s="227" t="s">
        <v>78</v>
      </c>
      <c r="AY191" s="19" t="s">
        <v>252</v>
      </c>
      <c r="BE191" s="228">
        <f>IF(N191="základní",J191,0)</f>
        <v>0</v>
      </c>
      <c r="BF191" s="228">
        <f>IF(N191="snížená",J191,0)</f>
        <v>0</v>
      </c>
      <c r="BG191" s="228">
        <f>IF(N191="zákl. přenesená",J191,0)</f>
        <v>0</v>
      </c>
      <c r="BH191" s="228">
        <f>IF(N191="sníž. přenesená",J191,0)</f>
        <v>0</v>
      </c>
      <c r="BI191" s="228">
        <f>IF(N191="nulová",J191,0)</f>
        <v>0</v>
      </c>
      <c r="BJ191" s="19" t="s">
        <v>76</v>
      </c>
      <c r="BK191" s="228">
        <f>ROUND(I191*H191,2)</f>
        <v>0</v>
      </c>
      <c r="BL191" s="19" t="s">
        <v>90</v>
      </c>
      <c r="BM191" s="227" t="s">
        <v>789</v>
      </c>
    </row>
    <row r="192" spans="1:63" s="12" customFormat="1" ht="22.8" customHeight="1">
      <c r="A192" s="12"/>
      <c r="B192" s="200"/>
      <c r="C192" s="201"/>
      <c r="D192" s="202" t="s">
        <v>68</v>
      </c>
      <c r="E192" s="214" t="s">
        <v>935</v>
      </c>
      <c r="F192" s="214" t="s">
        <v>936</v>
      </c>
      <c r="G192" s="201"/>
      <c r="H192" s="201"/>
      <c r="I192" s="204"/>
      <c r="J192" s="215">
        <f>BK192</f>
        <v>0</v>
      </c>
      <c r="K192" s="201"/>
      <c r="L192" s="206"/>
      <c r="M192" s="207"/>
      <c r="N192" s="208"/>
      <c r="O192" s="208"/>
      <c r="P192" s="209">
        <f>P193</f>
        <v>0</v>
      </c>
      <c r="Q192" s="208"/>
      <c r="R192" s="209">
        <f>R193</f>
        <v>0</v>
      </c>
      <c r="S192" s="208"/>
      <c r="T192" s="210">
        <f>T193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1" t="s">
        <v>76</v>
      </c>
      <c r="AT192" s="212" t="s">
        <v>68</v>
      </c>
      <c r="AU192" s="212" t="s">
        <v>76</v>
      </c>
      <c r="AY192" s="211" t="s">
        <v>252</v>
      </c>
      <c r="BK192" s="213">
        <f>BK193</f>
        <v>0</v>
      </c>
    </row>
    <row r="193" spans="1:65" s="2" customFormat="1" ht="37.8" customHeight="1">
      <c r="A193" s="40"/>
      <c r="B193" s="41"/>
      <c r="C193" s="216" t="s">
        <v>449</v>
      </c>
      <c r="D193" s="216" t="s">
        <v>254</v>
      </c>
      <c r="E193" s="217" t="s">
        <v>3944</v>
      </c>
      <c r="F193" s="218" t="s">
        <v>3945</v>
      </c>
      <c r="G193" s="219" t="s">
        <v>277</v>
      </c>
      <c r="H193" s="220">
        <v>463.695</v>
      </c>
      <c r="I193" s="221"/>
      <c r="J193" s="222">
        <f>ROUND(I193*H193,2)</f>
        <v>0</v>
      </c>
      <c r="K193" s="218" t="s">
        <v>258</v>
      </c>
      <c r="L193" s="46"/>
      <c r="M193" s="223" t="s">
        <v>19</v>
      </c>
      <c r="N193" s="224" t="s">
        <v>40</v>
      </c>
      <c r="O193" s="86"/>
      <c r="P193" s="225">
        <f>O193*H193</f>
        <v>0</v>
      </c>
      <c r="Q193" s="225">
        <v>0</v>
      </c>
      <c r="R193" s="225">
        <f>Q193*H193</f>
        <v>0</v>
      </c>
      <c r="S193" s="225">
        <v>0</v>
      </c>
      <c r="T193" s="22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7" t="s">
        <v>90</v>
      </c>
      <c r="AT193" s="227" t="s">
        <v>254</v>
      </c>
      <c r="AU193" s="227" t="s">
        <v>78</v>
      </c>
      <c r="AY193" s="19" t="s">
        <v>252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9" t="s">
        <v>76</v>
      </c>
      <c r="BK193" s="228">
        <f>ROUND(I193*H193,2)</f>
        <v>0</v>
      </c>
      <c r="BL193" s="19" t="s">
        <v>90</v>
      </c>
      <c r="BM193" s="227" t="s">
        <v>799</v>
      </c>
    </row>
    <row r="194" spans="1:63" s="12" customFormat="1" ht="25.9" customHeight="1">
      <c r="A194" s="12"/>
      <c r="B194" s="200"/>
      <c r="C194" s="201"/>
      <c r="D194" s="202" t="s">
        <v>68</v>
      </c>
      <c r="E194" s="203" t="s">
        <v>285</v>
      </c>
      <c r="F194" s="203" t="s">
        <v>285</v>
      </c>
      <c r="G194" s="201"/>
      <c r="H194" s="201"/>
      <c r="I194" s="204"/>
      <c r="J194" s="205">
        <f>BK194</f>
        <v>0</v>
      </c>
      <c r="K194" s="201"/>
      <c r="L194" s="206"/>
      <c r="M194" s="207"/>
      <c r="N194" s="208"/>
      <c r="O194" s="208"/>
      <c r="P194" s="209">
        <f>P195</f>
        <v>0</v>
      </c>
      <c r="Q194" s="208"/>
      <c r="R194" s="209">
        <f>R195</f>
        <v>0</v>
      </c>
      <c r="S194" s="208"/>
      <c r="T194" s="210">
        <f>T195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1" t="s">
        <v>85</v>
      </c>
      <c r="AT194" s="212" t="s">
        <v>68</v>
      </c>
      <c r="AU194" s="212" t="s">
        <v>69</v>
      </c>
      <c r="AY194" s="211" t="s">
        <v>252</v>
      </c>
      <c r="BK194" s="213">
        <f>BK195</f>
        <v>0</v>
      </c>
    </row>
    <row r="195" spans="1:63" s="12" customFormat="1" ht="22.8" customHeight="1">
      <c r="A195" s="12"/>
      <c r="B195" s="200"/>
      <c r="C195" s="201"/>
      <c r="D195" s="202" t="s">
        <v>68</v>
      </c>
      <c r="E195" s="214" t="s">
        <v>3946</v>
      </c>
      <c r="F195" s="214" t="s">
        <v>3947</v>
      </c>
      <c r="G195" s="201"/>
      <c r="H195" s="201"/>
      <c r="I195" s="204"/>
      <c r="J195" s="215">
        <f>BK195</f>
        <v>0</v>
      </c>
      <c r="K195" s="201"/>
      <c r="L195" s="206"/>
      <c r="M195" s="207"/>
      <c r="N195" s="208"/>
      <c r="O195" s="208"/>
      <c r="P195" s="209">
        <f>SUM(P196:P200)</f>
        <v>0</v>
      </c>
      <c r="Q195" s="208"/>
      <c r="R195" s="209">
        <f>SUM(R196:R200)</f>
        <v>0</v>
      </c>
      <c r="S195" s="208"/>
      <c r="T195" s="210">
        <f>SUM(T196:T200)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1" t="s">
        <v>76</v>
      </c>
      <c r="AT195" s="212" t="s">
        <v>68</v>
      </c>
      <c r="AU195" s="212" t="s">
        <v>76</v>
      </c>
      <c r="AY195" s="211" t="s">
        <v>252</v>
      </c>
      <c r="BK195" s="213">
        <f>SUM(BK196:BK200)</f>
        <v>0</v>
      </c>
    </row>
    <row r="196" spans="1:65" s="2" customFormat="1" ht="37.8" customHeight="1">
      <c r="A196" s="40"/>
      <c r="B196" s="41"/>
      <c r="C196" s="216" t="s">
        <v>453</v>
      </c>
      <c r="D196" s="216" t="s">
        <v>254</v>
      </c>
      <c r="E196" s="217" t="s">
        <v>3948</v>
      </c>
      <c r="F196" s="218" t="s">
        <v>3949</v>
      </c>
      <c r="G196" s="219" t="s">
        <v>307</v>
      </c>
      <c r="H196" s="220">
        <v>1</v>
      </c>
      <c r="I196" s="221"/>
      <c r="J196" s="222">
        <f>ROUND(I196*H196,2)</f>
        <v>0</v>
      </c>
      <c r="K196" s="218" t="s">
        <v>19</v>
      </c>
      <c r="L196" s="46"/>
      <c r="M196" s="223" t="s">
        <v>19</v>
      </c>
      <c r="N196" s="224" t="s">
        <v>40</v>
      </c>
      <c r="O196" s="86"/>
      <c r="P196" s="225">
        <f>O196*H196</f>
        <v>0</v>
      </c>
      <c r="Q196" s="225">
        <v>0</v>
      </c>
      <c r="R196" s="225">
        <f>Q196*H196</f>
        <v>0</v>
      </c>
      <c r="S196" s="225">
        <v>0</v>
      </c>
      <c r="T196" s="22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7" t="s">
        <v>90</v>
      </c>
      <c r="AT196" s="227" t="s">
        <v>254</v>
      </c>
      <c r="AU196" s="227" t="s">
        <v>78</v>
      </c>
      <c r="AY196" s="19" t="s">
        <v>252</v>
      </c>
      <c r="BE196" s="228">
        <f>IF(N196="základní",J196,0)</f>
        <v>0</v>
      </c>
      <c r="BF196" s="228">
        <f>IF(N196="snížená",J196,0)</f>
        <v>0</v>
      </c>
      <c r="BG196" s="228">
        <f>IF(N196="zákl. přenesená",J196,0)</f>
        <v>0</v>
      </c>
      <c r="BH196" s="228">
        <f>IF(N196="sníž. přenesená",J196,0)</f>
        <v>0</v>
      </c>
      <c r="BI196" s="228">
        <f>IF(N196="nulová",J196,0)</f>
        <v>0</v>
      </c>
      <c r="BJ196" s="19" t="s">
        <v>76</v>
      </c>
      <c r="BK196" s="228">
        <f>ROUND(I196*H196,2)</f>
        <v>0</v>
      </c>
      <c r="BL196" s="19" t="s">
        <v>90</v>
      </c>
      <c r="BM196" s="227" t="s">
        <v>810</v>
      </c>
    </row>
    <row r="197" spans="1:65" s="2" customFormat="1" ht="37.8" customHeight="1">
      <c r="A197" s="40"/>
      <c r="B197" s="41"/>
      <c r="C197" s="216" t="s">
        <v>457</v>
      </c>
      <c r="D197" s="216" t="s">
        <v>254</v>
      </c>
      <c r="E197" s="217" t="s">
        <v>3950</v>
      </c>
      <c r="F197" s="218" t="s">
        <v>3951</v>
      </c>
      <c r="G197" s="219" t="s">
        <v>307</v>
      </c>
      <c r="H197" s="220">
        <v>1</v>
      </c>
      <c r="I197" s="221"/>
      <c r="J197" s="222">
        <f>ROUND(I197*H197,2)</f>
        <v>0</v>
      </c>
      <c r="K197" s="218" t="s">
        <v>19</v>
      </c>
      <c r="L197" s="46"/>
      <c r="M197" s="223" t="s">
        <v>19</v>
      </c>
      <c r="N197" s="224" t="s">
        <v>40</v>
      </c>
      <c r="O197" s="86"/>
      <c r="P197" s="225">
        <f>O197*H197</f>
        <v>0</v>
      </c>
      <c r="Q197" s="225">
        <v>0</v>
      </c>
      <c r="R197" s="225">
        <f>Q197*H197</f>
        <v>0</v>
      </c>
      <c r="S197" s="225">
        <v>0</v>
      </c>
      <c r="T197" s="22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7" t="s">
        <v>90</v>
      </c>
      <c r="AT197" s="227" t="s">
        <v>254</v>
      </c>
      <c r="AU197" s="227" t="s">
        <v>78</v>
      </c>
      <c r="AY197" s="19" t="s">
        <v>252</v>
      </c>
      <c r="BE197" s="228">
        <f>IF(N197="základní",J197,0)</f>
        <v>0</v>
      </c>
      <c r="BF197" s="228">
        <f>IF(N197="snížená",J197,0)</f>
        <v>0</v>
      </c>
      <c r="BG197" s="228">
        <f>IF(N197="zákl. přenesená",J197,0)</f>
        <v>0</v>
      </c>
      <c r="BH197" s="228">
        <f>IF(N197="sníž. přenesená",J197,0)</f>
        <v>0</v>
      </c>
      <c r="BI197" s="228">
        <f>IF(N197="nulová",J197,0)</f>
        <v>0</v>
      </c>
      <c r="BJ197" s="19" t="s">
        <v>76</v>
      </c>
      <c r="BK197" s="228">
        <f>ROUND(I197*H197,2)</f>
        <v>0</v>
      </c>
      <c r="BL197" s="19" t="s">
        <v>90</v>
      </c>
      <c r="BM197" s="227" t="s">
        <v>820</v>
      </c>
    </row>
    <row r="198" spans="1:65" s="2" customFormat="1" ht="37.8" customHeight="1">
      <c r="A198" s="40"/>
      <c r="B198" s="41"/>
      <c r="C198" s="216" t="s">
        <v>461</v>
      </c>
      <c r="D198" s="216" t="s">
        <v>254</v>
      </c>
      <c r="E198" s="217" t="s">
        <v>3952</v>
      </c>
      <c r="F198" s="218" t="s">
        <v>3953</v>
      </c>
      <c r="G198" s="219" t="s">
        <v>307</v>
      </c>
      <c r="H198" s="220">
        <v>3</v>
      </c>
      <c r="I198" s="221"/>
      <c r="J198" s="222">
        <f>ROUND(I198*H198,2)</f>
        <v>0</v>
      </c>
      <c r="K198" s="218" t="s">
        <v>19</v>
      </c>
      <c r="L198" s="46"/>
      <c r="M198" s="223" t="s">
        <v>19</v>
      </c>
      <c r="N198" s="224" t="s">
        <v>40</v>
      </c>
      <c r="O198" s="86"/>
      <c r="P198" s="225">
        <f>O198*H198</f>
        <v>0</v>
      </c>
      <c r="Q198" s="225">
        <v>0</v>
      </c>
      <c r="R198" s="225">
        <f>Q198*H198</f>
        <v>0</v>
      </c>
      <c r="S198" s="225">
        <v>0</v>
      </c>
      <c r="T198" s="22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7" t="s">
        <v>90</v>
      </c>
      <c r="AT198" s="227" t="s">
        <v>254</v>
      </c>
      <c r="AU198" s="227" t="s">
        <v>78</v>
      </c>
      <c r="AY198" s="19" t="s">
        <v>252</v>
      </c>
      <c r="BE198" s="228">
        <f>IF(N198="základní",J198,0)</f>
        <v>0</v>
      </c>
      <c r="BF198" s="228">
        <f>IF(N198="snížená",J198,0)</f>
        <v>0</v>
      </c>
      <c r="BG198" s="228">
        <f>IF(N198="zákl. přenesená",J198,0)</f>
        <v>0</v>
      </c>
      <c r="BH198" s="228">
        <f>IF(N198="sníž. přenesená",J198,0)</f>
        <v>0</v>
      </c>
      <c r="BI198" s="228">
        <f>IF(N198="nulová",J198,0)</f>
        <v>0</v>
      </c>
      <c r="BJ198" s="19" t="s">
        <v>76</v>
      </c>
      <c r="BK198" s="228">
        <f>ROUND(I198*H198,2)</f>
        <v>0</v>
      </c>
      <c r="BL198" s="19" t="s">
        <v>90</v>
      </c>
      <c r="BM198" s="227" t="s">
        <v>830</v>
      </c>
    </row>
    <row r="199" spans="1:65" s="2" customFormat="1" ht="37.8" customHeight="1">
      <c r="A199" s="40"/>
      <c r="B199" s="41"/>
      <c r="C199" s="216" t="s">
        <v>465</v>
      </c>
      <c r="D199" s="216" t="s">
        <v>254</v>
      </c>
      <c r="E199" s="217" t="s">
        <v>3954</v>
      </c>
      <c r="F199" s="218" t="s">
        <v>3955</v>
      </c>
      <c r="G199" s="219" t="s">
        <v>307</v>
      </c>
      <c r="H199" s="220">
        <v>1</v>
      </c>
      <c r="I199" s="221"/>
      <c r="J199" s="222">
        <f>ROUND(I199*H199,2)</f>
        <v>0</v>
      </c>
      <c r="K199" s="218" t="s">
        <v>19</v>
      </c>
      <c r="L199" s="46"/>
      <c r="M199" s="223" t="s">
        <v>19</v>
      </c>
      <c r="N199" s="224" t="s">
        <v>40</v>
      </c>
      <c r="O199" s="86"/>
      <c r="P199" s="225">
        <f>O199*H199</f>
        <v>0</v>
      </c>
      <c r="Q199" s="225">
        <v>0</v>
      </c>
      <c r="R199" s="225">
        <f>Q199*H199</f>
        <v>0</v>
      </c>
      <c r="S199" s="225">
        <v>0</v>
      </c>
      <c r="T199" s="22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7" t="s">
        <v>90</v>
      </c>
      <c r="AT199" s="227" t="s">
        <v>254</v>
      </c>
      <c r="AU199" s="227" t="s">
        <v>78</v>
      </c>
      <c r="AY199" s="19" t="s">
        <v>252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9" t="s">
        <v>76</v>
      </c>
      <c r="BK199" s="228">
        <f>ROUND(I199*H199,2)</f>
        <v>0</v>
      </c>
      <c r="BL199" s="19" t="s">
        <v>90</v>
      </c>
      <c r="BM199" s="227" t="s">
        <v>842</v>
      </c>
    </row>
    <row r="200" spans="1:65" s="2" customFormat="1" ht="37.8" customHeight="1">
      <c r="A200" s="40"/>
      <c r="B200" s="41"/>
      <c r="C200" s="216" t="s">
        <v>471</v>
      </c>
      <c r="D200" s="216" t="s">
        <v>254</v>
      </c>
      <c r="E200" s="217" t="s">
        <v>3956</v>
      </c>
      <c r="F200" s="218" t="s">
        <v>3957</v>
      </c>
      <c r="G200" s="219" t="s">
        <v>307</v>
      </c>
      <c r="H200" s="220">
        <v>18</v>
      </c>
      <c r="I200" s="221"/>
      <c r="J200" s="222">
        <f>ROUND(I200*H200,2)</f>
        <v>0</v>
      </c>
      <c r="K200" s="218" t="s">
        <v>19</v>
      </c>
      <c r="L200" s="46"/>
      <c r="M200" s="283" t="s">
        <v>19</v>
      </c>
      <c r="N200" s="284" t="s">
        <v>40</v>
      </c>
      <c r="O200" s="285"/>
      <c r="P200" s="286">
        <f>O200*H200</f>
        <v>0</v>
      </c>
      <c r="Q200" s="286">
        <v>0</v>
      </c>
      <c r="R200" s="286">
        <f>Q200*H200</f>
        <v>0</v>
      </c>
      <c r="S200" s="286">
        <v>0</v>
      </c>
      <c r="T200" s="287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7" t="s">
        <v>90</v>
      </c>
      <c r="AT200" s="227" t="s">
        <v>254</v>
      </c>
      <c r="AU200" s="227" t="s">
        <v>78</v>
      </c>
      <c r="AY200" s="19" t="s">
        <v>252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19" t="s">
        <v>76</v>
      </c>
      <c r="BK200" s="228">
        <f>ROUND(I200*H200,2)</f>
        <v>0</v>
      </c>
      <c r="BL200" s="19" t="s">
        <v>90</v>
      </c>
      <c r="BM200" s="227" t="s">
        <v>850</v>
      </c>
    </row>
    <row r="201" spans="1:31" s="2" customFormat="1" ht="6.95" customHeight="1">
      <c r="A201" s="40"/>
      <c r="B201" s="61"/>
      <c r="C201" s="62"/>
      <c r="D201" s="62"/>
      <c r="E201" s="62"/>
      <c r="F201" s="62"/>
      <c r="G201" s="62"/>
      <c r="H201" s="62"/>
      <c r="I201" s="62"/>
      <c r="J201" s="62"/>
      <c r="K201" s="62"/>
      <c r="L201" s="46"/>
      <c r="M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</row>
  </sheetData>
  <sheetProtection password="CC35" sheet="1" objects="1" scenarios="1" formatColumns="0" formatRows="0" autoFilter="0"/>
  <autoFilter ref="C94:K20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91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78</v>
      </c>
    </row>
    <row r="4" spans="2:46" s="1" customFormat="1" ht="24.95" customHeight="1">
      <c r="B4" s="22"/>
      <c r="D4" s="143" t="s">
        <v>208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Parkovací dům Havlíčkova 1, Kroměříž</v>
      </c>
      <c r="F7" s="145"/>
      <c r="G7" s="145"/>
      <c r="H7" s="145"/>
      <c r="L7" s="22"/>
    </row>
    <row r="8" spans="2:12" ht="12">
      <c r="B8" s="22"/>
      <c r="D8" s="145" t="s">
        <v>209</v>
      </c>
      <c r="L8" s="22"/>
    </row>
    <row r="9" spans="2:12" s="1" customFormat="1" ht="16.5" customHeight="1">
      <c r="B9" s="22"/>
      <c r="E9" s="146" t="s">
        <v>210</v>
      </c>
      <c r="F9" s="1"/>
      <c r="G9" s="1"/>
      <c r="H9" s="1"/>
      <c r="L9" s="22"/>
    </row>
    <row r="10" spans="2:12" s="1" customFormat="1" ht="12" customHeight="1">
      <c r="B10" s="22"/>
      <c r="D10" s="145" t="s">
        <v>211</v>
      </c>
      <c r="L10" s="22"/>
    </row>
    <row r="11" spans="1:31" s="2" customFormat="1" ht="16.5" customHeight="1">
      <c r="A11" s="40"/>
      <c r="B11" s="46"/>
      <c r="C11" s="40"/>
      <c r="D11" s="40"/>
      <c r="E11" s="147" t="s">
        <v>212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213</v>
      </c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9" t="s">
        <v>214</v>
      </c>
      <c r="F13" s="40"/>
      <c r="G13" s="40"/>
      <c r="H13" s="40"/>
      <c r="I13" s="40"/>
      <c r="J13" s="40"/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50" t="str">
        <f>'Rekapitulace stavby'!AN8</f>
        <v>3. 7. 2019</v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">
        <v>19</v>
      </c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22</v>
      </c>
      <c r="F19" s="40"/>
      <c r="G19" s="40"/>
      <c r="H19" s="40"/>
      <c r="I19" s="145" t="s">
        <v>27</v>
      </c>
      <c r="J19" s="135" t="s">
        <v>19</v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28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27</v>
      </c>
      <c r="J22" s="35" t="str">
        <f>'Rekapitulace stavby'!AN14</f>
        <v>Vyplň údaj</v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30</v>
      </c>
      <c r="E24" s="40"/>
      <c r="F24" s="40"/>
      <c r="G24" s="40"/>
      <c r="H24" s="40"/>
      <c r="I24" s="145" t="s">
        <v>26</v>
      </c>
      <c r="J24" s="135" t="s">
        <v>19</v>
      </c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22</v>
      </c>
      <c r="F25" s="40"/>
      <c r="G25" s="40"/>
      <c r="H25" s="40"/>
      <c r="I25" s="145" t="s">
        <v>27</v>
      </c>
      <c r="J25" s="135" t="s">
        <v>19</v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32</v>
      </c>
      <c r="E27" s="40"/>
      <c r="F27" s="40"/>
      <c r="G27" s="40"/>
      <c r="H27" s="40"/>
      <c r="I27" s="145" t="s">
        <v>26</v>
      </c>
      <c r="J27" s="135" t="s">
        <v>19</v>
      </c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22</v>
      </c>
      <c r="F28" s="40"/>
      <c r="G28" s="40"/>
      <c r="H28" s="40"/>
      <c r="I28" s="145" t="s">
        <v>27</v>
      </c>
      <c r="J28" s="135" t="s">
        <v>19</v>
      </c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33</v>
      </c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1"/>
      <c r="B31" s="152"/>
      <c r="C31" s="151"/>
      <c r="D31" s="151"/>
      <c r="E31" s="153" t="s">
        <v>19</v>
      </c>
      <c r="F31" s="153"/>
      <c r="G31" s="153"/>
      <c r="H31" s="153"/>
      <c r="I31" s="151"/>
      <c r="J31" s="151"/>
      <c r="K31" s="151"/>
      <c r="L31" s="154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6" t="s">
        <v>35</v>
      </c>
      <c r="E34" s="40"/>
      <c r="F34" s="40"/>
      <c r="G34" s="40"/>
      <c r="H34" s="40"/>
      <c r="I34" s="40"/>
      <c r="J34" s="157">
        <f>ROUND(J110,2)</f>
        <v>0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5"/>
      <c r="E35" s="155"/>
      <c r="F35" s="155"/>
      <c r="G35" s="155"/>
      <c r="H35" s="155"/>
      <c r="I35" s="155"/>
      <c r="J35" s="155"/>
      <c r="K35" s="155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8" t="s">
        <v>37</v>
      </c>
      <c r="G36" s="40"/>
      <c r="H36" s="40"/>
      <c r="I36" s="158" t="s">
        <v>36</v>
      </c>
      <c r="J36" s="158" t="s">
        <v>38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7" t="s">
        <v>39</v>
      </c>
      <c r="E37" s="145" t="s">
        <v>40</v>
      </c>
      <c r="F37" s="159">
        <f>ROUND((SUM(BE110:BE954)),2)</f>
        <v>0</v>
      </c>
      <c r="G37" s="40"/>
      <c r="H37" s="40"/>
      <c r="I37" s="160">
        <v>0.21</v>
      </c>
      <c r="J37" s="159">
        <f>ROUND(((SUM(BE110:BE954))*I37),2)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41</v>
      </c>
      <c r="F38" s="159">
        <f>ROUND((SUM(BF110:BF954)),2)</f>
        <v>0</v>
      </c>
      <c r="G38" s="40"/>
      <c r="H38" s="40"/>
      <c r="I38" s="160">
        <v>0.15</v>
      </c>
      <c r="J38" s="159">
        <f>ROUND(((SUM(BF110:BF954))*I38),2)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42</v>
      </c>
      <c r="F39" s="159">
        <f>ROUND((SUM(BG110:BG954)),2)</f>
        <v>0</v>
      </c>
      <c r="G39" s="40"/>
      <c r="H39" s="40"/>
      <c r="I39" s="160">
        <v>0.21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43</v>
      </c>
      <c r="F40" s="159">
        <f>ROUND((SUM(BH110:BH954)),2)</f>
        <v>0</v>
      </c>
      <c r="G40" s="40"/>
      <c r="H40" s="40"/>
      <c r="I40" s="160">
        <v>0.15</v>
      </c>
      <c r="J40" s="159">
        <f>0</f>
        <v>0</v>
      </c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44</v>
      </c>
      <c r="F41" s="159">
        <f>ROUND((SUM(BI110:BI954)),2)</f>
        <v>0</v>
      </c>
      <c r="G41" s="40"/>
      <c r="H41" s="40"/>
      <c r="I41" s="160">
        <v>0</v>
      </c>
      <c r="J41" s="159">
        <f>0</f>
        <v>0</v>
      </c>
      <c r="K41" s="40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45</v>
      </c>
      <c r="E43" s="163"/>
      <c r="F43" s="163"/>
      <c r="G43" s="164" t="s">
        <v>46</v>
      </c>
      <c r="H43" s="165" t="s">
        <v>47</v>
      </c>
      <c r="I43" s="163"/>
      <c r="J43" s="166">
        <f>SUM(J34:J41)</f>
        <v>0</v>
      </c>
      <c r="K43" s="167"/>
      <c r="L43" s="14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215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2" t="str">
        <f>E7</f>
        <v>Parkovací dům Havlíčkova 1, Kroměříž</v>
      </c>
      <c r="F52" s="34"/>
      <c r="G52" s="34"/>
      <c r="H52" s="34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209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2" t="s">
        <v>210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211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3" t="s">
        <v>212</v>
      </c>
      <c r="F56" s="42"/>
      <c r="G56" s="42"/>
      <c r="H56" s="42"/>
      <c r="I56" s="42"/>
      <c r="J56" s="42"/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213</v>
      </c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SO101.1 - Hromadná garáž</v>
      </c>
      <c r="F58" s="42"/>
      <c r="G58" s="42"/>
      <c r="H58" s="42"/>
      <c r="I58" s="42"/>
      <c r="J58" s="42"/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 xml:space="preserve"> </v>
      </c>
      <c r="G60" s="42"/>
      <c r="H60" s="42"/>
      <c r="I60" s="34" t="s">
        <v>23</v>
      </c>
      <c r="J60" s="74" t="str">
        <f>IF(J16="","",J16)</f>
        <v>3. 7. 2019</v>
      </c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 xml:space="preserve"> </v>
      </c>
      <c r="G62" s="42"/>
      <c r="H62" s="42"/>
      <c r="I62" s="34" t="s">
        <v>30</v>
      </c>
      <c r="J62" s="38" t="str">
        <f>E25</f>
        <v xml:space="preserve"> </v>
      </c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28</v>
      </c>
      <c r="D63" s="42"/>
      <c r="E63" s="42"/>
      <c r="F63" s="29" t="str">
        <f>IF(E22="","",E22)</f>
        <v>Vyplň údaj</v>
      </c>
      <c r="G63" s="42"/>
      <c r="H63" s="42"/>
      <c r="I63" s="34" t="s">
        <v>32</v>
      </c>
      <c r="J63" s="38" t="str">
        <f>E28</f>
        <v xml:space="preserve"> 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4" t="s">
        <v>216</v>
      </c>
      <c r="D65" s="175"/>
      <c r="E65" s="175"/>
      <c r="F65" s="175"/>
      <c r="G65" s="175"/>
      <c r="H65" s="175"/>
      <c r="I65" s="175"/>
      <c r="J65" s="176" t="s">
        <v>217</v>
      </c>
      <c r="K65" s="175"/>
      <c r="L65" s="148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7" t="s">
        <v>67</v>
      </c>
      <c r="D67" s="42"/>
      <c r="E67" s="42"/>
      <c r="F67" s="42"/>
      <c r="G67" s="42"/>
      <c r="H67" s="42"/>
      <c r="I67" s="42"/>
      <c r="J67" s="104">
        <f>J110</f>
        <v>0</v>
      </c>
      <c r="K67" s="42"/>
      <c r="L67" s="14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218</v>
      </c>
    </row>
    <row r="68" spans="1:31" s="9" customFormat="1" ht="24.95" customHeight="1">
      <c r="A68" s="9"/>
      <c r="B68" s="178"/>
      <c r="C68" s="179"/>
      <c r="D68" s="180" t="s">
        <v>219</v>
      </c>
      <c r="E68" s="181"/>
      <c r="F68" s="181"/>
      <c r="G68" s="181"/>
      <c r="H68" s="181"/>
      <c r="I68" s="181"/>
      <c r="J68" s="182">
        <f>J111</f>
        <v>0</v>
      </c>
      <c r="K68" s="179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4"/>
      <c r="C69" s="126"/>
      <c r="D69" s="185" t="s">
        <v>220</v>
      </c>
      <c r="E69" s="186"/>
      <c r="F69" s="186"/>
      <c r="G69" s="186"/>
      <c r="H69" s="186"/>
      <c r="I69" s="186"/>
      <c r="J69" s="187">
        <f>J112</f>
        <v>0</v>
      </c>
      <c r="K69" s="126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4"/>
      <c r="C70" s="126"/>
      <c r="D70" s="185" t="s">
        <v>221</v>
      </c>
      <c r="E70" s="186"/>
      <c r="F70" s="186"/>
      <c r="G70" s="186"/>
      <c r="H70" s="186"/>
      <c r="I70" s="186"/>
      <c r="J70" s="187">
        <f>J138</f>
        <v>0</v>
      </c>
      <c r="K70" s="126"/>
      <c r="L70" s="18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4"/>
      <c r="C71" s="126"/>
      <c r="D71" s="185" t="s">
        <v>222</v>
      </c>
      <c r="E71" s="186"/>
      <c r="F71" s="186"/>
      <c r="G71" s="186"/>
      <c r="H71" s="186"/>
      <c r="I71" s="186"/>
      <c r="J71" s="187">
        <f>J209</f>
        <v>0</v>
      </c>
      <c r="K71" s="126"/>
      <c r="L71" s="18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4"/>
      <c r="C72" s="126"/>
      <c r="D72" s="185" t="s">
        <v>223</v>
      </c>
      <c r="E72" s="186"/>
      <c r="F72" s="186"/>
      <c r="G72" s="186"/>
      <c r="H72" s="186"/>
      <c r="I72" s="186"/>
      <c r="J72" s="187">
        <f>J238</f>
        <v>0</v>
      </c>
      <c r="K72" s="126"/>
      <c r="L72" s="18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4"/>
      <c r="C73" s="126"/>
      <c r="D73" s="185" t="s">
        <v>224</v>
      </c>
      <c r="E73" s="186"/>
      <c r="F73" s="186"/>
      <c r="G73" s="186"/>
      <c r="H73" s="186"/>
      <c r="I73" s="186"/>
      <c r="J73" s="187">
        <f>J486</f>
        <v>0</v>
      </c>
      <c r="K73" s="126"/>
      <c r="L73" s="18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4"/>
      <c r="C74" s="126"/>
      <c r="D74" s="185" t="s">
        <v>225</v>
      </c>
      <c r="E74" s="186"/>
      <c r="F74" s="186"/>
      <c r="G74" s="186"/>
      <c r="H74" s="186"/>
      <c r="I74" s="186"/>
      <c r="J74" s="187">
        <f>J587</f>
        <v>0</v>
      </c>
      <c r="K74" s="126"/>
      <c r="L74" s="18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4"/>
      <c r="C75" s="126"/>
      <c r="D75" s="185" t="s">
        <v>226</v>
      </c>
      <c r="E75" s="186"/>
      <c r="F75" s="186"/>
      <c r="G75" s="186"/>
      <c r="H75" s="186"/>
      <c r="I75" s="186"/>
      <c r="J75" s="187">
        <f>J594</f>
        <v>0</v>
      </c>
      <c r="K75" s="126"/>
      <c r="L75" s="18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4"/>
      <c r="C76" s="126"/>
      <c r="D76" s="185" t="s">
        <v>227</v>
      </c>
      <c r="E76" s="186"/>
      <c r="F76" s="186"/>
      <c r="G76" s="186"/>
      <c r="H76" s="186"/>
      <c r="I76" s="186"/>
      <c r="J76" s="187">
        <f>J614</f>
        <v>0</v>
      </c>
      <c r="K76" s="126"/>
      <c r="L76" s="18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4"/>
      <c r="C77" s="126"/>
      <c r="D77" s="185" t="s">
        <v>228</v>
      </c>
      <c r="E77" s="186"/>
      <c r="F77" s="186"/>
      <c r="G77" s="186"/>
      <c r="H77" s="186"/>
      <c r="I77" s="186"/>
      <c r="J77" s="187">
        <f>J630</f>
        <v>0</v>
      </c>
      <c r="K77" s="126"/>
      <c r="L77" s="188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9" customFormat="1" ht="24.95" customHeight="1">
      <c r="A78" s="9"/>
      <c r="B78" s="178"/>
      <c r="C78" s="179"/>
      <c r="D78" s="180" t="s">
        <v>229</v>
      </c>
      <c r="E78" s="181"/>
      <c r="F78" s="181"/>
      <c r="G78" s="181"/>
      <c r="H78" s="181"/>
      <c r="I78" s="181"/>
      <c r="J78" s="182">
        <f>J632</f>
        <v>0</v>
      </c>
      <c r="K78" s="179"/>
      <c r="L78" s="183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s="10" customFormat="1" ht="19.9" customHeight="1">
      <c r="A79" s="10"/>
      <c r="B79" s="184"/>
      <c r="C79" s="126"/>
      <c r="D79" s="185" t="s">
        <v>230</v>
      </c>
      <c r="E79" s="186"/>
      <c r="F79" s="186"/>
      <c r="G79" s="186"/>
      <c r="H79" s="186"/>
      <c r="I79" s="186"/>
      <c r="J79" s="187">
        <f>J633</f>
        <v>0</v>
      </c>
      <c r="K79" s="126"/>
      <c r="L79" s="188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4"/>
      <c r="C80" s="126"/>
      <c r="D80" s="185" t="s">
        <v>231</v>
      </c>
      <c r="E80" s="186"/>
      <c r="F80" s="186"/>
      <c r="G80" s="186"/>
      <c r="H80" s="186"/>
      <c r="I80" s="186"/>
      <c r="J80" s="187">
        <f>J647</f>
        <v>0</v>
      </c>
      <c r="K80" s="126"/>
      <c r="L80" s="188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4"/>
      <c r="C81" s="126"/>
      <c r="D81" s="185" t="s">
        <v>232</v>
      </c>
      <c r="E81" s="186"/>
      <c r="F81" s="186"/>
      <c r="G81" s="186"/>
      <c r="H81" s="186"/>
      <c r="I81" s="186"/>
      <c r="J81" s="187">
        <f>J759</f>
        <v>0</v>
      </c>
      <c r="K81" s="126"/>
      <c r="L81" s="188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4"/>
      <c r="C82" s="126"/>
      <c r="D82" s="185" t="s">
        <v>233</v>
      </c>
      <c r="E82" s="186"/>
      <c r="F82" s="186"/>
      <c r="G82" s="186"/>
      <c r="H82" s="186"/>
      <c r="I82" s="186"/>
      <c r="J82" s="187">
        <f>J791</f>
        <v>0</v>
      </c>
      <c r="K82" s="126"/>
      <c r="L82" s="188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84"/>
      <c r="C83" s="126"/>
      <c r="D83" s="185" t="s">
        <v>234</v>
      </c>
      <c r="E83" s="186"/>
      <c r="F83" s="186"/>
      <c r="G83" s="186"/>
      <c r="H83" s="186"/>
      <c r="I83" s="186"/>
      <c r="J83" s="187">
        <f>J798</f>
        <v>0</v>
      </c>
      <c r="K83" s="126"/>
      <c r="L83" s="188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84"/>
      <c r="C84" s="126"/>
      <c r="D84" s="185" t="s">
        <v>235</v>
      </c>
      <c r="E84" s="186"/>
      <c r="F84" s="186"/>
      <c r="G84" s="186"/>
      <c r="H84" s="186"/>
      <c r="I84" s="186"/>
      <c r="J84" s="187">
        <f>J829</f>
        <v>0</v>
      </c>
      <c r="K84" s="126"/>
      <c r="L84" s="188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84"/>
      <c r="C85" s="126"/>
      <c r="D85" s="185" t="s">
        <v>236</v>
      </c>
      <c r="E85" s="186"/>
      <c r="F85" s="186"/>
      <c r="G85" s="186"/>
      <c r="H85" s="186"/>
      <c r="I85" s="186"/>
      <c r="J85" s="187">
        <f>J841</f>
        <v>0</v>
      </c>
      <c r="K85" s="126"/>
      <c r="L85" s="188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84"/>
      <c r="C86" s="126"/>
      <c r="D86" s="185" t="s">
        <v>237</v>
      </c>
      <c r="E86" s="186"/>
      <c r="F86" s="186"/>
      <c r="G86" s="186"/>
      <c r="H86" s="186"/>
      <c r="I86" s="186"/>
      <c r="J86" s="187">
        <f>J951</f>
        <v>0</v>
      </c>
      <c r="K86" s="126"/>
      <c r="L86" s="188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2" customFormat="1" ht="21.8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61"/>
      <c r="C88" s="62"/>
      <c r="D88" s="62"/>
      <c r="E88" s="62"/>
      <c r="F88" s="62"/>
      <c r="G88" s="62"/>
      <c r="H88" s="62"/>
      <c r="I88" s="62"/>
      <c r="J88" s="62"/>
      <c r="K88" s="62"/>
      <c r="L88" s="14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92" spans="1:31" s="2" customFormat="1" ht="6.95" customHeight="1">
      <c r="A92" s="40"/>
      <c r="B92" s="63"/>
      <c r="C92" s="64"/>
      <c r="D92" s="64"/>
      <c r="E92" s="64"/>
      <c r="F92" s="64"/>
      <c r="G92" s="64"/>
      <c r="H92" s="64"/>
      <c r="I92" s="64"/>
      <c r="J92" s="64"/>
      <c r="K92" s="64"/>
      <c r="L92" s="148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24.95" customHeight="1">
      <c r="A93" s="40"/>
      <c r="B93" s="41"/>
      <c r="C93" s="25" t="s">
        <v>238</v>
      </c>
      <c r="D93" s="42"/>
      <c r="E93" s="42"/>
      <c r="F93" s="42"/>
      <c r="G93" s="42"/>
      <c r="H93" s="42"/>
      <c r="I93" s="42"/>
      <c r="J93" s="42"/>
      <c r="K93" s="42"/>
      <c r="L93" s="148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6.95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148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2" customHeight="1">
      <c r="A95" s="40"/>
      <c r="B95" s="41"/>
      <c r="C95" s="34" t="s">
        <v>16</v>
      </c>
      <c r="D95" s="42"/>
      <c r="E95" s="42"/>
      <c r="F95" s="42"/>
      <c r="G95" s="42"/>
      <c r="H95" s="42"/>
      <c r="I95" s="42"/>
      <c r="J95" s="42"/>
      <c r="K95" s="42"/>
      <c r="L95" s="148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6.5" customHeight="1">
      <c r="A96" s="40"/>
      <c r="B96" s="41"/>
      <c r="C96" s="42"/>
      <c r="D96" s="42"/>
      <c r="E96" s="172" t="str">
        <f>E7</f>
        <v>Parkovací dům Havlíčkova 1, Kroměříž</v>
      </c>
      <c r="F96" s="34"/>
      <c r="G96" s="34"/>
      <c r="H96" s="34"/>
      <c r="I96" s="42"/>
      <c r="J96" s="42"/>
      <c r="K96" s="42"/>
      <c r="L96" s="148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2:12" s="1" customFormat="1" ht="12" customHeight="1">
      <c r="B97" s="23"/>
      <c r="C97" s="34" t="s">
        <v>209</v>
      </c>
      <c r="D97" s="24"/>
      <c r="E97" s="24"/>
      <c r="F97" s="24"/>
      <c r="G97" s="24"/>
      <c r="H97" s="24"/>
      <c r="I97" s="24"/>
      <c r="J97" s="24"/>
      <c r="K97" s="24"/>
      <c r="L97" s="22"/>
    </row>
    <row r="98" spans="2:12" s="1" customFormat="1" ht="16.5" customHeight="1">
      <c r="B98" s="23"/>
      <c r="C98" s="24"/>
      <c r="D98" s="24"/>
      <c r="E98" s="172" t="s">
        <v>210</v>
      </c>
      <c r="F98" s="24"/>
      <c r="G98" s="24"/>
      <c r="H98" s="24"/>
      <c r="I98" s="24"/>
      <c r="J98" s="24"/>
      <c r="K98" s="24"/>
      <c r="L98" s="22"/>
    </row>
    <row r="99" spans="2:12" s="1" customFormat="1" ht="12" customHeight="1">
      <c r="B99" s="23"/>
      <c r="C99" s="34" t="s">
        <v>211</v>
      </c>
      <c r="D99" s="24"/>
      <c r="E99" s="24"/>
      <c r="F99" s="24"/>
      <c r="G99" s="24"/>
      <c r="H99" s="24"/>
      <c r="I99" s="24"/>
      <c r="J99" s="24"/>
      <c r="K99" s="24"/>
      <c r="L99" s="22"/>
    </row>
    <row r="100" spans="1:31" s="2" customFormat="1" ht="16.5" customHeight="1">
      <c r="A100" s="40"/>
      <c r="B100" s="41"/>
      <c r="C100" s="42"/>
      <c r="D100" s="42"/>
      <c r="E100" s="173" t="s">
        <v>212</v>
      </c>
      <c r="F100" s="42"/>
      <c r="G100" s="42"/>
      <c r="H100" s="42"/>
      <c r="I100" s="42"/>
      <c r="J100" s="42"/>
      <c r="K100" s="42"/>
      <c r="L100" s="148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12" customHeight="1">
      <c r="A101" s="40"/>
      <c r="B101" s="41"/>
      <c r="C101" s="34" t="s">
        <v>213</v>
      </c>
      <c r="D101" s="42"/>
      <c r="E101" s="42"/>
      <c r="F101" s="42"/>
      <c r="G101" s="42"/>
      <c r="H101" s="42"/>
      <c r="I101" s="42"/>
      <c r="J101" s="42"/>
      <c r="K101" s="42"/>
      <c r="L101" s="148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16.5" customHeight="1">
      <c r="A102" s="40"/>
      <c r="B102" s="41"/>
      <c r="C102" s="42"/>
      <c r="D102" s="42"/>
      <c r="E102" s="71" t="str">
        <f>E13</f>
        <v>SO101.1 - Hromadná garáž</v>
      </c>
      <c r="F102" s="42"/>
      <c r="G102" s="42"/>
      <c r="H102" s="42"/>
      <c r="I102" s="42"/>
      <c r="J102" s="42"/>
      <c r="K102" s="42"/>
      <c r="L102" s="148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2" customFormat="1" ht="6.95" customHeight="1">
      <c r="A103" s="40"/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14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2" customFormat="1" ht="12" customHeight="1">
      <c r="A104" s="40"/>
      <c r="B104" s="41"/>
      <c r="C104" s="34" t="s">
        <v>21</v>
      </c>
      <c r="D104" s="42"/>
      <c r="E104" s="42"/>
      <c r="F104" s="29" t="str">
        <f>F16</f>
        <v xml:space="preserve"> </v>
      </c>
      <c r="G104" s="42"/>
      <c r="H104" s="42"/>
      <c r="I104" s="34" t="s">
        <v>23</v>
      </c>
      <c r="J104" s="74" t="str">
        <f>IF(J16="","",J16)</f>
        <v>3. 7. 2019</v>
      </c>
      <c r="K104" s="42"/>
      <c r="L104" s="148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2" customFormat="1" ht="6.95" customHeight="1">
      <c r="A105" s="40"/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148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15.15" customHeight="1">
      <c r="A106" s="40"/>
      <c r="B106" s="41"/>
      <c r="C106" s="34" t="s">
        <v>25</v>
      </c>
      <c r="D106" s="42"/>
      <c r="E106" s="42"/>
      <c r="F106" s="29" t="str">
        <f>E19</f>
        <v xml:space="preserve"> </v>
      </c>
      <c r="G106" s="42"/>
      <c r="H106" s="42"/>
      <c r="I106" s="34" t="s">
        <v>30</v>
      </c>
      <c r="J106" s="38" t="str">
        <f>E25</f>
        <v xml:space="preserve"> </v>
      </c>
      <c r="K106" s="42"/>
      <c r="L106" s="148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15.15" customHeight="1">
      <c r="A107" s="40"/>
      <c r="B107" s="41"/>
      <c r="C107" s="34" t="s">
        <v>28</v>
      </c>
      <c r="D107" s="42"/>
      <c r="E107" s="42"/>
      <c r="F107" s="29" t="str">
        <f>IF(E22="","",E22)</f>
        <v>Vyplň údaj</v>
      </c>
      <c r="G107" s="42"/>
      <c r="H107" s="42"/>
      <c r="I107" s="34" t="s">
        <v>32</v>
      </c>
      <c r="J107" s="38" t="str">
        <f>E28</f>
        <v xml:space="preserve"> </v>
      </c>
      <c r="K107" s="42"/>
      <c r="L107" s="148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10.3" customHeight="1">
      <c r="A108" s="40"/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148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11" customFormat="1" ht="29.25" customHeight="1">
      <c r="A109" s="189"/>
      <c r="B109" s="190"/>
      <c r="C109" s="191" t="s">
        <v>239</v>
      </c>
      <c r="D109" s="192" t="s">
        <v>54</v>
      </c>
      <c r="E109" s="192" t="s">
        <v>50</v>
      </c>
      <c r="F109" s="192" t="s">
        <v>51</v>
      </c>
      <c r="G109" s="192" t="s">
        <v>240</v>
      </c>
      <c r="H109" s="192" t="s">
        <v>241</v>
      </c>
      <c r="I109" s="192" t="s">
        <v>242</v>
      </c>
      <c r="J109" s="192" t="s">
        <v>217</v>
      </c>
      <c r="K109" s="193" t="s">
        <v>243</v>
      </c>
      <c r="L109" s="194"/>
      <c r="M109" s="94" t="s">
        <v>19</v>
      </c>
      <c r="N109" s="95" t="s">
        <v>39</v>
      </c>
      <c r="O109" s="95" t="s">
        <v>244</v>
      </c>
      <c r="P109" s="95" t="s">
        <v>245</v>
      </c>
      <c r="Q109" s="95" t="s">
        <v>246</v>
      </c>
      <c r="R109" s="95" t="s">
        <v>247</v>
      </c>
      <c r="S109" s="95" t="s">
        <v>248</v>
      </c>
      <c r="T109" s="96" t="s">
        <v>249</v>
      </c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</row>
    <row r="110" spans="1:63" s="2" customFormat="1" ht="22.8" customHeight="1">
      <c r="A110" s="40"/>
      <c r="B110" s="41"/>
      <c r="C110" s="101" t="s">
        <v>250</v>
      </c>
      <c r="D110" s="42"/>
      <c r="E110" s="42"/>
      <c r="F110" s="42"/>
      <c r="G110" s="42"/>
      <c r="H110" s="42"/>
      <c r="I110" s="42"/>
      <c r="J110" s="195">
        <f>BK110</f>
        <v>0</v>
      </c>
      <c r="K110" s="42"/>
      <c r="L110" s="46"/>
      <c r="M110" s="97"/>
      <c r="N110" s="196"/>
      <c r="O110" s="98"/>
      <c r="P110" s="197">
        <f>P111+P632</f>
        <v>0</v>
      </c>
      <c r="Q110" s="98"/>
      <c r="R110" s="197">
        <f>R111+R632</f>
        <v>9397.45834054</v>
      </c>
      <c r="S110" s="98"/>
      <c r="T110" s="198">
        <f>T111+T632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68</v>
      </c>
      <c r="AU110" s="19" t="s">
        <v>218</v>
      </c>
      <c r="BK110" s="199">
        <f>BK111+BK632</f>
        <v>0</v>
      </c>
    </row>
    <row r="111" spans="1:63" s="12" customFormat="1" ht="25.9" customHeight="1">
      <c r="A111" s="12"/>
      <c r="B111" s="200"/>
      <c r="C111" s="201"/>
      <c r="D111" s="202" t="s">
        <v>68</v>
      </c>
      <c r="E111" s="203" t="s">
        <v>251</v>
      </c>
      <c r="F111" s="203" t="s">
        <v>251</v>
      </c>
      <c r="G111" s="201"/>
      <c r="H111" s="201"/>
      <c r="I111" s="204"/>
      <c r="J111" s="205">
        <f>BK111</f>
        <v>0</v>
      </c>
      <c r="K111" s="201"/>
      <c r="L111" s="206"/>
      <c r="M111" s="207"/>
      <c r="N111" s="208"/>
      <c r="O111" s="208"/>
      <c r="P111" s="209">
        <f>P112+P138+P209+P238+P486+P587+P594+P614+P630</f>
        <v>0</v>
      </c>
      <c r="Q111" s="208"/>
      <c r="R111" s="209">
        <f>R112+R138+R209+R238+R486+R587+R594+R614+R630</f>
        <v>9220.024545040002</v>
      </c>
      <c r="S111" s="208"/>
      <c r="T111" s="210">
        <f>T112+T138+T209+T238+T486+T587+T594+T614+T630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11" t="s">
        <v>76</v>
      </c>
      <c r="AT111" s="212" t="s">
        <v>68</v>
      </c>
      <c r="AU111" s="212" t="s">
        <v>69</v>
      </c>
      <c r="AY111" s="211" t="s">
        <v>252</v>
      </c>
      <c r="BK111" s="213">
        <f>BK112+BK138+BK209+BK238+BK486+BK587+BK594+BK614+BK630</f>
        <v>0</v>
      </c>
    </row>
    <row r="112" spans="1:63" s="12" customFormat="1" ht="22.8" customHeight="1">
      <c r="A112" s="12"/>
      <c r="B112" s="200"/>
      <c r="C112" s="201"/>
      <c r="D112" s="202" t="s">
        <v>68</v>
      </c>
      <c r="E112" s="214" t="s">
        <v>76</v>
      </c>
      <c r="F112" s="214" t="s">
        <v>253</v>
      </c>
      <c r="G112" s="201"/>
      <c r="H112" s="201"/>
      <c r="I112" s="204"/>
      <c r="J112" s="215">
        <f>BK112</f>
        <v>0</v>
      </c>
      <c r="K112" s="201"/>
      <c r="L112" s="206"/>
      <c r="M112" s="207"/>
      <c r="N112" s="208"/>
      <c r="O112" s="208"/>
      <c r="P112" s="209">
        <f>SUM(P113:P137)</f>
        <v>0</v>
      </c>
      <c r="Q112" s="208"/>
      <c r="R112" s="209">
        <f>SUM(R113:R137)</f>
        <v>84.29</v>
      </c>
      <c r="S112" s="208"/>
      <c r="T112" s="210">
        <f>SUM(T113:T137)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11" t="s">
        <v>76</v>
      </c>
      <c r="AT112" s="212" t="s">
        <v>68</v>
      </c>
      <c r="AU112" s="212" t="s">
        <v>76</v>
      </c>
      <c r="AY112" s="211" t="s">
        <v>252</v>
      </c>
      <c r="BK112" s="213">
        <f>SUM(BK113:BK137)</f>
        <v>0</v>
      </c>
    </row>
    <row r="113" spans="1:65" s="2" customFormat="1" ht="37.8" customHeight="1">
      <c r="A113" s="40"/>
      <c r="B113" s="41"/>
      <c r="C113" s="216" t="s">
        <v>76</v>
      </c>
      <c r="D113" s="216" t="s">
        <v>254</v>
      </c>
      <c r="E113" s="217" t="s">
        <v>255</v>
      </c>
      <c r="F113" s="218" t="s">
        <v>256</v>
      </c>
      <c r="G113" s="219" t="s">
        <v>257</v>
      </c>
      <c r="H113" s="220">
        <v>72.94</v>
      </c>
      <c r="I113" s="221"/>
      <c r="J113" s="222">
        <f>ROUND(I113*H113,2)</f>
        <v>0</v>
      </c>
      <c r="K113" s="218" t="s">
        <v>258</v>
      </c>
      <c r="L113" s="46"/>
      <c r="M113" s="223" t="s">
        <v>19</v>
      </c>
      <c r="N113" s="224" t="s">
        <v>40</v>
      </c>
      <c r="O113" s="86"/>
      <c r="P113" s="225">
        <f>O113*H113</f>
        <v>0</v>
      </c>
      <c r="Q113" s="225">
        <v>0</v>
      </c>
      <c r="R113" s="225">
        <f>Q113*H113</f>
        <v>0</v>
      </c>
      <c r="S113" s="225">
        <v>0</v>
      </c>
      <c r="T113" s="22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7" t="s">
        <v>90</v>
      </c>
      <c r="AT113" s="227" t="s">
        <v>254</v>
      </c>
      <c r="AU113" s="227" t="s">
        <v>78</v>
      </c>
      <c r="AY113" s="19" t="s">
        <v>252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9" t="s">
        <v>76</v>
      </c>
      <c r="BK113" s="228">
        <f>ROUND(I113*H113,2)</f>
        <v>0</v>
      </c>
      <c r="BL113" s="19" t="s">
        <v>90</v>
      </c>
      <c r="BM113" s="227" t="s">
        <v>259</v>
      </c>
    </row>
    <row r="114" spans="1:51" s="13" customFormat="1" ht="12">
      <c r="A114" s="13"/>
      <c r="B114" s="229"/>
      <c r="C114" s="230"/>
      <c r="D114" s="231" t="s">
        <v>260</v>
      </c>
      <c r="E114" s="232" t="s">
        <v>19</v>
      </c>
      <c r="F114" s="233" t="s">
        <v>261</v>
      </c>
      <c r="G114" s="230"/>
      <c r="H114" s="232" t="s">
        <v>19</v>
      </c>
      <c r="I114" s="234"/>
      <c r="J114" s="230"/>
      <c r="K114" s="230"/>
      <c r="L114" s="235"/>
      <c r="M114" s="236"/>
      <c r="N114" s="237"/>
      <c r="O114" s="237"/>
      <c r="P114" s="237"/>
      <c r="Q114" s="237"/>
      <c r="R114" s="237"/>
      <c r="S114" s="237"/>
      <c r="T114" s="238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9" t="s">
        <v>260</v>
      </c>
      <c r="AU114" s="239" t="s">
        <v>78</v>
      </c>
      <c r="AV114" s="13" t="s">
        <v>76</v>
      </c>
      <c r="AW114" s="13" t="s">
        <v>31</v>
      </c>
      <c r="AX114" s="13" t="s">
        <v>69</v>
      </c>
      <c r="AY114" s="239" t="s">
        <v>252</v>
      </c>
    </row>
    <row r="115" spans="1:51" s="14" customFormat="1" ht="12">
      <c r="A115" s="14"/>
      <c r="B115" s="240"/>
      <c r="C115" s="241"/>
      <c r="D115" s="231" t="s">
        <v>260</v>
      </c>
      <c r="E115" s="242" t="s">
        <v>19</v>
      </c>
      <c r="F115" s="243" t="s">
        <v>262</v>
      </c>
      <c r="G115" s="241"/>
      <c r="H115" s="244">
        <v>20.449</v>
      </c>
      <c r="I115" s="245"/>
      <c r="J115" s="241"/>
      <c r="K115" s="241"/>
      <c r="L115" s="246"/>
      <c r="M115" s="247"/>
      <c r="N115" s="248"/>
      <c r="O115" s="248"/>
      <c r="P115" s="248"/>
      <c r="Q115" s="248"/>
      <c r="R115" s="248"/>
      <c r="S115" s="248"/>
      <c r="T115" s="249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0" t="s">
        <v>260</v>
      </c>
      <c r="AU115" s="250" t="s">
        <v>78</v>
      </c>
      <c r="AV115" s="14" t="s">
        <v>78</v>
      </c>
      <c r="AW115" s="14" t="s">
        <v>31</v>
      </c>
      <c r="AX115" s="14" t="s">
        <v>69</v>
      </c>
      <c r="AY115" s="250" t="s">
        <v>252</v>
      </c>
    </row>
    <row r="116" spans="1:51" s="14" customFormat="1" ht="12">
      <c r="A116" s="14"/>
      <c r="B116" s="240"/>
      <c r="C116" s="241"/>
      <c r="D116" s="231" t="s">
        <v>260</v>
      </c>
      <c r="E116" s="242" t="s">
        <v>19</v>
      </c>
      <c r="F116" s="243" t="s">
        <v>263</v>
      </c>
      <c r="G116" s="241"/>
      <c r="H116" s="244">
        <v>25.109</v>
      </c>
      <c r="I116" s="245"/>
      <c r="J116" s="241"/>
      <c r="K116" s="241"/>
      <c r="L116" s="246"/>
      <c r="M116" s="247"/>
      <c r="N116" s="248"/>
      <c r="O116" s="248"/>
      <c r="P116" s="248"/>
      <c r="Q116" s="248"/>
      <c r="R116" s="248"/>
      <c r="S116" s="248"/>
      <c r="T116" s="249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0" t="s">
        <v>260</v>
      </c>
      <c r="AU116" s="250" t="s">
        <v>78</v>
      </c>
      <c r="AV116" s="14" t="s">
        <v>78</v>
      </c>
      <c r="AW116" s="14" t="s">
        <v>31</v>
      </c>
      <c r="AX116" s="14" t="s">
        <v>69</v>
      </c>
      <c r="AY116" s="250" t="s">
        <v>252</v>
      </c>
    </row>
    <row r="117" spans="1:51" s="14" customFormat="1" ht="12">
      <c r="A117" s="14"/>
      <c r="B117" s="240"/>
      <c r="C117" s="241"/>
      <c r="D117" s="231" t="s">
        <v>260</v>
      </c>
      <c r="E117" s="242" t="s">
        <v>19</v>
      </c>
      <c r="F117" s="243" t="s">
        <v>264</v>
      </c>
      <c r="G117" s="241"/>
      <c r="H117" s="244">
        <v>27.382</v>
      </c>
      <c r="I117" s="245"/>
      <c r="J117" s="241"/>
      <c r="K117" s="241"/>
      <c r="L117" s="246"/>
      <c r="M117" s="247"/>
      <c r="N117" s="248"/>
      <c r="O117" s="248"/>
      <c r="P117" s="248"/>
      <c r="Q117" s="248"/>
      <c r="R117" s="248"/>
      <c r="S117" s="248"/>
      <c r="T117" s="249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0" t="s">
        <v>260</v>
      </c>
      <c r="AU117" s="250" t="s">
        <v>78</v>
      </c>
      <c r="AV117" s="14" t="s">
        <v>78</v>
      </c>
      <c r="AW117" s="14" t="s">
        <v>31</v>
      </c>
      <c r="AX117" s="14" t="s">
        <v>69</v>
      </c>
      <c r="AY117" s="250" t="s">
        <v>252</v>
      </c>
    </row>
    <row r="118" spans="1:51" s="15" customFormat="1" ht="12">
      <c r="A118" s="15"/>
      <c r="B118" s="251"/>
      <c r="C118" s="252"/>
      <c r="D118" s="231" t="s">
        <v>260</v>
      </c>
      <c r="E118" s="253" t="s">
        <v>19</v>
      </c>
      <c r="F118" s="254" t="s">
        <v>265</v>
      </c>
      <c r="G118" s="252"/>
      <c r="H118" s="255">
        <v>72.94000000000001</v>
      </c>
      <c r="I118" s="256"/>
      <c r="J118" s="252"/>
      <c r="K118" s="252"/>
      <c r="L118" s="257"/>
      <c r="M118" s="258"/>
      <c r="N118" s="259"/>
      <c r="O118" s="259"/>
      <c r="P118" s="259"/>
      <c r="Q118" s="259"/>
      <c r="R118" s="259"/>
      <c r="S118" s="259"/>
      <c r="T118" s="260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61" t="s">
        <v>260</v>
      </c>
      <c r="AU118" s="261" t="s">
        <v>78</v>
      </c>
      <c r="AV118" s="15" t="s">
        <v>90</v>
      </c>
      <c r="AW118" s="15" t="s">
        <v>31</v>
      </c>
      <c r="AX118" s="15" t="s">
        <v>76</v>
      </c>
      <c r="AY118" s="261" t="s">
        <v>252</v>
      </c>
    </row>
    <row r="119" spans="1:65" s="2" customFormat="1" ht="49.05" customHeight="1">
      <c r="A119" s="40"/>
      <c r="B119" s="41"/>
      <c r="C119" s="216" t="s">
        <v>78</v>
      </c>
      <c r="D119" s="216" t="s">
        <v>254</v>
      </c>
      <c r="E119" s="217" t="s">
        <v>266</v>
      </c>
      <c r="F119" s="218" t="s">
        <v>267</v>
      </c>
      <c r="G119" s="219" t="s">
        <v>257</v>
      </c>
      <c r="H119" s="220">
        <v>36.47</v>
      </c>
      <c r="I119" s="221"/>
      <c r="J119" s="222">
        <f>ROUND(I119*H119,2)</f>
        <v>0</v>
      </c>
      <c r="K119" s="218" t="s">
        <v>258</v>
      </c>
      <c r="L119" s="46"/>
      <c r="M119" s="223" t="s">
        <v>19</v>
      </c>
      <c r="N119" s="224" t="s">
        <v>40</v>
      </c>
      <c r="O119" s="86"/>
      <c r="P119" s="225">
        <f>O119*H119</f>
        <v>0</v>
      </c>
      <c r="Q119" s="225">
        <v>0</v>
      </c>
      <c r="R119" s="225">
        <f>Q119*H119</f>
        <v>0</v>
      </c>
      <c r="S119" s="225">
        <v>0</v>
      </c>
      <c r="T119" s="22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7" t="s">
        <v>90</v>
      </c>
      <c r="AT119" s="227" t="s">
        <v>254</v>
      </c>
      <c r="AU119" s="227" t="s">
        <v>78</v>
      </c>
      <c r="AY119" s="19" t="s">
        <v>252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9" t="s">
        <v>76</v>
      </c>
      <c r="BK119" s="228">
        <f>ROUND(I119*H119,2)</f>
        <v>0</v>
      </c>
      <c r="BL119" s="19" t="s">
        <v>90</v>
      </c>
      <c r="BM119" s="227" t="s">
        <v>268</v>
      </c>
    </row>
    <row r="120" spans="1:51" s="14" customFormat="1" ht="12">
      <c r="A120" s="14"/>
      <c r="B120" s="240"/>
      <c r="C120" s="241"/>
      <c r="D120" s="231" t="s">
        <v>260</v>
      </c>
      <c r="E120" s="242" t="s">
        <v>19</v>
      </c>
      <c r="F120" s="243" t="s">
        <v>269</v>
      </c>
      <c r="G120" s="241"/>
      <c r="H120" s="244">
        <v>36.47</v>
      </c>
      <c r="I120" s="245"/>
      <c r="J120" s="241"/>
      <c r="K120" s="241"/>
      <c r="L120" s="246"/>
      <c r="M120" s="247"/>
      <c r="N120" s="248"/>
      <c r="O120" s="248"/>
      <c r="P120" s="248"/>
      <c r="Q120" s="248"/>
      <c r="R120" s="248"/>
      <c r="S120" s="248"/>
      <c r="T120" s="249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0" t="s">
        <v>260</v>
      </c>
      <c r="AU120" s="250" t="s">
        <v>78</v>
      </c>
      <c r="AV120" s="14" t="s">
        <v>78</v>
      </c>
      <c r="AW120" s="14" t="s">
        <v>31</v>
      </c>
      <c r="AX120" s="14" t="s">
        <v>76</v>
      </c>
      <c r="AY120" s="250" t="s">
        <v>252</v>
      </c>
    </row>
    <row r="121" spans="1:65" s="2" customFormat="1" ht="49.05" customHeight="1">
      <c r="A121" s="40"/>
      <c r="B121" s="41"/>
      <c r="C121" s="216" t="s">
        <v>85</v>
      </c>
      <c r="D121" s="216" t="s">
        <v>254</v>
      </c>
      <c r="E121" s="217" t="s">
        <v>270</v>
      </c>
      <c r="F121" s="218" t="s">
        <v>271</v>
      </c>
      <c r="G121" s="219" t="s">
        <v>257</v>
      </c>
      <c r="H121" s="220">
        <v>404.742</v>
      </c>
      <c r="I121" s="221"/>
      <c r="J121" s="222">
        <f>ROUND(I121*H121,2)</f>
        <v>0</v>
      </c>
      <c r="K121" s="218" t="s">
        <v>258</v>
      </c>
      <c r="L121" s="46"/>
      <c r="M121" s="223" t="s">
        <v>19</v>
      </c>
      <c r="N121" s="224" t="s">
        <v>40</v>
      </c>
      <c r="O121" s="86"/>
      <c r="P121" s="225">
        <f>O121*H121</f>
        <v>0</v>
      </c>
      <c r="Q121" s="225">
        <v>0</v>
      </c>
      <c r="R121" s="225">
        <f>Q121*H121</f>
        <v>0</v>
      </c>
      <c r="S121" s="225">
        <v>0</v>
      </c>
      <c r="T121" s="22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7" t="s">
        <v>90</v>
      </c>
      <c r="AT121" s="227" t="s">
        <v>254</v>
      </c>
      <c r="AU121" s="227" t="s">
        <v>78</v>
      </c>
      <c r="AY121" s="19" t="s">
        <v>252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9" t="s">
        <v>76</v>
      </c>
      <c r="BK121" s="228">
        <f>ROUND(I121*H121,2)</f>
        <v>0</v>
      </c>
      <c r="BL121" s="19" t="s">
        <v>90</v>
      </c>
      <c r="BM121" s="227" t="s">
        <v>272</v>
      </c>
    </row>
    <row r="122" spans="1:51" s="14" customFormat="1" ht="12">
      <c r="A122" s="14"/>
      <c r="B122" s="240"/>
      <c r="C122" s="241"/>
      <c r="D122" s="231" t="s">
        <v>260</v>
      </c>
      <c r="E122" s="242" t="s">
        <v>19</v>
      </c>
      <c r="F122" s="243" t="s">
        <v>273</v>
      </c>
      <c r="G122" s="241"/>
      <c r="H122" s="244">
        <v>72.94</v>
      </c>
      <c r="I122" s="245"/>
      <c r="J122" s="241"/>
      <c r="K122" s="241"/>
      <c r="L122" s="246"/>
      <c r="M122" s="247"/>
      <c r="N122" s="248"/>
      <c r="O122" s="248"/>
      <c r="P122" s="248"/>
      <c r="Q122" s="248"/>
      <c r="R122" s="248"/>
      <c r="S122" s="248"/>
      <c r="T122" s="249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0" t="s">
        <v>260</v>
      </c>
      <c r="AU122" s="250" t="s">
        <v>78</v>
      </c>
      <c r="AV122" s="14" t="s">
        <v>78</v>
      </c>
      <c r="AW122" s="14" t="s">
        <v>31</v>
      </c>
      <c r="AX122" s="14" t="s">
        <v>69</v>
      </c>
      <c r="AY122" s="250" t="s">
        <v>252</v>
      </c>
    </row>
    <row r="123" spans="1:51" s="14" customFormat="1" ht="12">
      <c r="A123" s="14"/>
      <c r="B123" s="240"/>
      <c r="C123" s="241"/>
      <c r="D123" s="231" t="s">
        <v>260</v>
      </c>
      <c r="E123" s="242" t="s">
        <v>19</v>
      </c>
      <c r="F123" s="243" t="s">
        <v>274</v>
      </c>
      <c r="G123" s="241"/>
      <c r="H123" s="244">
        <v>331.802</v>
      </c>
      <c r="I123" s="245"/>
      <c r="J123" s="241"/>
      <c r="K123" s="241"/>
      <c r="L123" s="246"/>
      <c r="M123" s="247"/>
      <c r="N123" s="248"/>
      <c r="O123" s="248"/>
      <c r="P123" s="248"/>
      <c r="Q123" s="248"/>
      <c r="R123" s="248"/>
      <c r="S123" s="248"/>
      <c r="T123" s="249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0" t="s">
        <v>260</v>
      </c>
      <c r="AU123" s="250" t="s">
        <v>78</v>
      </c>
      <c r="AV123" s="14" t="s">
        <v>78</v>
      </c>
      <c r="AW123" s="14" t="s">
        <v>31</v>
      </c>
      <c r="AX123" s="14" t="s">
        <v>69</v>
      </c>
      <c r="AY123" s="250" t="s">
        <v>252</v>
      </c>
    </row>
    <row r="124" spans="1:51" s="15" customFormat="1" ht="12">
      <c r="A124" s="15"/>
      <c r="B124" s="251"/>
      <c r="C124" s="252"/>
      <c r="D124" s="231" t="s">
        <v>260</v>
      </c>
      <c r="E124" s="253" t="s">
        <v>19</v>
      </c>
      <c r="F124" s="254" t="s">
        <v>265</v>
      </c>
      <c r="G124" s="252"/>
      <c r="H124" s="255">
        <v>404.742</v>
      </c>
      <c r="I124" s="256"/>
      <c r="J124" s="252"/>
      <c r="K124" s="252"/>
      <c r="L124" s="257"/>
      <c r="M124" s="258"/>
      <c r="N124" s="259"/>
      <c r="O124" s="259"/>
      <c r="P124" s="259"/>
      <c r="Q124" s="259"/>
      <c r="R124" s="259"/>
      <c r="S124" s="259"/>
      <c r="T124" s="260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61" t="s">
        <v>260</v>
      </c>
      <c r="AU124" s="261" t="s">
        <v>78</v>
      </c>
      <c r="AV124" s="15" t="s">
        <v>90</v>
      </c>
      <c r="AW124" s="15" t="s">
        <v>31</v>
      </c>
      <c r="AX124" s="15" t="s">
        <v>76</v>
      </c>
      <c r="AY124" s="261" t="s">
        <v>252</v>
      </c>
    </row>
    <row r="125" spans="1:65" s="2" customFormat="1" ht="37.8" customHeight="1">
      <c r="A125" s="40"/>
      <c r="B125" s="41"/>
      <c r="C125" s="216" t="s">
        <v>90</v>
      </c>
      <c r="D125" s="216" t="s">
        <v>254</v>
      </c>
      <c r="E125" s="217" t="s">
        <v>275</v>
      </c>
      <c r="F125" s="218" t="s">
        <v>276</v>
      </c>
      <c r="G125" s="219" t="s">
        <v>277</v>
      </c>
      <c r="H125" s="220">
        <v>131.292</v>
      </c>
      <c r="I125" s="221"/>
      <c r="J125" s="222">
        <f>ROUND(I125*H125,2)</f>
        <v>0</v>
      </c>
      <c r="K125" s="218" t="s">
        <v>258</v>
      </c>
      <c r="L125" s="46"/>
      <c r="M125" s="223" t="s">
        <v>19</v>
      </c>
      <c r="N125" s="224" t="s">
        <v>40</v>
      </c>
      <c r="O125" s="86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7" t="s">
        <v>90</v>
      </c>
      <c r="AT125" s="227" t="s">
        <v>254</v>
      </c>
      <c r="AU125" s="227" t="s">
        <v>78</v>
      </c>
      <c r="AY125" s="19" t="s">
        <v>252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9" t="s">
        <v>76</v>
      </c>
      <c r="BK125" s="228">
        <f>ROUND(I125*H125,2)</f>
        <v>0</v>
      </c>
      <c r="BL125" s="19" t="s">
        <v>90</v>
      </c>
      <c r="BM125" s="227" t="s">
        <v>278</v>
      </c>
    </row>
    <row r="126" spans="1:51" s="14" customFormat="1" ht="12">
      <c r="A126" s="14"/>
      <c r="B126" s="240"/>
      <c r="C126" s="241"/>
      <c r="D126" s="231" t="s">
        <v>260</v>
      </c>
      <c r="E126" s="242" t="s">
        <v>19</v>
      </c>
      <c r="F126" s="243" t="s">
        <v>279</v>
      </c>
      <c r="G126" s="241"/>
      <c r="H126" s="244">
        <v>131.292</v>
      </c>
      <c r="I126" s="245"/>
      <c r="J126" s="241"/>
      <c r="K126" s="241"/>
      <c r="L126" s="246"/>
      <c r="M126" s="247"/>
      <c r="N126" s="248"/>
      <c r="O126" s="248"/>
      <c r="P126" s="248"/>
      <c r="Q126" s="248"/>
      <c r="R126" s="248"/>
      <c r="S126" s="248"/>
      <c r="T126" s="249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0" t="s">
        <v>260</v>
      </c>
      <c r="AU126" s="250" t="s">
        <v>78</v>
      </c>
      <c r="AV126" s="14" t="s">
        <v>78</v>
      </c>
      <c r="AW126" s="14" t="s">
        <v>31</v>
      </c>
      <c r="AX126" s="14" t="s">
        <v>76</v>
      </c>
      <c r="AY126" s="250" t="s">
        <v>252</v>
      </c>
    </row>
    <row r="127" spans="1:65" s="2" customFormat="1" ht="37.8" customHeight="1">
      <c r="A127" s="40"/>
      <c r="B127" s="41"/>
      <c r="C127" s="216" t="s">
        <v>121</v>
      </c>
      <c r="D127" s="216" t="s">
        <v>254</v>
      </c>
      <c r="E127" s="217" t="s">
        <v>280</v>
      </c>
      <c r="F127" s="218" t="s">
        <v>281</v>
      </c>
      <c r="G127" s="219" t="s">
        <v>257</v>
      </c>
      <c r="H127" s="220">
        <v>42.145</v>
      </c>
      <c r="I127" s="221"/>
      <c r="J127" s="222">
        <f>ROUND(I127*H127,2)</f>
        <v>0</v>
      </c>
      <c r="K127" s="218" t="s">
        <v>258</v>
      </c>
      <c r="L127" s="46"/>
      <c r="M127" s="223" t="s">
        <v>19</v>
      </c>
      <c r="N127" s="224" t="s">
        <v>40</v>
      </c>
      <c r="O127" s="86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7" t="s">
        <v>90</v>
      </c>
      <c r="AT127" s="227" t="s">
        <v>254</v>
      </c>
      <c r="AU127" s="227" t="s">
        <v>78</v>
      </c>
      <c r="AY127" s="19" t="s">
        <v>252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9" t="s">
        <v>76</v>
      </c>
      <c r="BK127" s="228">
        <f>ROUND(I127*H127,2)</f>
        <v>0</v>
      </c>
      <c r="BL127" s="19" t="s">
        <v>90</v>
      </c>
      <c r="BM127" s="227" t="s">
        <v>282</v>
      </c>
    </row>
    <row r="128" spans="1:51" s="14" customFormat="1" ht="12">
      <c r="A128" s="14"/>
      <c r="B128" s="240"/>
      <c r="C128" s="241"/>
      <c r="D128" s="231" t="s">
        <v>260</v>
      </c>
      <c r="E128" s="242" t="s">
        <v>19</v>
      </c>
      <c r="F128" s="243" t="s">
        <v>283</v>
      </c>
      <c r="G128" s="241"/>
      <c r="H128" s="244">
        <v>42.145</v>
      </c>
      <c r="I128" s="245"/>
      <c r="J128" s="241"/>
      <c r="K128" s="241"/>
      <c r="L128" s="246"/>
      <c r="M128" s="247"/>
      <c r="N128" s="248"/>
      <c r="O128" s="248"/>
      <c r="P128" s="248"/>
      <c r="Q128" s="248"/>
      <c r="R128" s="248"/>
      <c r="S128" s="248"/>
      <c r="T128" s="24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0" t="s">
        <v>260</v>
      </c>
      <c r="AU128" s="250" t="s">
        <v>78</v>
      </c>
      <c r="AV128" s="14" t="s">
        <v>78</v>
      </c>
      <c r="AW128" s="14" t="s">
        <v>31</v>
      </c>
      <c r="AX128" s="14" t="s">
        <v>76</v>
      </c>
      <c r="AY128" s="250" t="s">
        <v>252</v>
      </c>
    </row>
    <row r="129" spans="1:65" s="2" customFormat="1" ht="14.4" customHeight="1">
      <c r="A129" s="40"/>
      <c r="B129" s="41"/>
      <c r="C129" s="262" t="s">
        <v>284</v>
      </c>
      <c r="D129" s="262" t="s">
        <v>285</v>
      </c>
      <c r="E129" s="263" t="s">
        <v>286</v>
      </c>
      <c r="F129" s="264" t="s">
        <v>287</v>
      </c>
      <c r="G129" s="265" t="s">
        <v>277</v>
      </c>
      <c r="H129" s="266">
        <v>84.29</v>
      </c>
      <c r="I129" s="267"/>
      <c r="J129" s="268">
        <f>ROUND(I129*H129,2)</f>
        <v>0</v>
      </c>
      <c r="K129" s="264" t="s">
        <v>258</v>
      </c>
      <c r="L129" s="269"/>
      <c r="M129" s="270" t="s">
        <v>19</v>
      </c>
      <c r="N129" s="271" t="s">
        <v>40</v>
      </c>
      <c r="O129" s="86"/>
      <c r="P129" s="225">
        <f>O129*H129</f>
        <v>0</v>
      </c>
      <c r="Q129" s="225">
        <v>1</v>
      </c>
      <c r="R129" s="225">
        <f>Q129*H129</f>
        <v>84.29</v>
      </c>
      <c r="S129" s="225">
        <v>0</v>
      </c>
      <c r="T129" s="22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7" t="s">
        <v>288</v>
      </c>
      <c r="AT129" s="227" t="s">
        <v>285</v>
      </c>
      <c r="AU129" s="227" t="s">
        <v>78</v>
      </c>
      <c r="AY129" s="19" t="s">
        <v>252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9" t="s">
        <v>76</v>
      </c>
      <c r="BK129" s="228">
        <f>ROUND(I129*H129,2)</f>
        <v>0</v>
      </c>
      <c r="BL129" s="19" t="s">
        <v>90</v>
      </c>
      <c r="BM129" s="227" t="s">
        <v>289</v>
      </c>
    </row>
    <row r="130" spans="1:51" s="14" customFormat="1" ht="12">
      <c r="A130" s="14"/>
      <c r="B130" s="240"/>
      <c r="C130" s="241"/>
      <c r="D130" s="231" t="s">
        <v>260</v>
      </c>
      <c r="E130" s="242" t="s">
        <v>19</v>
      </c>
      <c r="F130" s="243" t="s">
        <v>290</v>
      </c>
      <c r="G130" s="241"/>
      <c r="H130" s="244">
        <v>84.29</v>
      </c>
      <c r="I130" s="245"/>
      <c r="J130" s="241"/>
      <c r="K130" s="241"/>
      <c r="L130" s="246"/>
      <c r="M130" s="247"/>
      <c r="N130" s="248"/>
      <c r="O130" s="248"/>
      <c r="P130" s="248"/>
      <c r="Q130" s="248"/>
      <c r="R130" s="248"/>
      <c r="S130" s="248"/>
      <c r="T130" s="249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0" t="s">
        <v>260</v>
      </c>
      <c r="AU130" s="250" t="s">
        <v>78</v>
      </c>
      <c r="AV130" s="14" t="s">
        <v>78</v>
      </c>
      <c r="AW130" s="14" t="s">
        <v>31</v>
      </c>
      <c r="AX130" s="14" t="s">
        <v>76</v>
      </c>
      <c r="AY130" s="250" t="s">
        <v>252</v>
      </c>
    </row>
    <row r="131" spans="1:65" s="2" customFormat="1" ht="62.7" customHeight="1">
      <c r="A131" s="40"/>
      <c r="B131" s="41"/>
      <c r="C131" s="216" t="s">
        <v>291</v>
      </c>
      <c r="D131" s="216" t="s">
        <v>254</v>
      </c>
      <c r="E131" s="217" t="s">
        <v>292</v>
      </c>
      <c r="F131" s="218" t="s">
        <v>293</v>
      </c>
      <c r="G131" s="219" t="s">
        <v>257</v>
      </c>
      <c r="H131" s="220">
        <v>331.802</v>
      </c>
      <c r="I131" s="221"/>
      <c r="J131" s="222">
        <f>ROUND(I131*H131,2)</f>
        <v>0</v>
      </c>
      <c r="K131" s="218" t="s">
        <v>258</v>
      </c>
      <c r="L131" s="46"/>
      <c r="M131" s="223" t="s">
        <v>19</v>
      </c>
      <c r="N131" s="224" t="s">
        <v>40</v>
      </c>
      <c r="O131" s="86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7" t="s">
        <v>90</v>
      </c>
      <c r="AT131" s="227" t="s">
        <v>254</v>
      </c>
      <c r="AU131" s="227" t="s">
        <v>78</v>
      </c>
      <c r="AY131" s="19" t="s">
        <v>252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9" t="s">
        <v>76</v>
      </c>
      <c r="BK131" s="228">
        <f>ROUND(I131*H131,2)</f>
        <v>0</v>
      </c>
      <c r="BL131" s="19" t="s">
        <v>90</v>
      </c>
      <c r="BM131" s="227" t="s">
        <v>294</v>
      </c>
    </row>
    <row r="132" spans="1:51" s="14" customFormat="1" ht="12">
      <c r="A132" s="14"/>
      <c r="B132" s="240"/>
      <c r="C132" s="241"/>
      <c r="D132" s="231" t="s">
        <v>260</v>
      </c>
      <c r="E132" s="242" t="s">
        <v>19</v>
      </c>
      <c r="F132" s="243" t="s">
        <v>295</v>
      </c>
      <c r="G132" s="241"/>
      <c r="H132" s="244">
        <v>129.846</v>
      </c>
      <c r="I132" s="245"/>
      <c r="J132" s="241"/>
      <c r="K132" s="241"/>
      <c r="L132" s="246"/>
      <c r="M132" s="247"/>
      <c r="N132" s="248"/>
      <c r="O132" s="248"/>
      <c r="P132" s="248"/>
      <c r="Q132" s="248"/>
      <c r="R132" s="248"/>
      <c r="S132" s="248"/>
      <c r="T132" s="24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0" t="s">
        <v>260</v>
      </c>
      <c r="AU132" s="250" t="s">
        <v>78</v>
      </c>
      <c r="AV132" s="14" t="s">
        <v>78</v>
      </c>
      <c r="AW132" s="14" t="s">
        <v>31</v>
      </c>
      <c r="AX132" s="14" t="s">
        <v>69</v>
      </c>
      <c r="AY132" s="250" t="s">
        <v>252</v>
      </c>
    </row>
    <row r="133" spans="1:51" s="14" customFormat="1" ht="12">
      <c r="A133" s="14"/>
      <c r="B133" s="240"/>
      <c r="C133" s="241"/>
      <c r="D133" s="231" t="s">
        <v>260</v>
      </c>
      <c r="E133" s="242" t="s">
        <v>19</v>
      </c>
      <c r="F133" s="243" t="s">
        <v>296</v>
      </c>
      <c r="G133" s="241"/>
      <c r="H133" s="244">
        <v>60.894</v>
      </c>
      <c r="I133" s="245"/>
      <c r="J133" s="241"/>
      <c r="K133" s="241"/>
      <c r="L133" s="246"/>
      <c r="M133" s="247"/>
      <c r="N133" s="248"/>
      <c r="O133" s="248"/>
      <c r="P133" s="248"/>
      <c r="Q133" s="248"/>
      <c r="R133" s="248"/>
      <c r="S133" s="248"/>
      <c r="T133" s="24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0" t="s">
        <v>260</v>
      </c>
      <c r="AU133" s="250" t="s">
        <v>78</v>
      </c>
      <c r="AV133" s="14" t="s">
        <v>78</v>
      </c>
      <c r="AW133" s="14" t="s">
        <v>31</v>
      </c>
      <c r="AX133" s="14" t="s">
        <v>69</v>
      </c>
      <c r="AY133" s="250" t="s">
        <v>252</v>
      </c>
    </row>
    <row r="134" spans="1:51" s="14" customFormat="1" ht="12">
      <c r="A134" s="14"/>
      <c r="B134" s="240"/>
      <c r="C134" s="241"/>
      <c r="D134" s="231" t="s">
        <v>260</v>
      </c>
      <c r="E134" s="242" t="s">
        <v>19</v>
      </c>
      <c r="F134" s="243" t="s">
        <v>297</v>
      </c>
      <c r="G134" s="241"/>
      <c r="H134" s="244">
        <v>141.062</v>
      </c>
      <c r="I134" s="245"/>
      <c r="J134" s="241"/>
      <c r="K134" s="241"/>
      <c r="L134" s="246"/>
      <c r="M134" s="247"/>
      <c r="N134" s="248"/>
      <c r="O134" s="248"/>
      <c r="P134" s="248"/>
      <c r="Q134" s="248"/>
      <c r="R134" s="248"/>
      <c r="S134" s="248"/>
      <c r="T134" s="24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0" t="s">
        <v>260</v>
      </c>
      <c r="AU134" s="250" t="s">
        <v>78</v>
      </c>
      <c r="AV134" s="14" t="s">
        <v>78</v>
      </c>
      <c r="AW134" s="14" t="s">
        <v>31</v>
      </c>
      <c r="AX134" s="14" t="s">
        <v>69</v>
      </c>
      <c r="AY134" s="250" t="s">
        <v>252</v>
      </c>
    </row>
    <row r="135" spans="1:51" s="15" customFormat="1" ht="12">
      <c r="A135" s="15"/>
      <c r="B135" s="251"/>
      <c r="C135" s="252"/>
      <c r="D135" s="231" t="s">
        <v>260</v>
      </c>
      <c r="E135" s="253" t="s">
        <v>19</v>
      </c>
      <c r="F135" s="254" t="s">
        <v>265</v>
      </c>
      <c r="G135" s="252"/>
      <c r="H135" s="255">
        <v>331.802</v>
      </c>
      <c r="I135" s="256"/>
      <c r="J135" s="252"/>
      <c r="K135" s="252"/>
      <c r="L135" s="257"/>
      <c r="M135" s="258"/>
      <c r="N135" s="259"/>
      <c r="O135" s="259"/>
      <c r="P135" s="259"/>
      <c r="Q135" s="259"/>
      <c r="R135" s="259"/>
      <c r="S135" s="259"/>
      <c r="T135" s="260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1" t="s">
        <v>260</v>
      </c>
      <c r="AU135" s="261" t="s">
        <v>78</v>
      </c>
      <c r="AV135" s="15" t="s">
        <v>90</v>
      </c>
      <c r="AW135" s="15" t="s">
        <v>31</v>
      </c>
      <c r="AX135" s="15" t="s">
        <v>76</v>
      </c>
      <c r="AY135" s="261" t="s">
        <v>252</v>
      </c>
    </row>
    <row r="136" spans="1:65" s="2" customFormat="1" ht="24.15" customHeight="1">
      <c r="A136" s="40"/>
      <c r="B136" s="41"/>
      <c r="C136" s="216" t="s">
        <v>288</v>
      </c>
      <c r="D136" s="216" t="s">
        <v>254</v>
      </c>
      <c r="E136" s="217" t="s">
        <v>298</v>
      </c>
      <c r="F136" s="218" t="s">
        <v>299</v>
      </c>
      <c r="G136" s="219" t="s">
        <v>300</v>
      </c>
      <c r="H136" s="220">
        <v>2114.144</v>
      </c>
      <c r="I136" s="221"/>
      <c r="J136" s="222">
        <f>ROUND(I136*H136,2)</f>
        <v>0</v>
      </c>
      <c r="K136" s="218" t="s">
        <v>258</v>
      </c>
      <c r="L136" s="46"/>
      <c r="M136" s="223" t="s">
        <v>19</v>
      </c>
      <c r="N136" s="224" t="s">
        <v>40</v>
      </c>
      <c r="O136" s="86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7" t="s">
        <v>90</v>
      </c>
      <c r="AT136" s="227" t="s">
        <v>254</v>
      </c>
      <c r="AU136" s="227" t="s">
        <v>78</v>
      </c>
      <c r="AY136" s="19" t="s">
        <v>252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9" t="s">
        <v>76</v>
      </c>
      <c r="BK136" s="228">
        <f>ROUND(I136*H136,2)</f>
        <v>0</v>
      </c>
      <c r="BL136" s="19" t="s">
        <v>90</v>
      </c>
      <c r="BM136" s="227" t="s">
        <v>301</v>
      </c>
    </row>
    <row r="137" spans="1:51" s="14" customFormat="1" ht="12">
      <c r="A137" s="14"/>
      <c r="B137" s="240"/>
      <c r="C137" s="241"/>
      <c r="D137" s="231" t="s">
        <v>260</v>
      </c>
      <c r="E137" s="242" t="s">
        <v>19</v>
      </c>
      <c r="F137" s="243" t="s">
        <v>302</v>
      </c>
      <c r="G137" s="241"/>
      <c r="H137" s="244">
        <v>2114.144</v>
      </c>
      <c r="I137" s="245"/>
      <c r="J137" s="241"/>
      <c r="K137" s="241"/>
      <c r="L137" s="246"/>
      <c r="M137" s="247"/>
      <c r="N137" s="248"/>
      <c r="O137" s="248"/>
      <c r="P137" s="248"/>
      <c r="Q137" s="248"/>
      <c r="R137" s="248"/>
      <c r="S137" s="248"/>
      <c r="T137" s="24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0" t="s">
        <v>260</v>
      </c>
      <c r="AU137" s="250" t="s">
        <v>78</v>
      </c>
      <c r="AV137" s="14" t="s">
        <v>78</v>
      </c>
      <c r="AW137" s="14" t="s">
        <v>31</v>
      </c>
      <c r="AX137" s="14" t="s">
        <v>76</v>
      </c>
      <c r="AY137" s="250" t="s">
        <v>252</v>
      </c>
    </row>
    <row r="138" spans="1:63" s="12" customFormat="1" ht="22.8" customHeight="1">
      <c r="A138" s="12"/>
      <c r="B138" s="200"/>
      <c r="C138" s="201"/>
      <c r="D138" s="202" t="s">
        <v>68</v>
      </c>
      <c r="E138" s="214" t="s">
        <v>78</v>
      </c>
      <c r="F138" s="214" t="s">
        <v>303</v>
      </c>
      <c r="G138" s="201"/>
      <c r="H138" s="201"/>
      <c r="I138" s="204"/>
      <c r="J138" s="215">
        <f>BK138</f>
        <v>0</v>
      </c>
      <c r="K138" s="201"/>
      <c r="L138" s="206"/>
      <c r="M138" s="207"/>
      <c r="N138" s="208"/>
      <c r="O138" s="208"/>
      <c r="P138" s="209">
        <f>SUM(P139:P208)</f>
        <v>0</v>
      </c>
      <c r="Q138" s="208"/>
      <c r="R138" s="209">
        <f>SUM(R139:R208)</f>
        <v>5062.107341660001</v>
      </c>
      <c r="S138" s="208"/>
      <c r="T138" s="210">
        <f>SUM(T139:T208)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1" t="s">
        <v>76</v>
      </c>
      <c r="AT138" s="212" t="s">
        <v>68</v>
      </c>
      <c r="AU138" s="212" t="s">
        <v>76</v>
      </c>
      <c r="AY138" s="211" t="s">
        <v>252</v>
      </c>
      <c r="BK138" s="213">
        <f>SUM(BK139:BK208)</f>
        <v>0</v>
      </c>
    </row>
    <row r="139" spans="1:65" s="2" customFormat="1" ht="37.8" customHeight="1">
      <c r="A139" s="40"/>
      <c r="B139" s="41"/>
      <c r="C139" s="216" t="s">
        <v>304</v>
      </c>
      <c r="D139" s="216" t="s">
        <v>254</v>
      </c>
      <c r="E139" s="217" t="s">
        <v>305</v>
      </c>
      <c r="F139" s="218" t="s">
        <v>306</v>
      </c>
      <c r="G139" s="219" t="s">
        <v>307</v>
      </c>
      <c r="H139" s="220">
        <v>6</v>
      </c>
      <c r="I139" s="221"/>
      <c r="J139" s="222">
        <f>ROUND(I139*H139,2)</f>
        <v>0</v>
      </c>
      <c r="K139" s="218" t="s">
        <v>19</v>
      </c>
      <c r="L139" s="46"/>
      <c r="M139" s="223" t="s">
        <v>19</v>
      </c>
      <c r="N139" s="224" t="s">
        <v>40</v>
      </c>
      <c r="O139" s="86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7" t="s">
        <v>90</v>
      </c>
      <c r="AT139" s="227" t="s">
        <v>254</v>
      </c>
      <c r="AU139" s="227" t="s">
        <v>78</v>
      </c>
      <c r="AY139" s="19" t="s">
        <v>252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9" t="s">
        <v>76</v>
      </c>
      <c r="BK139" s="228">
        <f>ROUND(I139*H139,2)</f>
        <v>0</v>
      </c>
      <c r="BL139" s="19" t="s">
        <v>90</v>
      </c>
      <c r="BM139" s="227" t="s">
        <v>308</v>
      </c>
    </row>
    <row r="140" spans="1:65" s="2" customFormat="1" ht="37.8" customHeight="1">
      <c r="A140" s="40"/>
      <c r="B140" s="41"/>
      <c r="C140" s="216" t="s">
        <v>309</v>
      </c>
      <c r="D140" s="216" t="s">
        <v>254</v>
      </c>
      <c r="E140" s="217" t="s">
        <v>310</v>
      </c>
      <c r="F140" s="218" t="s">
        <v>311</v>
      </c>
      <c r="G140" s="219" t="s">
        <v>307</v>
      </c>
      <c r="H140" s="220">
        <v>6</v>
      </c>
      <c r="I140" s="221"/>
      <c r="J140" s="222">
        <f>ROUND(I140*H140,2)</f>
        <v>0</v>
      </c>
      <c r="K140" s="218" t="s">
        <v>19</v>
      </c>
      <c r="L140" s="46"/>
      <c r="M140" s="223" t="s">
        <v>19</v>
      </c>
      <c r="N140" s="224" t="s">
        <v>40</v>
      </c>
      <c r="O140" s="86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7" t="s">
        <v>90</v>
      </c>
      <c r="AT140" s="227" t="s">
        <v>254</v>
      </c>
      <c r="AU140" s="227" t="s">
        <v>78</v>
      </c>
      <c r="AY140" s="19" t="s">
        <v>252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9" t="s">
        <v>76</v>
      </c>
      <c r="BK140" s="228">
        <f>ROUND(I140*H140,2)</f>
        <v>0</v>
      </c>
      <c r="BL140" s="19" t="s">
        <v>90</v>
      </c>
      <c r="BM140" s="227" t="s">
        <v>312</v>
      </c>
    </row>
    <row r="141" spans="1:65" s="2" customFormat="1" ht="37.8" customHeight="1">
      <c r="A141" s="40"/>
      <c r="B141" s="41"/>
      <c r="C141" s="216" t="s">
        <v>313</v>
      </c>
      <c r="D141" s="216" t="s">
        <v>254</v>
      </c>
      <c r="E141" s="217" t="s">
        <v>314</v>
      </c>
      <c r="F141" s="218" t="s">
        <v>315</v>
      </c>
      <c r="G141" s="219" t="s">
        <v>257</v>
      </c>
      <c r="H141" s="220">
        <v>86.203</v>
      </c>
      <c r="I141" s="221"/>
      <c r="J141" s="222">
        <f>ROUND(I141*H141,2)</f>
        <v>0</v>
      </c>
      <c r="K141" s="218" t="s">
        <v>258</v>
      </c>
      <c r="L141" s="46"/>
      <c r="M141" s="223" t="s">
        <v>19</v>
      </c>
      <c r="N141" s="224" t="s">
        <v>40</v>
      </c>
      <c r="O141" s="86"/>
      <c r="P141" s="225">
        <f>O141*H141</f>
        <v>0</v>
      </c>
      <c r="Q141" s="225">
        <v>0</v>
      </c>
      <c r="R141" s="225">
        <f>Q141*H141</f>
        <v>0</v>
      </c>
      <c r="S141" s="225">
        <v>0</v>
      </c>
      <c r="T141" s="22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7" t="s">
        <v>90</v>
      </c>
      <c r="AT141" s="227" t="s">
        <v>254</v>
      </c>
      <c r="AU141" s="227" t="s">
        <v>78</v>
      </c>
      <c r="AY141" s="19" t="s">
        <v>252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9" t="s">
        <v>76</v>
      </c>
      <c r="BK141" s="228">
        <f>ROUND(I141*H141,2)</f>
        <v>0</v>
      </c>
      <c r="BL141" s="19" t="s">
        <v>90</v>
      </c>
      <c r="BM141" s="227" t="s">
        <v>316</v>
      </c>
    </row>
    <row r="142" spans="1:51" s="14" customFormat="1" ht="12">
      <c r="A142" s="14"/>
      <c r="B142" s="240"/>
      <c r="C142" s="241"/>
      <c r="D142" s="231" t="s">
        <v>260</v>
      </c>
      <c r="E142" s="242" t="s">
        <v>19</v>
      </c>
      <c r="F142" s="243" t="s">
        <v>317</v>
      </c>
      <c r="G142" s="241"/>
      <c r="H142" s="244">
        <v>26.992</v>
      </c>
      <c r="I142" s="245"/>
      <c r="J142" s="241"/>
      <c r="K142" s="241"/>
      <c r="L142" s="246"/>
      <c r="M142" s="247"/>
      <c r="N142" s="248"/>
      <c r="O142" s="248"/>
      <c r="P142" s="248"/>
      <c r="Q142" s="248"/>
      <c r="R142" s="248"/>
      <c r="S142" s="248"/>
      <c r="T142" s="24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0" t="s">
        <v>260</v>
      </c>
      <c r="AU142" s="250" t="s">
        <v>78</v>
      </c>
      <c r="AV142" s="14" t="s">
        <v>78</v>
      </c>
      <c r="AW142" s="14" t="s">
        <v>31</v>
      </c>
      <c r="AX142" s="14" t="s">
        <v>69</v>
      </c>
      <c r="AY142" s="250" t="s">
        <v>252</v>
      </c>
    </row>
    <row r="143" spans="1:51" s="14" customFormat="1" ht="12">
      <c r="A143" s="14"/>
      <c r="B143" s="240"/>
      <c r="C143" s="241"/>
      <c r="D143" s="231" t="s">
        <v>260</v>
      </c>
      <c r="E143" s="242" t="s">
        <v>19</v>
      </c>
      <c r="F143" s="243" t="s">
        <v>318</v>
      </c>
      <c r="G143" s="241"/>
      <c r="H143" s="244">
        <v>8.3</v>
      </c>
      <c r="I143" s="245"/>
      <c r="J143" s="241"/>
      <c r="K143" s="241"/>
      <c r="L143" s="246"/>
      <c r="M143" s="247"/>
      <c r="N143" s="248"/>
      <c r="O143" s="248"/>
      <c r="P143" s="248"/>
      <c r="Q143" s="248"/>
      <c r="R143" s="248"/>
      <c r="S143" s="248"/>
      <c r="T143" s="24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0" t="s">
        <v>260</v>
      </c>
      <c r="AU143" s="250" t="s">
        <v>78</v>
      </c>
      <c r="AV143" s="14" t="s">
        <v>78</v>
      </c>
      <c r="AW143" s="14" t="s">
        <v>31</v>
      </c>
      <c r="AX143" s="14" t="s">
        <v>69</v>
      </c>
      <c r="AY143" s="250" t="s">
        <v>252</v>
      </c>
    </row>
    <row r="144" spans="1:51" s="14" customFormat="1" ht="12">
      <c r="A144" s="14"/>
      <c r="B144" s="240"/>
      <c r="C144" s="241"/>
      <c r="D144" s="231" t="s">
        <v>260</v>
      </c>
      <c r="E144" s="242" t="s">
        <v>19</v>
      </c>
      <c r="F144" s="243" t="s">
        <v>319</v>
      </c>
      <c r="G144" s="241"/>
      <c r="H144" s="244">
        <v>27.729</v>
      </c>
      <c r="I144" s="245"/>
      <c r="J144" s="241"/>
      <c r="K144" s="241"/>
      <c r="L144" s="246"/>
      <c r="M144" s="247"/>
      <c r="N144" s="248"/>
      <c r="O144" s="248"/>
      <c r="P144" s="248"/>
      <c r="Q144" s="248"/>
      <c r="R144" s="248"/>
      <c r="S144" s="248"/>
      <c r="T144" s="24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0" t="s">
        <v>260</v>
      </c>
      <c r="AU144" s="250" t="s">
        <v>78</v>
      </c>
      <c r="AV144" s="14" t="s">
        <v>78</v>
      </c>
      <c r="AW144" s="14" t="s">
        <v>31</v>
      </c>
      <c r="AX144" s="14" t="s">
        <v>69</v>
      </c>
      <c r="AY144" s="250" t="s">
        <v>252</v>
      </c>
    </row>
    <row r="145" spans="1:51" s="14" customFormat="1" ht="12">
      <c r="A145" s="14"/>
      <c r="B145" s="240"/>
      <c r="C145" s="241"/>
      <c r="D145" s="231" t="s">
        <v>260</v>
      </c>
      <c r="E145" s="242" t="s">
        <v>19</v>
      </c>
      <c r="F145" s="243" t="s">
        <v>320</v>
      </c>
      <c r="G145" s="241"/>
      <c r="H145" s="244">
        <v>9.262</v>
      </c>
      <c r="I145" s="245"/>
      <c r="J145" s="241"/>
      <c r="K145" s="241"/>
      <c r="L145" s="246"/>
      <c r="M145" s="247"/>
      <c r="N145" s="248"/>
      <c r="O145" s="248"/>
      <c r="P145" s="248"/>
      <c r="Q145" s="248"/>
      <c r="R145" s="248"/>
      <c r="S145" s="248"/>
      <c r="T145" s="24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0" t="s">
        <v>260</v>
      </c>
      <c r="AU145" s="250" t="s">
        <v>78</v>
      </c>
      <c r="AV145" s="14" t="s">
        <v>78</v>
      </c>
      <c r="AW145" s="14" t="s">
        <v>31</v>
      </c>
      <c r="AX145" s="14" t="s">
        <v>69</v>
      </c>
      <c r="AY145" s="250" t="s">
        <v>252</v>
      </c>
    </row>
    <row r="146" spans="1:51" s="14" customFormat="1" ht="12">
      <c r="A146" s="14"/>
      <c r="B146" s="240"/>
      <c r="C146" s="241"/>
      <c r="D146" s="231" t="s">
        <v>260</v>
      </c>
      <c r="E146" s="242" t="s">
        <v>19</v>
      </c>
      <c r="F146" s="243" t="s">
        <v>321</v>
      </c>
      <c r="G146" s="241"/>
      <c r="H146" s="244">
        <v>26.217</v>
      </c>
      <c r="I146" s="245"/>
      <c r="J146" s="241"/>
      <c r="K146" s="241"/>
      <c r="L146" s="246"/>
      <c r="M146" s="247"/>
      <c r="N146" s="248"/>
      <c r="O146" s="248"/>
      <c r="P146" s="248"/>
      <c r="Q146" s="248"/>
      <c r="R146" s="248"/>
      <c r="S146" s="248"/>
      <c r="T146" s="24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0" t="s">
        <v>260</v>
      </c>
      <c r="AU146" s="250" t="s">
        <v>78</v>
      </c>
      <c r="AV146" s="14" t="s">
        <v>78</v>
      </c>
      <c r="AW146" s="14" t="s">
        <v>31</v>
      </c>
      <c r="AX146" s="14" t="s">
        <v>69</v>
      </c>
      <c r="AY146" s="250" t="s">
        <v>252</v>
      </c>
    </row>
    <row r="147" spans="1:51" s="14" customFormat="1" ht="12">
      <c r="A147" s="14"/>
      <c r="B147" s="240"/>
      <c r="C147" s="241"/>
      <c r="D147" s="231" t="s">
        <v>260</v>
      </c>
      <c r="E147" s="242" t="s">
        <v>19</v>
      </c>
      <c r="F147" s="243" t="s">
        <v>322</v>
      </c>
      <c r="G147" s="241"/>
      <c r="H147" s="244">
        <v>8.479</v>
      </c>
      <c r="I147" s="245"/>
      <c r="J147" s="241"/>
      <c r="K147" s="241"/>
      <c r="L147" s="246"/>
      <c r="M147" s="247"/>
      <c r="N147" s="248"/>
      <c r="O147" s="248"/>
      <c r="P147" s="248"/>
      <c r="Q147" s="248"/>
      <c r="R147" s="248"/>
      <c r="S147" s="248"/>
      <c r="T147" s="24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0" t="s">
        <v>260</v>
      </c>
      <c r="AU147" s="250" t="s">
        <v>78</v>
      </c>
      <c r="AV147" s="14" t="s">
        <v>78</v>
      </c>
      <c r="AW147" s="14" t="s">
        <v>31</v>
      </c>
      <c r="AX147" s="14" t="s">
        <v>69</v>
      </c>
      <c r="AY147" s="250" t="s">
        <v>252</v>
      </c>
    </row>
    <row r="148" spans="1:51" s="14" customFormat="1" ht="12">
      <c r="A148" s="14"/>
      <c r="B148" s="240"/>
      <c r="C148" s="241"/>
      <c r="D148" s="231" t="s">
        <v>260</v>
      </c>
      <c r="E148" s="242" t="s">
        <v>19</v>
      </c>
      <c r="F148" s="243" t="s">
        <v>323</v>
      </c>
      <c r="G148" s="241"/>
      <c r="H148" s="244">
        <v>-20.776</v>
      </c>
      <c r="I148" s="245"/>
      <c r="J148" s="241"/>
      <c r="K148" s="241"/>
      <c r="L148" s="246"/>
      <c r="M148" s="247"/>
      <c r="N148" s="248"/>
      <c r="O148" s="248"/>
      <c r="P148" s="248"/>
      <c r="Q148" s="248"/>
      <c r="R148" s="248"/>
      <c r="S148" s="248"/>
      <c r="T148" s="24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0" t="s">
        <v>260</v>
      </c>
      <c r="AU148" s="250" t="s">
        <v>78</v>
      </c>
      <c r="AV148" s="14" t="s">
        <v>78</v>
      </c>
      <c r="AW148" s="14" t="s">
        <v>31</v>
      </c>
      <c r="AX148" s="14" t="s">
        <v>69</v>
      </c>
      <c r="AY148" s="250" t="s">
        <v>252</v>
      </c>
    </row>
    <row r="149" spans="1:51" s="15" customFormat="1" ht="12">
      <c r="A149" s="15"/>
      <c r="B149" s="251"/>
      <c r="C149" s="252"/>
      <c r="D149" s="231" t="s">
        <v>260</v>
      </c>
      <c r="E149" s="253" t="s">
        <v>19</v>
      </c>
      <c r="F149" s="254" t="s">
        <v>265</v>
      </c>
      <c r="G149" s="252"/>
      <c r="H149" s="255">
        <v>86.203</v>
      </c>
      <c r="I149" s="256"/>
      <c r="J149" s="252"/>
      <c r="K149" s="252"/>
      <c r="L149" s="257"/>
      <c r="M149" s="258"/>
      <c r="N149" s="259"/>
      <c r="O149" s="259"/>
      <c r="P149" s="259"/>
      <c r="Q149" s="259"/>
      <c r="R149" s="259"/>
      <c r="S149" s="259"/>
      <c r="T149" s="260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1" t="s">
        <v>260</v>
      </c>
      <c r="AU149" s="261" t="s">
        <v>78</v>
      </c>
      <c r="AV149" s="15" t="s">
        <v>90</v>
      </c>
      <c r="AW149" s="15" t="s">
        <v>31</v>
      </c>
      <c r="AX149" s="15" t="s">
        <v>76</v>
      </c>
      <c r="AY149" s="261" t="s">
        <v>252</v>
      </c>
    </row>
    <row r="150" spans="1:65" s="2" customFormat="1" ht="49.05" customHeight="1">
      <c r="A150" s="40"/>
      <c r="B150" s="41"/>
      <c r="C150" s="216" t="s">
        <v>324</v>
      </c>
      <c r="D150" s="216" t="s">
        <v>254</v>
      </c>
      <c r="E150" s="217" t="s">
        <v>325</v>
      </c>
      <c r="F150" s="218" t="s">
        <v>326</v>
      </c>
      <c r="G150" s="219" t="s">
        <v>300</v>
      </c>
      <c r="H150" s="220">
        <v>604.676</v>
      </c>
      <c r="I150" s="221"/>
      <c r="J150" s="222">
        <f>ROUND(I150*H150,2)</f>
        <v>0</v>
      </c>
      <c r="K150" s="218" t="s">
        <v>258</v>
      </c>
      <c r="L150" s="46"/>
      <c r="M150" s="223" t="s">
        <v>19</v>
      </c>
      <c r="N150" s="224" t="s">
        <v>40</v>
      </c>
      <c r="O150" s="86"/>
      <c r="P150" s="225">
        <f>O150*H150</f>
        <v>0</v>
      </c>
      <c r="Q150" s="225">
        <v>0.00031</v>
      </c>
      <c r="R150" s="225">
        <f>Q150*H150</f>
        <v>0.18744956000000002</v>
      </c>
      <c r="S150" s="225">
        <v>0</v>
      </c>
      <c r="T150" s="22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7" t="s">
        <v>90</v>
      </c>
      <c r="AT150" s="227" t="s">
        <v>254</v>
      </c>
      <c r="AU150" s="227" t="s">
        <v>78</v>
      </c>
      <c r="AY150" s="19" t="s">
        <v>252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9" t="s">
        <v>76</v>
      </c>
      <c r="BK150" s="228">
        <f>ROUND(I150*H150,2)</f>
        <v>0</v>
      </c>
      <c r="BL150" s="19" t="s">
        <v>90</v>
      </c>
      <c r="BM150" s="227" t="s">
        <v>327</v>
      </c>
    </row>
    <row r="151" spans="1:51" s="14" customFormat="1" ht="12">
      <c r="A151" s="14"/>
      <c r="B151" s="240"/>
      <c r="C151" s="241"/>
      <c r="D151" s="231" t="s">
        <v>260</v>
      </c>
      <c r="E151" s="242" t="s">
        <v>19</v>
      </c>
      <c r="F151" s="243" t="s">
        <v>328</v>
      </c>
      <c r="G151" s="241"/>
      <c r="H151" s="244">
        <v>155.411</v>
      </c>
      <c r="I151" s="245"/>
      <c r="J151" s="241"/>
      <c r="K151" s="241"/>
      <c r="L151" s="246"/>
      <c r="M151" s="247"/>
      <c r="N151" s="248"/>
      <c r="O151" s="248"/>
      <c r="P151" s="248"/>
      <c r="Q151" s="248"/>
      <c r="R151" s="248"/>
      <c r="S151" s="248"/>
      <c r="T151" s="24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0" t="s">
        <v>260</v>
      </c>
      <c r="AU151" s="250" t="s">
        <v>78</v>
      </c>
      <c r="AV151" s="14" t="s">
        <v>78</v>
      </c>
      <c r="AW151" s="14" t="s">
        <v>31</v>
      </c>
      <c r="AX151" s="14" t="s">
        <v>69</v>
      </c>
      <c r="AY151" s="250" t="s">
        <v>252</v>
      </c>
    </row>
    <row r="152" spans="1:51" s="14" customFormat="1" ht="12">
      <c r="A152" s="14"/>
      <c r="B152" s="240"/>
      <c r="C152" s="241"/>
      <c r="D152" s="231" t="s">
        <v>260</v>
      </c>
      <c r="E152" s="242" t="s">
        <v>19</v>
      </c>
      <c r="F152" s="243" t="s">
        <v>329</v>
      </c>
      <c r="G152" s="241"/>
      <c r="H152" s="244">
        <v>45.421</v>
      </c>
      <c r="I152" s="245"/>
      <c r="J152" s="241"/>
      <c r="K152" s="241"/>
      <c r="L152" s="246"/>
      <c r="M152" s="247"/>
      <c r="N152" s="248"/>
      <c r="O152" s="248"/>
      <c r="P152" s="248"/>
      <c r="Q152" s="248"/>
      <c r="R152" s="248"/>
      <c r="S152" s="248"/>
      <c r="T152" s="24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0" t="s">
        <v>260</v>
      </c>
      <c r="AU152" s="250" t="s">
        <v>78</v>
      </c>
      <c r="AV152" s="14" t="s">
        <v>78</v>
      </c>
      <c r="AW152" s="14" t="s">
        <v>31</v>
      </c>
      <c r="AX152" s="14" t="s">
        <v>69</v>
      </c>
      <c r="AY152" s="250" t="s">
        <v>252</v>
      </c>
    </row>
    <row r="153" spans="1:51" s="14" customFormat="1" ht="12">
      <c r="A153" s="14"/>
      <c r="B153" s="240"/>
      <c r="C153" s="241"/>
      <c r="D153" s="231" t="s">
        <v>260</v>
      </c>
      <c r="E153" s="242" t="s">
        <v>19</v>
      </c>
      <c r="F153" s="243" t="s">
        <v>330</v>
      </c>
      <c r="G153" s="241"/>
      <c r="H153" s="244">
        <v>147.751</v>
      </c>
      <c r="I153" s="245"/>
      <c r="J153" s="241"/>
      <c r="K153" s="241"/>
      <c r="L153" s="246"/>
      <c r="M153" s="247"/>
      <c r="N153" s="248"/>
      <c r="O153" s="248"/>
      <c r="P153" s="248"/>
      <c r="Q153" s="248"/>
      <c r="R153" s="248"/>
      <c r="S153" s="248"/>
      <c r="T153" s="24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0" t="s">
        <v>260</v>
      </c>
      <c r="AU153" s="250" t="s">
        <v>78</v>
      </c>
      <c r="AV153" s="14" t="s">
        <v>78</v>
      </c>
      <c r="AW153" s="14" t="s">
        <v>31</v>
      </c>
      <c r="AX153" s="14" t="s">
        <v>69</v>
      </c>
      <c r="AY153" s="250" t="s">
        <v>252</v>
      </c>
    </row>
    <row r="154" spans="1:51" s="14" customFormat="1" ht="12">
      <c r="A154" s="14"/>
      <c r="B154" s="240"/>
      <c r="C154" s="241"/>
      <c r="D154" s="231" t="s">
        <v>260</v>
      </c>
      <c r="E154" s="242" t="s">
        <v>19</v>
      </c>
      <c r="F154" s="243" t="s">
        <v>331</v>
      </c>
      <c r="G154" s="241"/>
      <c r="H154" s="244">
        <v>45.633</v>
      </c>
      <c r="I154" s="245"/>
      <c r="J154" s="241"/>
      <c r="K154" s="241"/>
      <c r="L154" s="246"/>
      <c r="M154" s="247"/>
      <c r="N154" s="248"/>
      <c r="O154" s="248"/>
      <c r="P154" s="248"/>
      <c r="Q154" s="248"/>
      <c r="R154" s="248"/>
      <c r="S154" s="248"/>
      <c r="T154" s="24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0" t="s">
        <v>260</v>
      </c>
      <c r="AU154" s="250" t="s">
        <v>78</v>
      </c>
      <c r="AV154" s="14" t="s">
        <v>78</v>
      </c>
      <c r="AW154" s="14" t="s">
        <v>31</v>
      </c>
      <c r="AX154" s="14" t="s">
        <v>69</v>
      </c>
      <c r="AY154" s="250" t="s">
        <v>252</v>
      </c>
    </row>
    <row r="155" spans="1:51" s="14" customFormat="1" ht="12">
      <c r="A155" s="14"/>
      <c r="B155" s="240"/>
      <c r="C155" s="241"/>
      <c r="D155" s="231" t="s">
        <v>260</v>
      </c>
      <c r="E155" s="242" t="s">
        <v>19</v>
      </c>
      <c r="F155" s="243" t="s">
        <v>332</v>
      </c>
      <c r="G155" s="241"/>
      <c r="H155" s="244">
        <v>160.472</v>
      </c>
      <c r="I155" s="245"/>
      <c r="J155" s="241"/>
      <c r="K155" s="241"/>
      <c r="L155" s="246"/>
      <c r="M155" s="247"/>
      <c r="N155" s="248"/>
      <c r="O155" s="248"/>
      <c r="P155" s="248"/>
      <c r="Q155" s="248"/>
      <c r="R155" s="248"/>
      <c r="S155" s="248"/>
      <c r="T155" s="24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0" t="s">
        <v>260</v>
      </c>
      <c r="AU155" s="250" t="s">
        <v>78</v>
      </c>
      <c r="AV155" s="14" t="s">
        <v>78</v>
      </c>
      <c r="AW155" s="14" t="s">
        <v>31</v>
      </c>
      <c r="AX155" s="14" t="s">
        <v>69</v>
      </c>
      <c r="AY155" s="250" t="s">
        <v>252</v>
      </c>
    </row>
    <row r="156" spans="1:51" s="14" customFormat="1" ht="12">
      <c r="A156" s="14"/>
      <c r="B156" s="240"/>
      <c r="C156" s="241"/>
      <c r="D156" s="231" t="s">
        <v>260</v>
      </c>
      <c r="E156" s="242" t="s">
        <v>19</v>
      </c>
      <c r="F156" s="243" t="s">
        <v>333</v>
      </c>
      <c r="G156" s="241"/>
      <c r="H156" s="244">
        <v>49.988</v>
      </c>
      <c r="I156" s="245"/>
      <c r="J156" s="241"/>
      <c r="K156" s="241"/>
      <c r="L156" s="246"/>
      <c r="M156" s="247"/>
      <c r="N156" s="248"/>
      <c r="O156" s="248"/>
      <c r="P156" s="248"/>
      <c r="Q156" s="248"/>
      <c r="R156" s="248"/>
      <c r="S156" s="248"/>
      <c r="T156" s="24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0" t="s">
        <v>260</v>
      </c>
      <c r="AU156" s="250" t="s">
        <v>78</v>
      </c>
      <c r="AV156" s="14" t="s">
        <v>78</v>
      </c>
      <c r="AW156" s="14" t="s">
        <v>31</v>
      </c>
      <c r="AX156" s="14" t="s">
        <v>69</v>
      </c>
      <c r="AY156" s="250" t="s">
        <v>252</v>
      </c>
    </row>
    <row r="157" spans="1:51" s="15" customFormat="1" ht="12">
      <c r="A157" s="15"/>
      <c r="B157" s="251"/>
      <c r="C157" s="252"/>
      <c r="D157" s="231" t="s">
        <v>260</v>
      </c>
      <c r="E157" s="253" t="s">
        <v>19</v>
      </c>
      <c r="F157" s="254" t="s">
        <v>265</v>
      </c>
      <c r="G157" s="252"/>
      <c r="H157" s="255">
        <v>604.6759999999999</v>
      </c>
      <c r="I157" s="256"/>
      <c r="J157" s="252"/>
      <c r="K157" s="252"/>
      <c r="L157" s="257"/>
      <c r="M157" s="258"/>
      <c r="N157" s="259"/>
      <c r="O157" s="259"/>
      <c r="P157" s="259"/>
      <c r="Q157" s="259"/>
      <c r="R157" s="259"/>
      <c r="S157" s="259"/>
      <c r="T157" s="260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1" t="s">
        <v>260</v>
      </c>
      <c r="AU157" s="261" t="s">
        <v>78</v>
      </c>
      <c r="AV157" s="15" t="s">
        <v>90</v>
      </c>
      <c r="AW157" s="15" t="s">
        <v>31</v>
      </c>
      <c r="AX157" s="15" t="s">
        <v>76</v>
      </c>
      <c r="AY157" s="261" t="s">
        <v>252</v>
      </c>
    </row>
    <row r="158" spans="1:65" s="2" customFormat="1" ht="24.15" customHeight="1">
      <c r="A158" s="40"/>
      <c r="B158" s="41"/>
      <c r="C158" s="262" t="s">
        <v>334</v>
      </c>
      <c r="D158" s="262" t="s">
        <v>285</v>
      </c>
      <c r="E158" s="263" t="s">
        <v>335</v>
      </c>
      <c r="F158" s="264" t="s">
        <v>336</v>
      </c>
      <c r="G158" s="265" t="s">
        <v>300</v>
      </c>
      <c r="H158" s="266">
        <v>695.377</v>
      </c>
      <c r="I158" s="267"/>
      <c r="J158" s="268">
        <f>ROUND(I158*H158,2)</f>
        <v>0</v>
      </c>
      <c r="K158" s="264" t="s">
        <v>258</v>
      </c>
      <c r="L158" s="269"/>
      <c r="M158" s="270" t="s">
        <v>19</v>
      </c>
      <c r="N158" s="271" t="s">
        <v>40</v>
      </c>
      <c r="O158" s="86"/>
      <c r="P158" s="225">
        <f>O158*H158</f>
        <v>0</v>
      </c>
      <c r="Q158" s="225">
        <v>0.00013</v>
      </c>
      <c r="R158" s="225">
        <f>Q158*H158</f>
        <v>0.09039900999999999</v>
      </c>
      <c r="S158" s="225">
        <v>0</v>
      </c>
      <c r="T158" s="22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7" t="s">
        <v>288</v>
      </c>
      <c r="AT158" s="227" t="s">
        <v>285</v>
      </c>
      <c r="AU158" s="227" t="s">
        <v>78</v>
      </c>
      <c r="AY158" s="19" t="s">
        <v>252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9" t="s">
        <v>76</v>
      </c>
      <c r="BK158" s="228">
        <f>ROUND(I158*H158,2)</f>
        <v>0</v>
      </c>
      <c r="BL158" s="19" t="s">
        <v>90</v>
      </c>
      <c r="BM158" s="227" t="s">
        <v>337</v>
      </c>
    </row>
    <row r="159" spans="1:51" s="14" customFormat="1" ht="12">
      <c r="A159" s="14"/>
      <c r="B159" s="240"/>
      <c r="C159" s="241"/>
      <c r="D159" s="231" t="s">
        <v>260</v>
      </c>
      <c r="E159" s="242" t="s">
        <v>19</v>
      </c>
      <c r="F159" s="243" t="s">
        <v>338</v>
      </c>
      <c r="G159" s="241"/>
      <c r="H159" s="244">
        <v>695.377</v>
      </c>
      <c r="I159" s="245"/>
      <c r="J159" s="241"/>
      <c r="K159" s="241"/>
      <c r="L159" s="246"/>
      <c r="M159" s="247"/>
      <c r="N159" s="248"/>
      <c r="O159" s="248"/>
      <c r="P159" s="248"/>
      <c r="Q159" s="248"/>
      <c r="R159" s="248"/>
      <c r="S159" s="248"/>
      <c r="T159" s="24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0" t="s">
        <v>260</v>
      </c>
      <c r="AU159" s="250" t="s">
        <v>78</v>
      </c>
      <c r="AV159" s="14" t="s">
        <v>78</v>
      </c>
      <c r="AW159" s="14" t="s">
        <v>31</v>
      </c>
      <c r="AX159" s="14" t="s">
        <v>76</v>
      </c>
      <c r="AY159" s="250" t="s">
        <v>252</v>
      </c>
    </row>
    <row r="160" spans="1:65" s="2" customFormat="1" ht="14.4" customHeight="1">
      <c r="A160" s="40"/>
      <c r="B160" s="41"/>
      <c r="C160" s="216" t="s">
        <v>339</v>
      </c>
      <c r="D160" s="216" t="s">
        <v>254</v>
      </c>
      <c r="E160" s="217" t="s">
        <v>340</v>
      </c>
      <c r="F160" s="218" t="s">
        <v>341</v>
      </c>
      <c r="G160" s="219" t="s">
        <v>257</v>
      </c>
      <c r="H160" s="220">
        <v>20.776</v>
      </c>
      <c r="I160" s="221"/>
      <c r="J160" s="222">
        <f>ROUND(I160*H160,2)</f>
        <v>0</v>
      </c>
      <c r="K160" s="218" t="s">
        <v>258</v>
      </c>
      <c r="L160" s="46"/>
      <c r="M160" s="223" t="s">
        <v>19</v>
      </c>
      <c r="N160" s="224" t="s">
        <v>40</v>
      </c>
      <c r="O160" s="86"/>
      <c r="P160" s="225">
        <f>O160*H160</f>
        <v>0</v>
      </c>
      <c r="Q160" s="225">
        <v>0</v>
      </c>
      <c r="R160" s="225">
        <f>Q160*H160</f>
        <v>0</v>
      </c>
      <c r="S160" s="225">
        <v>0</v>
      </c>
      <c r="T160" s="22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7" t="s">
        <v>90</v>
      </c>
      <c r="AT160" s="227" t="s">
        <v>254</v>
      </c>
      <c r="AU160" s="227" t="s">
        <v>78</v>
      </c>
      <c r="AY160" s="19" t="s">
        <v>252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9" t="s">
        <v>76</v>
      </c>
      <c r="BK160" s="228">
        <f>ROUND(I160*H160,2)</f>
        <v>0</v>
      </c>
      <c r="BL160" s="19" t="s">
        <v>90</v>
      </c>
      <c r="BM160" s="227" t="s">
        <v>342</v>
      </c>
    </row>
    <row r="161" spans="1:51" s="14" customFormat="1" ht="12">
      <c r="A161" s="14"/>
      <c r="B161" s="240"/>
      <c r="C161" s="241"/>
      <c r="D161" s="231" t="s">
        <v>260</v>
      </c>
      <c r="E161" s="242" t="s">
        <v>19</v>
      </c>
      <c r="F161" s="243" t="s">
        <v>343</v>
      </c>
      <c r="G161" s="241"/>
      <c r="H161" s="244">
        <v>20.776</v>
      </c>
      <c r="I161" s="245"/>
      <c r="J161" s="241"/>
      <c r="K161" s="241"/>
      <c r="L161" s="246"/>
      <c r="M161" s="247"/>
      <c r="N161" s="248"/>
      <c r="O161" s="248"/>
      <c r="P161" s="248"/>
      <c r="Q161" s="248"/>
      <c r="R161" s="248"/>
      <c r="S161" s="248"/>
      <c r="T161" s="24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0" t="s">
        <v>260</v>
      </c>
      <c r="AU161" s="250" t="s">
        <v>78</v>
      </c>
      <c r="AV161" s="14" t="s">
        <v>78</v>
      </c>
      <c r="AW161" s="14" t="s">
        <v>31</v>
      </c>
      <c r="AX161" s="14" t="s">
        <v>69</v>
      </c>
      <c r="AY161" s="250" t="s">
        <v>252</v>
      </c>
    </row>
    <row r="162" spans="1:51" s="15" customFormat="1" ht="12">
      <c r="A162" s="15"/>
      <c r="B162" s="251"/>
      <c r="C162" s="252"/>
      <c r="D162" s="231" t="s">
        <v>260</v>
      </c>
      <c r="E162" s="253" t="s">
        <v>19</v>
      </c>
      <c r="F162" s="254" t="s">
        <v>265</v>
      </c>
      <c r="G162" s="252"/>
      <c r="H162" s="255">
        <v>20.776</v>
      </c>
      <c r="I162" s="256"/>
      <c r="J162" s="252"/>
      <c r="K162" s="252"/>
      <c r="L162" s="257"/>
      <c r="M162" s="258"/>
      <c r="N162" s="259"/>
      <c r="O162" s="259"/>
      <c r="P162" s="259"/>
      <c r="Q162" s="259"/>
      <c r="R162" s="259"/>
      <c r="S162" s="259"/>
      <c r="T162" s="260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1" t="s">
        <v>260</v>
      </c>
      <c r="AU162" s="261" t="s">
        <v>78</v>
      </c>
      <c r="AV162" s="15" t="s">
        <v>90</v>
      </c>
      <c r="AW162" s="15" t="s">
        <v>31</v>
      </c>
      <c r="AX162" s="15" t="s">
        <v>76</v>
      </c>
      <c r="AY162" s="261" t="s">
        <v>252</v>
      </c>
    </row>
    <row r="163" spans="1:65" s="2" customFormat="1" ht="24.15" customHeight="1">
      <c r="A163" s="40"/>
      <c r="B163" s="41"/>
      <c r="C163" s="216" t="s">
        <v>8</v>
      </c>
      <c r="D163" s="216" t="s">
        <v>254</v>
      </c>
      <c r="E163" s="217" t="s">
        <v>344</v>
      </c>
      <c r="F163" s="218" t="s">
        <v>345</v>
      </c>
      <c r="G163" s="219" t="s">
        <v>346</v>
      </c>
      <c r="H163" s="220">
        <v>148.33</v>
      </c>
      <c r="I163" s="221"/>
      <c r="J163" s="222">
        <f>ROUND(I163*H163,2)</f>
        <v>0</v>
      </c>
      <c r="K163" s="218" t="s">
        <v>258</v>
      </c>
      <c r="L163" s="46"/>
      <c r="M163" s="223" t="s">
        <v>19</v>
      </c>
      <c r="N163" s="224" t="s">
        <v>40</v>
      </c>
      <c r="O163" s="86"/>
      <c r="P163" s="225">
        <f>O163*H163</f>
        <v>0</v>
      </c>
      <c r="Q163" s="225">
        <v>0.00049</v>
      </c>
      <c r="R163" s="225">
        <f>Q163*H163</f>
        <v>0.0726817</v>
      </c>
      <c r="S163" s="225">
        <v>0</v>
      </c>
      <c r="T163" s="22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7" t="s">
        <v>90</v>
      </c>
      <c r="AT163" s="227" t="s">
        <v>254</v>
      </c>
      <c r="AU163" s="227" t="s">
        <v>78</v>
      </c>
      <c r="AY163" s="19" t="s">
        <v>252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9" t="s">
        <v>76</v>
      </c>
      <c r="BK163" s="228">
        <f>ROUND(I163*H163,2)</f>
        <v>0</v>
      </c>
      <c r="BL163" s="19" t="s">
        <v>90</v>
      </c>
      <c r="BM163" s="227" t="s">
        <v>347</v>
      </c>
    </row>
    <row r="164" spans="1:51" s="14" customFormat="1" ht="12">
      <c r="A164" s="14"/>
      <c r="B164" s="240"/>
      <c r="C164" s="241"/>
      <c r="D164" s="231" t="s">
        <v>260</v>
      </c>
      <c r="E164" s="242" t="s">
        <v>19</v>
      </c>
      <c r="F164" s="243" t="s">
        <v>348</v>
      </c>
      <c r="G164" s="241"/>
      <c r="H164" s="244">
        <v>148.33</v>
      </c>
      <c r="I164" s="245"/>
      <c r="J164" s="241"/>
      <c r="K164" s="241"/>
      <c r="L164" s="246"/>
      <c r="M164" s="247"/>
      <c r="N164" s="248"/>
      <c r="O164" s="248"/>
      <c r="P164" s="248"/>
      <c r="Q164" s="248"/>
      <c r="R164" s="248"/>
      <c r="S164" s="248"/>
      <c r="T164" s="24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0" t="s">
        <v>260</v>
      </c>
      <c r="AU164" s="250" t="s">
        <v>78</v>
      </c>
      <c r="AV164" s="14" t="s">
        <v>78</v>
      </c>
      <c r="AW164" s="14" t="s">
        <v>31</v>
      </c>
      <c r="AX164" s="14" t="s">
        <v>76</v>
      </c>
      <c r="AY164" s="250" t="s">
        <v>252</v>
      </c>
    </row>
    <row r="165" spans="1:65" s="2" customFormat="1" ht="24.15" customHeight="1">
      <c r="A165" s="40"/>
      <c r="B165" s="41"/>
      <c r="C165" s="216" t="s">
        <v>349</v>
      </c>
      <c r="D165" s="216" t="s">
        <v>254</v>
      </c>
      <c r="E165" s="217" t="s">
        <v>350</v>
      </c>
      <c r="F165" s="218" t="s">
        <v>351</v>
      </c>
      <c r="G165" s="219" t="s">
        <v>346</v>
      </c>
      <c r="H165" s="220">
        <v>58.4</v>
      </c>
      <c r="I165" s="221"/>
      <c r="J165" s="222">
        <f>ROUND(I165*H165,2)</f>
        <v>0</v>
      </c>
      <c r="K165" s="218" t="s">
        <v>258</v>
      </c>
      <c r="L165" s="46"/>
      <c r="M165" s="223" t="s">
        <v>19</v>
      </c>
      <c r="N165" s="224" t="s">
        <v>40</v>
      </c>
      <c r="O165" s="86"/>
      <c r="P165" s="225">
        <f>O165*H165</f>
        <v>0</v>
      </c>
      <c r="Q165" s="225">
        <v>0.00116</v>
      </c>
      <c r="R165" s="225">
        <f>Q165*H165</f>
        <v>0.067744</v>
      </c>
      <c r="S165" s="225">
        <v>0</v>
      </c>
      <c r="T165" s="22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7" t="s">
        <v>90</v>
      </c>
      <c r="AT165" s="227" t="s">
        <v>254</v>
      </c>
      <c r="AU165" s="227" t="s">
        <v>78</v>
      </c>
      <c r="AY165" s="19" t="s">
        <v>252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9" t="s">
        <v>76</v>
      </c>
      <c r="BK165" s="228">
        <f>ROUND(I165*H165,2)</f>
        <v>0</v>
      </c>
      <c r="BL165" s="19" t="s">
        <v>90</v>
      </c>
      <c r="BM165" s="227" t="s">
        <v>352</v>
      </c>
    </row>
    <row r="166" spans="1:65" s="2" customFormat="1" ht="37.8" customHeight="1">
      <c r="A166" s="40"/>
      <c r="B166" s="41"/>
      <c r="C166" s="216" t="s">
        <v>353</v>
      </c>
      <c r="D166" s="216" t="s">
        <v>254</v>
      </c>
      <c r="E166" s="217" t="s">
        <v>354</v>
      </c>
      <c r="F166" s="218" t="s">
        <v>355</v>
      </c>
      <c r="G166" s="219" t="s">
        <v>257</v>
      </c>
      <c r="H166" s="220">
        <v>1140.498</v>
      </c>
      <c r="I166" s="221"/>
      <c r="J166" s="222">
        <f>ROUND(I166*H166,2)</f>
        <v>0</v>
      </c>
      <c r="K166" s="218" t="s">
        <v>258</v>
      </c>
      <c r="L166" s="46"/>
      <c r="M166" s="223" t="s">
        <v>19</v>
      </c>
      <c r="N166" s="224" t="s">
        <v>40</v>
      </c>
      <c r="O166" s="86"/>
      <c r="P166" s="225">
        <f>O166*H166</f>
        <v>0</v>
      </c>
      <c r="Q166" s="225">
        <v>2.16</v>
      </c>
      <c r="R166" s="225">
        <f>Q166*H166</f>
        <v>2463.4756800000005</v>
      </c>
      <c r="S166" s="225">
        <v>0</v>
      </c>
      <c r="T166" s="22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7" t="s">
        <v>90</v>
      </c>
      <c r="AT166" s="227" t="s">
        <v>254</v>
      </c>
      <c r="AU166" s="227" t="s">
        <v>78</v>
      </c>
      <c r="AY166" s="19" t="s">
        <v>252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9" t="s">
        <v>76</v>
      </c>
      <c r="BK166" s="228">
        <f>ROUND(I166*H166,2)</f>
        <v>0</v>
      </c>
      <c r="BL166" s="19" t="s">
        <v>90</v>
      </c>
      <c r="BM166" s="227" t="s">
        <v>356</v>
      </c>
    </row>
    <row r="167" spans="1:51" s="13" customFormat="1" ht="12">
      <c r="A167" s="13"/>
      <c r="B167" s="229"/>
      <c r="C167" s="230"/>
      <c r="D167" s="231" t="s">
        <v>260</v>
      </c>
      <c r="E167" s="232" t="s">
        <v>19</v>
      </c>
      <c r="F167" s="233" t="s">
        <v>357</v>
      </c>
      <c r="G167" s="230"/>
      <c r="H167" s="232" t="s">
        <v>19</v>
      </c>
      <c r="I167" s="234"/>
      <c r="J167" s="230"/>
      <c r="K167" s="230"/>
      <c r="L167" s="235"/>
      <c r="M167" s="236"/>
      <c r="N167" s="237"/>
      <c r="O167" s="237"/>
      <c r="P167" s="237"/>
      <c r="Q167" s="237"/>
      <c r="R167" s="237"/>
      <c r="S167" s="237"/>
      <c r="T167" s="23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9" t="s">
        <v>260</v>
      </c>
      <c r="AU167" s="239" t="s">
        <v>78</v>
      </c>
      <c r="AV167" s="13" t="s">
        <v>76</v>
      </c>
      <c r="AW167" s="13" t="s">
        <v>31</v>
      </c>
      <c r="AX167" s="13" t="s">
        <v>69</v>
      </c>
      <c r="AY167" s="239" t="s">
        <v>252</v>
      </c>
    </row>
    <row r="168" spans="1:51" s="14" customFormat="1" ht="12">
      <c r="A168" s="14"/>
      <c r="B168" s="240"/>
      <c r="C168" s="241"/>
      <c r="D168" s="231" t="s">
        <v>260</v>
      </c>
      <c r="E168" s="242" t="s">
        <v>19</v>
      </c>
      <c r="F168" s="243" t="s">
        <v>358</v>
      </c>
      <c r="G168" s="241"/>
      <c r="H168" s="244">
        <v>1004.469</v>
      </c>
      <c r="I168" s="245"/>
      <c r="J168" s="241"/>
      <c r="K168" s="241"/>
      <c r="L168" s="246"/>
      <c r="M168" s="247"/>
      <c r="N168" s="248"/>
      <c r="O168" s="248"/>
      <c r="P168" s="248"/>
      <c r="Q168" s="248"/>
      <c r="R168" s="248"/>
      <c r="S168" s="248"/>
      <c r="T168" s="24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0" t="s">
        <v>260</v>
      </c>
      <c r="AU168" s="250" t="s">
        <v>78</v>
      </c>
      <c r="AV168" s="14" t="s">
        <v>78</v>
      </c>
      <c r="AW168" s="14" t="s">
        <v>31</v>
      </c>
      <c r="AX168" s="14" t="s">
        <v>69</v>
      </c>
      <c r="AY168" s="250" t="s">
        <v>252</v>
      </c>
    </row>
    <row r="169" spans="1:51" s="14" customFormat="1" ht="12">
      <c r="A169" s="14"/>
      <c r="B169" s="240"/>
      <c r="C169" s="241"/>
      <c r="D169" s="231" t="s">
        <v>260</v>
      </c>
      <c r="E169" s="242" t="s">
        <v>19</v>
      </c>
      <c r="F169" s="243" t="s">
        <v>359</v>
      </c>
      <c r="G169" s="241"/>
      <c r="H169" s="244">
        <v>136.029</v>
      </c>
      <c r="I169" s="245"/>
      <c r="J169" s="241"/>
      <c r="K169" s="241"/>
      <c r="L169" s="246"/>
      <c r="M169" s="247"/>
      <c r="N169" s="248"/>
      <c r="O169" s="248"/>
      <c r="P169" s="248"/>
      <c r="Q169" s="248"/>
      <c r="R169" s="248"/>
      <c r="S169" s="248"/>
      <c r="T169" s="24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0" t="s">
        <v>260</v>
      </c>
      <c r="AU169" s="250" t="s">
        <v>78</v>
      </c>
      <c r="AV169" s="14" t="s">
        <v>78</v>
      </c>
      <c r="AW169" s="14" t="s">
        <v>31</v>
      </c>
      <c r="AX169" s="14" t="s">
        <v>69</v>
      </c>
      <c r="AY169" s="250" t="s">
        <v>252</v>
      </c>
    </row>
    <row r="170" spans="1:51" s="15" customFormat="1" ht="12">
      <c r="A170" s="15"/>
      <c r="B170" s="251"/>
      <c r="C170" s="252"/>
      <c r="D170" s="231" t="s">
        <v>260</v>
      </c>
      <c r="E170" s="253" t="s">
        <v>19</v>
      </c>
      <c r="F170" s="254" t="s">
        <v>265</v>
      </c>
      <c r="G170" s="252"/>
      <c r="H170" s="255">
        <v>1140.498</v>
      </c>
      <c r="I170" s="256"/>
      <c r="J170" s="252"/>
      <c r="K170" s="252"/>
      <c r="L170" s="257"/>
      <c r="M170" s="258"/>
      <c r="N170" s="259"/>
      <c r="O170" s="259"/>
      <c r="P170" s="259"/>
      <c r="Q170" s="259"/>
      <c r="R170" s="259"/>
      <c r="S170" s="259"/>
      <c r="T170" s="260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61" t="s">
        <v>260</v>
      </c>
      <c r="AU170" s="261" t="s">
        <v>78</v>
      </c>
      <c r="AV170" s="15" t="s">
        <v>90</v>
      </c>
      <c r="AW170" s="15" t="s">
        <v>31</v>
      </c>
      <c r="AX170" s="15" t="s">
        <v>76</v>
      </c>
      <c r="AY170" s="261" t="s">
        <v>252</v>
      </c>
    </row>
    <row r="171" spans="1:65" s="2" customFormat="1" ht="24.15" customHeight="1">
      <c r="A171" s="40"/>
      <c r="B171" s="41"/>
      <c r="C171" s="216" t="s">
        <v>360</v>
      </c>
      <c r="D171" s="216" t="s">
        <v>254</v>
      </c>
      <c r="E171" s="217" t="s">
        <v>361</v>
      </c>
      <c r="F171" s="218" t="s">
        <v>362</v>
      </c>
      <c r="G171" s="219" t="s">
        <v>257</v>
      </c>
      <c r="H171" s="220">
        <v>204.821</v>
      </c>
      <c r="I171" s="221"/>
      <c r="J171" s="222">
        <f>ROUND(I171*H171,2)</f>
        <v>0</v>
      </c>
      <c r="K171" s="218" t="s">
        <v>258</v>
      </c>
      <c r="L171" s="46"/>
      <c r="M171" s="223" t="s">
        <v>19</v>
      </c>
      <c r="N171" s="224" t="s">
        <v>40</v>
      </c>
      <c r="O171" s="86"/>
      <c r="P171" s="225">
        <f>O171*H171</f>
        <v>0</v>
      </c>
      <c r="Q171" s="225">
        <v>2.25634</v>
      </c>
      <c r="R171" s="225">
        <f>Q171*H171</f>
        <v>462.14581513999997</v>
      </c>
      <c r="S171" s="225">
        <v>0</v>
      </c>
      <c r="T171" s="22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7" t="s">
        <v>90</v>
      </c>
      <c r="AT171" s="227" t="s">
        <v>254</v>
      </c>
      <c r="AU171" s="227" t="s">
        <v>78</v>
      </c>
      <c r="AY171" s="19" t="s">
        <v>252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9" t="s">
        <v>76</v>
      </c>
      <c r="BK171" s="228">
        <f>ROUND(I171*H171,2)</f>
        <v>0</v>
      </c>
      <c r="BL171" s="19" t="s">
        <v>90</v>
      </c>
      <c r="BM171" s="227" t="s">
        <v>363</v>
      </c>
    </row>
    <row r="172" spans="1:51" s="13" customFormat="1" ht="12">
      <c r="A172" s="13"/>
      <c r="B172" s="229"/>
      <c r="C172" s="230"/>
      <c r="D172" s="231" t="s">
        <v>260</v>
      </c>
      <c r="E172" s="232" t="s">
        <v>19</v>
      </c>
      <c r="F172" s="233" t="s">
        <v>364</v>
      </c>
      <c r="G172" s="230"/>
      <c r="H172" s="232" t="s">
        <v>19</v>
      </c>
      <c r="I172" s="234"/>
      <c r="J172" s="230"/>
      <c r="K172" s="230"/>
      <c r="L172" s="235"/>
      <c r="M172" s="236"/>
      <c r="N172" s="237"/>
      <c r="O172" s="237"/>
      <c r="P172" s="237"/>
      <c r="Q172" s="237"/>
      <c r="R172" s="237"/>
      <c r="S172" s="237"/>
      <c r="T172" s="23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9" t="s">
        <v>260</v>
      </c>
      <c r="AU172" s="239" t="s">
        <v>78</v>
      </c>
      <c r="AV172" s="13" t="s">
        <v>76</v>
      </c>
      <c r="AW172" s="13" t="s">
        <v>31</v>
      </c>
      <c r="AX172" s="13" t="s">
        <v>69</v>
      </c>
      <c r="AY172" s="239" t="s">
        <v>252</v>
      </c>
    </row>
    <row r="173" spans="1:51" s="14" customFormat="1" ht="12">
      <c r="A173" s="14"/>
      <c r="B173" s="240"/>
      <c r="C173" s="241"/>
      <c r="D173" s="231" t="s">
        <v>260</v>
      </c>
      <c r="E173" s="242" t="s">
        <v>19</v>
      </c>
      <c r="F173" s="243" t="s">
        <v>365</v>
      </c>
      <c r="G173" s="241"/>
      <c r="H173" s="244">
        <v>204.821</v>
      </c>
      <c r="I173" s="245"/>
      <c r="J173" s="241"/>
      <c r="K173" s="241"/>
      <c r="L173" s="246"/>
      <c r="M173" s="247"/>
      <c r="N173" s="248"/>
      <c r="O173" s="248"/>
      <c r="P173" s="248"/>
      <c r="Q173" s="248"/>
      <c r="R173" s="248"/>
      <c r="S173" s="248"/>
      <c r="T173" s="24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0" t="s">
        <v>260</v>
      </c>
      <c r="AU173" s="250" t="s">
        <v>78</v>
      </c>
      <c r="AV173" s="14" t="s">
        <v>78</v>
      </c>
      <c r="AW173" s="14" t="s">
        <v>31</v>
      </c>
      <c r="AX173" s="14" t="s">
        <v>76</v>
      </c>
      <c r="AY173" s="250" t="s">
        <v>252</v>
      </c>
    </row>
    <row r="174" spans="1:65" s="2" customFormat="1" ht="24.15" customHeight="1">
      <c r="A174" s="40"/>
      <c r="B174" s="41"/>
      <c r="C174" s="216" t="s">
        <v>366</v>
      </c>
      <c r="D174" s="216" t="s">
        <v>254</v>
      </c>
      <c r="E174" s="217" t="s">
        <v>367</v>
      </c>
      <c r="F174" s="218" t="s">
        <v>368</v>
      </c>
      <c r="G174" s="219" t="s">
        <v>257</v>
      </c>
      <c r="H174" s="220">
        <v>813.755</v>
      </c>
      <c r="I174" s="221"/>
      <c r="J174" s="222">
        <f>ROUND(I174*H174,2)</f>
        <v>0</v>
      </c>
      <c r="K174" s="218" t="s">
        <v>258</v>
      </c>
      <c r="L174" s="46"/>
      <c r="M174" s="223" t="s">
        <v>19</v>
      </c>
      <c r="N174" s="224" t="s">
        <v>40</v>
      </c>
      <c r="O174" s="86"/>
      <c r="P174" s="225">
        <f>O174*H174</f>
        <v>0</v>
      </c>
      <c r="Q174" s="225">
        <v>2.47461</v>
      </c>
      <c r="R174" s="225">
        <f>Q174*H174</f>
        <v>2013.7262605500002</v>
      </c>
      <c r="S174" s="225">
        <v>0</v>
      </c>
      <c r="T174" s="22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7" t="s">
        <v>90</v>
      </c>
      <c r="AT174" s="227" t="s">
        <v>254</v>
      </c>
      <c r="AU174" s="227" t="s">
        <v>78</v>
      </c>
      <c r="AY174" s="19" t="s">
        <v>252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9" t="s">
        <v>76</v>
      </c>
      <c r="BK174" s="228">
        <f>ROUND(I174*H174,2)</f>
        <v>0</v>
      </c>
      <c r="BL174" s="19" t="s">
        <v>90</v>
      </c>
      <c r="BM174" s="227" t="s">
        <v>369</v>
      </c>
    </row>
    <row r="175" spans="1:51" s="13" customFormat="1" ht="12">
      <c r="A175" s="13"/>
      <c r="B175" s="229"/>
      <c r="C175" s="230"/>
      <c r="D175" s="231" t="s">
        <v>260</v>
      </c>
      <c r="E175" s="232" t="s">
        <v>19</v>
      </c>
      <c r="F175" s="233" t="s">
        <v>370</v>
      </c>
      <c r="G175" s="230"/>
      <c r="H175" s="232" t="s">
        <v>19</v>
      </c>
      <c r="I175" s="234"/>
      <c r="J175" s="230"/>
      <c r="K175" s="230"/>
      <c r="L175" s="235"/>
      <c r="M175" s="236"/>
      <c r="N175" s="237"/>
      <c r="O175" s="237"/>
      <c r="P175" s="237"/>
      <c r="Q175" s="237"/>
      <c r="R175" s="237"/>
      <c r="S175" s="237"/>
      <c r="T175" s="23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9" t="s">
        <v>260</v>
      </c>
      <c r="AU175" s="239" t="s">
        <v>78</v>
      </c>
      <c r="AV175" s="13" t="s">
        <v>76</v>
      </c>
      <c r="AW175" s="13" t="s">
        <v>31</v>
      </c>
      <c r="AX175" s="13" t="s">
        <v>69</v>
      </c>
      <c r="AY175" s="239" t="s">
        <v>252</v>
      </c>
    </row>
    <row r="176" spans="1:51" s="14" customFormat="1" ht="12">
      <c r="A176" s="14"/>
      <c r="B176" s="240"/>
      <c r="C176" s="241"/>
      <c r="D176" s="231" t="s">
        <v>260</v>
      </c>
      <c r="E176" s="242" t="s">
        <v>19</v>
      </c>
      <c r="F176" s="243" t="s">
        <v>371</v>
      </c>
      <c r="G176" s="241"/>
      <c r="H176" s="244">
        <v>795.405</v>
      </c>
      <c r="I176" s="245"/>
      <c r="J176" s="241"/>
      <c r="K176" s="241"/>
      <c r="L176" s="246"/>
      <c r="M176" s="247"/>
      <c r="N176" s="248"/>
      <c r="O176" s="248"/>
      <c r="P176" s="248"/>
      <c r="Q176" s="248"/>
      <c r="R176" s="248"/>
      <c r="S176" s="248"/>
      <c r="T176" s="249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0" t="s">
        <v>260</v>
      </c>
      <c r="AU176" s="250" t="s">
        <v>78</v>
      </c>
      <c r="AV176" s="14" t="s">
        <v>78</v>
      </c>
      <c r="AW176" s="14" t="s">
        <v>31</v>
      </c>
      <c r="AX176" s="14" t="s">
        <v>69</v>
      </c>
      <c r="AY176" s="250" t="s">
        <v>252</v>
      </c>
    </row>
    <row r="177" spans="1:51" s="14" customFormat="1" ht="12">
      <c r="A177" s="14"/>
      <c r="B177" s="240"/>
      <c r="C177" s="241"/>
      <c r="D177" s="231" t="s">
        <v>260</v>
      </c>
      <c r="E177" s="242" t="s">
        <v>19</v>
      </c>
      <c r="F177" s="243" t="s">
        <v>372</v>
      </c>
      <c r="G177" s="241"/>
      <c r="H177" s="244">
        <v>1.879</v>
      </c>
      <c r="I177" s="245"/>
      <c r="J177" s="241"/>
      <c r="K177" s="241"/>
      <c r="L177" s="246"/>
      <c r="M177" s="247"/>
      <c r="N177" s="248"/>
      <c r="O177" s="248"/>
      <c r="P177" s="248"/>
      <c r="Q177" s="248"/>
      <c r="R177" s="248"/>
      <c r="S177" s="248"/>
      <c r="T177" s="24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0" t="s">
        <v>260</v>
      </c>
      <c r="AU177" s="250" t="s">
        <v>78</v>
      </c>
      <c r="AV177" s="14" t="s">
        <v>78</v>
      </c>
      <c r="AW177" s="14" t="s">
        <v>31</v>
      </c>
      <c r="AX177" s="14" t="s">
        <v>69</v>
      </c>
      <c r="AY177" s="250" t="s">
        <v>252</v>
      </c>
    </row>
    <row r="178" spans="1:51" s="14" customFormat="1" ht="12">
      <c r="A178" s="14"/>
      <c r="B178" s="240"/>
      <c r="C178" s="241"/>
      <c r="D178" s="231" t="s">
        <v>260</v>
      </c>
      <c r="E178" s="242" t="s">
        <v>19</v>
      </c>
      <c r="F178" s="243" t="s">
        <v>373</v>
      </c>
      <c r="G178" s="241"/>
      <c r="H178" s="244">
        <v>14.537</v>
      </c>
      <c r="I178" s="245"/>
      <c r="J178" s="241"/>
      <c r="K178" s="241"/>
      <c r="L178" s="246"/>
      <c r="M178" s="247"/>
      <c r="N178" s="248"/>
      <c r="O178" s="248"/>
      <c r="P178" s="248"/>
      <c r="Q178" s="248"/>
      <c r="R178" s="248"/>
      <c r="S178" s="248"/>
      <c r="T178" s="24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0" t="s">
        <v>260</v>
      </c>
      <c r="AU178" s="250" t="s">
        <v>78</v>
      </c>
      <c r="AV178" s="14" t="s">
        <v>78</v>
      </c>
      <c r="AW178" s="14" t="s">
        <v>31</v>
      </c>
      <c r="AX178" s="14" t="s">
        <v>69</v>
      </c>
      <c r="AY178" s="250" t="s">
        <v>252</v>
      </c>
    </row>
    <row r="179" spans="1:51" s="13" customFormat="1" ht="12">
      <c r="A179" s="13"/>
      <c r="B179" s="229"/>
      <c r="C179" s="230"/>
      <c r="D179" s="231" t="s">
        <v>260</v>
      </c>
      <c r="E179" s="232" t="s">
        <v>19</v>
      </c>
      <c r="F179" s="233" t="s">
        <v>374</v>
      </c>
      <c r="G179" s="230"/>
      <c r="H179" s="232" t="s">
        <v>19</v>
      </c>
      <c r="I179" s="234"/>
      <c r="J179" s="230"/>
      <c r="K179" s="230"/>
      <c r="L179" s="235"/>
      <c r="M179" s="236"/>
      <c r="N179" s="237"/>
      <c r="O179" s="237"/>
      <c r="P179" s="237"/>
      <c r="Q179" s="237"/>
      <c r="R179" s="237"/>
      <c r="S179" s="237"/>
      <c r="T179" s="23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9" t="s">
        <v>260</v>
      </c>
      <c r="AU179" s="239" t="s">
        <v>78</v>
      </c>
      <c r="AV179" s="13" t="s">
        <v>76</v>
      </c>
      <c r="AW179" s="13" t="s">
        <v>31</v>
      </c>
      <c r="AX179" s="13" t="s">
        <v>69</v>
      </c>
      <c r="AY179" s="239" t="s">
        <v>252</v>
      </c>
    </row>
    <row r="180" spans="1:51" s="14" customFormat="1" ht="12">
      <c r="A180" s="14"/>
      <c r="B180" s="240"/>
      <c r="C180" s="241"/>
      <c r="D180" s="231" t="s">
        <v>260</v>
      </c>
      <c r="E180" s="242" t="s">
        <v>19</v>
      </c>
      <c r="F180" s="243" t="s">
        <v>375</v>
      </c>
      <c r="G180" s="241"/>
      <c r="H180" s="244">
        <v>1.478</v>
      </c>
      <c r="I180" s="245"/>
      <c r="J180" s="241"/>
      <c r="K180" s="241"/>
      <c r="L180" s="246"/>
      <c r="M180" s="247"/>
      <c r="N180" s="248"/>
      <c r="O180" s="248"/>
      <c r="P180" s="248"/>
      <c r="Q180" s="248"/>
      <c r="R180" s="248"/>
      <c r="S180" s="248"/>
      <c r="T180" s="24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0" t="s">
        <v>260</v>
      </c>
      <c r="AU180" s="250" t="s">
        <v>78</v>
      </c>
      <c r="AV180" s="14" t="s">
        <v>78</v>
      </c>
      <c r="AW180" s="14" t="s">
        <v>31</v>
      </c>
      <c r="AX180" s="14" t="s">
        <v>69</v>
      </c>
      <c r="AY180" s="250" t="s">
        <v>252</v>
      </c>
    </row>
    <row r="181" spans="1:51" s="14" customFormat="1" ht="12">
      <c r="A181" s="14"/>
      <c r="B181" s="240"/>
      <c r="C181" s="241"/>
      <c r="D181" s="231" t="s">
        <v>260</v>
      </c>
      <c r="E181" s="242" t="s">
        <v>19</v>
      </c>
      <c r="F181" s="243" t="s">
        <v>376</v>
      </c>
      <c r="G181" s="241"/>
      <c r="H181" s="244">
        <v>0.456</v>
      </c>
      <c r="I181" s="245"/>
      <c r="J181" s="241"/>
      <c r="K181" s="241"/>
      <c r="L181" s="246"/>
      <c r="M181" s="247"/>
      <c r="N181" s="248"/>
      <c r="O181" s="248"/>
      <c r="P181" s="248"/>
      <c r="Q181" s="248"/>
      <c r="R181" s="248"/>
      <c r="S181" s="248"/>
      <c r="T181" s="24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0" t="s">
        <v>260</v>
      </c>
      <c r="AU181" s="250" t="s">
        <v>78</v>
      </c>
      <c r="AV181" s="14" t="s">
        <v>78</v>
      </c>
      <c r="AW181" s="14" t="s">
        <v>31</v>
      </c>
      <c r="AX181" s="14" t="s">
        <v>69</v>
      </c>
      <c r="AY181" s="250" t="s">
        <v>252</v>
      </c>
    </row>
    <row r="182" spans="1:51" s="15" customFormat="1" ht="12">
      <c r="A182" s="15"/>
      <c r="B182" s="251"/>
      <c r="C182" s="252"/>
      <c r="D182" s="231" t="s">
        <v>260</v>
      </c>
      <c r="E182" s="253" t="s">
        <v>19</v>
      </c>
      <c r="F182" s="254" t="s">
        <v>265</v>
      </c>
      <c r="G182" s="252"/>
      <c r="H182" s="255">
        <v>813.755</v>
      </c>
      <c r="I182" s="256"/>
      <c r="J182" s="252"/>
      <c r="K182" s="252"/>
      <c r="L182" s="257"/>
      <c r="M182" s="258"/>
      <c r="N182" s="259"/>
      <c r="O182" s="259"/>
      <c r="P182" s="259"/>
      <c r="Q182" s="259"/>
      <c r="R182" s="259"/>
      <c r="S182" s="259"/>
      <c r="T182" s="260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61" t="s">
        <v>260</v>
      </c>
      <c r="AU182" s="261" t="s">
        <v>78</v>
      </c>
      <c r="AV182" s="15" t="s">
        <v>90</v>
      </c>
      <c r="AW182" s="15" t="s">
        <v>31</v>
      </c>
      <c r="AX182" s="15" t="s">
        <v>76</v>
      </c>
      <c r="AY182" s="261" t="s">
        <v>252</v>
      </c>
    </row>
    <row r="183" spans="1:65" s="2" customFormat="1" ht="14.4" customHeight="1">
      <c r="A183" s="40"/>
      <c r="B183" s="41"/>
      <c r="C183" s="216" t="s">
        <v>377</v>
      </c>
      <c r="D183" s="216" t="s">
        <v>254</v>
      </c>
      <c r="E183" s="217" t="s">
        <v>378</v>
      </c>
      <c r="F183" s="218" t="s">
        <v>379</v>
      </c>
      <c r="G183" s="219" t="s">
        <v>300</v>
      </c>
      <c r="H183" s="220">
        <v>2116.702</v>
      </c>
      <c r="I183" s="221"/>
      <c r="J183" s="222">
        <f>ROUND(I183*H183,2)</f>
        <v>0</v>
      </c>
      <c r="K183" s="218" t="s">
        <v>19</v>
      </c>
      <c r="L183" s="46"/>
      <c r="M183" s="223" t="s">
        <v>19</v>
      </c>
      <c r="N183" s="224" t="s">
        <v>40</v>
      </c>
      <c r="O183" s="86"/>
      <c r="P183" s="225">
        <f>O183*H183</f>
        <v>0</v>
      </c>
      <c r="Q183" s="225">
        <v>0</v>
      </c>
      <c r="R183" s="225">
        <f>Q183*H183</f>
        <v>0</v>
      </c>
      <c r="S183" s="225">
        <v>0</v>
      </c>
      <c r="T183" s="22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7" t="s">
        <v>90</v>
      </c>
      <c r="AT183" s="227" t="s">
        <v>254</v>
      </c>
      <c r="AU183" s="227" t="s">
        <v>78</v>
      </c>
      <c r="AY183" s="19" t="s">
        <v>252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9" t="s">
        <v>76</v>
      </c>
      <c r="BK183" s="228">
        <f>ROUND(I183*H183,2)</f>
        <v>0</v>
      </c>
      <c r="BL183" s="19" t="s">
        <v>90</v>
      </c>
      <c r="BM183" s="227" t="s">
        <v>380</v>
      </c>
    </row>
    <row r="184" spans="1:51" s="14" customFormat="1" ht="12">
      <c r="A184" s="14"/>
      <c r="B184" s="240"/>
      <c r="C184" s="241"/>
      <c r="D184" s="231" t="s">
        <v>260</v>
      </c>
      <c r="E184" s="242" t="s">
        <v>19</v>
      </c>
      <c r="F184" s="243" t="s">
        <v>381</v>
      </c>
      <c r="G184" s="241"/>
      <c r="H184" s="244">
        <v>2004.702</v>
      </c>
      <c r="I184" s="245"/>
      <c r="J184" s="241"/>
      <c r="K184" s="241"/>
      <c r="L184" s="246"/>
      <c r="M184" s="247"/>
      <c r="N184" s="248"/>
      <c r="O184" s="248"/>
      <c r="P184" s="248"/>
      <c r="Q184" s="248"/>
      <c r="R184" s="248"/>
      <c r="S184" s="248"/>
      <c r="T184" s="24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0" t="s">
        <v>260</v>
      </c>
      <c r="AU184" s="250" t="s">
        <v>78</v>
      </c>
      <c r="AV184" s="14" t="s">
        <v>78</v>
      </c>
      <c r="AW184" s="14" t="s">
        <v>31</v>
      </c>
      <c r="AX184" s="14" t="s">
        <v>69</v>
      </c>
      <c r="AY184" s="250" t="s">
        <v>252</v>
      </c>
    </row>
    <row r="185" spans="1:51" s="14" customFormat="1" ht="12">
      <c r="A185" s="14"/>
      <c r="B185" s="240"/>
      <c r="C185" s="241"/>
      <c r="D185" s="231" t="s">
        <v>260</v>
      </c>
      <c r="E185" s="242" t="s">
        <v>19</v>
      </c>
      <c r="F185" s="243" t="s">
        <v>382</v>
      </c>
      <c r="G185" s="241"/>
      <c r="H185" s="244">
        <v>3.672</v>
      </c>
      <c r="I185" s="245"/>
      <c r="J185" s="241"/>
      <c r="K185" s="241"/>
      <c r="L185" s="246"/>
      <c r="M185" s="247"/>
      <c r="N185" s="248"/>
      <c r="O185" s="248"/>
      <c r="P185" s="248"/>
      <c r="Q185" s="248"/>
      <c r="R185" s="248"/>
      <c r="S185" s="248"/>
      <c r="T185" s="24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0" t="s">
        <v>260</v>
      </c>
      <c r="AU185" s="250" t="s">
        <v>78</v>
      </c>
      <c r="AV185" s="14" t="s">
        <v>78</v>
      </c>
      <c r="AW185" s="14" t="s">
        <v>31</v>
      </c>
      <c r="AX185" s="14" t="s">
        <v>69</v>
      </c>
      <c r="AY185" s="250" t="s">
        <v>252</v>
      </c>
    </row>
    <row r="186" spans="1:51" s="14" customFormat="1" ht="12">
      <c r="A186" s="14"/>
      <c r="B186" s="240"/>
      <c r="C186" s="241"/>
      <c r="D186" s="231" t="s">
        <v>260</v>
      </c>
      <c r="E186" s="242" t="s">
        <v>19</v>
      </c>
      <c r="F186" s="243" t="s">
        <v>383</v>
      </c>
      <c r="G186" s="241"/>
      <c r="H186" s="244">
        <v>92.984</v>
      </c>
      <c r="I186" s="245"/>
      <c r="J186" s="241"/>
      <c r="K186" s="241"/>
      <c r="L186" s="246"/>
      <c r="M186" s="247"/>
      <c r="N186" s="248"/>
      <c r="O186" s="248"/>
      <c r="P186" s="248"/>
      <c r="Q186" s="248"/>
      <c r="R186" s="248"/>
      <c r="S186" s="248"/>
      <c r="T186" s="249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0" t="s">
        <v>260</v>
      </c>
      <c r="AU186" s="250" t="s">
        <v>78</v>
      </c>
      <c r="AV186" s="14" t="s">
        <v>78</v>
      </c>
      <c r="AW186" s="14" t="s">
        <v>31</v>
      </c>
      <c r="AX186" s="14" t="s">
        <v>69</v>
      </c>
      <c r="AY186" s="250" t="s">
        <v>252</v>
      </c>
    </row>
    <row r="187" spans="1:51" s="13" customFormat="1" ht="12">
      <c r="A187" s="13"/>
      <c r="B187" s="229"/>
      <c r="C187" s="230"/>
      <c r="D187" s="231" t="s">
        <v>260</v>
      </c>
      <c r="E187" s="232" t="s">
        <v>19</v>
      </c>
      <c r="F187" s="233" t="s">
        <v>374</v>
      </c>
      <c r="G187" s="230"/>
      <c r="H187" s="232" t="s">
        <v>19</v>
      </c>
      <c r="I187" s="234"/>
      <c r="J187" s="230"/>
      <c r="K187" s="230"/>
      <c r="L187" s="235"/>
      <c r="M187" s="236"/>
      <c r="N187" s="237"/>
      <c r="O187" s="237"/>
      <c r="P187" s="237"/>
      <c r="Q187" s="237"/>
      <c r="R187" s="237"/>
      <c r="S187" s="237"/>
      <c r="T187" s="23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9" t="s">
        <v>260</v>
      </c>
      <c r="AU187" s="239" t="s">
        <v>78</v>
      </c>
      <c r="AV187" s="13" t="s">
        <v>76</v>
      </c>
      <c r="AW187" s="13" t="s">
        <v>31</v>
      </c>
      <c r="AX187" s="13" t="s">
        <v>69</v>
      </c>
      <c r="AY187" s="239" t="s">
        <v>252</v>
      </c>
    </row>
    <row r="188" spans="1:51" s="14" customFormat="1" ht="12">
      <c r="A188" s="14"/>
      <c r="B188" s="240"/>
      <c r="C188" s="241"/>
      <c r="D188" s="231" t="s">
        <v>260</v>
      </c>
      <c r="E188" s="242" t="s">
        <v>19</v>
      </c>
      <c r="F188" s="243" t="s">
        <v>384</v>
      </c>
      <c r="G188" s="241"/>
      <c r="H188" s="244">
        <v>13.681</v>
      </c>
      <c r="I188" s="245"/>
      <c r="J188" s="241"/>
      <c r="K188" s="241"/>
      <c r="L188" s="246"/>
      <c r="M188" s="247"/>
      <c r="N188" s="248"/>
      <c r="O188" s="248"/>
      <c r="P188" s="248"/>
      <c r="Q188" s="248"/>
      <c r="R188" s="248"/>
      <c r="S188" s="248"/>
      <c r="T188" s="24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0" t="s">
        <v>260</v>
      </c>
      <c r="AU188" s="250" t="s">
        <v>78</v>
      </c>
      <c r="AV188" s="14" t="s">
        <v>78</v>
      </c>
      <c r="AW188" s="14" t="s">
        <v>31</v>
      </c>
      <c r="AX188" s="14" t="s">
        <v>69</v>
      </c>
      <c r="AY188" s="250" t="s">
        <v>252</v>
      </c>
    </row>
    <row r="189" spans="1:51" s="14" customFormat="1" ht="12">
      <c r="A189" s="14"/>
      <c r="B189" s="240"/>
      <c r="C189" s="241"/>
      <c r="D189" s="231" t="s">
        <v>260</v>
      </c>
      <c r="E189" s="242" t="s">
        <v>19</v>
      </c>
      <c r="F189" s="243" t="s">
        <v>385</v>
      </c>
      <c r="G189" s="241"/>
      <c r="H189" s="244">
        <v>1.663</v>
      </c>
      <c r="I189" s="245"/>
      <c r="J189" s="241"/>
      <c r="K189" s="241"/>
      <c r="L189" s="246"/>
      <c r="M189" s="247"/>
      <c r="N189" s="248"/>
      <c r="O189" s="248"/>
      <c r="P189" s="248"/>
      <c r="Q189" s="248"/>
      <c r="R189" s="248"/>
      <c r="S189" s="248"/>
      <c r="T189" s="24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0" t="s">
        <v>260</v>
      </c>
      <c r="AU189" s="250" t="s">
        <v>78</v>
      </c>
      <c r="AV189" s="14" t="s">
        <v>78</v>
      </c>
      <c r="AW189" s="14" t="s">
        <v>31</v>
      </c>
      <c r="AX189" s="14" t="s">
        <v>69</v>
      </c>
      <c r="AY189" s="250" t="s">
        <v>252</v>
      </c>
    </row>
    <row r="190" spans="1:51" s="15" customFormat="1" ht="12">
      <c r="A190" s="15"/>
      <c r="B190" s="251"/>
      <c r="C190" s="252"/>
      <c r="D190" s="231" t="s">
        <v>260</v>
      </c>
      <c r="E190" s="253" t="s">
        <v>19</v>
      </c>
      <c r="F190" s="254" t="s">
        <v>265</v>
      </c>
      <c r="G190" s="252"/>
      <c r="H190" s="255">
        <v>2116.702</v>
      </c>
      <c r="I190" s="256"/>
      <c r="J190" s="252"/>
      <c r="K190" s="252"/>
      <c r="L190" s="257"/>
      <c r="M190" s="258"/>
      <c r="N190" s="259"/>
      <c r="O190" s="259"/>
      <c r="P190" s="259"/>
      <c r="Q190" s="259"/>
      <c r="R190" s="259"/>
      <c r="S190" s="259"/>
      <c r="T190" s="260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61" t="s">
        <v>260</v>
      </c>
      <c r="AU190" s="261" t="s">
        <v>78</v>
      </c>
      <c r="AV190" s="15" t="s">
        <v>90</v>
      </c>
      <c r="AW190" s="15" t="s">
        <v>31</v>
      </c>
      <c r="AX190" s="15" t="s">
        <v>76</v>
      </c>
      <c r="AY190" s="261" t="s">
        <v>252</v>
      </c>
    </row>
    <row r="191" spans="1:65" s="2" customFormat="1" ht="14.4" customHeight="1">
      <c r="A191" s="40"/>
      <c r="B191" s="41"/>
      <c r="C191" s="216" t="s">
        <v>7</v>
      </c>
      <c r="D191" s="216" t="s">
        <v>254</v>
      </c>
      <c r="E191" s="217" t="s">
        <v>386</v>
      </c>
      <c r="F191" s="218" t="s">
        <v>387</v>
      </c>
      <c r="G191" s="219" t="s">
        <v>300</v>
      </c>
      <c r="H191" s="220">
        <v>103.156</v>
      </c>
      <c r="I191" s="221"/>
      <c r="J191" s="222">
        <f>ROUND(I191*H191,2)</f>
        <v>0</v>
      </c>
      <c r="K191" s="218" t="s">
        <v>258</v>
      </c>
      <c r="L191" s="46"/>
      <c r="M191" s="223" t="s">
        <v>19</v>
      </c>
      <c r="N191" s="224" t="s">
        <v>40</v>
      </c>
      <c r="O191" s="86"/>
      <c r="P191" s="225">
        <f>O191*H191</f>
        <v>0</v>
      </c>
      <c r="Q191" s="225">
        <v>0.00247</v>
      </c>
      <c r="R191" s="225">
        <f>Q191*H191</f>
        <v>0.25479532</v>
      </c>
      <c r="S191" s="225">
        <v>0</v>
      </c>
      <c r="T191" s="22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7" t="s">
        <v>90</v>
      </c>
      <c r="AT191" s="227" t="s">
        <v>254</v>
      </c>
      <c r="AU191" s="227" t="s">
        <v>78</v>
      </c>
      <c r="AY191" s="19" t="s">
        <v>252</v>
      </c>
      <c r="BE191" s="228">
        <f>IF(N191="základní",J191,0)</f>
        <v>0</v>
      </c>
      <c r="BF191" s="228">
        <f>IF(N191="snížená",J191,0)</f>
        <v>0</v>
      </c>
      <c r="BG191" s="228">
        <f>IF(N191="zákl. přenesená",J191,0)</f>
        <v>0</v>
      </c>
      <c r="BH191" s="228">
        <f>IF(N191="sníž. přenesená",J191,0)</f>
        <v>0</v>
      </c>
      <c r="BI191" s="228">
        <f>IF(N191="nulová",J191,0)</f>
        <v>0</v>
      </c>
      <c r="BJ191" s="19" t="s">
        <v>76</v>
      </c>
      <c r="BK191" s="228">
        <f>ROUND(I191*H191,2)</f>
        <v>0</v>
      </c>
      <c r="BL191" s="19" t="s">
        <v>90</v>
      </c>
      <c r="BM191" s="227" t="s">
        <v>388</v>
      </c>
    </row>
    <row r="192" spans="1:51" s="13" customFormat="1" ht="12">
      <c r="A192" s="13"/>
      <c r="B192" s="229"/>
      <c r="C192" s="230"/>
      <c r="D192" s="231" t="s">
        <v>260</v>
      </c>
      <c r="E192" s="232" t="s">
        <v>19</v>
      </c>
      <c r="F192" s="233" t="s">
        <v>389</v>
      </c>
      <c r="G192" s="230"/>
      <c r="H192" s="232" t="s">
        <v>19</v>
      </c>
      <c r="I192" s="234"/>
      <c r="J192" s="230"/>
      <c r="K192" s="230"/>
      <c r="L192" s="235"/>
      <c r="M192" s="236"/>
      <c r="N192" s="237"/>
      <c r="O192" s="237"/>
      <c r="P192" s="237"/>
      <c r="Q192" s="237"/>
      <c r="R192" s="237"/>
      <c r="S192" s="237"/>
      <c r="T192" s="23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9" t="s">
        <v>260</v>
      </c>
      <c r="AU192" s="239" t="s">
        <v>78</v>
      </c>
      <c r="AV192" s="13" t="s">
        <v>76</v>
      </c>
      <c r="AW192" s="13" t="s">
        <v>31</v>
      </c>
      <c r="AX192" s="13" t="s">
        <v>69</v>
      </c>
      <c r="AY192" s="239" t="s">
        <v>252</v>
      </c>
    </row>
    <row r="193" spans="1:51" s="14" customFormat="1" ht="12">
      <c r="A193" s="14"/>
      <c r="B193" s="240"/>
      <c r="C193" s="241"/>
      <c r="D193" s="231" t="s">
        <v>260</v>
      </c>
      <c r="E193" s="242" t="s">
        <v>19</v>
      </c>
      <c r="F193" s="243" t="s">
        <v>390</v>
      </c>
      <c r="G193" s="241"/>
      <c r="H193" s="244">
        <v>87.438</v>
      </c>
      <c r="I193" s="245"/>
      <c r="J193" s="241"/>
      <c r="K193" s="241"/>
      <c r="L193" s="246"/>
      <c r="M193" s="247"/>
      <c r="N193" s="248"/>
      <c r="O193" s="248"/>
      <c r="P193" s="248"/>
      <c r="Q193" s="248"/>
      <c r="R193" s="248"/>
      <c r="S193" s="248"/>
      <c r="T193" s="24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0" t="s">
        <v>260</v>
      </c>
      <c r="AU193" s="250" t="s">
        <v>78</v>
      </c>
      <c r="AV193" s="14" t="s">
        <v>78</v>
      </c>
      <c r="AW193" s="14" t="s">
        <v>31</v>
      </c>
      <c r="AX193" s="14" t="s">
        <v>69</v>
      </c>
      <c r="AY193" s="250" t="s">
        <v>252</v>
      </c>
    </row>
    <row r="194" spans="1:51" s="13" customFormat="1" ht="12">
      <c r="A194" s="13"/>
      <c r="B194" s="229"/>
      <c r="C194" s="230"/>
      <c r="D194" s="231" t="s">
        <v>260</v>
      </c>
      <c r="E194" s="232" t="s">
        <v>19</v>
      </c>
      <c r="F194" s="233" t="s">
        <v>391</v>
      </c>
      <c r="G194" s="230"/>
      <c r="H194" s="232" t="s">
        <v>19</v>
      </c>
      <c r="I194" s="234"/>
      <c r="J194" s="230"/>
      <c r="K194" s="230"/>
      <c r="L194" s="235"/>
      <c r="M194" s="236"/>
      <c r="N194" s="237"/>
      <c r="O194" s="237"/>
      <c r="P194" s="237"/>
      <c r="Q194" s="237"/>
      <c r="R194" s="237"/>
      <c r="S194" s="237"/>
      <c r="T194" s="23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9" t="s">
        <v>260</v>
      </c>
      <c r="AU194" s="239" t="s">
        <v>78</v>
      </c>
      <c r="AV194" s="13" t="s">
        <v>76</v>
      </c>
      <c r="AW194" s="13" t="s">
        <v>31</v>
      </c>
      <c r="AX194" s="13" t="s">
        <v>69</v>
      </c>
      <c r="AY194" s="239" t="s">
        <v>252</v>
      </c>
    </row>
    <row r="195" spans="1:51" s="14" customFormat="1" ht="12">
      <c r="A195" s="14"/>
      <c r="B195" s="240"/>
      <c r="C195" s="241"/>
      <c r="D195" s="231" t="s">
        <v>260</v>
      </c>
      <c r="E195" s="242" t="s">
        <v>19</v>
      </c>
      <c r="F195" s="243" t="s">
        <v>392</v>
      </c>
      <c r="G195" s="241"/>
      <c r="H195" s="244">
        <v>10.229</v>
      </c>
      <c r="I195" s="245"/>
      <c r="J195" s="241"/>
      <c r="K195" s="241"/>
      <c r="L195" s="246"/>
      <c r="M195" s="247"/>
      <c r="N195" s="248"/>
      <c r="O195" s="248"/>
      <c r="P195" s="248"/>
      <c r="Q195" s="248"/>
      <c r="R195" s="248"/>
      <c r="S195" s="248"/>
      <c r="T195" s="249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0" t="s">
        <v>260</v>
      </c>
      <c r="AU195" s="250" t="s">
        <v>78</v>
      </c>
      <c r="AV195" s="14" t="s">
        <v>78</v>
      </c>
      <c r="AW195" s="14" t="s">
        <v>31</v>
      </c>
      <c r="AX195" s="14" t="s">
        <v>69</v>
      </c>
      <c r="AY195" s="250" t="s">
        <v>252</v>
      </c>
    </row>
    <row r="196" spans="1:51" s="13" customFormat="1" ht="12">
      <c r="A196" s="13"/>
      <c r="B196" s="229"/>
      <c r="C196" s="230"/>
      <c r="D196" s="231" t="s">
        <v>260</v>
      </c>
      <c r="E196" s="232" t="s">
        <v>19</v>
      </c>
      <c r="F196" s="233" t="s">
        <v>393</v>
      </c>
      <c r="G196" s="230"/>
      <c r="H196" s="232" t="s">
        <v>19</v>
      </c>
      <c r="I196" s="234"/>
      <c r="J196" s="230"/>
      <c r="K196" s="230"/>
      <c r="L196" s="235"/>
      <c r="M196" s="236"/>
      <c r="N196" s="237"/>
      <c r="O196" s="237"/>
      <c r="P196" s="237"/>
      <c r="Q196" s="237"/>
      <c r="R196" s="237"/>
      <c r="S196" s="237"/>
      <c r="T196" s="23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9" t="s">
        <v>260</v>
      </c>
      <c r="AU196" s="239" t="s">
        <v>78</v>
      </c>
      <c r="AV196" s="13" t="s">
        <v>76</v>
      </c>
      <c r="AW196" s="13" t="s">
        <v>31</v>
      </c>
      <c r="AX196" s="13" t="s">
        <v>69</v>
      </c>
      <c r="AY196" s="239" t="s">
        <v>252</v>
      </c>
    </row>
    <row r="197" spans="1:51" s="14" customFormat="1" ht="12">
      <c r="A197" s="14"/>
      <c r="B197" s="240"/>
      <c r="C197" s="241"/>
      <c r="D197" s="231" t="s">
        <v>260</v>
      </c>
      <c r="E197" s="242" t="s">
        <v>19</v>
      </c>
      <c r="F197" s="243" t="s">
        <v>394</v>
      </c>
      <c r="G197" s="241"/>
      <c r="H197" s="244">
        <v>3.826</v>
      </c>
      <c r="I197" s="245"/>
      <c r="J197" s="241"/>
      <c r="K197" s="241"/>
      <c r="L197" s="246"/>
      <c r="M197" s="247"/>
      <c r="N197" s="248"/>
      <c r="O197" s="248"/>
      <c r="P197" s="248"/>
      <c r="Q197" s="248"/>
      <c r="R197" s="248"/>
      <c r="S197" s="248"/>
      <c r="T197" s="24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0" t="s">
        <v>260</v>
      </c>
      <c r="AU197" s="250" t="s">
        <v>78</v>
      </c>
      <c r="AV197" s="14" t="s">
        <v>78</v>
      </c>
      <c r="AW197" s="14" t="s">
        <v>31</v>
      </c>
      <c r="AX197" s="14" t="s">
        <v>69</v>
      </c>
      <c r="AY197" s="250" t="s">
        <v>252</v>
      </c>
    </row>
    <row r="198" spans="1:51" s="14" customFormat="1" ht="12">
      <c r="A198" s="14"/>
      <c r="B198" s="240"/>
      <c r="C198" s="241"/>
      <c r="D198" s="231" t="s">
        <v>260</v>
      </c>
      <c r="E198" s="242" t="s">
        <v>19</v>
      </c>
      <c r="F198" s="243" t="s">
        <v>385</v>
      </c>
      <c r="G198" s="241"/>
      <c r="H198" s="244">
        <v>1.663</v>
      </c>
      <c r="I198" s="245"/>
      <c r="J198" s="241"/>
      <c r="K198" s="241"/>
      <c r="L198" s="246"/>
      <c r="M198" s="247"/>
      <c r="N198" s="248"/>
      <c r="O198" s="248"/>
      <c r="P198" s="248"/>
      <c r="Q198" s="248"/>
      <c r="R198" s="248"/>
      <c r="S198" s="248"/>
      <c r="T198" s="249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0" t="s">
        <v>260</v>
      </c>
      <c r="AU198" s="250" t="s">
        <v>78</v>
      </c>
      <c r="AV198" s="14" t="s">
        <v>78</v>
      </c>
      <c r="AW198" s="14" t="s">
        <v>31</v>
      </c>
      <c r="AX198" s="14" t="s">
        <v>69</v>
      </c>
      <c r="AY198" s="250" t="s">
        <v>252</v>
      </c>
    </row>
    <row r="199" spans="1:51" s="15" customFormat="1" ht="12">
      <c r="A199" s="15"/>
      <c r="B199" s="251"/>
      <c r="C199" s="252"/>
      <c r="D199" s="231" t="s">
        <v>260</v>
      </c>
      <c r="E199" s="253" t="s">
        <v>19</v>
      </c>
      <c r="F199" s="254" t="s">
        <v>265</v>
      </c>
      <c r="G199" s="252"/>
      <c r="H199" s="255">
        <v>103.15599999999999</v>
      </c>
      <c r="I199" s="256"/>
      <c r="J199" s="252"/>
      <c r="K199" s="252"/>
      <c r="L199" s="257"/>
      <c r="M199" s="258"/>
      <c r="N199" s="259"/>
      <c r="O199" s="259"/>
      <c r="P199" s="259"/>
      <c r="Q199" s="259"/>
      <c r="R199" s="259"/>
      <c r="S199" s="259"/>
      <c r="T199" s="260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61" t="s">
        <v>260</v>
      </c>
      <c r="AU199" s="261" t="s">
        <v>78</v>
      </c>
      <c r="AV199" s="15" t="s">
        <v>90</v>
      </c>
      <c r="AW199" s="15" t="s">
        <v>31</v>
      </c>
      <c r="AX199" s="15" t="s">
        <v>76</v>
      </c>
      <c r="AY199" s="261" t="s">
        <v>252</v>
      </c>
    </row>
    <row r="200" spans="1:65" s="2" customFormat="1" ht="14.4" customHeight="1">
      <c r="A200" s="40"/>
      <c r="B200" s="41"/>
      <c r="C200" s="216" t="s">
        <v>395</v>
      </c>
      <c r="D200" s="216" t="s">
        <v>254</v>
      </c>
      <c r="E200" s="217" t="s">
        <v>396</v>
      </c>
      <c r="F200" s="218" t="s">
        <v>397</v>
      </c>
      <c r="G200" s="219" t="s">
        <v>300</v>
      </c>
      <c r="H200" s="220">
        <v>103.156</v>
      </c>
      <c r="I200" s="221"/>
      <c r="J200" s="222">
        <f>ROUND(I200*H200,2)</f>
        <v>0</v>
      </c>
      <c r="K200" s="218" t="s">
        <v>258</v>
      </c>
      <c r="L200" s="46"/>
      <c r="M200" s="223" t="s">
        <v>19</v>
      </c>
      <c r="N200" s="224" t="s">
        <v>40</v>
      </c>
      <c r="O200" s="86"/>
      <c r="P200" s="225">
        <f>O200*H200</f>
        <v>0</v>
      </c>
      <c r="Q200" s="225">
        <v>0</v>
      </c>
      <c r="R200" s="225">
        <f>Q200*H200</f>
        <v>0</v>
      </c>
      <c r="S200" s="225">
        <v>0</v>
      </c>
      <c r="T200" s="22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7" t="s">
        <v>90</v>
      </c>
      <c r="AT200" s="227" t="s">
        <v>254</v>
      </c>
      <c r="AU200" s="227" t="s">
        <v>78</v>
      </c>
      <c r="AY200" s="19" t="s">
        <v>252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19" t="s">
        <v>76</v>
      </c>
      <c r="BK200" s="228">
        <f>ROUND(I200*H200,2)</f>
        <v>0</v>
      </c>
      <c r="BL200" s="19" t="s">
        <v>90</v>
      </c>
      <c r="BM200" s="227" t="s">
        <v>398</v>
      </c>
    </row>
    <row r="201" spans="1:65" s="2" customFormat="1" ht="49.05" customHeight="1">
      <c r="A201" s="40"/>
      <c r="B201" s="41"/>
      <c r="C201" s="216" t="s">
        <v>399</v>
      </c>
      <c r="D201" s="216" t="s">
        <v>254</v>
      </c>
      <c r="E201" s="217" t="s">
        <v>400</v>
      </c>
      <c r="F201" s="218" t="s">
        <v>401</v>
      </c>
      <c r="G201" s="219" t="s">
        <v>307</v>
      </c>
      <c r="H201" s="220">
        <v>12</v>
      </c>
      <c r="I201" s="221"/>
      <c r="J201" s="222">
        <f>ROUND(I201*H201,2)</f>
        <v>0</v>
      </c>
      <c r="K201" s="218" t="s">
        <v>258</v>
      </c>
      <c r="L201" s="46"/>
      <c r="M201" s="223" t="s">
        <v>19</v>
      </c>
      <c r="N201" s="224" t="s">
        <v>40</v>
      </c>
      <c r="O201" s="86"/>
      <c r="P201" s="225">
        <f>O201*H201</f>
        <v>0</v>
      </c>
      <c r="Q201" s="225">
        <v>0.00498</v>
      </c>
      <c r="R201" s="225">
        <f>Q201*H201</f>
        <v>0.05976</v>
      </c>
      <c r="S201" s="225">
        <v>0</v>
      </c>
      <c r="T201" s="22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7" t="s">
        <v>90</v>
      </c>
      <c r="AT201" s="227" t="s">
        <v>254</v>
      </c>
      <c r="AU201" s="227" t="s">
        <v>78</v>
      </c>
      <c r="AY201" s="19" t="s">
        <v>252</v>
      </c>
      <c r="BE201" s="228">
        <f>IF(N201="základní",J201,0)</f>
        <v>0</v>
      </c>
      <c r="BF201" s="228">
        <f>IF(N201="snížená",J201,0)</f>
        <v>0</v>
      </c>
      <c r="BG201" s="228">
        <f>IF(N201="zákl. přenesená",J201,0)</f>
        <v>0</v>
      </c>
      <c r="BH201" s="228">
        <f>IF(N201="sníž. přenesená",J201,0)</f>
        <v>0</v>
      </c>
      <c r="BI201" s="228">
        <f>IF(N201="nulová",J201,0)</f>
        <v>0</v>
      </c>
      <c r="BJ201" s="19" t="s">
        <v>76</v>
      </c>
      <c r="BK201" s="228">
        <f>ROUND(I201*H201,2)</f>
        <v>0</v>
      </c>
      <c r="BL201" s="19" t="s">
        <v>90</v>
      </c>
      <c r="BM201" s="227" t="s">
        <v>402</v>
      </c>
    </row>
    <row r="202" spans="1:51" s="14" customFormat="1" ht="12">
      <c r="A202" s="14"/>
      <c r="B202" s="240"/>
      <c r="C202" s="241"/>
      <c r="D202" s="231" t="s">
        <v>260</v>
      </c>
      <c r="E202" s="242" t="s">
        <v>19</v>
      </c>
      <c r="F202" s="243" t="s">
        <v>403</v>
      </c>
      <c r="G202" s="241"/>
      <c r="H202" s="244">
        <v>12</v>
      </c>
      <c r="I202" s="245"/>
      <c r="J202" s="241"/>
      <c r="K202" s="241"/>
      <c r="L202" s="246"/>
      <c r="M202" s="247"/>
      <c r="N202" s="248"/>
      <c r="O202" s="248"/>
      <c r="P202" s="248"/>
      <c r="Q202" s="248"/>
      <c r="R202" s="248"/>
      <c r="S202" s="248"/>
      <c r="T202" s="24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0" t="s">
        <v>260</v>
      </c>
      <c r="AU202" s="250" t="s">
        <v>78</v>
      </c>
      <c r="AV202" s="14" t="s">
        <v>78</v>
      </c>
      <c r="AW202" s="14" t="s">
        <v>31</v>
      </c>
      <c r="AX202" s="14" t="s">
        <v>76</v>
      </c>
      <c r="AY202" s="250" t="s">
        <v>252</v>
      </c>
    </row>
    <row r="203" spans="1:65" s="2" customFormat="1" ht="49.05" customHeight="1">
      <c r="A203" s="40"/>
      <c r="B203" s="41"/>
      <c r="C203" s="216" t="s">
        <v>404</v>
      </c>
      <c r="D203" s="216" t="s">
        <v>254</v>
      </c>
      <c r="E203" s="217" t="s">
        <v>405</v>
      </c>
      <c r="F203" s="218" t="s">
        <v>406</v>
      </c>
      <c r="G203" s="219" t="s">
        <v>307</v>
      </c>
      <c r="H203" s="220">
        <v>6</v>
      </c>
      <c r="I203" s="221"/>
      <c r="J203" s="222">
        <f>ROUND(I203*H203,2)</f>
        <v>0</v>
      </c>
      <c r="K203" s="218" t="s">
        <v>258</v>
      </c>
      <c r="L203" s="46"/>
      <c r="M203" s="223" t="s">
        <v>19</v>
      </c>
      <c r="N203" s="224" t="s">
        <v>40</v>
      </c>
      <c r="O203" s="86"/>
      <c r="P203" s="225">
        <f>O203*H203</f>
        <v>0</v>
      </c>
      <c r="Q203" s="225">
        <v>0.01827</v>
      </c>
      <c r="R203" s="225">
        <f>Q203*H203</f>
        <v>0.10962000000000001</v>
      </c>
      <c r="S203" s="225">
        <v>0</v>
      </c>
      <c r="T203" s="22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7" t="s">
        <v>90</v>
      </c>
      <c r="AT203" s="227" t="s">
        <v>254</v>
      </c>
      <c r="AU203" s="227" t="s">
        <v>78</v>
      </c>
      <c r="AY203" s="19" t="s">
        <v>252</v>
      </c>
      <c r="BE203" s="228">
        <f>IF(N203="základní",J203,0)</f>
        <v>0</v>
      </c>
      <c r="BF203" s="228">
        <f>IF(N203="snížená",J203,0)</f>
        <v>0</v>
      </c>
      <c r="BG203" s="228">
        <f>IF(N203="zákl. přenesená",J203,0)</f>
        <v>0</v>
      </c>
      <c r="BH203" s="228">
        <f>IF(N203="sníž. přenesená",J203,0)</f>
        <v>0</v>
      </c>
      <c r="BI203" s="228">
        <f>IF(N203="nulová",J203,0)</f>
        <v>0</v>
      </c>
      <c r="BJ203" s="19" t="s">
        <v>76</v>
      </c>
      <c r="BK203" s="228">
        <f>ROUND(I203*H203,2)</f>
        <v>0</v>
      </c>
      <c r="BL203" s="19" t="s">
        <v>90</v>
      </c>
      <c r="BM203" s="227" t="s">
        <v>407</v>
      </c>
    </row>
    <row r="204" spans="1:51" s="14" customFormat="1" ht="12">
      <c r="A204" s="14"/>
      <c r="B204" s="240"/>
      <c r="C204" s="241"/>
      <c r="D204" s="231" t="s">
        <v>260</v>
      </c>
      <c r="E204" s="242" t="s">
        <v>19</v>
      </c>
      <c r="F204" s="243" t="s">
        <v>408</v>
      </c>
      <c r="G204" s="241"/>
      <c r="H204" s="244">
        <v>5</v>
      </c>
      <c r="I204" s="245"/>
      <c r="J204" s="241"/>
      <c r="K204" s="241"/>
      <c r="L204" s="246"/>
      <c r="M204" s="247"/>
      <c r="N204" s="248"/>
      <c r="O204" s="248"/>
      <c r="P204" s="248"/>
      <c r="Q204" s="248"/>
      <c r="R204" s="248"/>
      <c r="S204" s="248"/>
      <c r="T204" s="24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0" t="s">
        <v>260</v>
      </c>
      <c r="AU204" s="250" t="s">
        <v>78</v>
      </c>
      <c r="AV204" s="14" t="s">
        <v>78</v>
      </c>
      <c r="AW204" s="14" t="s">
        <v>31</v>
      </c>
      <c r="AX204" s="14" t="s">
        <v>69</v>
      </c>
      <c r="AY204" s="250" t="s">
        <v>252</v>
      </c>
    </row>
    <row r="205" spans="1:51" s="14" customFormat="1" ht="12">
      <c r="A205" s="14"/>
      <c r="B205" s="240"/>
      <c r="C205" s="241"/>
      <c r="D205" s="231" t="s">
        <v>260</v>
      </c>
      <c r="E205" s="242" t="s">
        <v>19</v>
      </c>
      <c r="F205" s="243" t="s">
        <v>409</v>
      </c>
      <c r="G205" s="241"/>
      <c r="H205" s="244">
        <v>1</v>
      </c>
      <c r="I205" s="245"/>
      <c r="J205" s="241"/>
      <c r="K205" s="241"/>
      <c r="L205" s="246"/>
      <c r="M205" s="247"/>
      <c r="N205" s="248"/>
      <c r="O205" s="248"/>
      <c r="P205" s="248"/>
      <c r="Q205" s="248"/>
      <c r="R205" s="248"/>
      <c r="S205" s="248"/>
      <c r="T205" s="24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0" t="s">
        <v>260</v>
      </c>
      <c r="AU205" s="250" t="s">
        <v>78</v>
      </c>
      <c r="AV205" s="14" t="s">
        <v>78</v>
      </c>
      <c r="AW205" s="14" t="s">
        <v>31</v>
      </c>
      <c r="AX205" s="14" t="s">
        <v>69</v>
      </c>
      <c r="AY205" s="250" t="s">
        <v>252</v>
      </c>
    </row>
    <row r="206" spans="1:51" s="15" customFormat="1" ht="12">
      <c r="A206" s="15"/>
      <c r="B206" s="251"/>
      <c r="C206" s="252"/>
      <c r="D206" s="231" t="s">
        <v>260</v>
      </c>
      <c r="E206" s="253" t="s">
        <v>19</v>
      </c>
      <c r="F206" s="254" t="s">
        <v>265</v>
      </c>
      <c r="G206" s="252"/>
      <c r="H206" s="255">
        <v>6</v>
      </c>
      <c r="I206" s="256"/>
      <c r="J206" s="252"/>
      <c r="K206" s="252"/>
      <c r="L206" s="257"/>
      <c r="M206" s="258"/>
      <c r="N206" s="259"/>
      <c r="O206" s="259"/>
      <c r="P206" s="259"/>
      <c r="Q206" s="259"/>
      <c r="R206" s="259"/>
      <c r="S206" s="259"/>
      <c r="T206" s="260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61" t="s">
        <v>260</v>
      </c>
      <c r="AU206" s="261" t="s">
        <v>78</v>
      </c>
      <c r="AV206" s="15" t="s">
        <v>90</v>
      </c>
      <c r="AW206" s="15" t="s">
        <v>31</v>
      </c>
      <c r="AX206" s="15" t="s">
        <v>76</v>
      </c>
      <c r="AY206" s="261" t="s">
        <v>252</v>
      </c>
    </row>
    <row r="207" spans="1:65" s="2" customFormat="1" ht="24.15" customHeight="1">
      <c r="A207" s="40"/>
      <c r="B207" s="41"/>
      <c r="C207" s="216" t="s">
        <v>410</v>
      </c>
      <c r="D207" s="216" t="s">
        <v>254</v>
      </c>
      <c r="E207" s="217" t="s">
        <v>411</v>
      </c>
      <c r="F207" s="218" t="s">
        <v>412</v>
      </c>
      <c r="G207" s="219" t="s">
        <v>277</v>
      </c>
      <c r="H207" s="220">
        <v>117.429</v>
      </c>
      <c r="I207" s="221"/>
      <c r="J207" s="222">
        <f>ROUND(I207*H207,2)</f>
        <v>0</v>
      </c>
      <c r="K207" s="218" t="s">
        <v>258</v>
      </c>
      <c r="L207" s="46"/>
      <c r="M207" s="223" t="s">
        <v>19</v>
      </c>
      <c r="N207" s="224" t="s">
        <v>40</v>
      </c>
      <c r="O207" s="86"/>
      <c r="P207" s="225">
        <f>O207*H207</f>
        <v>0</v>
      </c>
      <c r="Q207" s="225">
        <v>1.03822</v>
      </c>
      <c r="R207" s="225">
        <f>Q207*H207</f>
        <v>121.91713637999999</v>
      </c>
      <c r="S207" s="225">
        <v>0</v>
      </c>
      <c r="T207" s="22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7" t="s">
        <v>90</v>
      </c>
      <c r="AT207" s="227" t="s">
        <v>254</v>
      </c>
      <c r="AU207" s="227" t="s">
        <v>78</v>
      </c>
      <c r="AY207" s="19" t="s">
        <v>252</v>
      </c>
      <c r="BE207" s="228">
        <f>IF(N207="základní",J207,0)</f>
        <v>0</v>
      </c>
      <c r="BF207" s="228">
        <f>IF(N207="snížená",J207,0)</f>
        <v>0</v>
      </c>
      <c r="BG207" s="228">
        <f>IF(N207="zákl. přenesená",J207,0)</f>
        <v>0</v>
      </c>
      <c r="BH207" s="228">
        <f>IF(N207="sníž. přenesená",J207,0)</f>
        <v>0</v>
      </c>
      <c r="BI207" s="228">
        <f>IF(N207="nulová",J207,0)</f>
        <v>0</v>
      </c>
      <c r="BJ207" s="19" t="s">
        <v>76</v>
      </c>
      <c r="BK207" s="228">
        <f>ROUND(I207*H207,2)</f>
        <v>0</v>
      </c>
      <c r="BL207" s="19" t="s">
        <v>90</v>
      </c>
      <c r="BM207" s="227" t="s">
        <v>413</v>
      </c>
    </row>
    <row r="208" spans="1:51" s="14" customFormat="1" ht="12">
      <c r="A208" s="14"/>
      <c r="B208" s="240"/>
      <c r="C208" s="241"/>
      <c r="D208" s="231" t="s">
        <v>260</v>
      </c>
      <c r="E208" s="242" t="s">
        <v>19</v>
      </c>
      <c r="F208" s="243" t="s">
        <v>414</v>
      </c>
      <c r="G208" s="241"/>
      <c r="H208" s="244">
        <v>117.429</v>
      </c>
      <c r="I208" s="245"/>
      <c r="J208" s="241"/>
      <c r="K208" s="241"/>
      <c r="L208" s="246"/>
      <c r="M208" s="247"/>
      <c r="N208" s="248"/>
      <c r="O208" s="248"/>
      <c r="P208" s="248"/>
      <c r="Q208" s="248"/>
      <c r="R208" s="248"/>
      <c r="S208" s="248"/>
      <c r="T208" s="249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0" t="s">
        <v>260</v>
      </c>
      <c r="AU208" s="250" t="s">
        <v>78</v>
      </c>
      <c r="AV208" s="14" t="s">
        <v>78</v>
      </c>
      <c r="AW208" s="14" t="s">
        <v>31</v>
      </c>
      <c r="AX208" s="14" t="s">
        <v>76</v>
      </c>
      <c r="AY208" s="250" t="s">
        <v>252</v>
      </c>
    </row>
    <row r="209" spans="1:63" s="12" customFormat="1" ht="22.8" customHeight="1">
      <c r="A209" s="12"/>
      <c r="B209" s="200"/>
      <c r="C209" s="201"/>
      <c r="D209" s="202" t="s">
        <v>68</v>
      </c>
      <c r="E209" s="214" t="s">
        <v>415</v>
      </c>
      <c r="F209" s="214" t="s">
        <v>416</v>
      </c>
      <c r="G209" s="201"/>
      <c r="H209" s="201"/>
      <c r="I209" s="204"/>
      <c r="J209" s="215">
        <f>BK209</f>
        <v>0</v>
      </c>
      <c r="K209" s="201"/>
      <c r="L209" s="206"/>
      <c r="M209" s="207"/>
      <c r="N209" s="208"/>
      <c r="O209" s="208"/>
      <c r="P209" s="209">
        <f>SUM(P210:P237)</f>
        <v>0</v>
      </c>
      <c r="Q209" s="208"/>
      <c r="R209" s="209">
        <f>SUM(R210:R237)</f>
        <v>0</v>
      </c>
      <c r="S209" s="208"/>
      <c r="T209" s="210">
        <f>SUM(T210:T237)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11" t="s">
        <v>76</v>
      </c>
      <c r="AT209" s="212" t="s">
        <v>68</v>
      </c>
      <c r="AU209" s="212" t="s">
        <v>76</v>
      </c>
      <c r="AY209" s="211" t="s">
        <v>252</v>
      </c>
      <c r="BK209" s="213">
        <f>SUM(BK210:BK237)</f>
        <v>0</v>
      </c>
    </row>
    <row r="210" spans="1:65" s="2" customFormat="1" ht="24.15" customHeight="1">
      <c r="A210" s="40"/>
      <c r="B210" s="41"/>
      <c r="C210" s="216" t="s">
        <v>417</v>
      </c>
      <c r="D210" s="216" t="s">
        <v>254</v>
      </c>
      <c r="E210" s="217" t="s">
        <v>418</v>
      </c>
      <c r="F210" s="218" t="s">
        <v>419</v>
      </c>
      <c r="G210" s="219" t="s">
        <v>307</v>
      </c>
      <c r="H210" s="220">
        <v>90</v>
      </c>
      <c r="I210" s="221"/>
      <c r="J210" s="222">
        <f>ROUND(I210*H210,2)</f>
        <v>0</v>
      </c>
      <c r="K210" s="218" t="s">
        <v>19</v>
      </c>
      <c r="L210" s="46"/>
      <c r="M210" s="223" t="s">
        <v>19</v>
      </c>
      <c r="N210" s="224" t="s">
        <v>40</v>
      </c>
      <c r="O210" s="86"/>
      <c r="P210" s="225">
        <f>O210*H210</f>
        <v>0</v>
      </c>
      <c r="Q210" s="225">
        <v>0</v>
      </c>
      <c r="R210" s="225">
        <f>Q210*H210</f>
        <v>0</v>
      </c>
      <c r="S210" s="225">
        <v>0</v>
      </c>
      <c r="T210" s="22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7" t="s">
        <v>90</v>
      </c>
      <c r="AT210" s="227" t="s">
        <v>254</v>
      </c>
      <c r="AU210" s="227" t="s">
        <v>78</v>
      </c>
      <c r="AY210" s="19" t="s">
        <v>252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9" t="s">
        <v>76</v>
      </c>
      <c r="BK210" s="228">
        <f>ROUND(I210*H210,2)</f>
        <v>0</v>
      </c>
      <c r="BL210" s="19" t="s">
        <v>90</v>
      </c>
      <c r="BM210" s="227" t="s">
        <v>420</v>
      </c>
    </row>
    <row r="211" spans="1:65" s="2" customFormat="1" ht="24.15" customHeight="1">
      <c r="A211" s="40"/>
      <c r="B211" s="41"/>
      <c r="C211" s="216" t="s">
        <v>421</v>
      </c>
      <c r="D211" s="216" t="s">
        <v>254</v>
      </c>
      <c r="E211" s="217" t="s">
        <v>422</v>
      </c>
      <c r="F211" s="218" t="s">
        <v>423</v>
      </c>
      <c r="G211" s="219" t="s">
        <v>307</v>
      </c>
      <c r="H211" s="220">
        <v>90</v>
      </c>
      <c r="I211" s="221"/>
      <c r="J211" s="222">
        <f>ROUND(I211*H211,2)</f>
        <v>0</v>
      </c>
      <c r="K211" s="218" t="s">
        <v>19</v>
      </c>
      <c r="L211" s="46"/>
      <c r="M211" s="223" t="s">
        <v>19</v>
      </c>
      <c r="N211" s="224" t="s">
        <v>40</v>
      </c>
      <c r="O211" s="86"/>
      <c r="P211" s="225">
        <f>O211*H211</f>
        <v>0</v>
      </c>
      <c r="Q211" s="225">
        <v>0</v>
      </c>
      <c r="R211" s="225">
        <f>Q211*H211</f>
        <v>0</v>
      </c>
      <c r="S211" s="225">
        <v>0</v>
      </c>
      <c r="T211" s="22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7" t="s">
        <v>90</v>
      </c>
      <c r="AT211" s="227" t="s">
        <v>254</v>
      </c>
      <c r="AU211" s="227" t="s">
        <v>78</v>
      </c>
      <c r="AY211" s="19" t="s">
        <v>252</v>
      </c>
      <c r="BE211" s="228">
        <f>IF(N211="základní",J211,0)</f>
        <v>0</v>
      </c>
      <c r="BF211" s="228">
        <f>IF(N211="snížená",J211,0)</f>
        <v>0</v>
      </c>
      <c r="BG211" s="228">
        <f>IF(N211="zákl. přenesená",J211,0)</f>
        <v>0</v>
      </c>
      <c r="BH211" s="228">
        <f>IF(N211="sníž. přenesená",J211,0)</f>
        <v>0</v>
      </c>
      <c r="BI211" s="228">
        <f>IF(N211="nulová",J211,0)</f>
        <v>0</v>
      </c>
      <c r="BJ211" s="19" t="s">
        <v>76</v>
      </c>
      <c r="BK211" s="228">
        <f>ROUND(I211*H211,2)</f>
        <v>0</v>
      </c>
      <c r="BL211" s="19" t="s">
        <v>90</v>
      </c>
      <c r="BM211" s="227" t="s">
        <v>424</v>
      </c>
    </row>
    <row r="212" spans="1:65" s="2" customFormat="1" ht="24.15" customHeight="1">
      <c r="A212" s="40"/>
      <c r="B212" s="41"/>
      <c r="C212" s="216" t="s">
        <v>425</v>
      </c>
      <c r="D212" s="216" t="s">
        <v>254</v>
      </c>
      <c r="E212" s="217" t="s">
        <v>426</v>
      </c>
      <c r="F212" s="218" t="s">
        <v>427</v>
      </c>
      <c r="G212" s="219" t="s">
        <v>307</v>
      </c>
      <c r="H212" s="220">
        <v>143</v>
      </c>
      <c r="I212" s="221"/>
      <c r="J212" s="222">
        <f>ROUND(I212*H212,2)</f>
        <v>0</v>
      </c>
      <c r="K212" s="218" t="s">
        <v>19</v>
      </c>
      <c r="L212" s="46"/>
      <c r="M212" s="223" t="s">
        <v>19</v>
      </c>
      <c r="N212" s="224" t="s">
        <v>40</v>
      </c>
      <c r="O212" s="86"/>
      <c r="P212" s="225">
        <f>O212*H212</f>
        <v>0</v>
      </c>
      <c r="Q212" s="225">
        <v>0</v>
      </c>
      <c r="R212" s="225">
        <f>Q212*H212</f>
        <v>0</v>
      </c>
      <c r="S212" s="225">
        <v>0</v>
      </c>
      <c r="T212" s="22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7" t="s">
        <v>90</v>
      </c>
      <c r="AT212" s="227" t="s">
        <v>254</v>
      </c>
      <c r="AU212" s="227" t="s">
        <v>78</v>
      </c>
      <c r="AY212" s="19" t="s">
        <v>252</v>
      </c>
      <c r="BE212" s="228">
        <f>IF(N212="základní",J212,0)</f>
        <v>0</v>
      </c>
      <c r="BF212" s="228">
        <f>IF(N212="snížená",J212,0)</f>
        <v>0</v>
      </c>
      <c r="BG212" s="228">
        <f>IF(N212="zákl. přenesená",J212,0)</f>
        <v>0</v>
      </c>
      <c r="BH212" s="228">
        <f>IF(N212="sníž. přenesená",J212,0)</f>
        <v>0</v>
      </c>
      <c r="BI212" s="228">
        <f>IF(N212="nulová",J212,0)</f>
        <v>0</v>
      </c>
      <c r="BJ212" s="19" t="s">
        <v>76</v>
      </c>
      <c r="BK212" s="228">
        <f>ROUND(I212*H212,2)</f>
        <v>0</v>
      </c>
      <c r="BL212" s="19" t="s">
        <v>90</v>
      </c>
      <c r="BM212" s="227" t="s">
        <v>428</v>
      </c>
    </row>
    <row r="213" spans="1:65" s="2" customFormat="1" ht="24.15" customHeight="1">
      <c r="A213" s="40"/>
      <c r="B213" s="41"/>
      <c r="C213" s="216" t="s">
        <v>429</v>
      </c>
      <c r="D213" s="216" t="s">
        <v>254</v>
      </c>
      <c r="E213" s="217" t="s">
        <v>430</v>
      </c>
      <c r="F213" s="218" t="s">
        <v>431</v>
      </c>
      <c r="G213" s="219" t="s">
        <v>307</v>
      </c>
      <c r="H213" s="220">
        <v>143</v>
      </c>
      <c r="I213" s="221"/>
      <c r="J213" s="222">
        <f>ROUND(I213*H213,2)</f>
        <v>0</v>
      </c>
      <c r="K213" s="218" t="s">
        <v>19</v>
      </c>
      <c r="L213" s="46"/>
      <c r="M213" s="223" t="s">
        <v>19</v>
      </c>
      <c r="N213" s="224" t="s">
        <v>40</v>
      </c>
      <c r="O213" s="86"/>
      <c r="P213" s="225">
        <f>O213*H213</f>
        <v>0</v>
      </c>
      <c r="Q213" s="225">
        <v>0</v>
      </c>
      <c r="R213" s="225">
        <f>Q213*H213</f>
        <v>0</v>
      </c>
      <c r="S213" s="225">
        <v>0</v>
      </c>
      <c r="T213" s="22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7" t="s">
        <v>90</v>
      </c>
      <c r="AT213" s="227" t="s">
        <v>254</v>
      </c>
      <c r="AU213" s="227" t="s">
        <v>78</v>
      </c>
      <c r="AY213" s="19" t="s">
        <v>252</v>
      </c>
      <c r="BE213" s="228">
        <f>IF(N213="základní",J213,0)</f>
        <v>0</v>
      </c>
      <c r="BF213" s="228">
        <f>IF(N213="snížená",J213,0)</f>
        <v>0</v>
      </c>
      <c r="BG213" s="228">
        <f>IF(N213="zákl. přenesená",J213,0)</f>
        <v>0</v>
      </c>
      <c r="BH213" s="228">
        <f>IF(N213="sníž. přenesená",J213,0)</f>
        <v>0</v>
      </c>
      <c r="BI213" s="228">
        <f>IF(N213="nulová",J213,0)</f>
        <v>0</v>
      </c>
      <c r="BJ213" s="19" t="s">
        <v>76</v>
      </c>
      <c r="BK213" s="228">
        <f>ROUND(I213*H213,2)</f>
        <v>0</v>
      </c>
      <c r="BL213" s="19" t="s">
        <v>90</v>
      </c>
      <c r="BM213" s="227" t="s">
        <v>432</v>
      </c>
    </row>
    <row r="214" spans="1:65" s="2" customFormat="1" ht="24.15" customHeight="1">
      <c r="A214" s="40"/>
      <c r="B214" s="41"/>
      <c r="C214" s="216" t="s">
        <v>433</v>
      </c>
      <c r="D214" s="216" t="s">
        <v>254</v>
      </c>
      <c r="E214" s="217" t="s">
        <v>434</v>
      </c>
      <c r="F214" s="218" t="s">
        <v>435</v>
      </c>
      <c r="G214" s="219" t="s">
        <v>307</v>
      </c>
      <c r="H214" s="220">
        <v>16</v>
      </c>
      <c r="I214" s="221"/>
      <c r="J214" s="222">
        <f>ROUND(I214*H214,2)</f>
        <v>0</v>
      </c>
      <c r="K214" s="218" t="s">
        <v>19</v>
      </c>
      <c r="L214" s="46"/>
      <c r="M214" s="223" t="s">
        <v>19</v>
      </c>
      <c r="N214" s="224" t="s">
        <v>40</v>
      </c>
      <c r="O214" s="86"/>
      <c r="P214" s="225">
        <f>O214*H214</f>
        <v>0</v>
      </c>
      <c r="Q214" s="225">
        <v>0</v>
      </c>
      <c r="R214" s="225">
        <f>Q214*H214</f>
        <v>0</v>
      </c>
      <c r="S214" s="225">
        <v>0</v>
      </c>
      <c r="T214" s="22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7" t="s">
        <v>90</v>
      </c>
      <c r="AT214" s="227" t="s">
        <v>254</v>
      </c>
      <c r="AU214" s="227" t="s">
        <v>78</v>
      </c>
      <c r="AY214" s="19" t="s">
        <v>252</v>
      </c>
      <c r="BE214" s="228">
        <f>IF(N214="základní",J214,0)</f>
        <v>0</v>
      </c>
      <c r="BF214" s="228">
        <f>IF(N214="snížená",J214,0)</f>
        <v>0</v>
      </c>
      <c r="BG214" s="228">
        <f>IF(N214="zákl. přenesená",J214,0)</f>
        <v>0</v>
      </c>
      <c r="BH214" s="228">
        <f>IF(N214="sníž. přenesená",J214,0)</f>
        <v>0</v>
      </c>
      <c r="BI214" s="228">
        <f>IF(N214="nulová",J214,0)</f>
        <v>0</v>
      </c>
      <c r="BJ214" s="19" t="s">
        <v>76</v>
      </c>
      <c r="BK214" s="228">
        <f>ROUND(I214*H214,2)</f>
        <v>0</v>
      </c>
      <c r="BL214" s="19" t="s">
        <v>90</v>
      </c>
      <c r="BM214" s="227" t="s">
        <v>436</v>
      </c>
    </row>
    <row r="215" spans="1:65" s="2" customFormat="1" ht="24.15" customHeight="1">
      <c r="A215" s="40"/>
      <c r="B215" s="41"/>
      <c r="C215" s="216" t="s">
        <v>437</v>
      </c>
      <c r="D215" s="216" t="s">
        <v>254</v>
      </c>
      <c r="E215" s="217" t="s">
        <v>438</v>
      </c>
      <c r="F215" s="218" t="s">
        <v>439</v>
      </c>
      <c r="G215" s="219" t="s">
        <v>307</v>
      </c>
      <c r="H215" s="220">
        <v>16</v>
      </c>
      <c r="I215" s="221"/>
      <c r="J215" s="222">
        <f>ROUND(I215*H215,2)</f>
        <v>0</v>
      </c>
      <c r="K215" s="218" t="s">
        <v>19</v>
      </c>
      <c r="L215" s="46"/>
      <c r="M215" s="223" t="s">
        <v>19</v>
      </c>
      <c r="N215" s="224" t="s">
        <v>40</v>
      </c>
      <c r="O215" s="86"/>
      <c r="P215" s="225">
        <f>O215*H215</f>
        <v>0</v>
      </c>
      <c r="Q215" s="225">
        <v>0</v>
      </c>
      <c r="R215" s="225">
        <f>Q215*H215</f>
        <v>0</v>
      </c>
      <c r="S215" s="225">
        <v>0</v>
      </c>
      <c r="T215" s="22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7" t="s">
        <v>90</v>
      </c>
      <c r="AT215" s="227" t="s">
        <v>254</v>
      </c>
      <c r="AU215" s="227" t="s">
        <v>78</v>
      </c>
      <c r="AY215" s="19" t="s">
        <v>252</v>
      </c>
      <c r="BE215" s="228">
        <f>IF(N215="základní",J215,0)</f>
        <v>0</v>
      </c>
      <c r="BF215" s="228">
        <f>IF(N215="snížená",J215,0)</f>
        <v>0</v>
      </c>
      <c r="BG215" s="228">
        <f>IF(N215="zákl. přenesená",J215,0)</f>
        <v>0</v>
      </c>
      <c r="BH215" s="228">
        <f>IF(N215="sníž. přenesená",J215,0)</f>
        <v>0</v>
      </c>
      <c r="BI215" s="228">
        <f>IF(N215="nulová",J215,0)</f>
        <v>0</v>
      </c>
      <c r="BJ215" s="19" t="s">
        <v>76</v>
      </c>
      <c r="BK215" s="228">
        <f>ROUND(I215*H215,2)</f>
        <v>0</v>
      </c>
      <c r="BL215" s="19" t="s">
        <v>90</v>
      </c>
      <c r="BM215" s="227" t="s">
        <v>440</v>
      </c>
    </row>
    <row r="216" spans="1:65" s="2" customFormat="1" ht="24.15" customHeight="1">
      <c r="A216" s="40"/>
      <c r="B216" s="41"/>
      <c r="C216" s="216" t="s">
        <v>441</v>
      </c>
      <c r="D216" s="216" t="s">
        <v>254</v>
      </c>
      <c r="E216" s="217" t="s">
        <v>442</v>
      </c>
      <c r="F216" s="218" t="s">
        <v>443</v>
      </c>
      <c r="G216" s="219" t="s">
        <v>307</v>
      </c>
      <c r="H216" s="220">
        <v>16</v>
      </c>
      <c r="I216" s="221"/>
      <c r="J216" s="222">
        <f>ROUND(I216*H216,2)</f>
        <v>0</v>
      </c>
      <c r="K216" s="218" t="s">
        <v>19</v>
      </c>
      <c r="L216" s="46"/>
      <c r="M216" s="223" t="s">
        <v>19</v>
      </c>
      <c r="N216" s="224" t="s">
        <v>40</v>
      </c>
      <c r="O216" s="86"/>
      <c r="P216" s="225">
        <f>O216*H216</f>
        <v>0</v>
      </c>
      <c r="Q216" s="225">
        <v>0</v>
      </c>
      <c r="R216" s="225">
        <f>Q216*H216</f>
        <v>0</v>
      </c>
      <c r="S216" s="225">
        <v>0</v>
      </c>
      <c r="T216" s="226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7" t="s">
        <v>90</v>
      </c>
      <c r="AT216" s="227" t="s">
        <v>254</v>
      </c>
      <c r="AU216" s="227" t="s">
        <v>78</v>
      </c>
      <c r="AY216" s="19" t="s">
        <v>252</v>
      </c>
      <c r="BE216" s="228">
        <f>IF(N216="základní",J216,0)</f>
        <v>0</v>
      </c>
      <c r="BF216" s="228">
        <f>IF(N216="snížená",J216,0)</f>
        <v>0</v>
      </c>
      <c r="BG216" s="228">
        <f>IF(N216="zákl. přenesená",J216,0)</f>
        <v>0</v>
      </c>
      <c r="BH216" s="228">
        <f>IF(N216="sníž. přenesená",J216,0)</f>
        <v>0</v>
      </c>
      <c r="BI216" s="228">
        <f>IF(N216="nulová",J216,0)</f>
        <v>0</v>
      </c>
      <c r="BJ216" s="19" t="s">
        <v>76</v>
      </c>
      <c r="BK216" s="228">
        <f>ROUND(I216*H216,2)</f>
        <v>0</v>
      </c>
      <c r="BL216" s="19" t="s">
        <v>90</v>
      </c>
      <c r="BM216" s="227" t="s">
        <v>444</v>
      </c>
    </row>
    <row r="217" spans="1:65" s="2" customFormat="1" ht="24.15" customHeight="1">
      <c r="A217" s="40"/>
      <c r="B217" s="41"/>
      <c r="C217" s="216" t="s">
        <v>445</v>
      </c>
      <c r="D217" s="216" t="s">
        <v>254</v>
      </c>
      <c r="E217" s="217" t="s">
        <v>446</v>
      </c>
      <c r="F217" s="218" t="s">
        <v>447</v>
      </c>
      <c r="G217" s="219" t="s">
        <v>307</v>
      </c>
      <c r="H217" s="220">
        <v>16</v>
      </c>
      <c r="I217" s="221"/>
      <c r="J217" s="222">
        <f>ROUND(I217*H217,2)</f>
        <v>0</v>
      </c>
      <c r="K217" s="218" t="s">
        <v>19</v>
      </c>
      <c r="L217" s="46"/>
      <c r="M217" s="223" t="s">
        <v>19</v>
      </c>
      <c r="N217" s="224" t="s">
        <v>40</v>
      </c>
      <c r="O217" s="86"/>
      <c r="P217" s="225">
        <f>O217*H217</f>
        <v>0</v>
      </c>
      <c r="Q217" s="225">
        <v>0</v>
      </c>
      <c r="R217" s="225">
        <f>Q217*H217</f>
        <v>0</v>
      </c>
      <c r="S217" s="225">
        <v>0</v>
      </c>
      <c r="T217" s="22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27" t="s">
        <v>90</v>
      </c>
      <c r="AT217" s="227" t="s">
        <v>254</v>
      </c>
      <c r="AU217" s="227" t="s">
        <v>78</v>
      </c>
      <c r="AY217" s="19" t="s">
        <v>252</v>
      </c>
      <c r="BE217" s="228">
        <f>IF(N217="základní",J217,0)</f>
        <v>0</v>
      </c>
      <c r="BF217" s="228">
        <f>IF(N217="snížená",J217,0)</f>
        <v>0</v>
      </c>
      <c r="BG217" s="228">
        <f>IF(N217="zákl. přenesená",J217,0)</f>
        <v>0</v>
      </c>
      <c r="BH217" s="228">
        <f>IF(N217="sníž. přenesená",J217,0)</f>
        <v>0</v>
      </c>
      <c r="BI217" s="228">
        <f>IF(N217="nulová",J217,0)</f>
        <v>0</v>
      </c>
      <c r="BJ217" s="19" t="s">
        <v>76</v>
      </c>
      <c r="BK217" s="228">
        <f>ROUND(I217*H217,2)</f>
        <v>0</v>
      </c>
      <c r="BL217" s="19" t="s">
        <v>90</v>
      </c>
      <c r="BM217" s="227" t="s">
        <v>448</v>
      </c>
    </row>
    <row r="218" spans="1:65" s="2" customFormat="1" ht="24.15" customHeight="1">
      <c r="A218" s="40"/>
      <c r="B218" s="41"/>
      <c r="C218" s="216" t="s">
        <v>449</v>
      </c>
      <c r="D218" s="216" t="s">
        <v>254</v>
      </c>
      <c r="E218" s="217" t="s">
        <v>450</v>
      </c>
      <c r="F218" s="218" t="s">
        <v>451</v>
      </c>
      <c r="G218" s="219" t="s">
        <v>307</v>
      </c>
      <c r="H218" s="220">
        <v>36</v>
      </c>
      <c r="I218" s="221"/>
      <c r="J218" s="222">
        <f>ROUND(I218*H218,2)</f>
        <v>0</v>
      </c>
      <c r="K218" s="218" t="s">
        <v>19</v>
      </c>
      <c r="L218" s="46"/>
      <c r="M218" s="223" t="s">
        <v>19</v>
      </c>
      <c r="N218" s="224" t="s">
        <v>40</v>
      </c>
      <c r="O218" s="86"/>
      <c r="P218" s="225">
        <f>O218*H218</f>
        <v>0</v>
      </c>
      <c r="Q218" s="225">
        <v>0</v>
      </c>
      <c r="R218" s="225">
        <f>Q218*H218</f>
        <v>0</v>
      </c>
      <c r="S218" s="225">
        <v>0</v>
      </c>
      <c r="T218" s="226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7" t="s">
        <v>90</v>
      </c>
      <c r="AT218" s="227" t="s">
        <v>254</v>
      </c>
      <c r="AU218" s="227" t="s">
        <v>78</v>
      </c>
      <c r="AY218" s="19" t="s">
        <v>252</v>
      </c>
      <c r="BE218" s="228">
        <f>IF(N218="základní",J218,0)</f>
        <v>0</v>
      </c>
      <c r="BF218" s="228">
        <f>IF(N218="snížená",J218,0)</f>
        <v>0</v>
      </c>
      <c r="BG218" s="228">
        <f>IF(N218="zákl. přenesená",J218,0)</f>
        <v>0</v>
      </c>
      <c r="BH218" s="228">
        <f>IF(N218="sníž. přenesená",J218,0)</f>
        <v>0</v>
      </c>
      <c r="BI218" s="228">
        <f>IF(N218="nulová",J218,0)</f>
        <v>0</v>
      </c>
      <c r="BJ218" s="19" t="s">
        <v>76</v>
      </c>
      <c r="BK218" s="228">
        <f>ROUND(I218*H218,2)</f>
        <v>0</v>
      </c>
      <c r="BL218" s="19" t="s">
        <v>90</v>
      </c>
      <c r="BM218" s="227" t="s">
        <v>452</v>
      </c>
    </row>
    <row r="219" spans="1:65" s="2" customFormat="1" ht="24.15" customHeight="1">
      <c r="A219" s="40"/>
      <c r="B219" s="41"/>
      <c r="C219" s="216" t="s">
        <v>453</v>
      </c>
      <c r="D219" s="216" t="s">
        <v>254</v>
      </c>
      <c r="E219" s="217" t="s">
        <v>454</v>
      </c>
      <c r="F219" s="218" t="s">
        <v>455</v>
      </c>
      <c r="G219" s="219" t="s">
        <v>307</v>
      </c>
      <c r="H219" s="220">
        <v>36</v>
      </c>
      <c r="I219" s="221"/>
      <c r="J219" s="222">
        <f>ROUND(I219*H219,2)</f>
        <v>0</v>
      </c>
      <c r="K219" s="218" t="s">
        <v>19</v>
      </c>
      <c r="L219" s="46"/>
      <c r="M219" s="223" t="s">
        <v>19</v>
      </c>
      <c r="N219" s="224" t="s">
        <v>40</v>
      </c>
      <c r="O219" s="86"/>
      <c r="P219" s="225">
        <f>O219*H219</f>
        <v>0</v>
      </c>
      <c r="Q219" s="225">
        <v>0</v>
      </c>
      <c r="R219" s="225">
        <f>Q219*H219</f>
        <v>0</v>
      </c>
      <c r="S219" s="225">
        <v>0</v>
      </c>
      <c r="T219" s="226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7" t="s">
        <v>90</v>
      </c>
      <c r="AT219" s="227" t="s">
        <v>254</v>
      </c>
      <c r="AU219" s="227" t="s">
        <v>78</v>
      </c>
      <c r="AY219" s="19" t="s">
        <v>252</v>
      </c>
      <c r="BE219" s="228">
        <f>IF(N219="základní",J219,0)</f>
        <v>0</v>
      </c>
      <c r="BF219" s="228">
        <f>IF(N219="snížená",J219,0)</f>
        <v>0</v>
      </c>
      <c r="BG219" s="228">
        <f>IF(N219="zákl. přenesená",J219,0)</f>
        <v>0</v>
      </c>
      <c r="BH219" s="228">
        <f>IF(N219="sníž. přenesená",J219,0)</f>
        <v>0</v>
      </c>
      <c r="BI219" s="228">
        <f>IF(N219="nulová",J219,0)</f>
        <v>0</v>
      </c>
      <c r="BJ219" s="19" t="s">
        <v>76</v>
      </c>
      <c r="BK219" s="228">
        <f>ROUND(I219*H219,2)</f>
        <v>0</v>
      </c>
      <c r="BL219" s="19" t="s">
        <v>90</v>
      </c>
      <c r="BM219" s="227" t="s">
        <v>456</v>
      </c>
    </row>
    <row r="220" spans="1:65" s="2" customFormat="1" ht="24.15" customHeight="1">
      <c r="A220" s="40"/>
      <c r="B220" s="41"/>
      <c r="C220" s="216" t="s">
        <v>457</v>
      </c>
      <c r="D220" s="216" t="s">
        <v>254</v>
      </c>
      <c r="E220" s="217" t="s">
        <v>458</v>
      </c>
      <c r="F220" s="218" t="s">
        <v>459</v>
      </c>
      <c r="G220" s="219" t="s">
        <v>307</v>
      </c>
      <c r="H220" s="220">
        <v>8</v>
      </c>
      <c r="I220" s="221"/>
      <c r="J220" s="222">
        <f>ROUND(I220*H220,2)</f>
        <v>0</v>
      </c>
      <c r="K220" s="218" t="s">
        <v>19</v>
      </c>
      <c r="L220" s="46"/>
      <c r="M220" s="223" t="s">
        <v>19</v>
      </c>
      <c r="N220" s="224" t="s">
        <v>40</v>
      </c>
      <c r="O220" s="86"/>
      <c r="P220" s="225">
        <f>O220*H220</f>
        <v>0</v>
      </c>
      <c r="Q220" s="225">
        <v>0</v>
      </c>
      <c r="R220" s="225">
        <f>Q220*H220</f>
        <v>0</v>
      </c>
      <c r="S220" s="225">
        <v>0</v>
      </c>
      <c r="T220" s="22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7" t="s">
        <v>90</v>
      </c>
      <c r="AT220" s="227" t="s">
        <v>254</v>
      </c>
      <c r="AU220" s="227" t="s">
        <v>78</v>
      </c>
      <c r="AY220" s="19" t="s">
        <v>252</v>
      </c>
      <c r="BE220" s="228">
        <f>IF(N220="základní",J220,0)</f>
        <v>0</v>
      </c>
      <c r="BF220" s="228">
        <f>IF(N220="snížená",J220,0)</f>
        <v>0</v>
      </c>
      <c r="BG220" s="228">
        <f>IF(N220="zákl. přenesená",J220,0)</f>
        <v>0</v>
      </c>
      <c r="BH220" s="228">
        <f>IF(N220="sníž. přenesená",J220,0)</f>
        <v>0</v>
      </c>
      <c r="BI220" s="228">
        <f>IF(N220="nulová",J220,0)</f>
        <v>0</v>
      </c>
      <c r="BJ220" s="19" t="s">
        <v>76</v>
      </c>
      <c r="BK220" s="228">
        <f>ROUND(I220*H220,2)</f>
        <v>0</v>
      </c>
      <c r="BL220" s="19" t="s">
        <v>90</v>
      </c>
      <c r="BM220" s="227" t="s">
        <v>460</v>
      </c>
    </row>
    <row r="221" spans="1:65" s="2" customFormat="1" ht="24.15" customHeight="1">
      <c r="A221" s="40"/>
      <c r="B221" s="41"/>
      <c r="C221" s="216" t="s">
        <v>461</v>
      </c>
      <c r="D221" s="216" t="s">
        <v>254</v>
      </c>
      <c r="E221" s="217" t="s">
        <v>462</v>
      </c>
      <c r="F221" s="218" t="s">
        <v>463</v>
      </c>
      <c r="G221" s="219" t="s">
        <v>307</v>
      </c>
      <c r="H221" s="220">
        <v>8</v>
      </c>
      <c r="I221" s="221"/>
      <c r="J221" s="222">
        <f>ROUND(I221*H221,2)</f>
        <v>0</v>
      </c>
      <c r="K221" s="218" t="s">
        <v>19</v>
      </c>
      <c r="L221" s="46"/>
      <c r="M221" s="223" t="s">
        <v>19</v>
      </c>
      <c r="N221" s="224" t="s">
        <v>40</v>
      </c>
      <c r="O221" s="86"/>
      <c r="P221" s="225">
        <f>O221*H221</f>
        <v>0</v>
      </c>
      <c r="Q221" s="225">
        <v>0</v>
      </c>
      <c r="R221" s="225">
        <f>Q221*H221</f>
        <v>0</v>
      </c>
      <c r="S221" s="225">
        <v>0</v>
      </c>
      <c r="T221" s="226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27" t="s">
        <v>90</v>
      </c>
      <c r="AT221" s="227" t="s">
        <v>254</v>
      </c>
      <c r="AU221" s="227" t="s">
        <v>78</v>
      </c>
      <c r="AY221" s="19" t="s">
        <v>252</v>
      </c>
      <c r="BE221" s="228">
        <f>IF(N221="základní",J221,0)</f>
        <v>0</v>
      </c>
      <c r="BF221" s="228">
        <f>IF(N221="snížená",J221,0)</f>
        <v>0</v>
      </c>
      <c r="BG221" s="228">
        <f>IF(N221="zákl. přenesená",J221,0)</f>
        <v>0</v>
      </c>
      <c r="BH221" s="228">
        <f>IF(N221="sníž. přenesená",J221,0)</f>
        <v>0</v>
      </c>
      <c r="BI221" s="228">
        <f>IF(N221="nulová",J221,0)</f>
        <v>0</v>
      </c>
      <c r="BJ221" s="19" t="s">
        <v>76</v>
      </c>
      <c r="BK221" s="228">
        <f>ROUND(I221*H221,2)</f>
        <v>0</v>
      </c>
      <c r="BL221" s="19" t="s">
        <v>90</v>
      </c>
      <c r="BM221" s="227" t="s">
        <v>464</v>
      </c>
    </row>
    <row r="222" spans="1:65" s="2" customFormat="1" ht="24.15" customHeight="1">
      <c r="A222" s="40"/>
      <c r="B222" s="41"/>
      <c r="C222" s="216" t="s">
        <v>465</v>
      </c>
      <c r="D222" s="216" t="s">
        <v>254</v>
      </c>
      <c r="E222" s="217" t="s">
        <v>466</v>
      </c>
      <c r="F222" s="218" t="s">
        <v>467</v>
      </c>
      <c r="G222" s="219" t="s">
        <v>307</v>
      </c>
      <c r="H222" s="220">
        <v>78</v>
      </c>
      <c r="I222" s="221"/>
      <c r="J222" s="222">
        <f>ROUND(I222*H222,2)</f>
        <v>0</v>
      </c>
      <c r="K222" s="218" t="s">
        <v>19</v>
      </c>
      <c r="L222" s="46"/>
      <c r="M222" s="223" t="s">
        <v>19</v>
      </c>
      <c r="N222" s="224" t="s">
        <v>40</v>
      </c>
      <c r="O222" s="86"/>
      <c r="P222" s="225">
        <f>O222*H222</f>
        <v>0</v>
      </c>
      <c r="Q222" s="225">
        <v>0</v>
      </c>
      <c r="R222" s="225">
        <f>Q222*H222</f>
        <v>0</v>
      </c>
      <c r="S222" s="225">
        <v>0</v>
      </c>
      <c r="T222" s="22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7" t="s">
        <v>90</v>
      </c>
      <c r="AT222" s="227" t="s">
        <v>254</v>
      </c>
      <c r="AU222" s="227" t="s">
        <v>78</v>
      </c>
      <c r="AY222" s="19" t="s">
        <v>252</v>
      </c>
      <c r="BE222" s="228">
        <f>IF(N222="základní",J222,0)</f>
        <v>0</v>
      </c>
      <c r="BF222" s="228">
        <f>IF(N222="snížená",J222,0)</f>
        <v>0</v>
      </c>
      <c r="BG222" s="228">
        <f>IF(N222="zákl. přenesená",J222,0)</f>
        <v>0</v>
      </c>
      <c r="BH222" s="228">
        <f>IF(N222="sníž. přenesená",J222,0)</f>
        <v>0</v>
      </c>
      <c r="BI222" s="228">
        <f>IF(N222="nulová",J222,0)</f>
        <v>0</v>
      </c>
      <c r="BJ222" s="19" t="s">
        <v>76</v>
      </c>
      <c r="BK222" s="228">
        <f>ROUND(I222*H222,2)</f>
        <v>0</v>
      </c>
      <c r="BL222" s="19" t="s">
        <v>90</v>
      </c>
      <c r="BM222" s="227" t="s">
        <v>468</v>
      </c>
    </row>
    <row r="223" spans="1:51" s="14" customFormat="1" ht="12">
      <c r="A223" s="14"/>
      <c r="B223" s="240"/>
      <c r="C223" s="241"/>
      <c r="D223" s="231" t="s">
        <v>260</v>
      </c>
      <c r="E223" s="242" t="s">
        <v>19</v>
      </c>
      <c r="F223" s="243" t="s">
        <v>469</v>
      </c>
      <c r="G223" s="241"/>
      <c r="H223" s="244">
        <v>48</v>
      </c>
      <c r="I223" s="245"/>
      <c r="J223" s="241"/>
      <c r="K223" s="241"/>
      <c r="L223" s="246"/>
      <c r="M223" s="247"/>
      <c r="N223" s="248"/>
      <c r="O223" s="248"/>
      <c r="P223" s="248"/>
      <c r="Q223" s="248"/>
      <c r="R223" s="248"/>
      <c r="S223" s="248"/>
      <c r="T223" s="24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0" t="s">
        <v>260</v>
      </c>
      <c r="AU223" s="250" t="s">
        <v>78</v>
      </c>
      <c r="AV223" s="14" t="s">
        <v>78</v>
      </c>
      <c r="AW223" s="14" t="s">
        <v>31</v>
      </c>
      <c r="AX223" s="14" t="s">
        <v>69</v>
      </c>
      <c r="AY223" s="250" t="s">
        <v>252</v>
      </c>
    </row>
    <row r="224" spans="1:51" s="14" customFormat="1" ht="12">
      <c r="A224" s="14"/>
      <c r="B224" s="240"/>
      <c r="C224" s="241"/>
      <c r="D224" s="231" t="s">
        <v>260</v>
      </c>
      <c r="E224" s="242" t="s">
        <v>19</v>
      </c>
      <c r="F224" s="243" t="s">
        <v>470</v>
      </c>
      <c r="G224" s="241"/>
      <c r="H224" s="244">
        <v>30</v>
      </c>
      <c r="I224" s="245"/>
      <c r="J224" s="241"/>
      <c r="K224" s="241"/>
      <c r="L224" s="246"/>
      <c r="M224" s="247"/>
      <c r="N224" s="248"/>
      <c r="O224" s="248"/>
      <c r="P224" s="248"/>
      <c r="Q224" s="248"/>
      <c r="R224" s="248"/>
      <c r="S224" s="248"/>
      <c r="T224" s="249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0" t="s">
        <v>260</v>
      </c>
      <c r="AU224" s="250" t="s">
        <v>78</v>
      </c>
      <c r="AV224" s="14" t="s">
        <v>78</v>
      </c>
      <c r="AW224" s="14" t="s">
        <v>31</v>
      </c>
      <c r="AX224" s="14" t="s">
        <v>69</v>
      </c>
      <c r="AY224" s="250" t="s">
        <v>252</v>
      </c>
    </row>
    <row r="225" spans="1:51" s="15" customFormat="1" ht="12">
      <c r="A225" s="15"/>
      <c r="B225" s="251"/>
      <c r="C225" s="252"/>
      <c r="D225" s="231" t="s">
        <v>260</v>
      </c>
      <c r="E225" s="253" t="s">
        <v>19</v>
      </c>
      <c r="F225" s="254" t="s">
        <v>265</v>
      </c>
      <c r="G225" s="252"/>
      <c r="H225" s="255">
        <v>78</v>
      </c>
      <c r="I225" s="256"/>
      <c r="J225" s="252"/>
      <c r="K225" s="252"/>
      <c r="L225" s="257"/>
      <c r="M225" s="258"/>
      <c r="N225" s="259"/>
      <c r="O225" s="259"/>
      <c r="P225" s="259"/>
      <c r="Q225" s="259"/>
      <c r="R225" s="259"/>
      <c r="S225" s="259"/>
      <c r="T225" s="260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61" t="s">
        <v>260</v>
      </c>
      <c r="AU225" s="261" t="s">
        <v>78</v>
      </c>
      <c r="AV225" s="15" t="s">
        <v>90</v>
      </c>
      <c r="AW225" s="15" t="s">
        <v>31</v>
      </c>
      <c r="AX225" s="15" t="s">
        <v>76</v>
      </c>
      <c r="AY225" s="261" t="s">
        <v>252</v>
      </c>
    </row>
    <row r="226" spans="1:65" s="2" customFormat="1" ht="24.15" customHeight="1">
      <c r="A226" s="40"/>
      <c r="B226" s="41"/>
      <c r="C226" s="216" t="s">
        <v>471</v>
      </c>
      <c r="D226" s="216" t="s">
        <v>254</v>
      </c>
      <c r="E226" s="217" t="s">
        <v>472</v>
      </c>
      <c r="F226" s="218" t="s">
        <v>473</v>
      </c>
      <c r="G226" s="219" t="s">
        <v>307</v>
      </c>
      <c r="H226" s="220">
        <v>156</v>
      </c>
      <c r="I226" s="221"/>
      <c r="J226" s="222">
        <f>ROUND(I226*H226,2)</f>
        <v>0</v>
      </c>
      <c r="K226" s="218" t="s">
        <v>19</v>
      </c>
      <c r="L226" s="46"/>
      <c r="M226" s="223" t="s">
        <v>19</v>
      </c>
      <c r="N226" s="224" t="s">
        <v>40</v>
      </c>
      <c r="O226" s="86"/>
      <c r="P226" s="225">
        <f>O226*H226</f>
        <v>0</v>
      </c>
      <c r="Q226" s="225">
        <v>0</v>
      </c>
      <c r="R226" s="225">
        <f>Q226*H226</f>
        <v>0</v>
      </c>
      <c r="S226" s="225">
        <v>0</v>
      </c>
      <c r="T226" s="226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7" t="s">
        <v>90</v>
      </c>
      <c r="AT226" s="227" t="s">
        <v>254</v>
      </c>
      <c r="AU226" s="227" t="s">
        <v>78</v>
      </c>
      <c r="AY226" s="19" t="s">
        <v>252</v>
      </c>
      <c r="BE226" s="228">
        <f>IF(N226="základní",J226,0)</f>
        <v>0</v>
      </c>
      <c r="BF226" s="228">
        <f>IF(N226="snížená",J226,0)</f>
        <v>0</v>
      </c>
      <c r="BG226" s="228">
        <f>IF(N226="zákl. přenesená",J226,0)</f>
        <v>0</v>
      </c>
      <c r="BH226" s="228">
        <f>IF(N226="sníž. přenesená",J226,0)</f>
        <v>0</v>
      </c>
      <c r="BI226" s="228">
        <f>IF(N226="nulová",J226,0)</f>
        <v>0</v>
      </c>
      <c r="BJ226" s="19" t="s">
        <v>76</v>
      </c>
      <c r="BK226" s="228">
        <f>ROUND(I226*H226,2)</f>
        <v>0</v>
      </c>
      <c r="BL226" s="19" t="s">
        <v>90</v>
      </c>
      <c r="BM226" s="227" t="s">
        <v>474</v>
      </c>
    </row>
    <row r="227" spans="1:51" s="14" customFormat="1" ht="12">
      <c r="A227" s="14"/>
      <c r="B227" s="240"/>
      <c r="C227" s="241"/>
      <c r="D227" s="231" t="s">
        <v>260</v>
      </c>
      <c r="E227" s="242" t="s">
        <v>19</v>
      </c>
      <c r="F227" s="243" t="s">
        <v>475</v>
      </c>
      <c r="G227" s="241"/>
      <c r="H227" s="244">
        <v>96</v>
      </c>
      <c r="I227" s="245"/>
      <c r="J227" s="241"/>
      <c r="K227" s="241"/>
      <c r="L227" s="246"/>
      <c r="M227" s="247"/>
      <c r="N227" s="248"/>
      <c r="O227" s="248"/>
      <c r="P227" s="248"/>
      <c r="Q227" s="248"/>
      <c r="R227" s="248"/>
      <c r="S227" s="248"/>
      <c r="T227" s="249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0" t="s">
        <v>260</v>
      </c>
      <c r="AU227" s="250" t="s">
        <v>78</v>
      </c>
      <c r="AV227" s="14" t="s">
        <v>78</v>
      </c>
      <c r="AW227" s="14" t="s">
        <v>31</v>
      </c>
      <c r="AX227" s="14" t="s">
        <v>69</v>
      </c>
      <c r="AY227" s="250" t="s">
        <v>252</v>
      </c>
    </row>
    <row r="228" spans="1:51" s="14" customFormat="1" ht="12">
      <c r="A228" s="14"/>
      <c r="B228" s="240"/>
      <c r="C228" s="241"/>
      <c r="D228" s="231" t="s">
        <v>260</v>
      </c>
      <c r="E228" s="242" t="s">
        <v>19</v>
      </c>
      <c r="F228" s="243" t="s">
        <v>476</v>
      </c>
      <c r="G228" s="241"/>
      <c r="H228" s="244">
        <v>60</v>
      </c>
      <c r="I228" s="245"/>
      <c r="J228" s="241"/>
      <c r="K228" s="241"/>
      <c r="L228" s="246"/>
      <c r="M228" s="247"/>
      <c r="N228" s="248"/>
      <c r="O228" s="248"/>
      <c r="P228" s="248"/>
      <c r="Q228" s="248"/>
      <c r="R228" s="248"/>
      <c r="S228" s="248"/>
      <c r="T228" s="24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0" t="s">
        <v>260</v>
      </c>
      <c r="AU228" s="250" t="s">
        <v>78</v>
      </c>
      <c r="AV228" s="14" t="s">
        <v>78</v>
      </c>
      <c r="AW228" s="14" t="s">
        <v>31</v>
      </c>
      <c r="AX228" s="14" t="s">
        <v>69</v>
      </c>
      <c r="AY228" s="250" t="s">
        <v>252</v>
      </c>
    </row>
    <row r="229" spans="1:51" s="15" customFormat="1" ht="12">
      <c r="A229" s="15"/>
      <c r="B229" s="251"/>
      <c r="C229" s="252"/>
      <c r="D229" s="231" t="s">
        <v>260</v>
      </c>
      <c r="E229" s="253" t="s">
        <v>19</v>
      </c>
      <c r="F229" s="254" t="s">
        <v>265</v>
      </c>
      <c r="G229" s="252"/>
      <c r="H229" s="255">
        <v>156</v>
      </c>
      <c r="I229" s="256"/>
      <c r="J229" s="252"/>
      <c r="K229" s="252"/>
      <c r="L229" s="257"/>
      <c r="M229" s="258"/>
      <c r="N229" s="259"/>
      <c r="O229" s="259"/>
      <c r="P229" s="259"/>
      <c r="Q229" s="259"/>
      <c r="R229" s="259"/>
      <c r="S229" s="259"/>
      <c r="T229" s="260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61" t="s">
        <v>260</v>
      </c>
      <c r="AU229" s="261" t="s">
        <v>78</v>
      </c>
      <c r="AV229" s="15" t="s">
        <v>90</v>
      </c>
      <c r="AW229" s="15" t="s">
        <v>31</v>
      </c>
      <c r="AX229" s="15" t="s">
        <v>76</v>
      </c>
      <c r="AY229" s="261" t="s">
        <v>252</v>
      </c>
    </row>
    <row r="230" spans="1:65" s="2" customFormat="1" ht="24.15" customHeight="1">
      <c r="A230" s="40"/>
      <c r="B230" s="41"/>
      <c r="C230" s="216" t="s">
        <v>477</v>
      </c>
      <c r="D230" s="216" t="s">
        <v>254</v>
      </c>
      <c r="E230" s="217" t="s">
        <v>478</v>
      </c>
      <c r="F230" s="218" t="s">
        <v>479</v>
      </c>
      <c r="G230" s="219" t="s">
        <v>307</v>
      </c>
      <c r="H230" s="220">
        <v>744</v>
      </c>
      <c r="I230" s="221"/>
      <c r="J230" s="222">
        <f>ROUND(I230*H230,2)</f>
        <v>0</v>
      </c>
      <c r="K230" s="218" t="s">
        <v>19</v>
      </c>
      <c r="L230" s="46"/>
      <c r="M230" s="223" t="s">
        <v>19</v>
      </c>
      <c r="N230" s="224" t="s">
        <v>40</v>
      </c>
      <c r="O230" s="86"/>
      <c r="P230" s="225">
        <f>O230*H230</f>
        <v>0</v>
      </c>
      <c r="Q230" s="225">
        <v>0</v>
      </c>
      <c r="R230" s="225">
        <f>Q230*H230</f>
        <v>0</v>
      </c>
      <c r="S230" s="225">
        <v>0</v>
      </c>
      <c r="T230" s="22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27" t="s">
        <v>90</v>
      </c>
      <c r="AT230" s="227" t="s">
        <v>254</v>
      </c>
      <c r="AU230" s="227" t="s">
        <v>78</v>
      </c>
      <c r="AY230" s="19" t="s">
        <v>252</v>
      </c>
      <c r="BE230" s="228">
        <f>IF(N230="základní",J230,0)</f>
        <v>0</v>
      </c>
      <c r="BF230" s="228">
        <f>IF(N230="snížená",J230,0)</f>
        <v>0</v>
      </c>
      <c r="BG230" s="228">
        <f>IF(N230="zákl. přenesená",J230,0)</f>
        <v>0</v>
      </c>
      <c r="BH230" s="228">
        <f>IF(N230="sníž. přenesená",J230,0)</f>
        <v>0</v>
      </c>
      <c r="BI230" s="228">
        <f>IF(N230="nulová",J230,0)</f>
        <v>0</v>
      </c>
      <c r="BJ230" s="19" t="s">
        <v>76</v>
      </c>
      <c r="BK230" s="228">
        <f>ROUND(I230*H230,2)</f>
        <v>0</v>
      </c>
      <c r="BL230" s="19" t="s">
        <v>90</v>
      </c>
      <c r="BM230" s="227" t="s">
        <v>480</v>
      </c>
    </row>
    <row r="231" spans="1:51" s="14" customFormat="1" ht="12">
      <c r="A231" s="14"/>
      <c r="B231" s="240"/>
      <c r="C231" s="241"/>
      <c r="D231" s="231" t="s">
        <v>260</v>
      </c>
      <c r="E231" s="242" t="s">
        <v>19</v>
      </c>
      <c r="F231" s="243" t="s">
        <v>481</v>
      </c>
      <c r="G231" s="241"/>
      <c r="H231" s="244">
        <v>384</v>
      </c>
      <c r="I231" s="245"/>
      <c r="J231" s="241"/>
      <c r="K231" s="241"/>
      <c r="L231" s="246"/>
      <c r="M231" s="247"/>
      <c r="N231" s="248"/>
      <c r="O231" s="248"/>
      <c r="P231" s="248"/>
      <c r="Q231" s="248"/>
      <c r="R231" s="248"/>
      <c r="S231" s="248"/>
      <c r="T231" s="249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0" t="s">
        <v>260</v>
      </c>
      <c r="AU231" s="250" t="s">
        <v>78</v>
      </c>
      <c r="AV231" s="14" t="s">
        <v>78</v>
      </c>
      <c r="AW231" s="14" t="s">
        <v>31</v>
      </c>
      <c r="AX231" s="14" t="s">
        <v>69</v>
      </c>
      <c r="AY231" s="250" t="s">
        <v>252</v>
      </c>
    </row>
    <row r="232" spans="1:51" s="14" customFormat="1" ht="12">
      <c r="A232" s="14"/>
      <c r="B232" s="240"/>
      <c r="C232" s="241"/>
      <c r="D232" s="231" t="s">
        <v>260</v>
      </c>
      <c r="E232" s="242" t="s">
        <v>19</v>
      </c>
      <c r="F232" s="243" t="s">
        <v>482</v>
      </c>
      <c r="G232" s="241"/>
      <c r="H232" s="244">
        <v>360</v>
      </c>
      <c r="I232" s="245"/>
      <c r="J232" s="241"/>
      <c r="K232" s="241"/>
      <c r="L232" s="246"/>
      <c r="M232" s="247"/>
      <c r="N232" s="248"/>
      <c r="O232" s="248"/>
      <c r="P232" s="248"/>
      <c r="Q232" s="248"/>
      <c r="R232" s="248"/>
      <c r="S232" s="248"/>
      <c r="T232" s="249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0" t="s">
        <v>260</v>
      </c>
      <c r="AU232" s="250" t="s">
        <v>78</v>
      </c>
      <c r="AV232" s="14" t="s">
        <v>78</v>
      </c>
      <c r="AW232" s="14" t="s">
        <v>31</v>
      </c>
      <c r="AX232" s="14" t="s">
        <v>69</v>
      </c>
      <c r="AY232" s="250" t="s">
        <v>252</v>
      </c>
    </row>
    <row r="233" spans="1:51" s="15" customFormat="1" ht="12">
      <c r="A233" s="15"/>
      <c r="B233" s="251"/>
      <c r="C233" s="252"/>
      <c r="D233" s="231" t="s">
        <v>260</v>
      </c>
      <c r="E233" s="253" t="s">
        <v>19</v>
      </c>
      <c r="F233" s="254" t="s">
        <v>265</v>
      </c>
      <c r="G233" s="252"/>
      <c r="H233" s="255">
        <v>744</v>
      </c>
      <c r="I233" s="256"/>
      <c r="J233" s="252"/>
      <c r="K233" s="252"/>
      <c r="L233" s="257"/>
      <c r="M233" s="258"/>
      <c r="N233" s="259"/>
      <c r="O233" s="259"/>
      <c r="P233" s="259"/>
      <c r="Q233" s="259"/>
      <c r="R233" s="259"/>
      <c r="S233" s="259"/>
      <c r="T233" s="260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61" t="s">
        <v>260</v>
      </c>
      <c r="AU233" s="261" t="s">
        <v>78</v>
      </c>
      <c r="AV233" s="15" t="s">
        <v>90</v>
      </c>
      <c r="AW233" s="15" t="s">
        <v>31</v>
      </c>
      <c r="AX233" s="15" t="s">
        <v>76</v>
      </c>
      <c r="AY233" s="261" t="s">
        <v>252</v>
      </c>
    </row>
    <row r="234" spans="1:65" s="2" customFormat="1" ht="24.15" customHeight="1">
      <c r="A234" s="40"/>
      <c r="B234" s="41"/>
      <c r="C234" s="216" t="s">
        <v>483</v>
      </c>
      <c r="D234" s="216" t="s">
        <v>254</v>
      </c>
      <c r="E234" s="217" t="s">
        <v>484</v>
      </c>
      <c r="F234" s="218" t="s">
        <v>485</v>
      </c>
      <c r="G234" s="219" t="s">
        <v>307</v>
      </c>
      <c r="H234" s="220">
        <v>468</v>
      </c>
      <c r="I234" s="221"/>
      <c r="J234" s="222">
        <f>ROUND(I234*H234,2)</f>
        <v>0</v>
      </c>
      <c r="K234" s="218" t="s">
        <v>19</v>
      </c>
      <c r="L234" s="46"/>
      <c r="M234" s="223" t="s">
        <v>19</v>
      </c>
      <c r="N234" s="224" t="s">
        <v>40</v>
      </c>
      <c r="O234" s="86"/>
      <c r="P234" s="225">
        <f>O234*H234</f>
        <v>0</v>
      </c>
      <c r="Q234" s="225">
        <v>0</v>
      </c>
      <c r="R234" s="225">
        <f>Q234*H234</f>
        <v>0</v>
      </c>
      <c r="S234" s="225">
        <v>0</v>
      </c>
      <c r="T234" s="226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27" t="s">
        <v>90</v>
      </c>
      <c r="AT234" s="227" t="s">
        <v>254</v>
      </c>
      <c r="AU234" s="227" t="s">
        <v>78</v>
      </c>
      <c r="AY234" s="19" t="s">
        <v>252</v>
      </c>
      <c r="BE234" s="228">
        <f>IF(N234="základní",J234,0)</f>
        <v>0</v>
      </c>
      <c r="BF234" s="228">
        <f>IF(N234="snížená",J234,0)</f>
        <v>0</v>
      </c>
      <c r="BG234" s="228">
        <f>IF(N234="zákl. přenesená",J234,0)</f>
        <v>0</v>
      </c>
      <c r="BH234" s="228">
        <f>IF(N234="sníž. přenesená",J234,0)</f>
        <v>0</v>
      </c>
      <c r="BI234" s="228">
        <f>IF(N234="nulová",J234,0)</f>
        <v>0</v>
      </c>
      <c r="BJ234" s="19" t="s">
        <v>76</v>
      </c>
      <c r="BK234" s="228">
        <f>ROUND(I234*H234,2)</f>
        <v>0</v>
      </c>
      <c r="BL234" s="19" t="s">
        <v>90</v>
      </c>
      <c r="BM234" s="227" t="s">
        <v>486</v>
      </c>
    </row>
    <row r="235" spans="1:51" s="14" customFormat="1" ht="12">
      <c r="A235" s="14"/>
      <c r="B235" s="240"/>
      <c r="C235" s="241"/>
      <c r="D235" s="231" t="s">
        <v>260</v>
      </c>
      <c r="E235" s="242" t="s">
        <v>19</v>
      </c>
      <c r="F235" s="243" t="s">
        <v>487</v>
      </c>
      <c r="G235" s="241"/>
      <c r="H235" s="244">
        <v>276</v>
      </c>
      <c r="I235" s="245"/>
      <c r="J235" s="241"/>
      <c r="K235" s="241"/>
      <c r="L235" s="246"/>
      <c r="M235" s="247"/>
      <c r="N235" s="248"/>
      <c r="O235" s="248"/>
      <c r="P235" s="248"/>
      <c r="Q235" s="248"/>
      <c r="R235" s="248"/>
      <c r="S235" s="248"/>
      <c r="T235" s="249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0" t="s">
        <v>260</v>
      </c>
      <c r="AU235" s="250" t="s">
        <v>78</v>
      </c>
      <c r="AV235" s="14" t="s">
        <v>78</v>
      </c>
      <c r="AW235" s="14" t="s">
        <v>31</v>
      </c>
      <c r="AX235" s="14" t="s">
        <v>69</v>
      </c>
      <c r="AY235" s="250" t="s">
        <v>252</v>
      </c>
    </row>
    <row r="236" spans="1:51" s="14" customFormat="1" ht="12">
      <c r="A236" s="14"/>
      <c r="B236" s="240"/>
      <c r="C236" s="241"/>
      <c r="D236" s="231" t="s">
        <v>260</v>
      </c>
      <c r="E236" s="242" t="s">
        <v>19</v>
      </c>
      <c r="F236" s="243" t="s">
        <v>488</v>
      </c>
      <c r="G236" s="241"/>
      <c r="H236" s="244">
        <v>192</v>
      </c>
      <c r="I236" s="245"/>
      <c r="J236" s="241"/>
      <c r="K236" s="241"/>
      <c r="L236" s="246"/>
      <c r="M236" s="247"/>
      <c r="N236" s="248"/>
      <c r="O236" s="248"/>
      <c r="P236" s="248"/>
      <c r="Q236" s="248"/>
      <c r="R236" s="248"/>
      <c r="S236" s="248"/>
      <c r="T236" s="249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0" t="s">
        <v>260</v>
      </c>
      <c r="AU236" s="250" t="s">
        <v>78</v>
      </c>
      <c r="AV236" s="14" t="s">
        <v>78</v>
      </c>
      <c r="AW236" s="14" t="s">
        <v>31</v>
      </c>
      <c r="AX236" s="14" t="s">
        <v>69</v>
      </c>
      <c r="AY236" s="250" t="s">
        <v>252</v>
      </c>
    </row>
    <row r="237" spans="1:51" s="15" customFormat="1" ht="12">
      <c r="A237" s="15"/>
      <c r="B237" s="251"/>
      <c r="C237" s="252"/>
      <c r="D237" s="231" t="s">
        <v>260</v>
      </c>
      <c r="E237" s="253" t="s">
        <v>19</v>
      </c>
      <c r="F237" s="254" t="s">
        <v>265</v>
      </c>
      <c r="G237" s="252"/>
      <c r="H237" s="255">
        <v>468</v>
      </c>
      <c r="I237" s="256"/>
      <c r="J237" s="252"/>
      <c r="K237" s="252"/>
      <c r="L237" s="257"/>
      <c r="M237" s="258"/>
      <c r="N237" s="259"/>
      <c r="O237" s="259"/>
      <c r="P237" s="259"/>
      <c r="Q237" s="259"/>
      <c r="R237" s="259"/>
      <c r="S237" s="259"/>
      <c r="T237" s="260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61" t="s">
        <v>260</v>
      </c>
      <c r="AU237" s="261" t="s">
        <v>78</v>
      </c>
      <c r="AV237" s="15" t="s">
        <v>90</v>
      </c>
      <c r="AW237" s="15" t="s">
        <v>31</v>
      </c>
      <c r="AX237" s="15" t="s">
        <v>76</v>
      </c>
      <c r="AY237" s="261" t="s">
        <v>252</v>
      </c>
    </row>
    <row r="238" spans="1:63" s="12" customFormat="1" ht="22.8" customHeight="1">
      <c r="A238" s="12"/>
      <c r="B238" s="200"/>
      <c r="C238" s="201"/>
      <c r="D238" s="202" t="s">
        <v>68</v>
      </c>
      <c r="E238" s="214" t="s">
        <v>85</v>
      </c>
      <c r="F238" s="214" t="s">
        <v>489</v>
      </c>
      <c r="G238" s="201"/>
      <c r="H238" s="201"/>
      <c r="I238" s="204"/>
      <c r="J238" s="215">
        <f>BK238</f>
        <v>0</v>
      </c>
      <c r="K238" s="201"/>
      <c r="L238" s="206"/>
      <c r="M238" s="207"/>
      <c r="N238" s="208"/>
      <c r="O238" s="208"/>
      <c r="P238" s="209">
        <f>SUM(P239:P485)</f>
        <v>0</v>
      </c>
      <c r="Q238" s="208"/>
      <c r="R238" s="209">
        <f>SUM(R239:R485)</f>
        <v>845.30878724</v>
      </c>
      <c r="S238" s="208"/>
      <c r="T238" s="210">
        <f>SUM(T239:T485)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11" t="s">
        <v>76</v>
      </c>
      <c r="AT238" s="212" t="s">
        <v>68</v>
      </c>
      <c r="AU238" s="212" t="s">
        <v>76</v>
      </c>
      <c r="AY238" s="211" t="s">
        <v>252</v>
      </c>
      <c r="BK238" s="213">
        <f>SUM(BK239:BK485)</f>
        <v>0</v>
      </c>
    </row>
    <row r="239" spans="1:65" s="2" customFormat="1" ht="24.15" customHeight="1">
      <c r="A239" s="40"/>
      <c r="B239" s="41"/>
      <c r="C239" s="216" t="s">
        <v>490</v>
      </c>
      <c r="D239" s="216" t="s">
        <v>254</v>
      </c>
      <c r="E239" s="217" t="s">
        <v>491</v>
      </c>
      <c r="F239" s="218" t="s">
        <v>492</v>
      </c>
      <c r="G239" s="219" t="s">
        <v>257</v>
      </c>
      <c r="H239" s="220">
        <v>13.237</v>
      </c>
      <c r="I239" s="221"/>
      <c r="J239" s="222">
        <f>ROUND(I239*H239,2)</f>
        <v>0</v>
      </c>
      <c r="K239" s="218" t="s">
        <v>258</v>
      </c>
      <c r="L239" s="46"/>
      <c r="M239" s="223" t="s">
        <v>19</v>
      </c>
      <c r="N239" s="224" t="s">
        <v>40</v>
      </c>
      <c r="O239" s="86"/>
      <c r="P239" s="225">
        <f>O239*H239</f>
        <v>0</v>
      </c>
      <c r="Q239" s="225">
        <v>2.45329</v>
      </c>
      <c r="R239" s="225">
        <f>Q239*H239</f>
        <v>32.47419973</v>
      </c>
      <c r="S239" s="225">
        <v>0</v>
      </c>
      <c r="T239" s="226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27" t="s">
        <v>90</v>
      </c>
      <c r="AT239" s="227" t="s">
        <v>254</v>
      </c>
      <c r="AU239" s="227" t="s">
        <v>78</v>
      </c>
      <c r="AY239" s="19" t="s">
        <v>252</v>
      </c>
      <c r="BE239" s="228">
        <f>IF(N239="základní",J239,0)</f>
        <v>0</v>
      </c>
      <c r="BF239" s="228">
        <f>IF(N239="snížená",J239,0)</f>
        <v>0</v>
      </c>
      <c r="BG239" s="228">
        <f>IF(N239="zákl. přenesená",J239,0)</f>
        <v>0</v>
      </c>
      <c r="BH239" s="228">
        <f>IF(N239="sníž. přenesená",J239,0)</f>
        <v>0</v>
      </c>
      <c r="BI239" s="228">
        <f>IF(N239="nulová",J239,0)</f>
        <v>0</v>
      </c>
      <c r="BJ239" s="19" t="s">
        <v>76</v>
      </c>
      <c r="BK239" s="228">
        <f>ROUND(I239*H239,2)</f>
        <v>0</v>
      </c>
      <c r="BL239" s="19" t="s">
        <v>90</v>
      </c>
      <c r="BM239" s="227" t="s">
        <v>493</v>
      </c>
    </row>
    <row r="240" spans="1:51" s="13" customFormat="1" ht="12">
      <c r="A240" s="13"/>
      <c r="B240" s="229"/>
      <c r="C240" s="230"/>
      <c r="D240" s="231" t="s">
        <v>260</v>
      </c>
      <c r="E240" s="232" t="s">
        <v>19</v>
      </c>
      <c r="F240" s="233" t="s">
        <v>494</v>
      </c>
      <c r="G240" s="230"/>
      <c r="H240" s="232" t="s">
        <v>19</v>
      </c>
      <c r="I240" s="234"/>
      <c r="J240" s="230"/>
      <c r="K240" s="230"/>
      <c r="L240" s="235"/>
      <c r="M240" s="236"/>
      <c r="N240" s="237"/>
      <c r="O240" s="237"/>
      <c r="P240" s="237"/>
      <c r="Q240" s="237"/>
      <c r="R240" s="237"/>
      <c r="S240" s="237"/>
      <c r="T240" s="23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9" t="s">
        <v>260</v>
      </c>
      <c r="AU240" s="239" t="s">
        <v>78</v>
      </c>
      <c r="AV240" s="13" t="s">
        <v>76</v>
      </c>
      <c r="AW240" s="13" t="s">
        <v>31</v>
      </c>
      <c r="AX240" s="13" t="s">
        <v>69</v>
      </c>
      <c r="AY240" s="239" t="s">
        <v>252</v>
      </c>
    </row>
    <row r="241" spans="1:51" s="13" customFormat="1" ht="12">
      <c r="A241" s="13"/>
      <c r="B241" s="229"/>
      <c r="C241" s="230"/>
      <c r="D241" s="231" t="s">
        <v>260</v>
      </c>
      <c r="E241" s="232" t="s">
        <v>19</v>
      </c>
      <c r="F241" s="233" t="s">
        <v>495</v>
      </c>
      <c r="G241" s="230"/>
      <c r="H241" s="232" t="s">
        <v>19</v>
      </c>
      <c r="I241" s="234"/>
      <c r="J241" s="230"/>
      <c r="K241" s="230"/>
      <c r="L241" s="235"/>
      <c r="M241" s="236"/>
      <c r="N241" s="237"/>
      <c r="O241" s="237"/>
      <c r="P241" s="237"/>
      <c r="Q241" s="237"/>
      <c r="R241" s="237"/>
      <c r="S241" s="237"/>
      <c r="T241" s="23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9" t="s">
        <v>260</v>
      </c>
      <c r="AU241" s="239" t="s">
        <v>78</v>
      </c>
      <c r="AV241" s="13" t="s">
        <v>76</v>
      </c>
      <c r="AW241" s="13" t="s">
        <v>31</v>
      </c>
      <c r="AX241" s="13" t="s">
        <v>69</v>
      </c>
      <c r="AY241" s="239" t="s">
        <v>252</v>
      </c>
    </row>
    <row r="242" spans="1:51" s="13" customFormat="1" ht="12">
      <c r="A242" s="13"/>
      <c r="B242" s="229"/>
      <c r="C242" s="230"/>
      <c r="D242" s="231" t="s">
        <v>260</v>
      </c>
      <c r="E242" s="232" t="s">
        <v>19</v>
      </c>
      <c r="F242" s="233" t="s">
        <v>496</v>
      </c>
      <c r="G242" s="230"/>
      <c r="H242" s="232" t="s">
        <v>19</v>
      </c>
      <c r="I242" s="234"/>
      <c r="J242" s="230"/>
      <c r="K242" s="230"/>
      <c r="L242" s="235"/>
      <c r="M242" s="236"/>
      <c r="N242" s="237"/>
      <c r="O242" s="237"/>
      <c r="P242" s="237"/>
      <c r="Q242" s="237"/>
      <c r="R242" s="237"/>
      <c r="S242" s="237"/>
      <c r="T242" s="23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9" t="s">
        <v>260</v>
      </c>
      <c r="AU242" s="239" t="s">
        <v>78</v>
      </c>
      <c r="AV242" s="13" t="s">
        <v>76</v>
      </c>
      <c r="AW242" s="13" t="s">
        <v>31</v>
      </c>
      <c r="AX242" s="13" t="s">
        <v>69</v>
      </c>
      <c r="AY242" s="239" t="s">
        <v>252</v>
      </c>
    </row>
    <row r="243" spans="1:51" s="14" customFormat="1" ht="12">
      <c r="A243" s="14"/>
      <c r="B243" s="240"/>
      <c r="C243" s="241"/>
      <c r="D243" s="231" t="s">
        <v>260</v>
      </c>
      <c r="E243" s="242" t="s">
        <v>19</v>
      </c>
      <c r="F243" s="243" t="s">
        <v>497</v>
      </c>
      <c r="G243" s="241"/>
      <c r="H243" s="244">
        <v>13.237</v>
      </c>
      <c r="I243" s="245"/>
      <c r="J243" s="241"/>
      <c r="K243" s="241"/>
      <c r="L243" s="246"/>
      <c r="M243" s="247"/>
      <c r="N243" s="248"/>
      <c r="O243" s="248"/>
      <c r="P243" s="248"/>
      <c r="Q243" s="248"/>
      <c r="R243" s="248"/>
      <c r="S243" s="248"/>
      <c r="T243" s="249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0" t="s">
        <v>260</v>
      </c>
      <c r="AU243" s="250" t="s">
        <v>78</v>
      </c>
      <c r="AV243" s="14" t="s">
        <v>78</v>
      </c>
      <c r="AW243" s="14" t="s">
        <v>31</v>
      </c>
      <c r="AX243" s="14" t="s">
        <v>76</v>
      </c>
      <c r="AY243" s="250" t="s">
        <v>252</v>
      </c>
    </row>
    <row r="244" spans="1:65" s="2" customFormat="1" ht="37.8" customHeight="1">
      <c r="A244" s="40"/>
      <c r="B244" s="41"/>
      <c r="C244" s="216" t="s">
        <v>498</v>
      </c>
      <c r="D244" s="216" t="s">
        <v>254</v>
      </c>
      <c r="E244" s="217" t="s">
        <v>499</v>
      </c>
      <c r="F244" s="218" t="s">
        <v>500</v>
      </c>
      <c r="G244" s="219" t="s">
        <v>257</v>
      </c>
      <c r="H244" s="220">
        <v>217.399</v>
      </c>
      <c r="I244" s="221"/>
      <c r="J244" s="222">
        <f>ROUND(I244*H244,2)</f>
        <v>0</v>
      </c>
      <c r="K244" s="218" t="s">
        <v>258</v>
      </c>
      <c r="L244" s="46"/>
      <c r="M244" s="223" t="s">
        <v>19</v>
      </c>
      <c r="N244" s="224" t="s">
        <v>40</v>
      </c>
      <c r="O244" s="86"/>
      <c r="P244" s="225">
        <f>O244*H244</f>
        <v>0</v>
      </c>
      <c r="Q244" s="225">
        <v>2.45329</v>
      </c>
      <c r="R244" s="225">
        <f>Q244*H244</f>
        <v>533.34279271</v>
      </c>
      <c r="S244" s="225">
        <v>0</v>
      </c>
      <c r="T244" s="22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27" t="s">
        <v>90</v>
      </c>
      <c r="AT244" s="227" t="s">
        <v>254</v>
      </c>
      <c r="AU244" s="227" t="s">
        <v>78</v>
      </c>
      <c r="AY244" s="19" t="s">
        <v>252</v>
      </c>
      <c r="BE244" s="228">
        <f>IF(N244="základní",J244,0)</f>
        <v>0</v>
      </c>
      <c r="BF244" s="228">
        <f>IF(N244="snížená",J244,0)</f>
        <v>0</v>
      </c>
      <c r="BG244" s="228">
        <f>IF(N244="zákl. přenesená",J244,0)</f>
        <v>0</v>
      </c>
      <c r="BH244" s="228">
        <f>IF(N244="sníž. přenesená",J244,0)</f>
        <v>0</v>
      </c>
      <c r="BI244" s="228">
        <f>IF(N244="nulová",J244,0)</f>
        <v>0</v>
      </c>
      <c r="BJ244" s="19" t="s">
        <v>76</v>
      </c>
      <c r="BK244" s="228">
        <f>ROUND(I244*H244,2)</f>
        <v>0</v>
      </c>
      <c r="BL244" s="19" t="s">
        <v>90</v>
      </c>
      <c r="BM244" s="227" t="s">
        <v>501</v>
      </c>
    </row>
    <row r="245" spans="1:51" s="13" customFormat="1" ht="12">
      <c r="A245" s="13"/>
      <c r="B245" s="229"/>
      <c r="C245" s="230"/>
      <c r="D245" s="231" t="s">
        <v>260</v>
      </c>
      <c r="E245" s="232" t="s">
        <v>19</v>
      </c>
      <c r="F245" s="233" t="s">
        <v>494</v>
      </c>
      <c r="G245" s="230"/>
      <c r="H245" s="232" t="s">
        <v>19</v>
      </c>
      <c r="I245" s="234"/>
      <c r="J245" s="230"/>
      <c r="K245" s="230"/>
      <c r="L245" s="235"/>
      <c r="M245" s="236"/>
      <c r="N245" s="237"/>
      <c r="O245" s="237"/>
      <c r="P245" s="237"/>
      <c r="Q245" s="237"/>
      <c r="R245" s="237"/>
      <c r="S245" s="237"/>
      <c r="T245" s="23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9" t="s">
        <v>260</v>
      </c>
      <c r="AU245" s="239" t="s">
        <v>78</v>
      </c>
      <c r="AV245" s="13" t="s">
        <v>76</v>
      </c>
      <c r="AW245" s="13" t="s">
        <v>31</v>
      </c>
      <c r="AX245" s="13" t="s">
        <v>69</v>
      </c>
      <c r="AY245" s="239" t="s">
        <v>252</v>
      </c>
    </row>
    <row r="246" spans="1:51" s="13" customFormat="1" ht="12">
      <c r="A246" s="13"/>
      <c r="B246" s="229"/>
      <c r="C246" s="230"/>
      <c r="D246" s="231" t="s">
        <v>260</v>
      </c>
      <c r="E246" s="232" t="s">
        <v>19</v>
      </c>
      <c r="F246" s="233" t="s">
        <v>502</v>
      </c>
      <c r="G246" s="230"/>
      <c r="H246" s="232" t="s">
        <v>19</v>
      </c>
      <c r="I246" s="234"/>
      <c r="J246" s="230"/>
      <c r="K246" s="230"/>
      <c r="L246" s="235"/>
      <c r="M246" s="236"/>
      <c r="N246" s="237"/>
      <c r="O246" s="237"/>
      <c r="P246" s="237"/>
      <c r="Q246" s="237"/>
      <c r="R246" s="237"/>
      <c r="S246" s="237"/>
      <c r="T246" s="23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9" t="s">
        <v>260</v>
      </c>
      <c r="AU246" s="239" t="s">
        <v>78</v>
      </c>
      <c r="AV246" s="13" t="s">
        <v>76</v>
      </c>
      <c r="AW246" s="13" t="s">
        <v>31</v>
      </c>
      <c r="AX246" s="13" t="s">
        <v>69</v>
      </c>
      <c r="AY246" s="239" t="s">
        <v>252</v>
      </c>
    </row>
    <row r="247" spans="1:51" s="13" customFormat="1" ht="12">
      <c r="A247" s="13"/>
      <c r="B247" s="229"/>
      <c r="C247" s="230"/>
      <c r="D247" s="231" t="s">
        <v>260</v>
      </c>
      <c r="E247" s="232" t="s">
        <v>19</v>
      </c>
      <c r="F247" s="233" t="s">
        <v>503</v>
      </c>
      <c r="G247" s="230"/>
      <c r="H247" s="232" t="s">
        <v>19</v>
      </c>
      <c r="I247" s="234"/>
      <c r="J247" s="230"/>
      <c r="K247" s="230"/>
      <c r="L247" s="235"/>
      <c r="M247" s="236"/>
      <c r="N247" s="237"/>
      <c r="O247" s="237"/>
      <c r="P247" s="237"/>
      <c r="Q247" s="237"/>
      <c r="R247" s="237"/>
      <c r="S247" s="237"/>
      <c r="T247" s="23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9" t="s">
        <v>260</v>
      </c>
      <c r="AU247" s="239" t="s">
        <v>78</v>
      </c>
      <c r="AV247" s="13" t="s">
        <v>76</v>
      </c>
      <c r="AW247" s="13" t="s">
        <v>31</v>
      </c>
      <c r="AX247" s="13" t="s">
        <v>69</v>
      </c>
      <c r="AY247" s="239" t="s">
        <v>252</v>
      </c>
    </row>
    <row r="248" spans="1:51" s="13" customFormat="1" ht="12">
      <c r="A248" s="13"/>
      <c r="B248" s="229"/>
      <c r="C248" s="230"/>
      <c r="D248" s="231" t="s">
        <v>260</v>
      </c>
      <c r="E248" s="232" t="s">
        <v>19</v>
      </c>
      <c r="F248" s="233" t="s">
        <v>504</v>
      </c>
      <c r="G248" s="230"/>
      <c r="H248" s="232" t="s">
        <v>19</v>
      </c>
      <c r="I248" s="234"/>
      <c r="J248" s="230"/>
      <c r="K248" s="230"/>
      <c r="L248" s="235"/>
      <c r="M248" s="236"/>
      <c r="N248" s="237"/>
      <c r="O248" s="237"/>
      <c r="P248" s="237"/>
      <c r="Q248" s="237"/>
      <c r="R248" s="237"/>
      <c r="S248" s="237"/>
      <c r="T248" s="23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9" t="s">
        <v>260</v>
      </c>
      <c r="AU248" s="239" t="s">
        <v>78</v>
      </c>
      <c r="AV248" s="13" t="s">
        <v>76</v>
      </c>
      <c r="AW248" s="13" t="s">
        <v>31</v>
      </c>
      <c r="AX248" s="13" t="s">
        <v>69</v>
      </c>
      <c r="AY248" s="239" t="s">
        <v>252</v>
      </c>
    </row>
    <row r="249" spans="1:51" s="14" customFormat="1" ht="12">
      <c r="A249" s="14"/>
      <c r="B249" s="240"/>
      <c r="C249" s="241"/>
      <c r="D249" s="231" t="s">
        <v>260</v>
      </c>
      <c r="E249" s="242" t="s">
        <v>19</v>
      </c>
      <c r="F249" s="243" t="s">
        <v>505</v>
      </c>
      <c r="G249" s="241"/>
      <c r="H249" s="244">
        <v>11.152</v>
      </c>
      <c r="I249" s="245"/>
      <c r="J249" s="241"/>
      <c r="K249" s="241"/>
      <c r="L249" s="246"/>
      <c r="M249" s="247"/>
      <c r="N249" s="248"/>
      <c r="O249" s="248"/>
      <c r="P249" s="248"/>
      <c r="Q249" s="248"/>
      <c r="R249" s="248"/>
      <c r="S249" s="248"/>
      <c r="T249" s="249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0" t="s">
        <v>260</v>
      </c>
      <c r="AU249" s="250" t="s">
        <v>78</v>
      </c>
      <c r="AV249" s="14" t="s">
        <v>78</v>
      </c>
      <c r="AW249" s="14" t="s">
        <v>31</v>
      </c>
      <c r="AX249" s="14" t="s">
        <v>69</v>
      </c>
      <c r="AY249" s="250" t="s">
        <v>252</v>
      </c>
    </row>
    <row r="250" spans="1:51" s="14" customFormat="1" ht="12">
      <c r="A250" s="14"/>
      <c r="B250" s="240"/>
      <c r="C250" s="241"/>
      <c r="D250" s="231" t="s">
        <v>260</v>
      </c>
      <c r="E250" s="242" t="s">
        <v>19</v>
      </c>
      <c r="F250" s="243" t="s">
        <v>506</v>
      </c>
      <c r="G250" s="241"/>
      <c r="H250" s="244">
        <v>7.151</v>
      </c>
      <c r="I250" s="245"/>
      <c r="J250" s="241"/>
      <c r="K250" s="241"/>
      <c r="L250" s="246"/>
      <c r="M250" s="247"/>
      <c r="N250" s="248"/>
      <c r="O250" s="248"/>
      <c r="P250" s="248"/>
      <c r="Q250" s="248"/>
      <c r="R250" s="248"/>
      <c r="S250" s="248"/>
      <c r="T250" s="249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0" t="s">
        <v>260</v>
      </c>
      <c r="AU250" s="250" t="s">
        <v>78</v>
      </c>
      <c r="AV250" s="14" t="s">
        <v>78</v>
      </c>
      <c r="AW250" s="14" t="s">
        <v>31</v>
      </c>
      <c r="AX250" s="14" t="s">
        <v>69</v>
      </c>
      <c r="AY250" s="250" t="s">
        <v>252</v>
      </c>
    </row>
    <row r="251" spans="1:51" s="13" customFormat="1" ht="12">
      <c r="A251" s="13"/>
      <c r="B251" s="229"/>
      <c r="C251" s="230"/>
      <c r="D251" s="231" t="s">
        <v>260</v>
      </c>
      <c r="E251" s="232" t="s">
        <v>19</v>
      </c>
      <c r="F251" s="233" t="s">
        <v>507</v>
      </c>
      <c r="G251" s="230"/>
      <c r="H251" s="232" t="s">
        <v>19</v>
      </c>
      <c r="I251" s="234"/>
      <c r="J251" s="230"/>
      <c r="K251" s="230"/>
      <c r="L251" s="235"/>
      <c r="M251" s="236"/>
      <c r="N251" s="237"/>
      <c r="O251" s="237"/>
      <c r="P251" s="237"/>
      <c r="Q251" s="237"/>
      <c r="R251" s="237"/>
      <c r="S251" s="237"/>
      <c r="T251" s="23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9" t="s">
        <v>260</v>
      </c>
      <c r="AU251" s="239" t="s">
        <v>78</v>
      </c>
      <c r="AV251" s="13" t="s">
        <v>76</v>
      </c>
      <c r="AW251" s="13" t="s">
        <v>31</v>
      </c>
      <c r="AX251" s="13" t="s">
        <v>69</v>
      </c>
      <c r="AY251" s="239" t="s">
        <v>252</v>
      </c>
    </row>
    <row r="252" spans="1:51" s="14" customFormat="1" ht="12">
      <c r="A252" s="14"/>
      <c r="B252" s="240"/>
      <c r="C252" s="241"/>
      <c r="D252" s="231" t="s">
        <v>260</v>
      </c>
      <c r="E252" s="242" t="s">
        <v>19</v>
      </c>
      <c r="F252" s="243" t="s">
        <v>508</v>
      </c>
      <c r="G252" s="241"/>
      <c r="H252" s="244">
        <v>5.87</v>
      </c>
      <c r="I252" s="245"/>
      <c r="J252" s="241"/>
      <c r="K252" s="241"/>
      <c r="L252" s="246"/>
      <c r="M252" s="247"/>
      <c r="N252" s="248"/>
      <c r="O252" s="248"/>
      <c r="P252" s="248"/>
      <c r="Q252" s="248"/>
      <c r="R252" s="248"/>
      <c r="S252" s="248"/>
      <c r="T252" s="249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0" t="s">
        <v>260</v>
      </c>
      <c r="AU252" s="250" t="s">
        <v>78</v>
      </c>
      <c r="AV252" s="14" t="s">
        <v>78</v>
      </c>
      <c r="AW252" s="14" t="s">
        <v>31</v>
      </c>
      <c r="AX252" s="14" t="s">
        <v>69</v>
      </c>
      <c r="AY252" s="250" t="s">
        <v>252</v>
      </c>
    </row>
    <row r="253" spans="1:51" s="13" customFormat="1" ht="12">
      <c r="A253" s="13"/>
      <c r="B253" s="229"/>
      <c r="C253" s="230"/>
      <c r="D253" s="231" t="s">
        <v>260</v>
      </c>
      <c r="E253" s="232" t="s">
        <v>19</v>
      </c>
      <c r="F253" s="233" t="s">
        <v>509</v>
      </c>
      <c r="G253" s="230"/>
      <c r="H253" s="232" t="s">
        <v>19</v>
      </c>
      <c r="I253" s="234"/>
      <c r="J253" s="230"/>
      <c r="K253" s="230"/>
      <c r="L253" s="235"/>
      <c r="M253" s="236"/>
      <c r="N253" s="237"/>
      <c r="O253" s="237"/>
      <c r="P253" s="237"/>
      <c r="Q253" s="237"/>
      <c r="R253" s="237"/>
      <c r="S253" s="237"/>
      <c r="T253" s="23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9" t="s">
        <v>260</v>
      </c>
      <c r="AU253" s="239" t="s">
        <v>78</v>
      </c>
      <c r="AV253" s="13" t="s">
        <v>76</v>
      </c>
      <c r="AW253" s="13" t="s">
        <v>31</v>
      </c>
      <c r="AX253" s="13" t="s">
        <v>69</v>
      </c>
      <c r="AY253" s="239" t="s">
        <v>252</v>
      </c>
    </row>
    <row r="254" spans="1:51" s="14" customFormat="1" ht="12">
      <c r="A254" s="14"/>
      <c r="B254" s="240"/>
      <c r="C254" s="241"/>
      <c r="D254" s="231" t="s">
        <v>260</v>
      </c>
      <c r="E254" s="242" t="s">
        <v>19</v>
      </c>
      <c r="F254" s="243" t="s">
        <v>510</v>
      </c>
      <c r="G254" s="241"/>
      <c r="H254" s="244">
        <v>7.695</v>
      </c>
      <c r="I254" s="245"/>
      <c r="J254" s="241"/>
      <c r="K254" s="241"/>
      <c r="L254" s="246"/>
      <c r="M254" s="247"/>
      <c r="N254" s="248"/>
      <c r="O254" s="248"/>
      <c r="P254" s="248"/>
      <c r="Q254" s="248"/>
      <c r="R254" s="248"/>
      <c r="S254" s="248"/>
      <c r="T254" s="249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0" t="s">
        <v>260</v>
      </c>
      <c r="AU254" s="250" t="s">
        <v>78</v>
      </c>
      <c r="AV254" s="14" t="s">
        <v>78</v>
      </c>
      <c r="AW254" s="14" t="s">
        <v>31</v>
      </c>
      <c r="AX254" s="14" t="s">
        <v>69</v>
      </c>
      <c r="AY254" s="250" t="s">
        <v>252</v>
      </c>
    </row>
    <row r="255" spans="1:51" s="13" customFormat="1" ht="12">
      <c r="A255" s="13"/>
      <c r="B255" s="229"/>
      <c r="C255" s="230"/>
      <c r="D255" s="231" t="s">
        <v>260</v>
      </c>
      <c r="E255" s="232" t="s">
        <v>19</v>
      </c>
      <c r="F255" s="233" t="s">
        <v>511</v>
      </c>
      <c r="G255" s="230"/>
      <c r="H255" s="232" t="s">
        <v>19</v>
      </c>
      <c r="I255" s="234"/>
      <c r="J255" s="230"/>
      <c r="K255" s="230"/>
      <c r="L255" s="235"/>
      <c r="M255" s="236"/>
      <c r="N255" s="237"/>
      <c r="O255" s="237"/>
      <c r="P255" s="237"/>
      <c r="Q255" s="237"/>
      <c r="R255" s="237"/>
      <c r="S255" s="237"/>
      <c r="T255" s="23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9" t="s">
        <v>260</v>
      </c>
      <c r="AU255" s="239" t="s">
        <v>78</v>
      </c>
      <c r="AV255" s="13" t="s">
        <v>76</v>
      </c>
      <c r="AW255" s="13" t="s">
        <v>31</v>
      </c>
      <c r="AX255" s="13" t="s">
        <v>69</v>
      </c>
      <c r="AY255" s="239" t="s">
        <v>252</v>
      </c>
    </row>
    <row r="256" spans="1:51" s="14" customFormat="1" ht="12">
      <c r="A256" s="14"/>
      <c r="B256" s="240"/>
      <c r="C256" s="241"/>
      <c r="D256" s="231" t="s">
        <v>260</v>
      </c>
      <c r="E256" s="242" t="s">
        <v>19</v>
      </c>
      <c r="F256" s="243" t="s">
        <v>510</v>
      </c>
      <c r="G256" s="241"/>
      <c r="H256" s="244">
        <v>7.695</v>
      </c>
      <c r="I256" s="245"/>
      <c r="J256" s="241"/>
      <c r="K256" s="241"/>
      <c r="L256" s="246"/>
      <c r="M256" s="247"/>
      <c r="N256" s="248"/>
      <c r="O256" s="248"/>
      <c r="P256" s="248"/>
      <c r="Q256" s="248"/>
      <c r="R256" s="248"/>
      <c r="S256" s="248"/>
      <c r="T256" s="249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0" t="s">
        <v>260</v>
      </c>
      <c r="AU256" s="250" t="s">
        <v>78</v>
      </c>
      <c r="AV256" s="14" t="s">
        <v>78</v>
      </c>
      <c r="AW256" s="14" t="s">
        <v>31</v>
      </c>
      <c r="AX256" s="14" t="s">
        <v>69</v>
      </c>
      <c r="AY256" s="250" t="s">
        <v>252</v>
      </c>
    </row>
    <row r="257" spans="1:51" s="13" customFormat="1" ht="12">
      <c r="A257" s="13"/>
      <c r="B257" s="229"/>
      <c r="C257" s="230"/>
      <c r="D257" s="231" t="s">
        <v>260</v>
      </c>
      <c r="E257" s="232" t="s">
        <v>19</v>
      </c>
      <c r="F257" s="233" t="s">
        <v>512</v>
      </c>
      <c r="G257" s="230"/>
      <c r="H257" s="232" t="s">
        <v>19</v>
      </c>
      <c r="I257" s="234"/>
      <c r="J257" s="230"/>
      <c r="K257" s="230"/>
      <c r="L257" s="235"/>
      <c r="M257" s="236"/>
      <c r="N257" s="237"/>
      <c r="O257" s="237"/>
      <c r="P257" s="237"/>
      <c r="Q257" s="237"/>
      <c r="R257" s="237"/>
      <c r="S257" s="237"/>
      <c r="T257" s="23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9" t="s">
        <v>260</v>
      </c>
      <c r="AU257" s="239" t="s">
        <v>78</v>
      </c>
      <c r="AV257" s="13" t="s">
        <v>76</v>
      </c>
      <c r="AW257" s="13" t="s">
        <v>31</v>
      </c>
      <c r="AX257" s="13" t="s">
        <v>69</v>
      </c>
      <c r="AY257" s="239" t="s">
        <v>252</v>
      </c>
    </row>
    <row r="258" spans="1:51" s="14" customFormat="1" ht="12">
      <c r="A258" s="14"/>
      <c r="B258" s="240"/>
      <c r="C258" s="241"/>
      <c r="D258" s="231" t="s">
        <v>260</v>
      </c>
      <c r="E258" s="242" t="s">
        <v>19</v>
      </c>
      <c r="F258" s="243" t="s">
        <v>513</v>
      </c>
      <c r="G258" s="241"/>
      <c r="H258" s="244">
        <v>2.944</v>
      </c>
      <c r="I258" s="245"/>
      <c r="J258" s="241"/>
      <c r="K258" s="241"/>
      <c r="L258" s="246"/>
      <c r="M258" s="247"/>
      <c r="N258" s="248"/>
      <c r="O258" s="248"/>
      <c r="P258" s="248"/>
      <c r="Q258" s="248"/>
      <c r="R258" s="248"/>
      <c r="S258" s="248"/>
      <c r="T258" s="249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0" t="s">
        <v>260</v>
      </c>
      <c r="AU258" s="250" t="s">
        <v>78</v>
      </c>
      <c r="AV258" s="14" t="s">
        <v>78</v>
      </c>
      <c r="AW258" s="14" t="s">
        <v>31</v>
      </c>
      <c r="AX258" s="14" t="s">
        <v>69</v>
      </c>
      <c r="AY258" s="250" t="s">
        <v>252</v>
      </c>
    </row>
    <row r="259" spans="1:51" s="13" customFormat="1" ht="12">
      <c r="A259" s="13"/>
      <c r="B259" s="229"/>
      <c r="C259" s="230"/>
      <c r="D259" s="231" t="s">
        <v>260</v>
      </c>
      <c r="E259" s="232" t="s">
        <v>19</v>
      </c>
      <c r="F259" s="233" t="s">
        <v>514</v>
      </c>
      <c r="G259" s="230"/>
      <c r="H259" s="232" t="s">
        <v>19</v>
      </c>
      <c r="I259" s="234"/>
      <c r="J259" s="230"/>
      <c r="K259" s="230"/>
      <c r="L259" s="235"/>
      <c r="M259" s="236"/>
      <c r="N259" s="237"/>
      <c r="O259" s="237"/>
      <c r="P259" s="237"/>
      <c r="Q259" s="237"/>
      <c r="R259" s="237"/>
      <c r="S259" s="237"/>
      <c r="T259" s="23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9" t="s">
        <v>260</v>
      </c>
      <c r="AU259" s="239" t="s">
        <v>78</v>
      </c>
      <c r="AV259" s="13" t="s">
        <v>76</v>
      </c>
      <c r="AW259" s="13" t="s">
        <v>31</v>
      </c>
      <c r="AX259" s="13" t="s">
        <v>69</v>
      </c>
      <c r="AY259" s="239" t="s">
        <v>252</v>
      </c>
    </row>
    <row r="260" spans="1:51" s="14" customFormat="1" ht="12">
      <c r="A260" s="14"/>
      <c r="B260" s="240"/>
      <c r="C260" s="241"/>
      <c r="D260" s="231" t="s">
        <v>260</v>
      </c>
      <c r="E260" s="242" t="s">
        <v>19</v>
      </c>
      <c r="F260" s="243" t="s">
        <v>513</v>
      </c>
      <c r="G260" s="241"/>
      <c r="H260" s="244">
        <v>2.944</v>
      </c>
      <c r="I260" s="245"/>
      <c r="J260" s="241"/>
      <c r="K260" s="241"/>
      <c r="L260" s="246"/>
      <c r="M260" s="247"/>
      <c r="N260" s="248"/>
      <c r="O260" s="248"/>
      <c r="P260" s="248"/>
      <c r="Q260" s="248"/>
      <c r="R260" s="248"/>
      <c r="S260" s="248"/>
      <c r="T260" s="249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0" t="s">
        <v>260</v>
      </c>
      <c r="AU260" s="250" t="s">
        <v>78</v>
      </c>
      <c r="AV260" s="14" t="s">
        <v>78</v>
      </c>
      <c r="AW260" s="14" t="s">
        <v>31</v>
      </c>
      <c r="AX260" s="14" t="s">
        <v>69</v>
      </c>
      <c r="AY260" s="250" t="s">
        <v>252</v>
      </c>
    </row>
    <row r="261" spans="1:51" s="13" customFormat="1" ht="12">
      <c r="A261" s="13"/>
      <c r="B261" s="229"/>
      <c r="C261" s="230"/>
      <c r="D261" s="231" t="s">
        <v>260</v>
      </c>
      <c r="E261" s="232" t="s">
        <v>19</v>
      </c>
      <c r="F261" s="233" t="s">
        <v>515</v>
      </c>
      <c r="G261" s="230"/>
      <c r="H261" s="232" t="s">
        <v>19</v>
      </c>
      <c r="I261" s="234"/>
      <c r="J261" s="230"/>
      <c r="K261" s="230"/>
      <c r="L261" s="235"/>
      <c r="M261" s="236"/>
      <c r="N261" s="237"/>
      <c r="O261" s="237"/>
      <c r="P261" s="237"/>
      <c r="Q261" s="237"/>
      <c r="R261" s="237"/>
      <c r="S261" s="237"/>
      <c r="T261" s="23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9" t="s">
        <v>260</v>
      </c>
      <c r="AU261" s="239" t="s">
        <v>78</v>
      </c>
      <c r="AV261" s="13" t="s">
        <v>76</v>
      </c>
      <c r="AW261" s="13" t="s">
        <v>31</v>
      </c>
      <c r="AX261" s="13" t="s">
        <v>69</v>
      </c>
      <c r="AY261" s="239" t="s">
        <v>252</v>
      </c>
    </row>
    <row r="262" spans="1:51" s="14" customFormat="1" ht="12">
      <c r="A262" s="14"/>
      <c r="B262" s="240"/>
      <c r="C262" s="241"/>
      <c r="D262" s="231" t="s">
        <v>260</v>
      </c>
      <c r="E262" s="242" t="s">
        <v>19</v>
      </c>
      <c r="F262" s="243" t="s">
        <v>516</v>
      </c>
      <c r="G262" s="241"/>
      <c r="H262" s="244">
        <v>24.615</v>
      </c>
      <c r="I262" s="245"/>
      <c r="J262" s="241"/>
      <c r="K262" s="241"/>
      <c r="L262" s="246"/>
      <c r="M262" s="247"/>
      <c r="N262" s="248"/>
      <c r="O262" s="248"/>
      <c r="P262" s="248"/>
      <c r="Q262" s="248"/>
      <c r="R262" s="248"/>
      <c r="S262" s="248"/>
      <c r="T262" s="249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0" t="s">
        <v>260</v>
      </c>
      <c r="AU262" s="250" t="s">
        <v>78</v>
      </c>
      <c r="AV262" s="14" t="s">
        <v>78</v>
      </c>
      <c r="AW262" s="14" t="s">
        <v>31</v>
      </c>
      <c r="AX262" s="14" t="s">
        <v>69</v>
      </c>
      <c r="AY262" s="250" t="s">
        <v>252</v>
      </c>
    </row>
    <row r="263" spans="1:51" s="13" customFormat="1" ht="12">
      <c r="A263" s="13"/>
      <c r="B263" s="229"/>
      <c r="C263" s="230"/>
      <c r="D263" s="231" t="s">
        <v>260</v>
      </c>
      <c r="E263" s="232" t="s">
        <v>19</v>
      </c>
      <c r="F263" s="233" t="s">
        <v>517</v>
      </c>
      <c r="G263" s="230"/>
      <c r="H263" s="232" t="s">
        <v>19</v>
      </c>
      <c r="I263" s="234"/>
      <c r="J263" s="230"/>
      <c r="K263" s="230"/>
      <c r="L263" s="235"/>
      <c r="M263" s="236"/>
      <c r="N263" s="237"/>
      <c r="O263" s="237"/>
      <c r="P263" s="237"/>
      <c r="Q263" s="237"/>
      <c r="R263" s="237"/>
      <c r="S263" s="237"/>
      <c r="T263" s="23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9" t="s">
        <v>260</v>
      </c>
      <c r="AU263" s="239" t="s">
        <v>78</v>
      </c>
      <c r="AV263" s="13" t="s">
        <v>76</v>
      </c>
      <c r="AW263" s="13" t="s">
        <v>31</v>
      </c>
      <c r="AX263" s="13" t="s">
        <v>69</v>
      </c>
      <c r="AY263" s="239" t="s">
        <v>252</v>
      </c>
    </row>
    <row r="264" spans="1:51" s="14" customFormat="1" ht="12">
      <c r="A264" s="14"/>
      <c r="B264" s="240"/>
      <c r="C264" s="241"/>
      <c r="D264" s="231" t="s">
        <v>260</v>
      </c>
      <c r="E264" s="242" t="s">
        <v>19</v>
      </c>
      <c r="F264" s="243" t="s">
        <v>518</v>
      </c>
      <c r="G264" s="241"/>
      <c r="H264" s="244">
        <v>3.982</v>
      </c>
      <c r="I264" s="245"/>
      <c r="J264" s="241"/>
      <c r="K264" s="241"/>
      <c r="L264" s="246"/>
      <c r="M264" s="247"/>
      <c r="N264" s="248"/>
      <c r="O264" s="248"/>
      <c r="P264" s="248"/>
      <c r="Q264" s="248"/>
      <c r="R264" s="248"/>
      <c r="S264" s="248"/>
      <c r="T264" s="249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0" t="s">
        <v>260</v>
      </c>
      <c r="AU264" s="250" t="s">
        <v>78</v>
      </c>
      <c r="AV264" s="14" t="s">
        <v>78</v>
      </c>
      <c r="AW264" s="14" t="s">
        <v>31</v>
      </c>
      <c r="AX264" s="14" t="s">
        <v>69</v>
      </c>
      <c r="AY264" s="250" t="s">
        <v>252</v>
      </c>
    </row>
    <row r="265" spans="1:51" s="13" customFormat="1" ht="12">
      <c r="A265" s="13"/>
      <c r="B265" s="229"/>
      <c r="C265" s="230"/>
      <c r="D265" s="231" t="s">
        <v>260</v>
      </c>
      <c r="E265" s="232" t="s">
        <v>19</v>
      </c>
      <c r="F265" s="233" t="s">
        <v>519</v>
      </c>
      <c r="G265" s="230"/>
      <c r="H265" s="232" t="s">
        <v>19</v>
      </c>
      <c r="I265" s="234"/>
      <c r="J265" s="230"/>
      <c r="K265" s="230"/>
      <c r="L265" s="235"/>
      <c r="M265" s="236"/>
      <c r="N265" s="237"/>
      <c r="O265" s="237"/>
      <c r="P265" s="237"/>
      <c r="Q265" s="237"/>
      <c r="R265" s="237"/>
      <c r="S265" s="237"/>
      <c r="T265" s="23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9" t="s">
        <v>260</v>
      </c>
      <c r="AU265" s="239" t="s">
        <v>78</v>
      </c>
      <c r="AV265" s="13" t="s">
        <v>76</v>
      </c>
      <c r="AW265" s="13" t="s">
        <v>31</v>
      </c>
      <c r="AX265" s="13" t="s">
        <v>69</v>
      </c>
      <c r="AY265" s="239" t="s">
        <v>252</v>
      </c>
    </row>
    <row r="266" spans="1:51" s="14" customFormat="1" ht="12">
      <c r="A266" s="14"/>
      <c r="B266" s="240"/>
      <c r="C266" s="241"/>
      <c r="D266" s="231" t="s">
        <v>260</v>
      </c>
      <c r="E266" s="242" t="s">
        <v>19</v>
      </c>
      <c r="F266" s="243" t="s">
        <v>520</v>
      </c>
      <c r="G266" s="241"/>
      <c r="H266" s="244">
        <v>1.645</v>
      </c>
      <c r="I266" s="245"/>
      <c r="J266" s="241"/>
      <c r="K266" s="241"/>
      <c r="L266" s="246"/>
      <c r="M266" s="247"/>
      <c r="N266" s="248"/>
      <c r="O266" s="248"/>
      <c r="P266" s="248"/>
      <c r="Q266" s="248"/>
      <c r="R266" s="248"/>
      <c r="S266" s="248"/>
      <c r="T266" s="249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0" t="s">
        <v>260</v>
      </c>
      <c r="AU266" s="250" t="s">
        <v>78</v>
      </c>
      <c r="AV266" s="14" t="s">
        <v>78</v>
      </c>
      <c r="AW266" s="14" t="s">
        <v>31</v>
      </c>
      <c r="AX266" s="14" t="s">
        <v>69</v>
      </c>
      <c r="AY266" s="250" t="s">
        <v>252</v>
      </c>
    </row>
    <row r="267" spans="1:51" s="13" customFormat="1" ht="12">
      <c r="A267" s="13"/>
      <c r="B267" s="229"/>
      <c r="C267" s="230"/>
      <c r="D267" s="231" t="s">
        <v>260</v>
      </c>
      <c r="E267" s="232" t="s">
        <v>19</v>
      </c>
      <c r="F267" s="233" t="s">
        <v>521</v>
      </c>
      <c r="G267" s="230"/>
      <c r="H267" s="232" t="s">
        <v>19</v>
      </c>
      <c r="I267" s="234"/>
      <c r="J267" s="230"/>
      <c r="K267" s="230"/>
      <c r="L267" s="235"/>
      <c r="M267" s="236"/>
      <c r="N267" s="237"/>
      <c r="O267" s="237"/>
      <c r="P267" s="237"/>
      <c r="Q267" s="237"/>
      <c r="R267" s="237"/>
      <c r="S267" s="237"/>
      <c r="T267" s="23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9" t="s">
        <v>260</v>
      </c>
      <c r="AU267" s="239" t="s">
        <v>78</v>
      </c>
      <c r="AV267" s="13" t="s">
        <v>76</v>
      </c>
      <c r="AW267" s="13" t="s">
        <v>31</v>
      </c>
      <c r="AX267" s="13" t="s">
        <v>69</v>
      </c>
      <c r="AY267" s="239" t="s">
        <v>252</v>
      </c>
    </row>
    <row r="268" spans="1:51" s="14" customFormat="1" ht="12">
      <c r="A268" s="14"/>
      <c r="B268" s="240"/>
      <c r="C268" s="241"/>
      <c r="D268" s="231" t="s">
        <v>260</v>
      </c>
      <c r="E268" s="242" t="s">
        <v>19</v>
      </c>
      <c r="F268" s="243" t="s">
        <v>522</v>
      </c>
      <c r="G268" s="241"/>
      <c r="H268" s="244">
        <v>2.794</v>
      </c>
      <c r="I268" s="245"/>
      <c r="J268" s="241"/>
      <c r="K268" s="241"/>
      <c r="L268" s="246"/>
      <c r="M268" s="247"/>
      <c r="N268" s="248"/>
      <c r="O268" s="248"/>
      <c r="P268" s="248"/>
      <c r="Q268" s="248"/>
      <c r="R268" s="248"/>
      <c r="S268" s="248"/>
      <c r="T268" s="24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0" t="s">
        <v>260</v>
      </c>
      <c r="AU268" s="250" t="s">
        <v>78</v>
      </c>
      <c r="AV268" s="14" t="s">
        <v>78</v>
      </c>
      <c r="AW268" s="14" t="s">
        <v>31</v>
      </c>
      <c r="AX268" s="14" t="s">
        <v>69</v>
      </c>
      <c r="AY268" s="250" t="s">
        <v>252</v>
      </c>
    </row>
    <row r="269" spans="1:51" s="13" customFormat="1" ht="12">
      <c r="A269" s="13"/>
      <c r="B269" s="229"/>
      <c r="C269" s="230"/>
      <c r="D269" s="231" t="s">
        <v>260</v>
      </c>
      <c r="E269" s="232" t="s">
        <v>19</v>
      </c>
      <c r="F269" s="233" t="s">
        <v>523</v>
      </c>
      <c r="G269" s="230"/>
      <c r="H269" s="232" t="s">
        <v>19</v>
      </c>
      <c r="I269" s="234"/>
      <c r="J269" s="230"/>
      <c r="K269" s="230"/>
      <c r="L269" s="235"/>
      <c r="M269" s="236"/>
      <c r="N269" s="237"/>
      <c r="O269" s="237"/>
      <c r="P269" s="237"/>
      <c r="Q269" s="237"/>
      <c r="R269" s="237"/>
      <c r="S269" s="237"/>
      <c r="T269" s="23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9" t="s">
        <v>260</v>
      </c>
      <c r="AU269" s="239" t="s">
        <v>78</v>
      </c>
      <c r="AV269" s="13" t="s">
        <v>76</v>
      </c>
      <c r="AW269" s="13" t="s">
        <v>31</v>
      </c>
      <c r="AX269" s="13" t="s">
        <v>69</v>
      </c>
      <c r="AY269" s="239" t="s">
        <v>252</v>
      </c>
    </row>
    <row r="270" spans="1:51" s="14" customFormat="1" ht="12">
      <c r="A270" s="14"/>
      <c r="B270" s="240"/>
      <c r="C270" s="241"/>
      <c r="D270" s="231" t="s">
        <v>260</v>
      </c>
      <c r="E270" s="242" t="s">
        <v>19</v>
      </c>
      <c r="F270" s="243" t="s">
        <v>524</v>
      </c>
      <c r="G270" s="241"/>
      <c r="H270" s="244">
        <v>0.937</v>
      </c>
      <c r="I270" s="245"/>
      <c r="J270" s="241"/>
      <c r="K270" s="241"/>
      <c r="L270" s="246"/>
      <c r="M270" s="247"/>
      <c r="N270" s="248"/>
      <c r="O270" s="248"/>
      <c r="P270" s="248"/>
      <c r="Q270" s="248"/>
      <c r="R270" s="248"/>
      <c r="S270" s="248"/>
      <c r="T270" s="249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0" t="s">
        <v>260</v>
      </c>
      <c r="AU270" s="250" t="s">
        <v>78</v>
      </c>
      <c r="AV270" s="14" t="s">
        <v>78</v>
      </c>
      <c r="AW270" s="14" t="s">
        <v>31</v>
      </c>
      <c r="AX270" s="14" t="s">
        <v>69</v>
      </c>
      <c r="AY270" s="250" t="s">
        <v>252</v>
      </c>
    </row>
    <row r="271" spans="1:51" s="13" customFormat="1" ht="12">
      <c r="A271" s="13"/>
      <c r="B271" s="229"/>
      <c r="C271" s="230"/>
      <c r="D271" s="231" t="s">
        <v>260</v>
      </c>
      <c r="E271" s="232" t="s">
        <v>19</v>
      </c>
      <c r="F271" s="233" t="s">
        <v>525</v>
      </c>
      <c r="G271" s="230"/>
      <c r="H271" s="232" t="s">
        <v>19</v>
      </c>
      <c r="I271" s="234"/>
      <c r="J271" s="230"/>
      <c r="K271" s="230"/>
      <c r="L271" s="235"/>
      <c r="M271" s="236"/>
      <c r="N271" s="237"/>
      <c r="O271" s="237"/>
      <c r="P271" s="237"/>
      <c r="Q271" s="237"/>
      <c r="R271" s="237"/>
      <c r="S271" s="237"/>
      <c r="T271" s="238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9" t="s">
        <v>260</v>
      </c>
      <c r="AU271" s="239" t="s">
        <v>78</v>
      </c>
      <c r="AV271" s="13" t="s">
        <v>76</v>
      </c>
      <c r="AW271" s="13" t="s">
        <v>31</v>
      </c>
      <c r="AX271" s="13" t="s">
        <v>69</v>
      </c>
      <c r="AY271" s="239" t="s">
        <v>252</v>
      </c>
    </row>
    <row r="272" spans="1:51" s="14" customFormat="1" ht="12">
      <c r="A272" s="14"/>
      <c r="B272" s="240"/>
      <c r="C272" s="241"/>
      <c r="D272" s="231" t="s">
        <v>260</v>
      </c>
      <c r="E272" s="242" t="s">
        <v>19</v>
      </c>
      <c r="F272" s="243" t="s">
        <v>526</v>
      </c>
      <c r="G272" s="241"/>
      <c r="H272" s="244">
        <v>1.492</v>
      </c>
      <c r="I272" s="245"/>
      <c r="J272" s="241"/>
      <c r="K272" s="241"/>
      <c r="L272" s="246"/>
      <c r="M272" s="247"/>
      <c r="N272" s="248"/>
      <c r="O272" s="248"/>
      <c r="P272" s="248"/>
      <c r="Q272" s="248"/>
      <c r="R272" s="248"/>
      <c r="S272" s="248"/>
      <c r="T272" s="249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0" t="s">
        <v>260</v>
      </c>
      <c r="AU272" s="250" t="s">
        <v>78</v>
      </c>
      <c r="AV272" s="14" t="s">
        <v>78</v>
      </c>
      <c r="AW272" s="14" t="s">
        <v>31</v>
      </c>
      <c r="AX272" s="14" t="s">
        <v>69</v>
      </c>
      <c r="AY272" s="250" t="s">
        <v>252</v>
      </c>
    </row>
    <row r="273" spans="1:51" s="13" customFormat="1" ht="12">
      <c r="A273" s="13"/>
      <c r="B273" s="229"/>
      <c r="C273" s="230"/>
      <c r="D273" s="231" t="s">
        <v>260</v>
      </c>
      <c r="E273" s="232" t="s">
        <v>19</v>
      </c>
      <c r="F273" s="233" t="s">
        <v>527</v>
      </c>
      <c r="G273" s="230"/>
      <c r="H273" s="232" t="s">
        <v>19</v>
      </c>
      <c r="I273" s="234"/>
      <c r="J273" s="230"/>
      <c r="K273" s="230"/>
      <c r="L273" s="235"/>
      <c r="M273" s="236"/>
      <c r="N273" s="237"/>
      <c r="O273" s="237"/>
      <c r="P273" s="237"/>
      <c r="Q273" s="237"/>
      <c r="R273" s="237"/>
      <c r="S273" s="237"/>
      <c r="T273" s="23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9" t="s">
        <v>260</v>
      </c>
      <c r="AU273" s="239" t="s">
        <v>78</v>
      </c>
      <c r="AV273" s="13" t="s">
        <v>76</v>
      </c>
      <c r="AW273" s="13" t="s">
        <v>31</v>
      </c>
      <c r="AX273" s="13" t="s">
        <v>69</v>
      </c>
      <c r="AY273" s="239" t="s">
        <v>252</v>
      </c>
    </row>
    <row r="274" spans="1:51" s="14" customFormat="1" ht="12">
      <c r="A274" s="14"/>
      <c r="B274" s="240"/>
      <c r="C274" s="241"/>
      <c r="D274" s="231" t="s">
        <v>260</v>
      </c>
      <c r="E274" s="242" t="s">
        <v>19</v>
      </c>
      <c r="F274" s="243" t="s">
        <v>528</v>
      </c>
      <c r="G274" s="241"/>
      <c r="H274" s="244">
        <v>5.842</v>
      </c>
      <c r="I274" s="245"/>
      <c r="J274" s="241"/>
      <c r="K274" s="241"/>
      <c r="L274" s="246"/>
      <c r="M274" s="247"/>
      <c r="N274" s="248"/>
      <c r="O274" s="248"/>
      <c r="P274" s="248"/>
      <c r="Q274" s="248"/>
      <c r="R274" s="248"/>
      <c r="S274" s="248"/>
      <c r="T274" s="249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0" t="s">
        <v>260</v>
      </c>
      <c r="AU274" s="250" t="s">
        <v>78</v>
      </c>
      <c r="AV274" s="14" t="s">
        <v>78</v>
      </c>
      <c r="AW274" s="14" t="s">
        <v>31</v>
      </c>
      <c r="AX274" s="14" t="s">
        <v>69</v>
      </c>
      <c r="AY274" s="250" t="s">
        <v>252</v>
      </c>
    </row>
    <row r="275" spans="1:51" s="13" customFormat="1" ht="12">
      <c r="A275" s="13"/>
      <c r="B275" s="229"/>
      <c r="C275" s="230"/>
      <c r="D275" s="231" t="s">
        <v>260</v>
      </c>
      <c r="E275" s="232" t="s">
        <v>19</v>
      </c>
      <c r="F275" s="233" t="s">
        <v>529</v>
      </c>
      <c r="G275" s="230"/>
      <c r="H275" s="232" t="s">
        <v>19</v>
      </c>
      <c r="I275" s="234"/>
      <c r="J275" s="230"/>
      <c r="K275" s="230"/>
      <c r="L275" s="235"/>
      <c r="M275" s="236"/>
      <c r="N275" s="237"/>
      <c r="O275" s="237"/>
      <c r="P275" s="237"/>
      <c r="Q275" s="237"/>
      <c r="R275" s="237"/>
      <c r="S275" s="237"/>
      <c r="T275" s="23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9" t="s">
        <v>260</v>
      </c>
      <c r="AU275" s="239" t="s">
        <v>78</v>
      </c>
      <c r="AV275" s="13" t="s">
        <v>76</v>
      </c>
      <c r="AW275" s="13" t="s">
        <v>31</v>
      </c>
      <c r="AX275" s="13" t="s">
        <v>69</v>
      </c>
      <c r="AY275" s="239" t="s">
        <v>252</v>
      </c>
    </row>
    <row r="276" spans="1:51" s="14" customFormat="1" ht="12">
      <c r="A276" s="14"/>
      <c r="B276" s="240"/>
      <c r="C276" s="241"/>
      <c r="D276" s="231" t="s">
        <v>260</v>
      </c>
      <c r="E276" s="242" t="s">
        <v>19</v>
      </c>
      <c r="F276" s="243" t="s">
        <v>530</v>
      </c>
      <c r="G276" s="241"/>
      <c r="H276" s="244">
        <v>11.75</v>
      </c>
      <c r="I276" s="245"/>
      <c r="J276" s="241"/>
      <c r="K276" s="241"/>
      <c r="L276" s="246"/>
      <c r="M276" s="247"/>
      <c r="N276" s="248"/>
      <c r="O276" s="248"/>
      <c r="P276" s="248"/>
      <c r="Q276" s="248"/>
      <c r="R276" s="248"/>
      <c r="S276" s="248"/>
      <c r="T276" s="24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0" t="s">
        <v>260</v>
      </c>
      <c r="AU276" s="250" t="s">
        <v>78</v>
      </c>
      <c r="AV276" s="14" t="s">
        <v>78</v>
      </c>
      <c r="AW276" s="14" t="s">
        <v>31</v>
      </c>
      <c r="AX276" s="14" t="s">
        <v>69</v>
      </c>
      <c r="AY276" s="250" t="s">
        <v>252</v>
      </c>
    </row>
    <row r="277" spans="1:51" s="13" customFormat="1" ht="12">
      <c r="A277" s="13"/>
      <c r="B277" s="229"/>
      <c r="C277" s="230"/>
      <c r="D277" s="231" t="s">
        <v>260</v>
      </c>
      <c r="E277" s="232" t="s">
        <v>19</v>
      </c>
      <c r="F277" s="233" t="s">
        <v>531</v>
      </c>
      <c r="G277" s="230"/>
      <c r="H277" s="232" t="s">
        <v>19</v>
      </c>
      <c r="I277" s="234"/>
      <c r="J277" s="230"/>
      <c r="K277" s="230"/>
      <c r="L277" s="235"/>
      <c r="M277" s="236"/>
      <c r="N277" s="237"/>
      <c r="O277" s="237"/>
      <c r="P277" s="237"/>
      <c r="Q277" s="237"/>
      <c r="R277" s="237"/>
      <c r="S277" s="237"/>
      <c r="T277" s="23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9" t="s">
        <v>260</v>
      </c>
      <c r="AU277" s="239" t="s">
        <v>78</v>
      </c>
      <c r="AV277" s="13" t="s">
        <v>76</v>
      </c>
      <c r="AW277" s="13" t="s">
        <v>31</v>
      </c>
      <c r="AX277" s="13" t="s">
        <v>69</v>
      </c>
      <c r="AY277" s="239" t="s">
        <v>252</v>
      </c>
    </row>
    <row r="278" spans="1:51" s="14" customFormat="1" ht="12">
      <c r="A278" s="14"/>
      <c r="B278" s="240"/>
      <c r="C278" s="241"/>
      <c r="D278" s="231" t="s">
        <v>260</v>
      </c>
      <c r="E278" s="242" t="s">
        <v>19</v>
      </c>
      <c r="F278" s="243" t="s">
        <v>532</v>
      </c>
      <c r="G278" s="241"/>
      <c r="H278" s="244">
        <v>0.582</v>
      </c>
      <c r="I278" s="245"/>
      <c r="J278" s="241"/>
      <c r="K278" s="241"/>
      <c r="L278" s="246"/>
      <c r="M278" s="247"/>
      <c r="N278" s="248"/>
      <c r="O278" s="248"/>
      <c r="P278" s="248"/>
      <c r="Q278" s="248"/>
      <c r="R278" s="248"/>
      <c r="S278" s="248"/>
      <c r="T278" s="249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0" t="s">
        <v>260</v>
      </c>
      <c r="AU278" s="250" t="s">
        <v>78</v>
      </c>
      <c r="AV278" s="14" t="s">
        <v>78</v>
      </c>
      <c r="AW278" s="14" t="s">
        <v>31</v>
      </c>
      <c r="AX278" s="14" t="s">
        <v>69</v>
      </c>
      <c r="AY278" s="250" t="s">
        <v>252</v>
      </c>
    </row>
    <row r="279" spans="1:51" s="16" customFormat="1" ht="12">
      <c r="A279" s="16"/>
      <c r="B279" s="272"/>
      <c r="C279" s="273"/>
      <c r="D279" s="231" t="s">
        <v>260</v>
      </c>
      <c r="E279" s="274" t="s">
        <v>19</v>
      </c>
      <c r="F279" s="275" t="s">
        <v>533</v>
      </c>
      <c r="G279" s="273"/>
      <c r="H279" s="276">
        <v>99.08999999999999</v>
      </c>
      <c r="I279" s="277"/>
      <c r="J279" s="273"/>
      <c r="K279" s="273"/>
      <c r="L279" s="278"/>
      <c r="M279" s="279"/>
      <c r="N279" s="280"/>
      <c r="O279" s="280"/>
      <c r="P279" s="280"/>
      <c r="Q279" s="280"/>
      <c r="R279" s="280"/>
      <c r="S279" s="280"/>
      <c r="T279" s="281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T279" s="282" t="s">
        <v>260</v>
      </c>
      <c r="AU279" s="282" t="s">
        <v>78</v>
      </c>
      <c r="AV279" s="16" t="s">
        <v>85</v>
      </c>
      <c r="AW279" s="16" t="s">
        <v>31</v>
      </c>
      <c r="AX279" s="16" t="s">
        <v>69</v>
      </c>
      <c r="AY279" s="282" t="s">
        <v>252</v>
      </c>
    </row>
    <row r="280" spans="1:51" s="13" customFormat="1" ht="12">
      <c r="A280" s="13"/>
      <c r="B280" s="229"/>
      <c r="C280" s="230"/>
      <c r="D280" s="231" t="s">
        <v>260</v>
      </c>
      <c r="E280" s="232" t="s">
        <v>19</v>
      </c>
      <c r="F280" s="233" t="s">
        <v>534</v>
      </c>
      <c r="G280" s="230"/>
      <c r="H280" s="232" t="s">
        <v>19</v>
      </c>
      <c r="I280" s="234"/>
      <c r="J280" s="230"/>
      <c r="K280" s="230"/>
      <c r="L280" s="235"/>
      <c r="M280" s="236"/>
      <c r="N280" s="237"/>
      <c r="O280" s="237"/>
      <c r="P280" s="237"/>
      <c r="Q280" s="237"/>
      <c r="R280" s="237"/>
      <c r="S280" s="237"/>
      <c r="T280" s="23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9" t="s">
        <v>260</v>
      </c>
      <c r="AU280" s="239" t="s">
        <v>78</v>
      </c>
      <c r="AV280" s="13" t="s">
        <v>76</v>
      </c>
      <c r="AW280" s="13" t="s">
        <v>31</v>
      </c>
      <c r="AX280" s="13" t="s">
        <v>69</v>
      </c>
      <c r="AY280" s="239" t="s">
        <v>252</v>
      </c>
    </row>
    <row r="281" spans="1:51" s="13" customFormat="1" ht="12">
      <c r="A281" s="13"/>
      <c r="B281" s="229"/>
      <c r="C281" s="230"/>
      <c r="D281" s="231" t="s">
        <v>260</v>
      </c>
      <c r="E281" s="232" t="s">
        <v>19</v>
      </c>
      <c r="F281" s="233" t="s">
        <v>535</v>
      </c>
      <c r="G281" s="230"/>
      <c r="H281" s="232" t="s">
        <v>19</v>
      </c>
      <c r="I281" s="234"/>
      <c r="J281" s="230"/>
      <c r="K281" s="230"/>
      <c r="L281" s="235"/>
      <c r="M281" s="236"/>
      <c r="N281" s="237"/>
      <c r="O281" s="237"/>
      <c r="P281" s="237"/>
      <c r="Q281" s="237"/>
      <c r="R281" s="237"/>
      <c r="S281" s="237"/>
      <c r="T281" s="23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9" t="s">
        <v>260</v>
      </c>
      <c r="AU281" s="239" t="s">
        <v>78</v>
      </c>
      <c r="AV281" s="13" t="s">
        <v>76</v>
      </c>
      <c r="AW281" s="13" t="s">
        <v>31</v>
      </c>
      <c r="AX281" s="13" t="s">
        <v>69</v>
      </c>
      <c r="AY281" s="239" t="s">
        <v>252</v>
      </c>
    </row>
    <row r="282" spans="1:51" s="14" customFormat="1" ht="12">
      <c r="A282" s="14"/>
      <c r="B282" s="240"/>
      <c r="C282" s="241"/>
      <c r="D282" s="231" t="s">
        <v>260</v>
      </c>
      <c r="E282" s="242" t="s">
        <v>19</v>
      </c>
      <c r="F282" s="243" t="s">
        <v>536</v>
      </c>
      <c r="G282" s="241"/>
      <c r="H282" s="244">
        <v>13.206</v>
      </c>
      <c r="I282" s="245"/>
      <c r="J282" s="241"/>
      <c r="K282" s="241"/>
      <c r="L282" s="246"/>
      <c r="M282" s="247"/>
      <c r="N282" s="248"/>
      <c r="O282" s="248"/>
      <c r="P282" s="248"/>
      <c r="Q282" s="248"/>
      <c r="R282" s="248"/>
      <c r="S282" s="248"/>
      <c r="T282" s="249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0" t="s">
        <v>260</v>
      </c>
      <c r="AU282" s="250" t="s">
        <v>78</v>
      </c>
      <c r="AV282" s="14" t="s">
        <v>78</v>
      </c>
      <c r="AW282" s="14" t="s">
        <v>31</v>
      </c>
      <c r="AX282" s="14" t="s">
        <v>69</v>
      </c>
      <c r="AY282" s="250" t="s">
        <v>252</v>
      </c>
    </row>
    <row r="283" spans="1:51" s="14" customFormat="1" ht="12">
      <c r="A283" s="14"/>
      <c r="B283" s="240"/>
      <c r="C283" s="241"/>
      <c r="D283" s="231" t="s">
        <v>260</v>
      </c>
      <c r="E283" s="242" t="s">
        <v>19</v>
      </c>
      <c r="F283" s="243" t="s">
        <v>537</v>
      </c>
      <c r="G283" s="241"/>
      <c r="H283" s="244">
        <v>12.316</v>
      </c>
      <c r="I283" s="245"/>
      <c r="J283" s="241"/>
      <c r="K283" s="241"/>
      <c r="L283" s="246"/>
      <c r="M283" s="247"/>
      <c r="N283" s="248"/>
      <c r="O283" s="248"/>
      <c r="P283" s="248"/>
      <c r="Q283" s="248"/>
      <c r="R283" s="248"/>
      <c r="S283" s="248"/>
      <c r="T283" s="249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0" t="s">
        <v>260</v>
      </c>
      <c r="AU283" s="250" t="s">
        <v>78</v>
      </c>
      <c r="AV283" s="14" t="s">
        <v>78</v>
      </c>
      <c r="AW283" s="14" t="s">
        <v>31</v>
      </c>
      <c r="AX283" s="14" t="s">
        <v>69</v>
      </c>
      <c r="AY283" s="250" t="s">
        <v>252</v>
      </c>
    </row>
    <row r="284" spans="1:51" s="13" customFormat="1" ht="12">
      <c r="A284" s="13"/>
      <c r="B284" s="229"/>
      <c r="C284" s="230"/>
      <c r="D284" s="231" t="s">
        <v>260</v>
      </c>
      <c r="E284" s="232" t="s">
        <v>19</v>
      </c>
      <c r="F284" s="233" t="s">
        <v>538</v>
      </c>
      <c r="G284" s="230"/>
      <c r="H284" s="232" t="s">
        <v>19</v>
      </c>
      <c r="I284" s="234"/>
      <c r="J284" s="230"/>
      <c r="K284" s="230"/>
      <c r="L284" s="235"/>
      <c r="M284" s="236"/>
      <c r="N284" s="237"/>
      <c r="O284" s="237"/>
      <c r="P284" s="237"/>
      <c r="Q284" s="237"/>
      <c r="R284" s="237"/>
      <c r="S284" s="237"/>
      <c r="T284" s="23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9" t="s">
        <v>260</v>
      </c>
      <c r="AU284" s="239" t="s">
        <v>78</v>
      </c>
      <c r="AV284" s="13" t="s">
        <v>76</v>
      </c>
      <c r="AW284" s="13" t="s">
        <v>31</v>
      </c>
      <c r="AX284" s="13" t="s">
        <v>69</v>
      </c>
      <c r="AY284" s="239" t="s">
        <v>252</v>
      </c>
    </row>
    <row r="285" spans="1:51" s="14" customFormat="1" ht="12">
      <c r="A285" s="14"/>
      <c r="B285" s="240"/>
      <c r="C285" s="241"/>
      <c r="D285" s="231" t="s">
        <v>260</v>
      </c>
      <c r="E285" s="242" t="s">
        <v>19</v>
      </c>
      <c r="F285" s="243" t="s">
        <v>539</v>
      </c>
      <c r="G285" s="241"/>
      <c r="H285" s="244">
        <v>7.22</v>
      </c>
      <c r="I285" s="245"/>
      <c r="J285" s="241"/>
      <c r="K285" s="241"/>
      <c r="L285" s="246"/>
      <c r="M285" s="247"/>
      <c r="N285" s="248"/>
      <c r="O285" s="248"/>
      <c r="P285" s="248"/>
      <c r="Q285" s="248"/>
      <c r="R285" s="248"/>
      <c r="S285" s="248"/>
      <c r="T285" s="249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0" t="s">
        <v>260</v>
      </c>
      <c r="AU285" s="250" t="s">
        <v>78</v>
      </c>
      <c r="AV285" s="14" t="s">
        <v>78</v>
      </c>
      <c r="AW285" s="14" t="s">
        <v>31</v>
      </c>
      <c r="AX285" s="14" t="s">
        <v>69</v>
      </c>
      <c r="AY285" s="250" t="s">
        <v>252</v>
      </c>
    </row>
    <row r="286" spans="1:51" s="13" customFormat="1" ht="12">
      <c r="A286" s="13"/>
      <c r="B286" s="229"/>
      <c r="C286" s="230"/>
      <c r="D286" s="231" t="s">
        <v>260</v>
      </c>
      <c r="E286" s="232" t="s">
        <v>19</v>
      </c>
      <c r="F286" s="233" t="s">
        <v>540</v>
      </c>
      <c r="G286" s="230"/>
      <c r="H286" s="232" t="s">
        <v>19</v>
      </c>
      <c r="I286" s="234"/>
      <c r="J286" s="230"/>
      <c r="K286" s="230"/>
      <c r="L286" s="235"/>
      <c r="M286" s="236"/>
      <c r="N286" s="237"/>
      <c r="O286" s="237"/>
      <c r="P286" s="237"/>
      <c r="Q286" s="237"/>
      <c r="R286" s="237"/>
      <c r="S286" s="237"/>
      <c r="T286" s="23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9" t="s">
        <v>260</v>
      </c>
      <c r="AU286" s="239" t="s">
        <v>78</v>
      </c>
      <c r="AV286" s="13" t="s">
        <v>76</v>
      </c>
      <c r="AW286" s="13" t="s">
        <v>31</v>
      </c>
      <c r="AX286" s="13" t="s">
        <v>69</v>
      </c>
      <c r="AY286" s="239" t="s">
        <v>252</v>
      </c>
    </row>
    <row r="287" spans="1:51" s="14" customFormat="1" ht="12">
      <c r="A287" s="14"/>
      <c r="B287" s="240"/>
      <c r="C287" s="241"/>
      <c r="D287" s="231" t="s">
        <v>260</v>
      </c>
      <c r="E287" s="242" t="s">
        <v>19</v>
      </c>
      <c r="F287" s="243" t="s">
        <v>541</v>
      </c>
      <c r="G287" s="241"/>
      <c r="H287" s="244">
        <v>7.213</v>
      </c>
      <c r="I287" s="245"/>
      <c r="J287" s="241"/>
      <c r="K287" s="241"/>
      <c r="L287" s="246"/>
      <c r="M287" s="247"/>
      <c r="N287" s="248"/>
      <c r="O287" s="248"/>
      <c r="P287" s="248"/>
      <c r="Q287" s="248"/>
      <c r="R287" s="248"/>
      <c r="S287" s="248"/>
      <c r="T287" s="249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0" t="s">
        <v>260</v>
      </c>
      <c r="AU287" s="250" t="s">
        <v>78</v>
      </c>
      <c r="AV287" s="14" t="s">
        <v>78</v>
      </c>
      <c r="AW287" s="14" t="s">
        <v>31</v>
      </c>
      <c r="AX287" s="14" t="s">
        <v>69</v>
      </c>
      <c r="AY287" s="250" t="s">
        <v>252</v>
      </c>
    </row>
    <row r="288" spans="1:51" s="13" customFormat="1" ht="12">
      <c r="A288" s="13"/>
      <c r="B288" s="229"/>
      <c r="C288" s="230"/>
      <c r="D288" s="231" t="s">
        <v>260</v>
      </c>
      <c r="E288" s="232" t="s">
        <v>19</v>
      </c>
      <c r="F288" s="233" t="s">
        <v>542</v>
      </c>
      <c r="G288" s="230"/>
      <c r="H288" s="232" t="s">
        <v>19</v>
      </c>
      <c r="I288" s="234"/>
      <c r="J288" s="230"/>
      <c r="K288" s="230"/>
      <c r="L288" s="235"/>
      <c r="M288" s="236"/>
      <c r="N288" s="237"/>
      <c r="O288" s="237"/>
      <c r="P288" s="237"/>
      <c r="Q288" s="237"/>
      <c r="R288" s="237"/>
      <c r="S288" s="237"/>
      <c r="T288" s="23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9" t="s">
        <v>260</v>
      </c>
      <c r="AU288" s="239" t="s">
        <v>78</v>
      </c>
      <c r="AV288" s="13" t="s">
        <v>76</v>
      </c>
      <c r="AW288" s="13" t="s">
        <v>31</v>
      </c>
      <c r="AX288" s="13" t="s">
        <v>69</v>
      </c>
      <c r="AY288" s="239" t="s">
        <v>252</v>
      </c>
    </row>
    <row r="289" spans="1:51" s="14" customFormat="1" ht="12">
      <c r="A289" s="14"/>
      <c r="B289" s="240"/>
      <c r="C289" s="241"/>
      <c r="D289" s="231" t="s">
        <v>260</v>
      </c>
      <c r="E289" s="242" t="s">
        <v>19</v>
      </c>
      <c r="F289" s="243" t="s">
        <v>541</v>
      </c>
      <c r="G289" s="241"/>
      <c r="H289" s="244">
        <v>7.213</v>
      </c>
      <c r="I289" s="245"/>
      <c r="J289" s="241"/>
      <c r="K289" s="241"/>
      <c r="L289" s="246"/>
      <c r="M289" s="247"/>
      <c r="N289" s="248"/>
      <c r="O289" s="248"/>
      <c r="P289" s="248"/>
      <c r="Q289" s="248"/>
      <c r="R289" s="248"/>
      <c r="S289" s="248"/>
      <c r="T289" s="249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0" t="s">
        <v>260</v>
      </c>
      <c r="AU289" s="250" t="s">
        <v>78</v>
      </c>
      <c r="AV289" s="14" t="s">
        <v>78</v>
      </c>
      <c r="AW289" s="14" t="s">
        <v>31</v>
      </c>
      <c r="AX289" s="14" t="s">
        <v>69</v>
      </c>
      <c r="AY289" s="250" t="s">
        <v>252</v>
      </c>
    </row>
    <row r="290" spans="1:51" s="13" customFormat="1" ht="12">
      <c r="A290" s="13"/>
      <c r="B290" s="229"/>
      <c r="C290" s="230"/>
      <c r="D290" s="231" t="s">
        <v>260</v>
      </c>
      <c r="E290" s="232" t="s">
        <v>19</v>
      </c>
      <c r="F290" s="233" t="s">
        <v>543</v>
      </c>
      <c r="G290" s="230"/>
      <c r="H290" s="232" t="s">
        <v>19</v>
      </c>
      <c r="I290" s="234"/>
      <c r="J290" s="230"/>
      <c r="K290" s="230"/>
      <c r="L290" s="235"/>
      <c r="M290" s="236"/>
      <c r="N290" s="237"/>
      <c r="O290" s="237"/>
      <c r="P290" s="237"/>
      <c r="Q290" s="237"/>
      <c r="R290" s="237"/>
      <c r="S290" s="237"/>
      <c r="T290" s="23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9" t="s">
        <v>260</v>
      </c>
      <c r="AU290" s="239" t="s">
        <v>78</v>
      </c>
      <c r="AV290" s="13" t="s">
        <v>76</v>
      </c>
      <c r="AW290" s="13" t="s">
        <v>31</v>
      </c>
      <c r="AX290" s="13" t="s">
        <v>69</v>
      </c>
      <c r="AY290" s="239" t="s">
        <v>252</v>
      </c>
    </row>
    <row r="291" spans="1:51" s="14" customFormat="1" ht="12">
      <c r="A291" s="14"/>
      <c r="B291" s="240"/>
      <c r="C291" s="241"/>
      <c r="D291" s="231" t="s">
        <v>260</v>
      </c>
      <c r="E291" s="242" t="s">
        <v>19</v>
      </c>
      <c r="F291" s="243" t="s">
        <v>544</v>
      </c>
      <c r="G291" s="241"/>
      <c r="H291" s="244">
        <v>10.36</v>
      </c>
      <c r="I291" s="245"/>
      <c r="J291" s="241"/>
      <c r="K291" s="241"/>
      <c r="L291" s="246"/>
      <c r="M291" s="247"/>
      <c r="N291" s="248"/>
      <c r="O291" s="248"/>
      <c r="P291" s="248"/>
      <c r="Q291" s="248"/>
      <c r="R291" s="248"/>
      <c r="S291" s="248"/>
      <c r="T291" s="249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0" t="s">
        <v>260</v>
      </c>
      <c r="AU291" s="250" t="s">
        <v>78</v>
      </c>
      <c r="AV291" s="14" t="s">
        <v>78</v>
      </c>
      <c r="AW291" s="14" t="s">
        <v>31</v>
      </c>
      <c r="AX291" s="14" t="s">
        <v>69</v>
      </c>
      <c r="AY291" s="250" t="s">
        <v>252</v>
      </c>
    </row>
    <row r="292" spans="1:51" s="13" customFormat="1" ht="12">
      <c r="A292" s="13"/>
      <c r="B292" s="229"/>
      <c r="C292" s="230"/>
      <c r="D292" s="231" t="s">
        <v>260</v>
      </c>
      <c r="E292" s="232" t="s">
        <v>19</v>
      </c>
      <c r="F292" s="233" t="s">
        <v>545</v>
      </c>
      <c r="G292" s="230"/>
      <c r="H292" s="232" t="s">
        <v>19</v>
      </c>
      <c r="I292" s="234"/>
      <c r="J292" s="230"/>
      <c r="K292" s="230"/>
      <c r="L292" s="235"/>
      <c r="M292" s="236"/>
      <c r="N292" s="237"/>
      <c r="O292" s="237"/>
      <c r="P292" s="237"/>
      <c r="Q292" s="237"/>
      <c r="R292" s="237"/>
      <c r="S292" s="237"/>
      <c r="T292" s="23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9" t="s">
        <v>260</v>
      </c>
      <c r="AU292" s="239" t="s">
        <v>78</v>
      </c>
      <c r="AV292" s="13" t="s">
        <v>76</v>
      </c>
      <c r="AW292" s="13" t="s">
        <v>31</v>
      </c>
      <c r="AX292" s="13" t="s">
        <v>69</v>
      </c>
      <c r="AY292" s="239" t="s">
        <v>252</v>
      </c>
    </row>
    <row r="293" spans="1:51" s="14" customFormat="1" ht="12">
      <c r="A293" s="14"/>
      <c r="B293" s="240"/>
      <c r="C293" s="241"/>
      <c r="D293" s="231" t="s">
        <v>260</v>
      </c>
      <c r="E293" s="242" t="s">
        <v>19</v>
      </c>
      <c r="F293" s="243" t="s">
        <v>544</v>
      </c>
      <c r="G293" s="241"/>
      <c r="H293" s="244">
        <v>10.36</v>
      </c>
      <c r="I293" s="245"/>
      <c r="J293" s="241"/>
      <c r="K293" s="241"/>
      <c r="L293" s="246"/>
      <c r="M293" s="247"/>
      <c r="N293" s="248"/>
      <c r="O293" s="248"/>
      <c r="P293" s="248"/>
      <c r="Q293" s="248"/>
      <c r="R293" s="248"/>
      <c r="S293" s="248"/>
      <c r="T293" s="249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0" t="s">
        <v>260</v>
      </c>
      <c r="AU293" s="250" t="s">
        <v>78</v>
      </c>
      <c r="AV293" s="14" t="s">
        <v>78</v>
      </c>
      <c r="AW293" s="14" t="s">
        <v>31</v>
      </c>
      <c r="AX293" s="14" t="s">
        <v>69</v>
      </c>
      <c r="AY293" s="250" t="s">
        <v>252</v>
      </c>
    </row>
    <row r="294" spans="1:51" s="13" customFormat="1" ht="12">
      <c r="A294" s="13"/>
      <c r="B294" s="229"/>
      <c r="C294" s="230"/>
      <c r="D294" s="231" t="s">
        <v>260</v>
      </c>
      <c r="E294" s="232" t="s">
        <v>19</v>
      </c>
      <c r="F294" s="233" t="s">
        <v>546</v>
      </c>
      <c r="G294" s="230"/>
      <c r="H294" s="232" t="s">
        <v>19</v>
      </c>
      <c r="I294" s="234"/>
      <c r="J294" s="230"/>
      <c r="K294" s="230"/>
      <c r="L294" s="235"/>
      <c r="M294" s="236"/>
      <c r="N294" s="237"/>
      <c r="O294" s="237"/>
      <c r="P294" s="237"/>
      <c r="Q294" s="237"/>
      <c r="R294" s="237"/>
      <c r="S294" s="237"/>
      <c r="T294" s="23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9" t="s">
        <v>260</v>
      </c>
      <c r="AU294" s="239" t="s">
        <v>78</v>
      </c>
      <c r="AV294" s="13" t="s">
        <v>76</v>
      </c>
      <c r="AW294" s="13" t="s">
        <v>31</v>
      </c>
      <c r="AX294" s="13" t="s">
        <v>69</v>
      </c>
      <c r="AY294" s="239" t="s">
        <v>252</v>
      </c>
    </row>
    <row r="295" spans="1:51" s="14" customFormat="1" ht="12">
      <c r="A295" s="14"/>
      <c r="B295" s="240"/>
      <c r="C295" s="241"/>
      <c r="D295" s="231" t="s">
        <v>260</v>
      </c>
      <c r="E295" s="242" t="s">
        <v>19</v>
      </c>
      <c r="F295" s="243" t="s">
        <v>547</v>
      </c>
      <c r="G295" s="241"/>
      <c r="H295" s="244">
        <v>24.796</v>
      </c>
      <c r="I295" s="245"/>
      <c r="J295" s="241"/>
      <c r="K295" s="241"/>
      <c r="L295" s="246"/>
      <c r="M295" s="247"/>
      <c r="N295" s="248"/>
      <c r="O295" s="248"/>
      <c r="P295" s="248"/>
      <c r="Q295" s="248"/>
      <c r="R295" s="248"/>
      <c r="S295" s="248"/>
      <c r="T295" s="249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0" t="s">
        <v>260</v>
      </c>
      <c r="AU295" s="250" t="s">
        <v>78</v>
      </c>
      <c r="AV295" s="14" t="s">
        <v>78</v>
      </c>
      <c r="AW295" s="14" t="s">
        <v>31</v>
      </c>
      <c r="AX295" s="14" t="s">
        <v>69</v>
      </c>
      <c r="AY295" s="250" t="s">
        <v>252</v>
      </c>
    </row>
    <row r="296" spans="1:51" s="13" customFormat="1" ht="12">
      <c r="A296" s="13"/>
      <c r="B296" s="229"/>
      <c r="C296" s="230"/>
      <c r="D296" s="231" t="s">
        <v>260</v>
      </c>
      <c r="E296" s="232" t="s">
        <v>19</v>
      </c>
      <c r="F296" s="233" t="s">
        <v>548</v>
      </c>
      <c r="G296" s="230"/>
      <c r="H296" s="232" t="s">
        <v>19</v>
      </c>
      <c r="I296" s="234"/>
      <c r="J296" s="230"/>
      <c r="K296" s="230"/>
      <c r="L296" s="235"/>
      <c r="M296" s="236"/>
      <c r="N296" s="237"/>
      <c r="O296" s="237"/>
      <c r="P296" s="237"/>
      <c r="Q296" s="237"/>
      <c r="R296" s="237"/>
      <c r="S296" s="237"/>
      <c r="T296" s="23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9" t="s">
        <v>260</v>
      </c>
      <c r="AU296" s="239" t="s">
        <v>78</v>
      </c>
      <c r="AV296" s="13" t="s">
        <v>76</v>
      </c>
      <c r="AW296" s="13" t="s">
        <v>31</v>
      </c>
      <c r="AX296" s="13" t="s">
        <v>69</v>
      </c>
      <c r="AY296" s="239" t="s">
        <v>252</v>
      </c>
    </row>
    <row r="297" spans="1:51" s="14" customFormat="1" ht="12">
      <c r="A297" s="14"/>
      <c r="B297" s="240"/>
      <c r="C297" s="241"/>
      <c r="D297" s="231" t="s">
        <v>260</v>
      </c>
      <c r="E297" s="242" t="s">
        <v>19</v>
      </c>
      <c r="F297" s="243" t="s">
        <v>549</v>
      </c>
      <c r="G297" s="241"/>
      <c r="H297" s="244">
        <v>5.702</v>
      </c>
      <c r="I297" s="245"/>
      <c r="J297" s="241"/>
      <c r="K297" s="241"/>
      <c r="L297" s="246"/>
      <c r="M297" s="247"/>
      <c r="N297" s="248"/>
      <c r="O297" s="248"/>
      <c r="P297" s="248"/>
      <c r="Q297" s="248"/>
      <c r="R297" s="248"/>
      <c r="S297" s="248"/>
      <c r="T297" s="249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0" t="s">
        <v>260</v>
      </c>
      <c r="AU297" s="250" t="s">
        <v>78</v>
      </c>
      <c r="AV297" s="14" t="s">
        <v>78</v>
      </c>
      <c r="AW297" s="14" t="s">
        <v>31</v>
      </c>
      <c r="AX297" s="14" t="s">
        <v>69</v>
      </c>
      <c r="AY297" s="250" t="s">
        <v>252</v>
      </c>
    </row>
    <row r="298" spans="1:51" s="13" customFormat="1" ht="12">
      <c r="A298" s="13"/>
      <c r="B298" s="229"/>
      <c r="C298" s="230"/>
      <c r="D298" s="231" t="s">
        <v>260</v>
      </c>
      <c r="E298" s="232" t="s">
        <v>19</v>
      </c>
      <c r="F298" s="233" t="s">
        <v>550</v>
      </c>
      <c r="G298" s="230"/>
      <c r="H298" s="232" t="s">
        <v>19</v>
      </c>
      <c r="I298" s="234"/>
      <c r="J298" s="230"/>
      <c r="K298" s="230"/>
      <c r="L298" s="235"/>
      <c r="M298" s="236"/>
      <c r="N298" s="237"/>
      <c r="O298" s="237"/>
      <c r="P298" s="237"/>
      <c r="Q298" s="237"/>
      <c r="R298" s="237"/>
      <c r="S298" s="237"/>
      <c r="T298" s="23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9" t="s">
        <v>260</v>
      </c>
      <c r="AU298" s="239" t="s">
        <v>78</v>
      </c>
      <c r="AV298" s="13" t="s">
        <v>76</v>
      </c>
      <c r="AW298" s="13" t="s">
        <v>31</v>
      </c>
      <c r="AX298" s="13" t="s">
        <v>69</v>
      </c>
      <c r="AY298" s="239" t="s">
        <v>252</v>
      </c>
    </row>
    <row r="299" spans="1:51" s="14" customFormat="1" ht="12">
      <c r="A299" s="14"/>
      <c r="B299" s="240"/>
      <c r="C299" s="241"/>
      <c r="D299" s="231" t="s">
        <v>260</v>
      </c>
      <c r="E299" s="242" t="s">
        <v>19</v>
      </c>
      <c r="F299" s="243" t="s">
        <v>551</v>
      </c>
      <c r="G299" s="241"/>
      <c r="H299" s="244">
        <v>2.634</v>
      </c>
      <c r="I299" s="245"/>
      <c r="J299" s="241"/>
      <c r="K299" s="241"/>
      <c r="L299" s="246"/>
      <c r="M299" s="247"/>
      <c r="N299" s="248"/>
      <c r="O299" s="248"/>
      <c r="P299" s="248"/>
      <c r="Q299" s="248"/>
      <c r="R299" s="248"/>
      <c r="S299" s="248"/>
      <c r="T299" s="249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0" t="s">
        <v>260</v>
      </c>
      <c r="AU299" s="250" t="s">
        <v>78</v>
      </c>
      <c r="AV299" s="14" t="s">
        <v>78</v>
      </c>
      <c r="AW299" s="14" t="s">
        <v>31</v>
      </c>
      <c r="AX299" s="14" t="s">
        <v>69</v>
      </c>
      <c r="AY299" s="250" t="s">
        <v>252</v>
      </c>
    </row>
    <row r="300" spans="1:51" s="13" customFormat="1" ht="12">
      <c r="A300" s="13"/>
      <c r="B300" s="229"/>
      <c r="C300" s="230"/>
      <c r="D300" s="231" t="s">
        <v>260</v>
      </c>
      <c r="E300" s="232" t="s">
        <v>19</v>
      </c>
      <c r="F300" s="233" t="s">
        <v>552</v>
      </c>
      <c r="G300" s="230"/>
      <c r="H300" s="232" t="s">
        <v>19</v>
      </c>
      <c r="I300" s="234"/>
      <c r="J300" s="230"/>
      <c r="K300" s="230"/>
      <c r="L300" s="235"/>
      <c r="M300" s="236"/>
      <c r="N300" s="237"/>
      <c r="O300" s="237"/>
      <c r="P300" s="237"/>
      <c r="Q300" s="237"/>
      <c r="R300" s="237"/>
      <c r="S300" s="237"/>
      <c r="T300" s="23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9" t="s">
        <v>260</v>
      </c>
      <c r="AU300" s="239" t="s">
        <v>78</v>
      </c>
      <c r="AV300" s="13" t="s">
        <v>76</v>
      </c>
      <c r="AW300" s="13" t="s">
        <v>31</v>
      </c>
      <c r="AX300" s="13" t="s">
        <v>69</v>
      </c>
      <c r="AY300" s="239" t="s">
        <v>252</v>
      </c>
    </row>
    <row r="301" spans="1:51" s="14" customFormat="1" ht="12">
      <c r="A301" s="14"/>
      <c r="B301" s="240"/>
      <c r="C301" s="241"/>
      <c r="D301" s="231" t="s">
        <v>260</v>
      </c>
      <c r="E301" s="242" t="s">
        <v>19</v>
      </c>
      <c r="F301" s="243" t="s">
        <v>553</v>
      </c>
      <c r="G301" s="241"/>
      <c r="H301" s="244">
        <v>3.619</v>
      </c>
      <c r="I301" s="245"/>
      <c r="J301" s="241"/>
      <c r="K301" s="241"/>
      <c r="L301" s="246"/>
      <c r="M301" s="247"/>
      <c r="N301" s="248"/>
      <c r="O301" s="248"/>
      <c r="P301" s="248"/>
      <c r="Q301" s="248"/>
      <c r="R301" s="248"/>
      <c r="S301" s="248"/>
      <c r="T301" s="249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0" t="s">
        <v>260</v>
      </c>
      <c r="AU301" s="250" t="s">
        <v>78</v>
      </c>
      <c r="AV301" s="14" t="s">
        <v>78</v>
      </c>
      <c r="AW301" s="14" t="s">
        <v>31</v>
      </c>
      <c r="AX301" s="14" t="s">
        <v>69</v>
      </c>
      <c r="AY301" s="250" t="s">
        <v>252</v>
      </c>
    </row>
    <row r="302" spans="1:51" s="13" customFormat="1" ht="12">
      <c r="A302" s="13"/>
      <c r="B302" s="229"/>
      <c r="C302" s="230"/>
      <c r="D302" s="231" t="s">
        <v>260</v>
      </c>
      <c r="E302" s="232" t="s">
        <v>19</v>
      </c>
      <c r="F302" s="233" t="s">
        <v>554</v>
      </c>
      <c r="G302" s="230"/>
      <c r="H302" s="232" t="s">
        <v>19</v>
      </c>
      <c r="I302" s="234"/>
      <c r="J302" s="230"/>
      <c r="K302" s="230"/>
      <c r="L302" s="235"/>
      <c r="M302" s="236"/>
      <c r="N302" s="237"/>
      <c r="O302" s="237"/>
      <c r="P302" s="237"/>
      <c r="Q302" s="237"/>
      <c r="R302" s="237"/>
      <c r="S302" s="237"/>
      <c r="T302" s="238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9" t="s">
        <v>260</v>
      </c>
      <c r="AU302" s="239" t="s">
        <v>78</v>
      </c>
      <c r="AV302" s="13" t="s">
        <v>76</v>
      </c>
      <c r="AW302" s="13" t="s">
        <v>31</v>
      </c>
      <c r="AX302" s="13" t="s">
        <v>69</v>
      </c>
      <c r="AY302" s="239" t="s">
        <v>252</v>
      </c>
    </row>
    <row r="303" spans="1:51" s="14" customFormat="1" ht="12">
      <c r="A303" s="14"/>
      <c r="B303" s="240"/>
      <c r="C303" s="241"/>
      <c r="D303" s="231" t="s">
        <v>260</v>
      </c>
      <c r="E303" s="242" t="s">
        <v>19</v>
      </c>
      <c r="F303" s="243" t="s">
        <v>555</v>
      </c>
      <c r="G303" s="241"/>
      <c r="H303" s="244">
        <v>0.96</v>
      </c>
      <c r="I303" s="245"/>
      <c r="J303" s="241"/>
      <c r="K303" s="241"/>
      <c r="L303" s="246"/>
      <c r="M303" s="247"/>
      <c r="N303" s="248"/>
      <c r="O303" s="248"/>
      <c r="P303" s="248"/>
      <c r="Q303" s="248"/>
      <c r="R303" s="248"/>
      <c r="S303" s="248"/>
      <c r="T303" s="249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0" t="s">
        <v>260</v>
      </c>
      <c r="AU303" s="250" t="s">
        <v>78</v>
      </c>
      <c r="AV303" s="14" t="s">
        <v>78</v>
      </c>
      <c r="AW303" s="14" t="s">
        <v>31</v>
      </c>
      <c r="AX303" s="14" t="s">
        <v>69</v>
      </c>
      <c r="AY303" s="250" t="s">
        <v>252</v>
      </c>
    </row>
    <row r="304" spans="1:51" s="13" customFormat="1" ht="12">
      <c r="A304" s="13"/>
      <c r="B304" s="229"/>
      <c r="C304" s="230"/>
      <c r="D304" s="231" t="s">
        <v>260</v>
      </c>
      <c r="E304" s="232" t="s">
        <v>19</v>
      </c>
      <c r="F304" s="233" t="s">
        <v>556</v>
      </c>
      <c r="G304" s="230"/>
      <c r="H304" s="232" t="s">
        <v>19</v>
      </c>
      <c r="I304" s="234"/>
      <c r="J304" s="230"/>
      <c r="K304" s="230"/>
      <c r="L304" s="235"/>
      <c r="M304" s="236"/>
      <c r="N304" s="237"/>
      <c r="O304" s="237"/>
      <c r="P304" s="237"/>
      <c r="Q304" s="237"/>
      <c r="R304" s="237"/>
      <c r="S304" s="237"/>
      <c r="T304" s="23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9" t="s">
        <v>260</v>
      </c>
      <c r="AU304" s="239" t="s">
        <v>78</v>
      </c>
      <c r="AV304" s="13" t="s">
        <v>76</v>
      </c>
      <c r="AW304" s="13" t="s">
        <v>31</v>
      </c>
      <c r="AX304" s="13" t="s">
        <v>69</v>
      </c>
      <c r="AY304" s="239" t="s">
        <v>252</v>
      </c>
    </row>
    <row r="305" spans="1:51" s="14" customFormat="1" ht="12">
      <c r="A305" s="14"/>
      <c r="B305" s="240"/>
      <c r="C305" s="241"/>
      <c r="D305" s="231" t="s">
        <v>260</v>
      </c>
      <c r="E305" s="242" t="s">
        <v>19</v>
      </c>
      <c r="F305" s="243" t="s">
        <v>555</v>
      </c>
      <c r="G305" s="241"/>
      <c r="H305" s="244">
        <v>0.96</v>
      </c>
      <c r="I305" s="245"/>
      <c r="J305" s="241"/>
      <c r="K305" s="241"/>
      <c r="L305" s="246"/>
      <c r="M305" s="247"/>
      <c r="N305" s="248"/>
      <c r="O305" s="248"/>
      <c r="P305" s="248"/>
      <c r="Q305" s="248"/>
      <c r="R305" s="248"/>
      <c r="S305" s="248"/>
      <c r="T305" s="249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0" t="s">
        <v>260</v>
      </c>
      <c r="AU305" s="250" t="s">
        <v>78</v>
      </c>
      <c r="AV305" s="14" t="s">
        <v>78</v>
      </c>
      <c r="AW305" s="14" t="s">
        <v>31</v>
      </c>
      <c r="AX305" s="14" t="s">
        <v>69</v>
      </c>
      <c r="AY305" s="250" t="s">
        <v>252</v>
      </c>
    </row>
    <row r="306" spans="1:51" s="14" customFormat="1" ht="12">
      <c r="A306" s="14"/>
      <c r="B306" s="240"/>
      <c r="C306" s="241"/>
      <c r="D306" s="231" t="s">
        <v>260</v>
      </c>
      <c r="E306" s="242" t="s">
        <v>19</v>
      </c>
      <c r="F306" s="243" t="s">
        <v>557</v>
      </c>
      <c r="G306" s="241"/>
      <c r="H306" s="244">
        <v>0</v>
      </c>
      <c r="I306" s="245"/>
      <c r="J306" s="241"/>
      <c r="K306" s="241"/>
      <c r="L306" s="246"/>
      <c r="M306" s="247"/>
      <c r="N306" s="248"/>
      <c r="O306" s="248"/>
      <c r="P306" s="248"/>
      <c r="Q306" s="248"/>
      <c r="R306" s="248"/>
      <c r="S306" s="248"/>
      <c r="T306" s="249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0" t="s">
        <v>260</v>
      </c>
      <c r="AU306" s="250" t="s">
        <v>78</v>
      </c>
      <c r="AV306" s="14" t="s">
        <v>78</v>
      </c>
      <c r="AW306" s="14" t="s">
        <v>31</v>
      </c>
      <c r="AX306" s="14" t="s">
        <v>69</v>
      </c>
      <c r="AY306" s="250" t="s">
        <v>252</v>
      </c>
    </row>
    <row r="307" spans="1:51" s="13" customFormat="1" ht="12">
      <c r="A307" s="13"/>
      <c r="B307" s="229"/>
      <c r="C307" s="230"/>
      <c r="D307" s="231" t="s">
        <v>260</v>
      </c>
      <c r="E307" s="232" t="s">
        <v>19</v>
      </c>
      <c r="F307" s="233" t="s">
        <v>558</v>
      </c>
      <c r="G307" s="230"/>
      <c r="H307" s="232" t="s">
        <v>19</v>
      </c>
      <c r="I307" s="234"/>
      <c r="J307" s="230"/>
      <c r="K307" s="230"/>
      <c r="L307" s="235"/>
      <c r="M307" s="236"/>
      <c r="N307" s="237"/>
      <c r="O307" s="237"/>
      <c r="P307" s="237"/>
      <c r="Q307" s="237"/>
      <c r="R307" s="237"/>
      <c r="S307" s="237"/>
      <c r="T307" s="23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9" t="s">
        <v>260</v>
      </c>
      <c r="AU307" s="239" t="s">
        <v>78</v>
      </c>
      <c r="AV307" s="13" t="s">
        <v>76</v>
      </c>
      <c r="AW307" s="13" t="s">
        <v>31</v>
      </c>
      <c r="AX307" s="13" t="s">
        <v>69</v>
      </c>
      <c r="AY307" s="239" t="s">
        <v>252</v>
      </c>
    </row>
    <row r="308" spans="1:51" s="14" customFormat="1" ht="12">
      <c r="A308" s="14"/>
      <c r="B308" s="240"/>
      <c r="C308" s="241"/>
      <c r="D308" s="231" t="s">
        <v>260</v>
      </c>
      <c r="E308" s="242" t="s">
        <v>19</v>
      </c>
      <c r="F308" s="243" t="s">
        <v>530</v>
      </c>
      <c r="G308" s="241"/>
      <c r="H308" s="244">
        <v>11.75</v>
      </c>
      <c r="I308" s="245"/>
      <c r="J308" s="241"/>
      <c r="K308" s="241"/>
      <c r="L308" s="246"/>
      <c r="M308" s="247"/>
      <c r="N308" s="248"/>
      <c r="O308" s="248"/>
      <c r="P308" s="248"/>
      <c r="Q308" s="248"/>
      <c r="R308" s="248"/>
      <c r="S308" s="248"/>
      <c r="T308" s="249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0" t="s">
        <v>260</v>
      </c>
      <c r="AU308" s="250" t="s">
        <v>78</v>
      </c>
      <c r="AV308" s="14" t="s">
        <v>78</v>
      </c>
      <c r="AW308" s="14" t="s">
        <v>31</v>
      </c>
      <c r="AX308" s="14" t="s">
        <v>69</v>
      </c>
      <c r="AY308" s="250" t="s">
        <v>252</v>
      </c>
    </row>
    <row r="309" spans="1:51" s="16" customFormat="1" ht="12">
      <c r="A309" s="16"/>
      <c r="B309" s="272"/>
      <c r="C309" s="273"/>
      <c r="D309" s="231" t="s">
        <v>260</v>
      </c>
      <c r="E309" s="274" t="s">
        <v>19</v>
      </c>
      <c r="F309" s="275" t="s">
        <v>533</v>
      </c>
      <c r="G309" s="273"/>
      <c r="H309" s="276">
        <v>118.30899999999998</v>
      </c>
      <c r="I309" s="277"/>
      <c r="J309" s="273"/>
      <c r="K309" s="273"/>
      <c r="L309" s="278"/>
      <c r="M309" s="279"/>
      <c r="N309" s="280"/>
      <c r="O309" s="280"/>
      <c r="P309" s="280"/>
      <c r="Q309" s="280"/>
      <c r="R309" s="280"/>
      <c r="S309" s="280"/>
      <c r="T309" s="281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T309" s="282" t="s">
        <v>260</v>
      </c>
      <c r="AU309" s="282" t="s">
        <v>78</v>
      </c>
      <c r="AV309" s="16" t="s">
        <v>85</v>
      </c>
      <c r="AW309" s="16" t="s">
        <v>31</v>
      </c>
      <c r="AX309" s="16" t="s">
        <v>69</v>
      </c>
      <c r="AY309" s="282" t="s">
        <v>252</v>
      </c>
    </row>
    <row r="310" spans="1:51" s="15" customFormat="1" ht="12">
      <c r="A310" s="15"/>
      <c r="B310" s="251"/>
      <c r="C310" s="252"/>
      <c r="D310" s="231" t="s">
        <v>260</v>
      </c>
      <c r="E310" s="253" t="s">
        <v>19</v>
      </c>
      <c r="F310" s="254" t="s">
        <v>265</v>
      </c>
      <c r="G310" s="252"/>
      <c r="H310" s="255">
        <v>217.399</v>
      </c>
      <c r="I310" s="256"/>
      <c r="J310" s="252"/>
      <c r="K310" s="252"/>
      <c r="L310" s="257"/>
      <c r="M310" s="258"/>
      <c r="N310" s="259"/>
      <c r="O310" s="259"/>
      <c r="P310" s="259"/>
      <c r="Q310" s="259"/>
      <c r="R310" s="259"/>
      <c r="S310" s="259"/>
      <c r="T310" s="260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61" t="s">
        <v>260</v>
      </c>
      <c r="AU310" s="261" t="s">
        <v>78</v>
      </c>
      <c r="AV310" s="15" t="s">
        <v>90</v>
      </c>
      <c r="AW310" s="15" t="s">
        <v>31</v>
      </c>
      <c r="AX310" s="15" t="s">
        <v>76</v>
      </c>
      <c r="AY310" s="261" t="s">
        <v>252</v>
      </c>
    </row>
    <row r="311" spans="1:65" s="2" customFormat="1" ht="24.15" customHeight="1">
      <c r="A311" s="40"/>
      <c r="B311" s="41"/>
      <c r="C311" s="216" t="s">
        <v>559</v>
      </c>
      <c r="D311" s="216" t="s">
        <v>254</v>
      </c>
      <c r="E311" s="217" t="s">
        <v>560</v>
      </c>
      <c r="F311" s="218" t="s">
        <v>561</v>
      </c>
      <c r="G311" s="219" t="s">
        <v>257</v>
      </c>
      <c r="H311" s="220">
        <v>39.397</v>
      </c>
      <c r="I311" s="221"/>
      <c r="J311" s="222">
        <f>ROUND(I311*H311,2)</f>
        <v>0</v>
      </c>
      <c r="K311" s="218" t="s">
        <v>258</v>
      </c>
      <c r="L311" s="46"/>
      <c r="M311" s="223" t="s">
        <v>19</v>
      </c>
      <c r="N311" s="224" t="s">
        <v>40</v>
      </c>
      <c r="O311" s="86"/>
      <c r="P311" s="225">
        <f>O311*H311</f>
        <v>0</v>
      </c>
      <c r="Q311" s="225">
        <v>2.45329</v>
      </c>
      <c r="R311" s="225">
        <f>Q311*H311</f>
        <v>96.65226613</v>
      </c>
      <c r="S311" s="225">
        <v>0</v>
      </c>
      <c r="T311" s="226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27" t="s">
        <v>90</v>
      </c>
      <c r="AT311" s="227" t="s">
        <v>254</v>
      </c>
      <c r="AU311" s="227" t="s">
        <v>78</v>
      </c>
      <c r="AY311" s="19" t="s">
        <v>252</v>
      </c>
      <c r="BE311" s="228">
        <f>IF(N311="základní",J311,0)</f>
        <v>0</v>
      </c>
      <c r="BF311" s="228">
        <f>IF(N311="snížená",J311,0)</f>
        <v>0</v>
      </c>
      <c r="BG311" s="228">
        <f>IF(N311="zákl. přenesená",J311,0)</f>
        <v>0</v>
      </c>
      <c r="BH311" s="228">
        <f>IF(N311="sníž. přenesená",J311,0)</f>
        <v>0</v>
      </c>
      <c r="BI311" s="228">
        <f>IF(N311="nulová",J311,0)</f>
        <v>0</v>
      </c>
      <c r="BJ311" s="19" t="s">
        <v>76</v>
      </c>
      <c r="BK311" s="228">
        <f>ROUND(I311*H311,2)</f>
        <v>0</v>
      </c>
      <c r="BL311" s="19" t="s">
        <v>90</v>
      </c>
      <c r="BM311" s="227" t="s">
        <v>562</v>
      </c>
    </row>
    <row r="312" spans="1:51" s="13" customFormat="1" ht="12">
      <c r="A312" s="13"/>
      <c r="B312" s="229"/>
      <c r="C312" s="230"/>
      <c r="D312" s="231" t="s">
        <v>260</v>
      </c>
      <c r="E312" s="232" t="s">
        <v>19</v>
      </c>
      <c r="F312" s="233" t="s">
        <v>494</v>
      </c>
      <c r="G312" s="230"/>
      <c r="H312" s="232" t="s">
        <v>19</v>
      </c>
      <c r="I312" s="234"/>
      <c r="J312" s="230"/>
      <c r="K312" s="230"/>
      <c r="L312" s="235"/>
      <c r="M312" s="236"/>
      <c r="N312" s="237"/>
      <c r="O312" s="237"/>
      <c r="P312" s="237"/>
      <c r="Q312" s="237"/>
      <c r="R312" s="237"/>
      <c r="S312" s="237"/>
      <c r="T312" s="238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9" t="s">
        <v>260</v>
      </c>
      <c r="AU312" s="239" t="s">
        <v>78</v>
      </c>
      <c r="AV312" s="13" t="s">
        <v>76</v>
      </c>
      <c r="AW312" s="13" t="s">
        <v>31</v>
      </c>
      <c r="AX312" s="13" t="s">
        <v>69</v>
      </c>
      <c r="AY312" s="239" t="s">
        <v>252</v>
      </c>
    </row>
    <row r="313" spans="1:51" s="13" customFormat="1" ht="12">
      <c r="A313" s="13"/>
      <c r="B313" s="229"/>
      <c r="C313" s="230"/>
      <c r="D313" s="231" t="s">
        <v>260</v>
      </c>
      <c r="E313" s="232" t="s">
        <v>19</v>
      </c>
      <c r="F313" s="233" t="s">
        <v>563</v>
      </c>
      <c r="G313" s="230"/>
      <c r="H313" s="232" t="s">
        <v>19</v>
      </c>
      <c r="I313" s="234"/>
      <c r="J313" s="230"/>
      <c r="K313" s="230"/>
      <c r="L313" s="235"/>
      <c r="M313" s="236"/>
      <c r="N313" s="237"/>
      <c r="O313" s="237"/>
      <c r="P313" s="237"/>
      <c r="Q313" s="237"/>
      <c r="R313" s="237"/>
      <c r="S313" s="237"/>
      <c r="T313" s="238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9" t="s">
        <v>260</v>
      </c>
      <c r="AU313" s="239" t="s">
        <v>78</v>
      </c>
      <c r="AV313" s="13" t="s">
        <v>76</v>
      </c>
      <c r="AW313" s="13" t="s">
        <v>31</v>
      </c>
      <c r="AX313" s="13" t="s">
        <v>69</v>
      </c>
      <c r="AY313" s="239" t="s">
        <v>252</v>
      </c>
    </row>
    <row r="314" spans="1:51" s="13" customFormat="1" ht="12">
      <c r="A314" s="13"/>
      <c r="B314" s="229"/>
      <c r="C314" s="230"/>
      <c r="D314" s="231" t="s">
        <v>260</v>
      </c>
      <c r="E314" s="232" t="s">
        <v>19</v>
      </c>
      <c r="F314" s="233" t="s">
        <v>503</v>
      </c>
      <c r="G314" s="230"/>
      <c r="H314" s="232" t="s">
        <v>19</v>
      </c>
      <c r="I314" s="234"/>
      <c r="J314" s="230"/>
      <c r="K314" s="230"/>
      <c r="L314" s="235"/>
      <c r="M314" s="236"/>
      <c r="N314" s="237"/>
      <c r="O314" s="237"/>
      <c r="P314" s="237"/>
      <c r="Q314" s="237"/>
      <c r="R314" s="237"/>
      <c r="S314" s="237"/>
      <c r="T314" s="238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9" t="s">
        <v>260</v>
      </c>
      <c r="AU314" s="239" t="s">
        <v>78</v>
      </c>
      <c r="AV314" s="13" t="s">
        <v>76</v>
      </c>
      <c r="AW314" s="13" t="s">
        <v>31</v>
      </c>
      <c r="AX314" s="13" t="s">
        <v>69</v>
      </c>
      <c r="AY314" s="239" t="s">
        <v>252</v>
      </c>
    </row>
    <row r="315" spans="1:51" s="13" customFormat="1" ht="12">
      <c r="A315" s="13"/>
      <c r="B315" s="229"/>
      <c r="C315" s="230"/>
      <c r="D315" s="231" t="s">
        <v>260</v>
      </c>
      <c r="E315" s="232" t="s">
        <v>19</v>
      </c>
      <c r="F315" s="233" t="s">
        <v>564</v>
      </c>
      <c r="G315" s="230"/>
      <c r="H315" s="232" t="s">
        <v>19</v>
      </c>
      <c r="I315" s="234"/>
      <c r="J315" s="230"/>
      <c r="K315" s="230"/>
      <c r="L315" s="235"/>
      <c r="M315" s="236"/>
      <c r="N315" s="237"/>
      <c r="O315" s="237"/>
      <c r="P315" s="237"/>
      <c r="Q315" s="237"/>
      <c r="R315" s="237"/>
      <c r="S315" s="237"/>
      <c r="T315" s="238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9" t="s">
        <v>260</v>
      </c>
      <c r="AU315" s="239" t="s">
        <v>78</v>
      </c>
      <c r="AV315" s="13" t="s">
        <v>76</v>
      </c>
      <c r="AW315" s="13" t="s">
        <v>31</v>
      </c>
      <c r="AX315" s="13" t="s">
        <v>69</v>
      </c>
      <c r="AY315" s="239" t="s">
        <v>252</v>
      </c>
    </row>
    <row r="316" spans="1:51" s="14" customFormat="1" ht="12">
      <c r="A316" s="14"/>
      <c r="B316" s="240"/>
      <c r="C316" s="241"/>
      <c r="D316" s="231" t="s">
        <v>260</v>
      </c>
      <c r="E316" s="242" t="s">
        <v>19</v>
      </c>
      <c r="F316" s="243" t="s">
        <v>565</v>
      </c>
      <c r="G316" s="241"/>
      <c r="H316" s="244">
        <v>4.77</v>
      </c>
      <c r="I316" s="245"/>
      <c r="J316" s="241"/>
      <c r="K316" s="241"/>
      <c r="L316" s="246"/>
      <c r="M316" s="247"/>
      <c r="N316" s="248"/>
      <c r="O316" s="248"/>
      <c r="P316" s="248"/>
      <c r="Q316" s="248"/>
      <c r="R316" s="248"/>
      <c r="S316" s="248"/>
      <c r="T316" s="249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0" t="s">
        <v>260</v>
      </c>
      <c r="AU316" s="250" t="s">
        <v>78</v>
      </c>
      <c r="AV316" s="14" t="s">
        <v>78</v>
      </c>
      <c r="AW316" s="14" t="s">
        <v>31</v>
      </c>
      <c r="AX316" s="14" t="s">
        <v>69</v>
      </c>
      <c r="AY316" s="250" t="s">
        <v>252</v>
      </c>
    </row>
    <row r="317" spans="1:51" s="14" customFormat="1" ht="12">
      <c r="A317" s="14"/>
      <c r="B317" s="240"/>
      <c r="C317" s="241"/>
      <c r="D317" s="231" t="s">
        <v>260</v>
      </c>
      <c r="E317" s="242" t="s">
        <v>19</v>
      </c>
      <c r="F317" s="243" t="s">
        <v>566</v>
      </c>
      <c r="G317" s="241"/>
      <c r="H317" s="244">
        <v>2.893</v>
      </c>
      <c r="I317" s="245"/>
      <c r="J317" s="241"/>
      <c r="K317" s="241"/>
      <c r="L317" s="246"/>
      <c r="M317" s="247"/>
      <c r="N317" s="248"/>
      <c r="O317" s="248"/>
      <c r="P317" s="248"/>
      <c r="Q317" s="248"/>
      <c r="R317" s="248"/>
      <c r="S317" s="248"/>
      <c r="T317" s="249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0" t="s">
        <v>260</v>
      </c>
      <c r="AU317" s="250" t="s">
        <v>78</v>
      </c>
      <c r="AV317" s="14" t="s">
        <v>78</v>
      </c>
      <c r="AW317" s="14" t="s">
        <v>31</v>
      </c>
      <c r="AX317" s="14" t="s">
        <v>69</v>
      </c>
      <c r="AY317" s="250" t="s">
        <v>252</v>
      </c>
    </row>
    <row r="318" spans="1:51" s="14" customFormat="1" ht="12">
      <c r="A318" s="14"/>
      <c r="B318" s="240"/>
      <c r="C318" s="241"/>
      <c r="D318" s="231" t="s">
        <v>260</v>
      </c>
      <c r="E318" s="242" t="s">
        <v>19</v>
      </c>
      <c r="F318" s="243" t="s">
        <v>567</v>
      </c>
      <c r="G318" s="241"/>
      <c r="H318" s="244">
        <v>8.835</v>
      </c>
      <c r="I318" s="245"/>
      <c r="J318" s="241"/>
      <c r="K318" s="241"/>
      <c r="L318" s="246"/>
      <c r="M318" s="247"/>
      <c r="N318" s="248"/>
      <c r="O318" s="248"/>
      <c r="P318" s="248"/>
      <c r="Q318" s="248"/>
      <c r="R318" s="248"/>
      <c r="S318" s="248"/>
      <c r="T318" s="249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0" t="s">
        <v>260</v>
      </c>
      <c r="AU318" s="250" t="s">
        <v>78</v>
      </c>
      <c r="AV318" s="14" t="s">
        <v>78</v>
      </c>
      <c r="AW318" s="14" t="s">
        <v>31</v>
      </c>
      <c r="AX318" s="14" t="s">
        <v>69</v>
      </c>
      <c r="AY318" s="250" t="s">
        <v>252</v>
      </c>
    </row>
    <row r="319" spans="1:51" s="14" customFormat="1" ht="12">
      <c r="A319" s="14"/>
      <c r="B319" s="240"/>
      <c r="C319" s="241"/>
      <c r="D319" s="231" t="s">
        <v>260</v>
      </c>
      <c r="E319" s="242" t="s">
        <v>19</v>
      </c>
      <c r="F319" s="243" t="s">
        <v>568</v>
      </c>
      <c r="G319" s="241"/>
      <c r="H319" s="244">
        <v>2.841</v>
      </c>
      <c r="I319" s="245"/>
      <c r="J319" s="241"/>
      <c r="K319" s="241"/>
      <c r="L319" s="246"/>
      <c r="M319" s="247"/>
      <c r="N319" s="248"/>
      <c r="O319" s="248"/>
      <c r="P319" s="248"/>
      <c r="Q319" s="248"/>
      <c r="R319" s="248"/>
      <c r="S319" s="248"/>
      <c r="T319" s="249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0" t="s">
        <v>260</v>
      </c>
      <c r="AU319" s="250" t="s">
        <v>78</v>
      </c>
      <c r="AV319" s="14" t="s">
        <v>78</v>
      </c>
      <c r="AW319" s="14" t="s">
        <v>31</v>
      </c>
      <c r="AX319" s="14" t="s">
        <v>69</v>
      </c>
      <c r="AY319" s="250" t="s">
        <v>252</v>
      </c>
    </row>
    <row r="320" spans="1:51" s="14" customFormat="1" ht="12">
      <c r="A320" s="14"/>
      <c r="B320" s="240"/>
      <c r="C320" s="241"/>
      <c r="D320" s="231" t="s">
        <v>260</v>
      </c>
      <c r="E320" s="242" t="s">
        <v>19</v>
      </c>
      <c r="F320" s="243" t="s">
        <v>569</v>
      </c>
      <c r="G320" s="241"/>
      <c r="H320" s="244">
        <v>0.811</v>
      </c>
      <c r="I320" s="245"/>
      <c r="J320" s="241"/>
      <c r="K320" s="241"/>
      <c r="L320" s="246"/>
      <c r="M320" s="247"/>
      <c r="N320" s="248"/>
      <c r="O320" s="248"/>
      <c r="P320" s="248"/>
      <c r="Q320" s="248"/>
      <c r="R320" s="248"/>
      <c r="S320" s="248"/>
      <c r="T320" s="249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0" t="s">
        <v>260</v>
      </c>
      <c r="AU320" s="250" t="s">
        <v>78</v>
      </c>
      <c r="AV320" s="14" t="s">
        <v>78</v>
      </c>
      <c r="AW320" s="14" t="s">
        <v>31</v>
      </c>
      <c r="AX320" s="14" t="s">
        <v>69</v>
      </c>
      <c r="AY320" s="250" t="s">
        <v>252</v>
      </c>
    </row>
    <row r="321" spans="1:51" s="16" customFormat="1" ht="12">
      <c r="A321" s="16"/>
      <c r="B321" s="272"/>
      <c r="C321" s="273"/>
      <c r="D321" s="231" t="s">
        <v>260</v>
      </c>
      <c r="E321" s="274" t="s">
        <v>19</v>
      </c>
      <c r="F321" s="275" t="s">
        <v>533</v>
      </c>
      <c r="G321" s="273"/>
      <c r="H321" s="276">
        <v>20.150000000000002</v>
      </c>
      <c r="I321" s="277"/>
      <c r="J321" s="273"/>
      <c r="K321" s="273"/>
      <c r="L321" s="278"/>
      <c r="M321" s="279"/>
      <c r="N321" s="280"/>
      <c r="O321" s="280"/>
      <c r="P321" s="280"/>
      <c r="Q321" s="280"/>
      <c r="R321" s="280"/>
      <c r="S321" s="280"/>
      <c r="T321" s="281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T321" s="282" t="s">
        <v>260</v>
      </c>
      <c r="AU321" s="282" t="s">
        <v>78</v>
      </c>
      <c r="AV321" s="16" t="s">
        <v>85</v>
      </c>
      <c r="AW321" s="16" t="s">
        <v>31</v>
      </c>
      <c r="AX321" s="16" t="s">
        <v>69</v>
      </c>
      <c r="AY321" s="282" t="s">
        <v>252</v>
      </c>
    </row>
    <row r="322" spans="1:51" s="13" customFormat="1" ht="12">
      <c r="A322" s="13"/>
      <c r="B322" s="229"/>
      <c r="C322" s="230"/>
      <c r="D322" s="231" t="s">
        <v>260</v>
      </c>
      <c r="E322" s="232" t="s">
        <v>19</v>
      </c>
      <c r="F322" s="233" t="s">
        <v>570</v>
      </c>
      <c r="G322" s="230"/>
      <c r="H322" s="232" t="s">
        <v>19</v>
      </c>
      <c r="I322" s="234"/>
      <c r="J322" s="230"/>
      <c r="K322" s="230"/>
      <c r="L322" s="235"/>
      <c r="M322" s="236"/>
      <c r="N322" s="237"/>
      <c r="O322" s="237"/>
      <c r="P322" s="237"/>
      <c r="Q322" s="237"/>
      <c r="R322" s="237"/>
      <c r="S322" s="237"/>
      <c r="T322" s="238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9" t="s">
        <v>260</v>
      </c>
      <c r="AU322" s="239" t="s">
        <v>78</v>
      </c>
      <c r="AV322" s="13" t="s">
        <v>76</v>
      </c>
      <c r="AW322" s="13" t="s">
        <v>31</v>
      </c>
      <c r="AX322" s="13" t="s">
        <v>69</v>
      </c>
      <c r="AY322" s="239" t="s">
        <v>252</v>
      </c>
    </row>
    <row r="323" spans="1:51" s="14" customFormat="1" ht="12">
      <c r="A323" s="14"/>
      <c r="B323" s="240"/>
      <c r="C323" s="241"/>
      <c r="D323" s="231" t="s">
        <v>260</v>
      </c>
      <c r="E323" s="242" t="s">
        <v>19</v>
      </c>
      <c r="F323" s="243" t="s">
        <v>571</v>
      </c>
      <c r="G323" s="241"/>
      <c r="H323" s="244">
        <v>8.955</v>
      </c>
      <c r="I323" s="245"/>
      <c r="J323" s="241"/>
      <c r="K323" s="241"/>
      <c r="L323" s="246"/>
      <c r="M323" s="247"/>
      <c r="N323" s="248"/>
      <c r="O323" s="248"/>
      <c r="P323" s="248"/>
      <c r="Q323" s="248"/>
      <c r="R323" s="248"/>
      <c r="S323" s="248"/>
      <c r="T323" s="249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0" t="s">
        <v>260</v>
      </c>
      <c r="AU323" s="250" t="s">
        <v>78</v>
      </c>
      <c r="AV323" s="14" t="s">
        <v>78</v>
      </c>
      <c r="AW323" s="14" t="s">
        <v>31</v>
      </c>
      <c r="AX323" s="14" t="s">
        <v>69</v>
      </c>
      <c r="AY323" s="250" t="s">
        <v>252</v>
      </c>
    </row>
    <row r="324" spans="1:51" s="14" customFormat="1" ht="12">
      <c r="A324" s="14"/>
      <c r="B324" s="240"/>
      <c r="C324" s="241"/>
      <c r="D324" s="231" t="s">
        <v>260</v>
      </c>
      <c r="E324" s="242" t="s">
        <v>19</v>
      </c>
      <c r="F324" s="243" t="s">
        <v>572</v>
      </c>
      <c r="G324" s="241"/>
      <c r="H324" s="244">
        <v>4.98</v>
      </c>
      <c r="I324" s="245"/>
      <c r="J324" s="241"/>
      <c r="K324" s="241"/>
      <c r="L324" s="246"/>
      <c r="M324" s="247"/>
      <c r="N324" s="248"/>
      <c r="O324" s="248"/>
      <c r="P324" s="248"/>
      <c r="Q324" s="248"/>
      <c r="R324" s="248"/>
      <c r="S324" s="248"/>
      <c r="T324" s="249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0" t="s">
        <v>260</v>
      </c>
      <c r="AU324" s="250" t="s">
        <v>78</v>
      </c>
      <c r="AV324" s="14" t="s">
        <v>78</v>
      </c>
      <c r="AW324" s="14" t="s">
        <v>31</v>
      </c>
      <c r="AX324" s="14" t="s">
        <v>69</v>
      </c>
      <c r="AY324" s="250" t="s">
        <v>252</v>
      </c>
    </row>
    <row r="325" spans="1:51" s="14" customFormat="1" ht="12">
      <c r="A325" s="14"/>
      <c r="B325" s="240"/>
      <c r="C325" s="241"/>
      <c r="D325" s="231" t="s">
        <v>260</v>
      </c>
      <c r="E325" s="242" t="s">
        <v>19</v>
      </c>
      <c r="F325" s="243" t="s">
        <v>573</v>
      </c>
      <c r="G325" s="241"/>
      <c r="H325" s="244">
        <v>5.312</v>
      </c>
      <c r="I325" s="245"/>
      <c r="J325" s="241"/>
      <c r="K325" s="241"/>
      <c r="L325" s="246"/>
      <c r="M325" s="247"/>
      <c r="N325" s="248"/>
      <c r="O325" s="248"/>
      <c r="P325" s="248"/>
      <c r="Q325" s="248"/>
      <c r="R325" s="248"/>
      <c r="S325" s="248"/>
      <c r="T325" s="249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0" t="s">
        <v>260</v>
      </c>
      <c r="AU325" s="250" t="s">
        <v>78</v>
      </c>
      <c r="AV325" s="14" t="s">
        <v>78</v>
      </c>
      <c r="AW325" s="14" t="s">
        <v>31</v>
      </c>
      <c r="AX325" s="14" t="s">
        <v>69</v>
      </c>
      <c r="AY325" s="250" t="s">
        <v>252</v>
      </c>
    </row>
    <row r="326" spans="1:51" s="16" customFormat="1" ht="12">
      <c r="A326" s="16"/>
      <c r="B326" s="272"/>
      <c r="C326" s="273"/>
      <c r="D326" s="231" t="s">
        <v>260</v>
      </c>
      <c r="E326" s="274" t="s">
        <v>19</v>
      </c>
      <c r="F326" s="275" t="s">
        <v>533</v>
      </c>
      <c r="G326" s="273"/>
      <c r="H326" s="276">
        <v>19.247</v>
      </c>
      <c r="I326" s="277"/>
      <c r="J326" s="273"/>
      <c r="K326" s="273"/>
      <c r="L326" s="278"/>
      <c r="M326" s="279"/>
      <c r="N326" s="280"/>
      <c r="O326" s="280"/>
      <c r="P326" s="280"/>
      <c r="Q326" s="280"/>
      <c r="R326" s="280"/>
      <c r="S326" s="280"/>
      <c r="T326" s="281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T326" s="282" t="s">
        <v>260</v>
      </c>
      <c r="AU326" s="282" t="s">
        <v>78</v>
      </c>
      <c r="AV326" s="16" t="s">
        <v>85</v>
      </c>
      <c r="AW326" s="16" t="s">
        <v>31</v>
      </c>
      <c r="AX326" s="16" t="s">
        <v>69</v>
      </c>
      <c r="AY326" s="282" t="s">
        <v>252</v>
      </c>
    </row>
    <row r="327" spans="1:51" s="15" customFormat="1" ht="12">
      <c r="A327" s="15"/>
      <c r="B327" s="251"/>
      <c r="C327" s="252"/>
      <c r="D327" s="231" t="s">
        <v>260</v>
      </c>
      <c r="E327" s="253" t="s">
        <v>19</v>
      </c>
      <c r="F327" s="254" t="s">
        <v>265</v>
      </c>
      <c r="G327" s="252"/>
      <c r="H327" s="255">
        <v>39.397000000000006</v>
      </c>
      <c r="I327" s="256"/>
      <c r="J327" s="252"/>
      <c r="K327" s="252"/>
      <c r="L327" s="257"/>
      <c r="M327" s="258"/>
      <c r="N327" s="259"/>
      <c r="O327" s="259"/>
      <c r="P327" s="259"/>
      <c r="Q327" s="259"/>
      <c r="R327" s="259"/>
      <c r="S327" s="259"/>
      <c r="T327" s="260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61" t="s">
        <v>260</v>
      </c>
      <c r="AU327" s="261" t="s">
        <v>78</v>
      </c>
      <c r="AV327" s="15" t="s">
        <v>90</v>
      </c>
      <c r="AW327" s="15" t="s">
        <v>31</v>
      </c>
      <c r="AX327" s="15" t="s">
        <v>76</v>
      </c>
      <c r="AY327" s="261" t="s">
        <v>252</v>
      </c>
    </row>
    <row r="328" spans="1:65" s="2" customFormat="1" ht="24.15" customHeight="1">
      <c r="A328" s="40"/>
      <c r="B328" s="41"/>
      <c r="C328" s="216" t="s">
        <v>574</v>
      </c>
      <c r="D328" s="216" t="s">
        <v>254</v>
      </c>
      <c r="E328" s="217" t="s">
        <v>575</v>
      </c>
      <c r="F328" s="218" t="s">
        <v>576</v>
      </c>
      <c r="G328" s="219" t="s">
        <v>300</v>
      </c>
      <c r="H328" s="220">
        <v>2127.491</v>
      </c>
      <c r="I328" s="221"/>
      <c r="J328" s="222">
        <f>ROUND(I328*H328,2)</f>
        <v>0</v>
      </c>
      <c r="K328" s="218" t="s">
        <v>258</v>
      </c>
      <c r="L328" s="46"/>
      <c r="M328" s="223" t="s">
        <v>19</v>
      </c>
      <c r="N328" s="224" t="s">
        <v>40</v>
      </c>
      <c r="O328" s="86"/>
      <c r="P328" s="225">
        <f>O328*H328</f>
        <v>0</v>
      </c>
      <c r="Q328" s="225">
        <v>0.00275</v>
      </c>
      <c r="R328" s="225">
        <f>Q328*H328</f>
        <v>5.850600249999999</v>
      </c>
      <c r="S328" s="225">
        <v>0</v>
      </c>
      <c r="T328" s="226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27" t="s">
        <v>90</v>
      </c>
      <c r="AT328" s="227" t="s">
        <v>254</v>
      </c>
      <c r="AU328" s="227" t="s">
        <v>78</v>
      </c>
      <c r="AY328" s="19" t="s">
        <v>252</v>
      </c>
      <c r="BE328" s="228">
        <f>IF(N328="základní",J328,0)</f>
        <v>0</v>
      </c>
      <c r="BF328" s="228">
        <f>IF(N328="snížená",J328,0)</f>
        <v>0</v>
      </c>
      <c r="BG328" s="228">
        <f>IF(N328="zákl. přenesená",J328,0)</f>
        <v>0</v>
      </c>
      <c r="BH328" s="228">
        <f>IF(N328="sníž. přenesená",J328,0)</f>
        <v>0</v>
      </c>
      <c r="BI328" s="228">
        <f>IF(N328="nulová",J328,0)</f>
        <v>0</v>
      </c>
      <c r="BJ328" s="19" t="s">
        <v>76</v>
      </c>
      <c r="BK328" s="228">
        <f>ROUND(I328*H328,2)</f>
        <v>0</v>
      </c>
      <c r="BL328" s="19" t="s">
        <v>90</v>
      </c>
      <c r="BM328" s="227" t="s">
        <v>577</v>
      </c>
    </row>
    <row r="329" spans="1:51" s="13" customFormat="1" ht="12">
      <c r="A329" s="13"/>
      <c r="B329" s="229"/>
      <c r="C329" s="230"/>
      <c r="D329" s="231" t="s">
        <v>260</v>
      </c>
      <c r="E329" s="232" t="s">
        <v>19</v>
      </c>
      <c r="F329" s="233" t="s">
        <v>496</v>
      </c>
      <c r="G329" s="230"/>
      <c r="H329" s="232" t="s">
        <v>19</v>
      </c>
      <c r="I329" s="234"/>
      <c r="J329" s="230"/>
      <c r="K329" s="230"/>
      <c r="L329" s="235"/>
      <c r="M329" s="236"/>
      <c r="N329" s="237"/>
      <c r="O329" s="237"/>
      <c r="P329" s="237"/>
      <c r="Q329" s="237"/>
      <c r="R329" s="237"/>
      <c r="S329" s="237"/>
      <c r="T329" s="238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9" t="s">
        <v>260</v>
      </c>
      <c r="AU329" s="239" t="s">
        <v>78</v>
      </c>
      <c r="AV329" s="13" t="s">
        <v>76</v>
      </c>
      <c r="AW329" s="13" t="s">
        <v>31</v>
      </c>
      <c r="AX329" s="13" t="s">
        <v>69</v>
      </c>
      <c r="AY329" s="239" t="s">
        <v>252</v>
      </c>
    </row>
    <row r="330" spans="1:51" s="14" customFormat="1" ht="12">
      <c r="A330" s="14"/>
      <c r="B330" s="240"/>
      <c r="C330" s="241"/>
      <c r="D330" s="231" t="s">
        <v>260</v>
      </c>
      <c r="E330" s="242" t="s">
        <v>19</v>
      </c>
      <c r="F330" s="243" t="s">
        <v>578</v>
      </c>
      <c r="G330" s="241"/>
      <c r="H330" s="244">
        <v>115.645</v>
      </c>
      <c r="I330" s="245"/>
      <c r="J330" s="241"/>
      <c r="K330" s="241"/>
      <c r="L330" s="246"/>
      <c r="M330" s="247"/>
      <c r="N330" s="248"/>
      <c r="O330" s="248"/>
      <c r="P330" s="248"/>
      <c r="Q330" s="248"/>
      <c r="R330" s="248"/>
      <c r="S330" s="248"/>
      <c r="T330" s="249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0" t="s">
        <v>260</v>
      </c>
      <c r="AU330" s="250" t="s">
        <v>78</v>
      </c>
      <c r="AV330" s="14" t="s">
        <v>78</v>
      </c>
      <c r="AW330" s="14" t="s">
        <v>31</v>
      </c>
      <c r="AX330" s="14" t="s">
        <v>69</v>
      </c>
      <c r="AY330" s="250" t="s">
        <v>252</v>
      </c>
    </row>
    <row r="331" spans="1:51" s="16" customFormat="1" ht="12">
      <c r="A331" s="16"/>
      <c r="B331" s="272"/>
      <c r="C331" s="273"/>
      <c r="D331" s="231" t="s">
        <v>260</v>
      </c>
      <c r="E331" s="274" t="s">
        <v>19</v>
      </c>
      <c r="F331" s="275" t="s">
        <v>533</v>
      </c>
      <c r="G331" s="273"/>
      <c r="H331" s="276">
        <v>115.645</v>
      </c>
      <c r="I331" s="277"/>
      <c r="J331" s="273"/>
      <c r="K331" s="273"/>
      <c r="L331" s="278"/>
      <c r="M331" s="279"/>
      <c r="N331" s="280"/>
      <c r="O331" s="280"/>
      <c r="P331" s="280"/>
      <c r="Q331" s="280"/>
      <c r="R331" s="280"/>
      <c r="S331" s="280"/>
      <c r="T331" s="281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T331" s="282" t="s">
        <v>260</v>
      </c>
      <c r="AU331" s="282" t="s">
        <v>78</v>
      </c>
      <c r="AV331" s="16" t="s">
        <v>85</v>
      </c>
      <c r="AW331" s="16" t="s">
        <v>31</v>
      </c>
      <c r="AX331" s="16" t="s">
        <v>69</v>
      </c>
      <c r="AY331" s="282" t="s">
        <v>252</v>
      </c>
    </row>
    <row r="332" spans="1:51" s="13" customFormat="1" ht="12">
      <c r="A332" s="13"/>
      <c r="B332" s="229"/>
      <c r="C332" s="230"/>
      <c r="D332" s="231" t="s">
        <v>260</v>
      </c>
      <c r="E332" s="232" t="s">
        <v>19</v>
      </c>
      <c r="F332" s="233" t="s">
        <v>503</v>
      </c>
      <c r="G332" s="230"/>
      <c r="H332" s="232" t="s">
        <v>19</v>
      </c>
      <c r="I332" s="234"/>
      <c r="J332" s="230"/>
      <c r="K332" s="230"/>
      <c r="L332" s="235"/>
      <c r="M332" s="236"/>
      <c r="N332" s="237"/>
      <c r="O332" s="237"/>
      <c r="P332" s="237"/>
      <c r="Q332" s="237"/>
      <c r="R332" s="237"/>
      <c r="S332" s="237"/>
      <c r="T332" s="238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9" t="s">
        <v>260</v>
      </c>
      <c r="AU332" s="239" t="s">
        <v>78</v>
      </c>
      <c r="AV332" s="13" t="s">
        <v>76</v>
      </c>
      <c r="AW332" s="13" t="s">
        <v>31</v>
      </c>
      <c r="AX332" s="13" t="s">
        <v>69</v>
      </c>
      <c r="AY332" s="239" t="s">
        <v>252</v>
      </c>
    </row>
    <row r="333" spans="1:51" s="14" customFormat="1" ht="12">
      <c r="A333" s="14"/>
      <c r="B333" s="240"/>
      <c r="C333" s="241"/>
      <c r="D333" s="231" t="s">
        <v>260</v>
      </c>
      <c r="E333" s="242" t="s">
        <v>19</v>
      </c>
      <c r="F333" s="243" t="s">
        <v>579</v>
      </c>
      <c r="G333" s="241"/>
      <c r="H333" s="244">
        <v>31.8</v>
      </c>
      <c r="I333" s="245"/>
      <c r="J333" s="241"/>
      <c r="K333" s="241"/>
      <c r="L333" s="246"/>
      <c r="M333" s="247"/>
      <c r="N333" s="248"/>
      <c r="O333" s="248"/>
      <c r="P333" s="248"/>
      <c r="Q333" s="248"/>
      <c r="R333" s="248"/>
      <c r="S333" s="248"/>
      <c r="T333" s="249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0" t="s">
        <v>260</v>
      </c>
      <c r="AU333" s="250" t="s">
        <v>78</v>
      </c>
      <c r="AV333" s="14" t="s">
        <v>78</v>
      </c>
      <c r="AW333" s="14" t="s">
        <v>31</v>
      </c>
      <c r="AX333" s="14" t="s">
        <v>69</v>
      </c>
      <c r="AY333" s="250" t="s">
        <v>252</v>
      </c>
    </row>
    <row r="334" spans="1:51" s="14" customFormat="1" ht="12">
      <c r="A334" s="14"/>
      <c r="B334" s="240"/>
      <c r="C334" s="241"/>
      <c r="D334" s="231" t="s">
        <v>260</v>
      </c>
      <c r="E334" s="242" t="s">
        <v>19</v>
      </c>
      <c r="F334" s="243" t="s">
        <v>580</v>
      </c>
      <c r="G334" s="241"/>
      <c r="H334" s="244">
        <v>19.288</v>
      </c>
      <c r="I334" s="245"/>
      <c r="J334" s="241"/>
      <c r="K334" s="241"/>
      <c r="L334" s="246"/>
      <c r="M334" s="247"/>
      <c r="N334" s="248"/>
      <c r="O334" s="248"/>
      <c r="P334" s="248"/>
      <c r="Q334" s="248"/>
      <c r="R334" s="248"/>
      <c r="S334" s="248"/>
      <c r="T334" s="249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0" t="s">
        <v>260</v>
      </c>
      <c r="AU334" s="250" t="s">
        <v>78</v>
      </c>
      <c r="AV334" s="14" t="s">
        <v>78</v>
      </c>
      <c r="AW334" s="14" t="s">
        <v>31</v>
      </c>
      <c r="AX334" s="14" t="s">
        <v>69</v>
      </c>
      <c r="AY334" s="250" t="s">
        <v>252</v>
      </c>
    </row>
    <row r="335" spans="1:51" s="14" customFormat="1" ht="12">
      <c r="A335" s="14"/>
      <c r="B335" s="240"/>
      <c r="C335" s="241"/>
      <c r="D335" s="231" t="s">
        <v>260</v>
      </c>
      <c r="E335" s="242" t="s">
        <v>19</v>
      </c>
      <c r="F335" s="243" t="s">
        <v>581</v>
      </c>
      <c r="G335" s="241"/>
      <c r="H335" s="244">
        <v>58.899</v>
      </c>
      <c r="I335" s="245"/>
      <c r="J335" s="241"/>
      <c r="K335" s="241"/>
      <c r="L335" s="246"/>
      <c r="M335" s="247"/>
      <c r="N335" s="248"/>
      <c r="O335" s="248"/>
      <c r="P335" s="248"/>
      <c r="Q335" s="248"/>
      <c r="R335" s="248"/>
      <c r="S335" s="248"/>
      <c r="T335" s="249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0" t="s">
        <v>260</v>
      </c>
      <c r="AU335" s="250" t="s">
        <v>78</v>
      </c>
      <c r="AV335" s="14" t="s">
        <v>78</v>
      </c>
      <c r="AW335" s="14" t="s">
        <v>31</v>
      </c>
      <c r="AX335" s="14" t="s">
        <v>69</v>
      </c>
      <c r="AY335" s="250" t="s">
        <v>252</v>
      </c>
    </row>
    <row r="336" spans="1:51" s="14" customFormat="1" ht="12">
      <c r="A336" s="14"/>
      <c r="B336" s="240"/>
      <c r="C336" s="241"/>
      <c r="D336" s="231" t="s">
        <v>260</v>
      </c>
      <c r="E336" s="242" t="s">
        <v>19</v>
      </c>
      <c r="F336" s="243" t="s">
        <v>582</v>
      </c>
      <c r="G336" s="241"/>
      <c r="H336" s="244">
        <v>18.943</v>
      </c>
      <c r="I336" s="245"/>
      <c r="J336" s="241"/>
      <c r="K336" s="241"/>
      <c r="L336" s="246"/>
      <c r="M336" s="247"/>
      <c r="N336" s="248"/>
      <c r="O336" s="248"/>
      <c r="P336" s="248"/>
      <c r="Q336" s="248"/>
      <c r="R336" s="248"/>
      <c r="S336" s="248"/>
      <c r="T336" s="249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0" t="s">
        <v>260</v>
      </c>
      <c r="AU336" s="250" t="s">
        <v>78</v>
      </c>
      <c r="AV336" s="14" t="s">
        <v>78</v>
      </c>
      <c r="AW336" s="14" t="s">
        <v>31</v>
      </c>
      <c r="AX336" s="14" t="s">
        <v>69</v>
      </c>
      <c r="AY336" s="250" t="s">
        <v>252</v>
      </c>
    </row>
    <row r="337" spans="1:51" s="14" customFormat="1" ht="12">
      <c r="A337" s="14"/>
      <c r="B337" s="240"/>
      <c r="C337" s="241"/>
      <c r="D337" s="231" t="s">
        <v>260</v>
      </c>
      <c r="E337" s="242" t="s">
        <v>19</v>
      </c>
      <c r="F337" s="243" t="s">
        <v>583</v>
      </c>
      <c r="G337" s="241"/>
      <c r="H337" s="244">
        <v>5.405</v>
      </c>
      <c r="I337" s="245"/>
      <c r="J337" s="241"/>
      <c r="K337" s="241"/>
      <c r="L337" s="246"/>
      <c r="M337" s="247"/>
      <c r="N337" s="248"/>
      <c r="O337" s="248"/>
      <c r="P337" s="248"/>
      <c r="Q337" s="248"/>
      <c r="R337" s="248"/>
      <c r="S337" s="248"/>
      <c r="T337" s="249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0" t="s">
        <v>260</v>
      </c>
      <c r="AU337" s="250" t="s">
        <v>78</v>
      </c>
      <c r="AV337" s="14" t="s">
        <v>78</v>
      </c>
      <c r="AW337" s="14" t="s">
        <v>31</v>
      </c>
      <c r="AX337" s="14" t="s">
        <v>69</v>
      </c>
      <c r="AY337" s="250" t="s">
        <v>252</v>
      </c>
    </row>
    <row r="338" spans="1:51" s="14" customFormat="1" ht="12">
      <c r="A338" s="14"/>
      <c r="B338" s="240"/>
      <c r="C338" s="241"/>
      <c r="D338" s="231" t="s">
        <v>260</v>
      </c>
      <c r="E338" s="242" t="s">
        <v>19</v>
      </c>
      <c r="F338" s="243" t="s">
        <v>584</v>
      </c>
      <c r="G338" s="241"/>
      <c r="H338" s="244">
        <v>59.7</v>
      </c>
      <c r="I338" s="245"/>
      <c r="J338" s="241"/>
      <c r="K338" s="241"/>
      <c r="L338" s="246"/>
      <c r="M338" s="247"/>
      <c r="N338" s="248"/>
      <c r="O338" s="248"/>
      <c r="P338" s="248"/>
      <c r="Q338" s="248"/>
      <c r="R338" s="248"/>
      <c r="S338" s="248"/>
      <c r="T338" s="249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0" t="s">
        <v>260</v>
      </c>
      <c r="AU338" s="250" t="s">
        <v>78</v>
      </c>
      <c r="AV338" s="14" t="s">
        <v>78</v>
      </c>
      <c r="AW338" s="14" t="s">
        <v>31</v>
      </c>
      <c r="AX338" s="14" t="s">
        <v>69</v>
      </c>
      <c r="AY338" s="250" t="s">
        <v>252</v>
      </c>
    </row>
    <row r="339" spans="1:51" s="14" customFormat="1" ht="12">
      <c r="A339" s="14"/>
      <c r="B339" s="240"/>
      <c r="C339" s="241"/>
      <c r="D339" s="231" t="s">
        <v>260</v>
      </c>
      <c r="E339" s="242" t="s">
        <v>19</v>
      </c>
      <c r="F339" s="243" t="s">
        <v>585</v>
      </c>
      <c r="G339" s="241"/>
      <c r="H339" s="244">
        <v>33.198</v>
      </c>
      <c r="I339" s="245"/>
      <c r="J339" s="241"/>
      <c r="K339" s="241"/>
      <c r="L339" s="246"/>
      <c r="M339" s="247"/>
      <c r="N339" s="248"/>
      <c r="O339" s="248"/>
      <c r="P339" s="248"/>
      <c r="Q339" s="248"/>
      <c r="R339" s="248"/>
      <c r="S339" s="248"/>
      <c r="T339" s="249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0" t="s">
        <v>260</v>
      </c>
      <c r="AU339" s="250" t="s">
        <v>78</v>
      </c>
      <c r="AV339" s="14" t="s">
        <v>78</v>
      </c>
      <c r="AW339" s="14" t="s">
        <v>31</v>
      </c>
      <c r="AX339" s="14" t="s">
        <v>69</v>
      </c>
      <c r="AY339" s="250" t="s">
        <v>252</v>
      </c>
    </row>
    <row r="340" spans="1:51" s="14" customFormat="1" ht="12">
      <c r="A340" s="14"/>
      <c r="B340" s="240"/>
      <c r="C340" s="241"/>
      <c r="D340" s="231" t="s">
        <v>260</v>
      </c>
      <c r="E340" s="242" t="s">
        <v>19</v>
      </c>
      <c r="F340" s="243" t="s">
        <v>586</v>
      </c>
      <c r="G340" s="241"/>
      <c r="H340" s="244">
        <v>35.416</v>
      </c>
      <c r="I340" s="245"/>
      <c r="J340" s="241"/>
      <c r="K340" s="241"/>
      <c r="L340" s="246"/>
      <c r="M340" s="247"/>
      <c r="N340" s="248"/>
      <c r="O340" s="248"/>
      <c r="P340" s="248"/>
      <c r="Q340" s="248"/>
      <c r="R340" s="248"/>
      <c r="S340" s="248"/>
      <c r="T340" s="249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0" t="s">
        <v>260</v>
      </c>
      <c r="AU340" s="250" t="s">
        <v>78</v>
      </c>
      <c r="AV340" s="14" t="s">
        <v>78</v>
      </c>
      <c r="AW340" s="14" t="s">
        <v>31</v>
      </c>
      <c r="AX340" s="14" t="s">
        <v>69</v>
      </c>
      <c r="AY340" s="250" t="s">
        <v>252</v>
      </c>
    </row>
    <row r="341" spans="1:51" s="16" customFormat="1" ht="12">
      <c r="A341" s="16"/>
      <c r="B341" s="272"/>
      <c r="C341" s="273"/>
      <c r="D341" s="231" t="s">
        <v>260</v>
      </c>
      <c r="E341" s="274" t="s">
        <v>19</v>
      </c>
      <c r="F341" s="275" t="s">
        <v>533</v>
      </c>
      <c r="G341" s="273"/>
      <c r="H341" s="276">
        <v>262.649</v>
      </c>
      <c r="I341" s="277"/>
      <c r="J341" s="273"/>
      <c r="K341" s="273"/>
      <c r="L341" s="278"/>
      <c r="M341" s="279"/>
      <c r="N341" s="280"/>
      <c r="O341" s="280"/>
      <c r="P341" s="280"/>
      <c r="Q341" s="280"/>
      <c r="R341" s="280"/>
      <c r="S341" s="280"/>
      <c r="T341" s="281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T341" s="282" t="s">
        <v>260</v>
      </c>
      <c r="AU341" s="282" t="s">
        <v>78</v>
      </c>
      <c r="AV341" s="16" t="s">
        <v>85</v>
      </c>
      <c r="AW341" s="16" t="s">
        <v>31</v>
      </c>
      <c r="AX341" s="16" t="s">
        <v>69</v>
      </c>
      <c r="AY341" s="282" t="s">
        <v>252</v>
      </c>
    </row>
    <row r="342" spans="1:51" s="13" customFormat="1" ht="12">
      <c r="A342" s="13"/>
      <c r="B342" s="229"/>
      <c r="C342" s="230"/>
      <c r="D342" s="231" t="s">
        <v>260</v>
      </c>
      <c r="E342" s="232" t="s">
        <v>19</v>
      </c>
      <c r="F342" s="233" t="s">
        <v>587</v>
      </c>
      <c r="G342" s="230"/>
      <c r="H342" s="232" t="s">
        <v>19</v>
      </c>
      <c r="I342" s="234"/>
      <c r="J342" s="230"/>
      <c r="K342" s="230"/>
      <c r="L342" s="235"/>
      <c r="M342" s="236"/>
      <c r="N342" s="237"/>
      <c r="O342" s="237"/>
      <c r="P342" s="237"/>
      <c r="Q342" s="237"/>
      <c r="R342" s="237"/>
      <c r="S342" s="237"/>
      <c r="T342" s="238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9" t="s">
        <v>260</v>
      </c>
      <c r="AU342" s="239" t="s">
        <v>78</v>
      </c>
      <c r="AV342" s="13" t="s">
        <v>76</v>
      </c>
      <c r="AW342" s="13" t="s">
        <v>31</v>
      </c>
      <c r="AX342" s="13" t="s">
        <v>69</v>
      </c>
      <c r="AY342" s="239" t="s">
        <v>252</v>
      </c>
    </row>
    <row r="343" spans="1:51" s="13" customFormat="1" ht="12">
      <c r="A343" s="13"/>
      <c r="B343" s="229"/>
      <c r="C343" s="230"/>
      <c r="D343" s="231" t="s">
        <v>260</v>
      </c>
      <c r="E343" s="232" t="s">
        <v>19</v>
      </c>
      <c r="F343" s="233" t="s">
        <v>503</v>
      </c>
      <c r="G343" s="230"/>
      <c r="H343" s="232" t="s">
        <v>19</v>
      </c>
      <c r="I343" s="234"/>
      <c r="J343" s="230"/>
      <c r="K343" s="230"/>
      <c r="L343" s="235"/>
      <c r="M343" s="236"/>
      <c r="N343" s="237"/>
      <c r="O343" s="237"/>
      <c r="P343" s="237"/>
      <c r="Q343" s="237"/>
      <c r="R343" s="237"/>
      <c r="S343" s="237"/>
      <c r="T343" s="238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9" t="s">
        <v>260</v>
      </c>
      <c r="AU343" s="239" t="s">
        <v>78</v>
      </c>
      <c r="AV343" s="13" t="s">
        <v>76</v>
      </c>
      <c r="AW343" s="13" t="s">
        <v>31</v>
      </c>
      <c r="AX343" s="13" t="s">
        <v>69</v>
      </c>
      <c r="AY343" s="239" t="s">
        <v>252</v>
      </c>
    </row>
    <row r="344" spans="1:51" s="13" customFormat="1" ht="12">
      <c r="A344" s="13"/>
      <c r="B344" s="229"/>
      <c r="C344" s="230"/>
      <c r="D344" s="231" t="s">
        <v>260</v>
      </c>
      <c r="E344" s="232" t="s">
        <v>19</v>
      </c>
      <c r="F344" s="233" t="s">
        <v>504</v>
      </c>
      <c r="G344" s="230"/>
      <c r="H344" s="232" t="s">
        <v>19</v>
      </c>
      <c r="I344" s="234"/>
      <c r="J344" s="230"/>
      <c r="K344" s="230"/>
      <c r="L344" s="235"/>
      <c r="M344" s="236"/>
      <c r="N344" s="237"/>
      <c r="O344" s="237"/>
      <c r="P344" s="237"/>
      <c r="Q344" s="237"/>
      <c r="R344" s="237"/>
      <c r="S344" s="237"/>
      <c r="T344" s="238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9" t="s">
        <v>260</v>
      </c>
      <c r="AU344" s="239" t="s">
        <v>78</v>
      </c>
      <c r="AV344" s="13" t="s">
        <v>76</v>
      </c>
      <c r="AW344" s="13" t="s">
        <v>31</v>
      </c>
      <c r="AX344" s="13" t="s">
        <v>69</v>
      </c>
      <c r="AY344" s="239" t="s">
        <v>252</v>
      </c>
    </row>
    <row r="345" spans="1:51" s="14" customFormat="1" ht="12">
      <c r="A345" s="14"/>
      <c r="B345" s="240"/>
      <c r="C345" s="241"/>
      <c r="D345" s="231" t="s">
        <v>260</v>
      </c>
      <c r="E345" s="242" t="s">
        <v>19</v>
      </c>
      <c r="F345" s="243" t="s">
        <v>588</v>
      </c>
      <c r="G345" s="241"/>
      <c r="H345" s="244">
        <v>92.932</v>
      </c>
      <c r="I345" s="245"/>
      <c r="J345" s="241"/>
      <c r="K345" s="241"/>
      <c r="L345" s="246"/>
      <c r="M345" s="247"/>
      <c r="N345" s="248"/>
      <c r="O345" s="248"/>
      <c r="P345" s="248"/>
      <c r="Q345" s="248"/>
      <c r="R345" s="248"/>
      <c r="S345" s="248"/>
      <c r="T345" s="249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0" t="s">
        <v>260</v>
      </c>
      <c r="AU345" s="250" t="s">
        <v>78</v>
      </c>
      <c r="AV345" s="14" t="s">
        <v>78</v>
      </c>
      <c r="AW345" s="14" t="s">
        <v>31</v>
      </c>
      <c r="AX345" s="14" t="s">
        <v>69</v>
      </c>
      <c r="AY345" s="250" t="s">
        <v>252</v>
      </c>
    </row>
    <row r="346" spans="1:51" s="14" customFormat="1" ht="12">
      <c r="A346" s="14"/>
      <c r="B346" s="240"/>
      <c r="C346" s="241"/>
      <c r="D346" s="231" t="s">
        <v>260</v>
      </c>
      <c r="E346" s="242" t="s">
        <v>19</v>
      </c>
      <c r="F346" s="243" t="s">
        <v>589</v>
      </c>
      <c r="G346" s="241"/>
      <c r="H346" s="244">
        <v>54.923</v>
      </c>
      <c r="I346" s="245"/>
      <c r="J346" s="241"/>
      <c r="K346" s="241"/>
      <c r="L346" s="246"/>
      <c r="M346" s="247"/>
      <c r="N346" s="248"/>
      <c r="O346" s="248"/>
      <c r="P346" s="248"/>
      <c r="Q346" s="248"/>
      <c r="R346" s="248"/>
      <c r="S346" s="248"/>
      <c r="T346" s="249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0" t="s">
        <v>260</v>
      </c>
      <c r="AU346" s="250" t="s">
        <v>78</v>
      </c>
      <c r="AV346" s="14" t="s">
        <v>78</v>
      </c>
      <c r="AW346" s="14" t="s">
        <v>31</v>
      </c>
      <c r="AX346" s="14" t="s">
        <v>69</v>
      </c>
      <c r="AY346" s="250" t="s">
        <v>252</v>
      </c>
    </row>
    <row r="347" spans="1:51" s="13" customFormat="1" ht="12">
      <c r="A347" s="13"/>
      <c r="B347" s="229"/>
      <c r="C347" s="230"/>
      <c r="D347" s="231" t="s">
        <v>260</v>
      </c>
      <c r="E347" s="232" t="s">
        <v>19</v>
      </c>
      <c r="F347" s="233" t="s">
        <v>507</v>
      </c>
      <c r="G347" s="230"/>
      <c r="H347" s="232" t="s">
        <v>19</v>
      </c>
      <c r="I347" s="234"/>
      <c r="J347" s="230"/>
      <c r="K347" s="230"/>
      <c r="L347" s="235"/>
      <c r="M347" s="236"/>
      <c r="N347" s="237"/>
      <c r="O347" s="237"/>
      <c r="P347" s="237"/>
      <c r="Q347" s="237"/>
      <c r="R347" s="237"/>
      <c r="S347" s="237"/>
      <c r="T347" s="238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9" t="s">
        <v>260</v>
      </c>
      <c r="AU347" s="239" t="s">
        <v>78</v>
      </c>
      <c r="AV347" s="13" t="s">
        <v>76</v>
      </c>
      <c r="AW347" s="13" t="s">
        <v>31</v>
      </c>
      <c r="AX347" s="13" t="s">
        <v>69</v>
      </c>
      <c r="AY347" s="239" t="s">
        <v>252</v>
      </c>
    </row>
    <row r="348" spans="1:51" s="14" customFormat="1" ht="12">
      <c r="A348" s="14"/>
      <c r="B348" s="240"/>
      <c r="C348" s="241"/>
      <c r="D348" s="231" t="s">
        <v>260</v>
      </c>
      <c r="E348" s="242" t="s">
        <v>19</v>
      </c>
      <c r="F348" s="243" t="s">
        <v>590</v>
      </c>
      <c r="G348" s="241"/>
      <c r="H348" s="244">
        <v>50.214</v>
      </c>
      <c r="I348" s="245"/>
      <c r="J348" s="241"/>
      <c r="K348" s="241"/>
      <c r="L348" s="246"/>
      <c r="M348" s="247"/>
      <c r="N348" s="248"/>
      <c r="O348" s="248"/>
      <c r="P348" s="248"/>
      <c r="Q348" s="248"/>
      <c r="R348" s="248"/>
      <c r="S348" s="248"/>
      <c r="T348" s="249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0" t="s">
        <v>260</v>
      </c>
      <c r="AU348" s="250" t="s">
        <v>78</v>
      </c>
      <c r="AV348" s="14" t="s">
        <v>78</v>
      </c>
      <c r="AW348" s="14" t="s">
        <v>31</v>
      </c>
      <c r="AX348" s="14" t="s">
        <v>69</v>
      </c>
      <c r="AY348" s="250" t="s">
        <v>252</v>
      </c>
    </row>
    <row r="349" spans="1:51" s="13" customFormat="1" ht="12">
      <c r="A349" s="13"/>
      <c r="B349" s="229"/>
      <c r="C349" s="230"/>
      <c r="D349" s="231" t="s">
        <v>260</v>
      </c>
      <c r="E349" s="232" t="s">
        <v>19</v>
      </c>
      <c r="F349" s="233" t="s">
        <v>509</v>
      </c>
      <c r="G349" s="230"/>
      <c r="H349" s="232" t="s">
        <v>19</v>
      </c>
      <c r="I349" s="234"/>
      <c r="J349" s="230"/>
      <c r="K349" s="230"/>
      <c r="L349" s="235"/>
      <c r="M349" s="236"/>
      <c r="N349" s="237"/>
      <c r="O349" s="237"/>
      <c r="P349" s="237"/>
      <c r="Q349" s="237"/>
      <c r="R349" s="237"/>
      <c r="S349" s="237"/>
      <c r="T349" s="238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9" t="s">
        <v>260</v>
      </c>
      <c r="AU349" s="239" t="s">
        <v>78</v>
      </c>
      <c r="AV349" s="13" t="s">
        <v>76</v>
      </c>
      <c r="AW349" s="13" t="s">
        <v>31</v>
      </c>
      <c r="AX349" s="13" t="s">
        <v>69</v>
      </c>
      <c r="AY349" s="239" t="s">
        <v>252</v>
      </c>
    </row>
    <row r="350" spans="1:51" s="14" customFormat="1" ht="12">
      <c r="A350" s="14"/>
      <c r="B350" s="240"/>
      <c r="C350" s="241"/>
      <c r="D350" s="231" t="s">
        <v>260</v>
      </c>
      <c r="E350" s="242" t="s">
        <v>19</v>
      </c>
      <c r="F350" s="243" t="s">
        <v>591</v>
      </c>
      <c r="G350" s="241"/>
      <c r="H350" s="244">
        <v>64.125</v>
      </c>
      <c r="I350" s="245"/>
      <c r="J350" s="241"/>
      <c r="K350" s="241"/>
      <c r="L350" s="246"/>
      <c r="M350" s="247"/>
      <c r="N350" s="248"/>
      <c r="O350" s="248"/>
      <c r="P350" s="248"/>
      <c r="Q350" s="248"/>
      <c r="R350" s="248"/>
      <c r="S350" s="248"/>
      <c r="T350" s="249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0" t="s">
        <v>260</v>
      </c>
      <c r="AU350" s="250" t="s">
        <v>78</v>
      </c>
      <c r="AV350" s="14" t="s">
        <v>78</v>
      </c>
      <c r="AW350" s="14" t="s">
        <v>31</v>
      </c>
      <c r="AX350" s="14" t="s">
        <v>69</v>
      </c>
      <c r="AY350" s="250" t="s">
        <v>252</v>
      </c>
    </row>
    <row r="351" spans="1:51" s="13" customFormat="1" ht="12">
      <c r="A351" s="13"/>
      <c r="B351" s="229"/>
      <c r="C351" s="230"/>
      <c r="D351" s="231" t="s">
        <v>260</v>
      </c>
      <c r="E351" s="232" t="s">
        <v>19</v>
      </c>
      <c r="F351" s="233" t="s">
        <v>511</v>
      </c>
      <c r="G351" s="230"/>
      <c r="H351" s="232" t="s">
        <v>19</v>
      </c>
      <c r="I351" s="234"/>
      <c r="J351" s="230"/>
      <c r="K351" s="230"/>
      <c r="L351" s="235"/>
      <c r="M351" s="236"/>
      <c r="N351" s="237"/>
      <c r="O351" s="237"/>
      <c r="P351" s="237"/>
      <c r="Q351" s="237"/>
      <c r="R351" s="237"/>
      <c r="S351" s="237"/>
      <c r="T351" s="238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9" t="s">
        <v>260</v>
      </c>
      <c r="AU351" s="239" t="s">
        <v>78</v>
      </c>
      <c r="AV351" s="13" t="s">
        <v>76</v>
      </c>
      <c r="AW351" s="13" t="s">
        <v>31</v>
      </c>
      <c r="AX351" s="13" t="s">
        <v>69</v>
      </c>
      <c r="AY351" s="239" t="s">
        <v>252</v>
      </c>
    </row>
    <row r="352" spans="1:51" s="14" customFormat="1" ht="12">
      <c r="A352" s="14"/>
      <c r="B352" s="240"/>
      <c r="C352" s="241"/>
      <c r="D352" s="231" t="s">
        <v>260</v>
      </c>
      <c r="E352" s="242" t="s">
        <v>19</v>
      </c>
      <c r="F352" s="243" t="s">
        <v>591</v>
      </c>
      <c r="G352" s="241"/>
      <c r="H352" s="244">
        <v>64.125</v>
      </c>
      <c r="I352" s="245"/>
      <c r="J352" s="241"/>
      <c r="K352" s="241"/>
      <c r="L352" s="246"/>
      <c r="M352" s="247"/>
      <c r="N352" s="248"/>
      <c r="O352" s="248"/>
      <c r="P352" s="248"/>
      <c r="Q352" s="248"/>
      <c r="R352" s="248"/>
      <c r="S352" s="248"/>
      <c r="T352" s="249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0" t="s">
        <v>260</v>
      </c>
      <c r="AU352" s="250" t="s">
        <v>78</v>
      </c>
      <c r="AV352" s="14" t="s">
        <v>78</v>
      </c>
      <c r="AW352" s="14" t="s">
        <v>31</v>
      </c>
      <c r="AX352" s="14" t="s">
        <v>69</v>
      </c>
      <c r="AY352" s="250" t="s">
        <v>252</v>
      </c>
    </row>
    <row r="353" spans="1:51" s="13" customFormat="1" ht="12">
      <c r="A353" s="13"/>
      <c r="B353" s="229"/>
      <c r="C353" s="230"/>
      <c r="D353" s="231" t="s">
        <v>260</v>
      </c>
      <c r="E353" s="232" t="s">
        <v>19</v>
      </c>
      <c r="F353" s="233" t="s">
        <v>512</v>
      </c>
      <c r="G353" s="230"/>
      <c r="H353" s="232" t="s">
        <v>19</v>
      </c>
      <c r="I353" s="234"/>
      <c r="J353" s="230"/>
      <c r="K353" s="230"/>
      <c r="L353" s="235"/>
      <c r="M353" s="236"/>
      <c r="N353" s="237"/>
      <c r="O353" s="237"/>
      <c r="P353" s="237"/>
      <c r="Q353" s="237"/>
      <c r="R353" s="237"/>
      <c r="S353" s="237"/>
      <c r="T353" s="238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9" t="s">
        <v>260</v>
      </c>
      <c r="AU353" s="239" t="s">
        <v>78</v>
      </c>
      <c r="AV353" s="13" t="s">
        <v>76</v>
      </c>
      <c r="AW353" s="13" t="s">
        <v>31</v>
      </c>
      <c r="AX353" s="13" t="s">
        <v>69</v>
      </c>
      <c r="AY353" s="239" t="s">
        <v>252</v>
      </c>
    </row>
    <row r="354" spans="1:51" s="14" customFormat="1" ht="12">
      <c r="A354" s="14"/>
      <c r="B354" s="240"/>
      <c r="C354" s="241"/>
      <c r="D354" s="231" t="s">
        <v>260</v>
      </c>
      <c r="E354" s="242" t="s">
        <v>19</v>
      </c>
      <c r="F354" s="243" t="s">
        <v>592</v>
      </c>
      <c r="G354" s="241"/>
      <c r="H354" s="244">
        <v>24.53</v>
      </c>
      <c r="I354" s="245"/>
      <c r="J354" s="241"/>
      <c r="K354" s="241"/>
      <c r="L354" s="246"/>
      <c r="M354" s="247"/>
      <c r="N354" s="248"/>
      <c r="O354" s="248"/>
      <c r="P354" s="248"/>
      <c r="Q354" s="248"/>
      <c r="R354" s="248"/>
      <c r="S354" s="248"/>
      <c r="T354" s="249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0" t="s">
        <v>260</v>
      </c>
      <c r="AU354" s="250" t="s">
        <v>78</v>
      </c>
      <c r="AV354" s="14" t="s">
        <v>78</v>
      </c>
      <c r="AW354" s="14" t="s">
        <v>31</v>
      </c>
      <c r="AX354" s="14" t="s">
        <v>69</v>
      </c>
      <c r="AY354" s="250" t="s">
        <v>252</v>
      </c>
    </row>
    <row r="355" spans="1:51" s="13" customFormat="1" ht="12">
      <c r="A355" s="13"/>
      <c r="B355" s="229"/>
      <c r="C355" s="230"/>
      <c r="D355" s="231" t="s">
        <v>260</v>
      </c>
      <c r="E355" s="232" t="s">
        <v>19</v>
      </c>
      <c r="F355" s="233" t="s">
        <v>514</v>
      </c>
      <c r="G355" s="230"/>
      <c r="H355" s="232" t="s">
        <v>19</v>
      </c>
      <c r="I355" s="234"/>
      <c r="J355" s="230"/>
      <c r="K355" s="230"/>
      <c r="L355" s="235"/>
      <c r="M355" s="236"/>
      <c r="N355" s="237"/>
      <c r="O355" s="237"/>
      <c r="P355" s="237"/>
      <c r="Q355" s="237"/>
      <c r="R355" s="237"/>
      <c r="S355" s="237"/>
      <c r="T355" s="238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9" t="s">
        <v>260</v>
      </c>
      <c r="AU355" s="239" t="s">
        <v>78</v>
      </c>
      <c r="AV355" s="13" t="s">
        <v>76</v>
      </c>
      <c r="AW355" s="13" t="s">
        <v>31</v>
      </c>
      <c r="AX355" s="13" t="s">
        <v>69</v>
      </c>
      <c r="AY355" s="239" t="s">
        <v>252</v>
      </c>
    </row>
    <row r="356" spans="1:51" s="14" customFormat="1" ht="12">
      <c r="A356" s="14"/>
      <c r="B356" s="240"/>
      <c r="C356" s="241"/>
      <c r="D356" s="231" t="s">
        <v>260</v>
      </c>
      <c r="E356" s="242" t="s">
        <v>19</v>
      </c>
      <c r="F356" s="243" t="s">
        <v>592</v>
      </c>
      <c r="G356" s="241"/>
      <c r="H356" s="244">
        <v>24.53</v>
      </c>
      <c r="I356" s="245"/>
      <c r="J356" s="241"/>
      <c r="K356" s="241"/>
      <c r="L356" s="246"/>
      <c r="M356" s="247"/>
      <c r="N356" s="248"/>
      <c r="O356" s="248"/>
      <c r="P356" s="248"/>
      <c r="Q356" s="248"/>
      <c r="R356" s="248"/>
      <c r="S356" s="248"/>
      <c r="T356" s="249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0" t="s">
        <v>260</v>
      </c>
      <c r="AU356" s="250" t="s">
        <v>78</v>
      </c>
      <c r="AV356" s="14" t="s">
        <v>78</v>
      </c>
      <c r="AW356" s="14" t="s">
        <v>31</v>
      </c>
      <c r="AX356" s="14" t="s">
        <v>69</v>
      </c>
      <c r="AY356" s="250" t="s">
        <v>252</v>
      </c>
    </row>
    <row r="357" spans="1:51" s="13" customFormat="1" ht="12">
      <c r="A357" s="13"/>
      <c r="B357" s="229"/>
      <c r="C357" s="230"/>
      <c r="D357" s="231" t="s">
        <v>260</v>
      </c>
      <c r="E357" s="232" t="s">
        <v>19</v>
      </c>
      <c r="F357" s="233" t="s">
        <v>515</v>
      </c>
      <c r="G357" s="230"/>
      <c r="H357" s="232" t="s">
        <v>19</v>
      </c>
      <c r="I357" s="234"/>
      <c r="J357" s="230"/>
      <c r="K357" s="230"/>
      <c r="L357" s="235"/>
      <c r="M357" s="236"/>
      <c r="N357" s="237"/>
      <c r="O357" s="237"/>
      <c r="P357" s="237"/>
      <c r="Q357" s="237"/>
      <c r="R357" s="237"/>
      <c r="S357" s="237"/>
      <c r="T357" s="238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9" t="s">
        <v>260</v>
      </c>
      <c r="AU357" s="239" t="s">
        <v>78</v>
      </c>
      <c r="AV357" s="13" t="s">
        <v>76</v>
      </c>
      <c r="AW357" s="13" t="s">
        <v>31</v>
      </c>
      <c r="AX357" s="13" t="s">
        <v>69</v>
      </c>
      <c r="AY357" s="239" t="s">
        <v>252</v>
      </c>
    </row>
    <row r="358" spans="1:51" s="14" customFormat="1" ht="12">
      <c r="A358" s="14"/>
      <c r="B358" s="240"/>
      <c r="C358" s="241"/>
      <c r="D358" s="231" t="s">
        <v>260</v>
      </c>
      <c r="E358" s="242" t="s">
        <v>19</v>
      </c>
      <c r="F358" s="243" t="s">
        <v>593</v>
      </c>
      <c r="G358" s="241"/>
      <c r="H358" s="244">
        <v>203.531</v>
      </c>
      <c r="I358" s="245"/>
      <c r="J358" s="241"/>
      <c r="K358" s="241"/>
      <c r="L358" s="246"/>
      <c r="M358" s="247"/>
      <c r="N358" s="248"/>
      <c r="O358" s="248"/>
      <c r="P358" s="248"/>
      <c r="Q358" s="248"/>
      <c r="R358" s="248"/>
      <c r="S358" s="248"/>
      <c r="T358" s="249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0" t="s">
        <v>260</v>
      </c>
      <c r="AU358" s="250" t="s">
        <v>78</v>
      </c>
      <c r="AV358" s="14" t="s">
        <v>78</v>
      </c>
      <c r="AW358" s="14" t="s">
        <v>31</v>
      </c>
      <c r="AX358" s="14" t="s">
        <v>69</v>
      </c>
      <c r="AY358" s="250" t="s">
        <v>252</v>
      </c>
    </row>
    <row r="359" spans="1:51" s="13" customFormat="1" ht="12">
      <c r="A359" s="13"/>
      <c r="B359" s="229"/>
      <c r="C359" s="230"/>
      <c r="D359" s="231" t="s">
        <v>260</v>
      </c>
      <c r="E359" s="232" t="s">
        <v>19</v>
      </c>
      <c r="F359" s="233" t="s">
        <v>517</v>
      </c>
      <c r="G359" s="230"/>
      <c r="H359" s="232" t="s">
        <v>19</v>
      </c>
      <c r="I359" s="234"/>
      <c r="J359" s="230"/>
      <c r="K359" s="230"/>
      <c r="L359" s="235"/>
      <c r="M359" s="236"/>
      <c r="N359" s="237"/>
      <c r="O359" s="237"/>
      <c r="P359" s="237"/>
      <c r="Q359" s="237"/>
      <c r="R359" s="237"/>
      <c r="S359" s="237"/>
      <c r="T359" s="238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9" t="s">
        <v>260</v>
      </c>
      <c r="AU359" s="239" t="s">
        <v>78</v>
      </c>
      <c r="AV359" s="13" t="s">
        <v>76</v>
      </c>
      <c r="AW359" s="13" t="s">
        <v>31</v>
      </c>
      <c r="AX359" s="13" t="s">
        <v>69</v>
      </c>
      <c r="AY359" s="239" t="s">
        <v>252</v>
      </c>
    </row>
    <row r="360" spans="1:51" s="14" customFormat="1" ht="12">
      <c r="A360" s="14"/>
      <c r="B360" s="240"/>
      <c r="C360" s="241"/>
      <c r="D360" s="231" t="s">
        <v>260</v>
      </c>
      <c r="E360" s="242" t="s">
        <v>19</v>
      </c>
      <c r="F360" s="243" t="s">
        <v>594</v>
      </c>
      <c r="G360" s="241"/>
      <c r="H360" s="244">
        <v>33.184</v>
      </c>
      <c r="I360" s="245"/>
      <c r="J360" s="241"/>
      <c r="K360" s="241"/>
      <c r="L360" s="246"/>
      <c r="M360" s="247"/>
      <c r="N360" s="248"/>
      <c r="O360" s="248"/>
      <c r="P360" s="248"/>
      <c r="Q360" s="248"/>
      <c r="R360" s="248"/>
      <c r="S360" s="248"/>
      <c r="T360" s="249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0" t="s">
        <v>260</v>
      </c>
      <c r="AU360" s="250" t="s">
        <v>78</v>
      </c>
      <c r="AV360" s="14" t="s">
        <v>78</v>
      </c>
      <c r="AW360" s="14" t="s">
        <v>31</v>
      </c>
      <c r="AX360" s="14" t="s">
        <v>69</v>
      </c>
      <c r="AY360" s="250" t="s">
        <v>252</v>
      </c>
    </row>
    <row r="361" spans="1:51" s="13" customFormat="1" ht="12">
      <c r="A361" s="13"/>
      <c r="B361" s="229"/>
      <c r="C361" s="230"/>
      <c r="D361" s="231" t="s">
        <v>260</v>
      </c>
      <c r="E361" s="232" t="s">
        <v>19</v>
      </c>
      <c r="F361" s="233" t="s">
        <v>519</v>
      </c>
      <c r="G361" s="230"/>
      <c r="H361" s="232" t="s">
        <v>19</v>
      </c>
      <c r="I361" s="234"/>
      <c r="J361" s="230"/>
      <c r="K361" s="230"/>
      <c r="L361" s="235"/>
      <c r="M361" s="236"/>
      <c r="N361" s="237"/>
      <c r="O361" s="237"/>
      <c r="P361" s="237"/>
      <c r="Q361" s="237"/>
      <c r="R361" s="237"/>
      <c r="S361" s="237"/>
      <c r="T361" s="238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9" t="s">
        <v>260</v>
      </c>
      <c r="AU361" s="239" t="s">
        <v>78</v>
      </c>
      <c r="AV361" s="13" t="s">
        <v>76</v>
      </c>
      <c r="AW361" s="13" t="s">
        <v>31</v>
      </c>
      <c r="AX361" s="13" t="s">
        <v>69</v>
      </c>
      <c r="AY361" s="239" t="s">
        <v>252</v>
      </c>
    </row>
    <row r="362" spans="1:51" s="14" customFormat="1" ht="12">
      <c r="A362" s="14"/>
      <c r="B362" s="240"/>
      <c r="C362" s="241"/>
      <c r="D362" s="231" t="s">
        <v>260</v>
      </c>
      <c r="E362" s="242" t="s">
        <v>19</v>
      </c>
      <c r="F362" s="243" t="s">
        <v>595</v>
      </c>
      <c r="G362" s="241"/>
      <c r="H362" s="244">
        <v>15.012</v>
      </c>
      <c r="I362" s="245"/>
      <c r="J362" s="241"/>
      <c r="K362" s="241"/>
      <c r="L362" s="246"/>
      <c r="M362" s="247"/>
      <c r="N362" s="248"/>
      <c r="O362" s="248"/>
      <c r="P362" s="248"/>
      <c r="Q362" s="248"/>
      <c r="R362" s="248"/>
      <c r="S362" s="248"/>
      <c r="T362" s="249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0" t="s">
        <v>260</v>
      </c>
      <c r="AU362" s="250" t="s">
        <v>78</v>
      </c>
      <c r="AV362" s="14" t="s">
        <v>78</v>
      </c>
      <c r="AW362" s="14" t="s">
        <v>31</v>
      </c>
      <c r="AX362" s="14" t="s">
        <v>69</v>
      </c>
      <c r="AY362" s="250" t="s">
        <v>252</v>
      </c>
    </row>
    <row r="363" spans="1:51" s="13" customFormat="1" ht="12">
      <c r="A363" s="13"/>
      <c r="B363" s="229"/>
      <c r="C363" s="230"/>
      <c r="D363" s="231" t="s">
        <v>260</v>
      </c>
      <c r="E363" s="232" t="s">
        <v>19</v>
      </c>
      <c r="F363" s="233" t="s">
        <v>521</v>
      </c>
      <c r="G363" s="230"/>
      <c r="H363" s="232" t="s">
        <v>19</v>
      </c>
      <c r="I363" s="234"/>
      <c r="J363" s="230"/>
      <c r="K363" s="230"/>
      <c r="L363" s="235"/>
      <c r="M363" s="236"/>
      <c r="N363" s="237"/>
      <c r="O363" s="237"/>
      <c r="P363" s="237"/>
      <c r="Q363" s="237"/>
      <c r="R363" s="237"/>
      <c r="S363" s="237"/>
      <c r="T363" s="238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9" t="s">
        <v>260</v>
      </c>
      <c r="AU363" s="239" t="s">
        <v>78</v>
      </c>
      <c r="AV363" s="13" t="s">
        <v>76</v>
      </c>
      <c r="AW363" s="13" t="s">
        <v>31</v>
      </c>
      <c r="AX363" s="13" t="s">
        <v>69</v>
      </c>
      <c r="AY363" s="239" t="s">
        <v>252</v>
      </c>
    </row>
    <row r="364" spans="1:51" s="14" customFormat="1" ht="12">
      <c r="A364" s="14"/>
      <c r="B364" s="240"/>
      <c r="C364" s="241"/>
      <c r="D364" s="231" t="s">
        <v>260</v>
      </c>
      <c r="E364" s="242" t="s">
        <v>19</v>
      </c>
      <c r="F364" s="243" t="s">
        <v>596</v>
      </c>
      <c r="G364" s="241"/>
      <c r="H364" s="244">
        <v>24.586</v>
      </c>
      <c r="I364" s="245"/>
      <c r="J364" s="241"/>
      <c r="K364" s="241"/>
      <c r="L364" s="246"/>
      <c r="M364" s="247"/>
      <c r="N364" s="248"/>
      <c r="O364" s="248"/>
      <c r="P364" s="248"/>
      <c r="Q364" s="248"/>
      <c r="R364" s="248"/>
      <c r="S364" s="248"/>
      <c r="T364" s="249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0" t="s">
        <v>260</v>
      </c>
      <c r="AU364" s="250" t="s">
        <v>78</v>
      </c>
      <c r="AV364" s="14" t="s">
        <v>78</v>
      </c>
      <c r="AW364" s="14" t="s">
        <v>31</v>
      </c>
      <c r="AX364" s="14" t="s">
        <v>69</v>
      </c>
      <c r="AY364" s="250" t="s">
        <v>252</v>
      </c>
    </row>
    <row r="365" spans="1:51" s="13" customFormat="1" ht="12">
      <c r="A365" s="13"/>
      <c r="B365" s="229"/>
      <c r="C365" s="230"/>
      <c r="D365" s="231" t="s">
        <v>260</v>
      </c>
      <c r="E365" s="232" t="s">
        <v>19</v>
      </c>
      <c r="F365" s="233" t="s">
        <v>523</v>
      </c>
      <c r="G365" s="230"/>
      <c r="H365" s="232" t="s">
        <v>19</v>
      </c>
      <c r="I365" s="234"/>
      <c r="J365" s="230"/>
      <c r="K365" s="230"/>
      <c r="L365" s="235"/>
      <c r="M365" s="236"/>
      <c r="N365" s="237"/>
      <c r="O365" s="237"/>
      <c r="P365" s="237"/>
      <c r="Q365" s="237"/>
      <c r="R365" s="237"/>
      <c r="S365" s="237"/>
      <c r="T365" s="238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9" t="s">
        <v>260</v>
      </c>
      <c r="AU365" s="239" t="s">
        <v>78</v>
      </c>
      <c r="AV365" s="13" t="s">
        <v>76</v>
      </c>
      <c r="AW365" s="13" t="s">
        <v>31</v>
      </c>
      <c r="AX365" s="13" t="s">
        <v>69</v>
      </c>
      <c r="AY365" s="239" t="s">
        <v>252</v>
      </c>
    </row>
    <row r="366" spans="1:51" s="14" customFormat="1" ht="12">
      <c r="A366" s="14"/>
      <c r="B366" s="240"/>
      <c r="C366" s="241"/>
      <c r="D366" s="231" t="s">
        <v>260</v>
      </c>
      <c r="E366" s="242" t="s">
        <v>19</v>
      </c>
      <c r="F366" s="243" t="s">
        <v>597</v>
      </c>
      <c r="G366" s="241"/>
      <c r="H366" s="244">
        <v>9.109</v>
      </c>
      <c r="I366" s="245"/>
      <c r="J366" s="241"/>
      <c r="K366" s="241"/>
      <c r="L366" s="246"/>
      <c r="M366" s="247"/>
      <c r="N366" s="248"/>
      <c r="O366" s="248"/>
      <c r="P366" s="248"/>
      <c r="Q366" s="248"/>
      <c r="R366" s="248"/>
      <c r="S366" s="248"/>
      <c r="T366" s="249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0" t="s">
        <v>260</v>
      </c>
      <c r="AU366" s="250" t="s">
        <v>78</v>
      </c>
      <c r="AV366" s="14" t="s">
        <v>78</v>
      </c>
      <c r="AW366" s="14" t="s">
        <v>31</v>
      </c>
      <c r="AX366" s="14" t="s">
        <v>69</v>
      </c>
      <c r="AY366" s="250" t="s">
        <v>252</v>
      </c>
    </row>
    <row r="367" spans="1:51" s="13" customFormat="1" ht="12">
      <c r="A367" s="13"/>
      <c r="B367" s="229"/>
      <c r="C367" s="230"/>
      <c r="D367" s="231" t="s">
        <v>260</v>
      </c>
      <c r="E367" s="232" t="s">
        <v>19</v>
      </c>
      <c r="F367" s="233" t="s">
        <v>525</v>
      </c>
      <c r="G367" s="230"/>
      <c r="H367" s="232" t="s">
        <v>19</v>
      </c>
      <c r="I367" s="234"/>
      <c r="J367" s="230"/>
      <c r="K367" s="230"/>
      <c r="L367" s="235"/>
      <c r="M367" s="236"/>
      <c r="N367" s="237"/>
      <c r="O367" s="237"/>
      <c r="P367" s="237"/>
      <c r="Q367" s="237"/>
      <c r="R367" s="237"/>
      <c r="S367" s="237"/>
      <c r="T367" s="238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9" t="s">
        <v>260</v>
      </c>
      <c r="AU367" s="239" t="s">
        <v>78</v>
      </c>
      <c r="AV367" s="13" t="s">
        <v>76</v>
      </c>
      <c r="AW367" s="13" t="s">
        <v>31</v>
      </c>
      <c r="AX367" s="13" t="s">
        <v>69</v>
      </c>
      <c r="AY367" s="239" t="s">
        <v>252</v>
      </c>
    </row>
    <row r="368" spans="1:51" s="14" customFormat="1" ht="12">
      <c r="A368" s="14"/>
      <c r="B368" s="240"/>
      <c r="C368" s="241"/>
      <c r="D368" s="231" t="s">
        <v>260</v>
      </c>
      <c r="E368" s="242" t="s">
        <v>19</v>
      </c>
      <c r="F368" s="243" t="s">
        <v>598</v>
      </c>
      <c r="G368" s="241"/>
      <c r="H368" s="244">
        <v>12.43</v>
      </c>
      <c r="I368" s="245"/>
      <c r="J368" s="241"/>
      <c r="K368" s="241"/>
      <c r="L368" s="246"/>
      <c r="M368" s="247"/>
      <c r="N368" s="248"/>
      <c r="O368" s="248"/>
      <c r="P368" s="248"/>
      <c r="Q368" s="248"/>
      <c r="R368" s="248"/>
      <c r="S368" s="248"/>
      <c r="T368" s="249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0" t="s">
        <v>260</v>
      </c>
      <c r="AU368" s="250" t="s">
        <v>78</v>
      </c>
      <c r="AV368" s="14" t="s">
        <v>78</v>
      </c>
      <c r="AW368" s="14" t="s">
        <v>31</v>
      </c>
      <c r="AX368" s="14" t="s">
        <v>69</v>
      </c>
      <c r="AY368" s="250" t="s">
        <v>252</v>
      </c>
    </row>
    <row r="369" spans="1:51" s="13" customFormat="1" ht="12">
      <c r="A369" s="13"/>
      <c r="B369" s="229"/>
      <c r="C369" s="230"/>
      <c r="D369" s="231" t="s">
        <v>260</v>
      </c>
      <c r="E369" s="232" t="s">
        <v>19</v>
      </c>
      <c r="F369" s="233" t="s">
        <v>527</v>
      </c>
      <c r="G369" s="230"/>
      <c r="H369" s="232" t="s">
        <v>19</v>
      </c>
      <c r="I369" s="234"/>
      <c r="J369" s="230"/>
      <c r="K369" s="230"/>
      <c r="L369" s="235"/>
      <c r="M369" s="236"/>
      <c r="N369" s="237"/>
      <c r="O369" s="237"/>
      <c r="P369" s="237"/>
      <c r="Q369" s="237"/>
      <c r="R369" s="237"/>
      <c r="S369" s="237"/>
      <c r="T369" s="238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9" t="s">
        <v>260</v>
      </c>
      <c r="AU369" s="239" t="s">
        <v>78</v>
      </c>
      <c r="AV369" s="13" t="s">
        <v>76</v>
      </c>
      <c r="AW369" s="13" t="s">
        <v>31</v>
      </c>
      <c r="AX369" s="13" t="s">
        <v>69</v>
      </c>
      <c r="AY369" s="239" t="s">
        <v>252</v>
      </c>
    </row>
    <row r="370" spans="1:51" s="14" customFormat="1" ht="12">
      <c r="A370" s="14"/>
      <c r="B370" s="240"/>
      <c r="C370" s="241"/>
      <c r="D370" s="231" t="s">
        <v>260</v>
      </c>
      <c r="E370" s="242" t="s">
        <v>19</v>
      </c>
      <c r="F370" s="243" t="s">
        <v>599</v>
      </c>
      <c r="G370" s="241"/>
      <c r="H370" s="244">
        <v>53.05</v>
      </c>
      <c r="I370" s="245"/>
      <c r="J370" s="241"/>
      <c r="K370" s="241"/>
      <c r="L370" s="246"/>
      <c r="M370" s="247"/>
      <c r="N370" s="248"/>
      <c r="O370" s="248"/>
      <c r="P370" s="248"/>
      <c r="Q370" s="248"/>
      <c r="R370" s="248"/>
      <c r="S370" s="248"/>
      <c r="T370" s="249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0" t="s">
        <v>260</v>
      </c>
      <c r="AU370" s="250" t="s">
        <v>78</v>
      </c>
      <c r="AV370" s="14" t="s">
        <v>78</v>
      </c>
      <c r="AW370" s="14" t="s">
        <v>31</v>
      </c>
      <c r="AX370" s="14" t="s">
        <v>69</v>
      </c>
      <c r="AY370" s="250" t="s">
        <v>252</v>
      </c>
    </row>
    <row r="371" spans="1:51" s="13" customFormat="1" ht="12">
      <c r="A371" s="13"/>
      <c r="B371" s="229"/>
      <c r="C371" s="230"/>
      <c r="D371" s="231" t="s">
        <v>260</v>
      </c>
      <c r="E371" s="232" t="s">
        <v>19</v>
      </c>
      <c r="F371" s="233" t="s">
        <v>529</v>
      </c>
      <c r="G371" s="230"/>
      <c r="H371" s="232" t="s">
        <v>19</v>
      </c>
      <c r="I371" s="234"/>
      <c r="J371" s="230"/>
      <c r="K371" s="230"/>
      <c r="L371" s="235"/>
      <c r="M371" s="236"/>
      <c r="N371" s="237"/>
      <c r="O371" s="237"/>
      <c r="P371" s="237"/>
      <c r="Q371" s="237"/>
      <c r="R371" s="237"/>
      <c r="S371" s="237"/>
      <c r="T371" s="238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9" t="s">
        <v>260</v>
      </c>
      <c r="AU371" s="239" t="s">
        <v>78</v>
      </c>
      <c r="AV371" s="13" t="s">
        <v>76</v>
      </c>
      <c r="AW371" s="13" t="s">
        <v>31</v>
      </c>
      <c r="AX371" s="13" t="s">
        <v>69</v>
      </c>
      <c r="AY371" s="239" t="s">
        <v>252</v>
      </c>
    </row>
    <row r="372" spans="1:51" s="14" customFormat="1" ht="12">
      <c r="A372" s="14"/>
      <c r="B372" s="240"/>
      <c r="C372" s="241"/>
      <c r="D372" s="231" t="s">
        <v>260</v>
      </c>
      <c r="E372" s="242" t="s">
        <v>19</v>
      </c>
      <c r="F372" s="243" t="s">
        <v>600</v>
      </c>
      <c r="G372" s="241"/>
      <c r="H372" s="244">
        <v>78.336</v>
      </c>
      <c r="I372" s="245"/>
      <c r="J372" s="241"/>
      <c r="K372" s="241"/>
      <c r="L372" s="246"/>
      <c r="M372" s="247"/>
      <c r="N372" s="248"/>
      <c r="O372" s="248"/>
      <c r="P372" s="248"/>
      <c r="Q372" s="248"/>
      <c r="R372" s="248"/>
      <c r="S372" s="248"/>
      <c r="T372" s="249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50" t="s">
        <v>260</v>
      </c>
      <c r="AU372" s="250" t="s">
        <v>78</v>
      </c>
      <c r="AV372" s="14" t="s">
        <v>78</v>
      </c>
      <c r="AW372" s="14" t="s">
        <v>31</v>
      </c>
      <c r="AX372" s="14" t="s">
        <v>69</v>
      </c>
      <c r="AY372" s="250" t="s">
        <v>252</v>
      </c>
    </row>
    <row r="373" spans="1:51" s="13" customFormat="1" ht="12">
      <c r="A373" s="13"/>
      <c r="B373" s="229"/>
      <c r="C373" s="230"/>
      <c r="D373" s="231" t="s">
        <v>260</v>
      </c>
      <c r="E373" s="232" t="s">
        <v>19</v>
      </c>
      <c r="F373" s="233" t="s">
        <v>531</v>
      </c>
      <c r="G373" s="230"/>
      <c r="H373" s="232" t="s">
        <v>19</v>
      </c>
      <c r="I373" s="234"/>
      <c r="J373" s="230"/>
      <c r="K373" s="230"/>
      <c r="L373" s="235"/>
      <c r="M373" s="236"/>
      <c r="N373" s="237"/>
      <c r="O373" s="237"/>
      <c r="P373" s="237"/>
      <c r="Q373" s="237"/>
      <c r="R373" s="237"/>
      <c r="S373" s="237"/>
      <c r="T373" s="238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9" t="s">
        <v>260</v>
      </c>
      <c r="AU373" s="239" t="s">
        <v>78</v>
      </c>
      <c r="AV373" s="13" t="s">
        <v>76</v>
      </c>
      <c r="AW373" s="13" t="s">
        <v>31</v>
      </c>
      <c r="AX373" s="13" t="s">
        <v>69</v>
      </c>
      <c r="AY373" s="239" t="s">
        <v>252</v>
      </c>
    </row>
    <row r="374" spans="1:51" s="14" customFormat="1" ht="12">
      <c r="A374" s="14"/>
      <c r="B374" s="240"/>
      <c r="C374" s="241"/>
      <c r="D374" s="231" t="s">
        <v>260</v>
      </c>
      <c r="E374" s="242" t="s">
        <v>19</v>
      </c>
      <c r="F374" s="243" t="s">
        <v>601</v>
      </c>
      <c r="G374" s="241"/>
      <c r="H374" s="244">
        <v>6.716</v>
      </c>
      <c r="I374" s="245"/>
      <c r="J374" s="241"/>
      <c r="K374" s="241"/>
      <c r="L374" s="246"/>
      <c r="M374" s="247"/>
      <c r="N374" s="248"/>
      <c r="O374" s="248"/>
      <c r="P374" s="248"/>
      <c r="Q374" s="248"/>
      <c r="R374" s="248"/>
      <c r="S374" s="248"/>
      <c r="T374" s="249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0" t="s">
        <v>260</v>
      </c>
      <c r="AU374" s="250" t="s">
        <v>78</v>
      </c>
      <c r="AV374" s="14" t="s">
        <v>78</v>
      </c>
      <c r="AW374" s="14" t="s">
        <v>31</v>
      </c>
      <c r="AX374" s="14" t="s">
        <v>69</v>
      </c>
      <c r="AY374" s="250" t="s">
        <v>252</v>
      </c>
    </row>
    <row r="375" spans="1:51" s="16" customFormat="1" ht="12">
      <c r="A375" s="16"/>
      <c r="B375" s="272"/>
      <c r="C375" s="273"/>
      <c r="D375" s="231" t="s">
        <v>260</v>
      </c>
      <c r="E375" s="274" t="s">
        <v>19</v>
      </c>
      <c r="F375" s="275" t="s">
        <v>533</v>
      </c>
      <c r="G375" s="273"/>
      <c r="H375" s="276">
        <v>811.333</v>
      </c>
      <c r="I375" s="277"/>
      <c r="J375" s="273"/>
      <c r="K375" s="273"/>
      <c r="L375" s="278"/>
      <c r="M375" s="279"/>
      <c r="N375" s="280"/>
      <c r="O375" s="280"/>
      <c r="P375" s="280"/>
      <c r="Q375" s="280"/>
      <c r="R375" s="280"/>
      <c r="S375" s="280"/>
      <c r="T375" s="281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T375" s="282" t="s">
        <v>260</v>
      </c>
      <c r="AU375" s="282" t="s">
        <v>78</v>
      </c>
      <c r="AV375" s="16" t="s">
        <v>85</v>
      </c>
      <c r="AW375" s="16" t="s">
        <v>31</v>
      </c>
      <c r="AX375" s="16" t="s">
        <v>69</v>
      </c>
      <c r="AY375" s="282" t="s">
        <v>252</v>
      </c>
    </row>
    <row r="376" spans="1:51" s="13" customFormat="1" ht="12">
      <c r="A376" s="13"/>
      <c r="B376" s="229"/>
      <c r="C376" s="230"/>
      <c r="D376" s="231" t="s">
        <v>260</v>
      </c>
      <c r="E376" s="232" t="s">
        <v>19</v>
      </c>
      <c r="F376" s="233" t="s">
        <v>534</v>
      </c>
      <c r="G376" s="230"/>
      <c r="H376" s="232" t="s">
        <v>19</v>
      </c>
      <c r="I376" s="234"/>
      <c r="J376" s="230"/>
      <c r="K376" s="230"/>
      <c r="L376" s="235"/>
      <c r="M376" s="236"/>
      <c r="N376" s="237"/>
      <c r="O376" s="237"/>
      <c r="P376" s="237"/>
      <c r="Q376" s="237"/>
      <c r="R376" s="237"/>
      <c r="S376" s="237"/>
      <c r="T376" s="238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9" t="s">
        <v>260</v>
      </c>
      <c r="AU376" s="239" t="s">
        <v>78</v>
      </c>
      <c r="AV376" s="13" t="s">
        <v>76</v>
      </c>
      <c r="AW376" s="13" t="s">
        <v>31</v>
      </c>
      <c r="AX376" s="13" t="s">
        <v>69</v>
      </c>
      <c r="AY376" s="239" t="s">
        <v>252</v>
      </c>
    </row>
    <row r="377" spans="1:51" s="13" customFormat="1" ht="12">
      <c r="A377" s="13"/>
      <c r="B377" s="229"/>
      <c r="C377" s="230"/>
      <c r="D377" s="231" t="s">
        <v>260</v>
      </c>
      <c r="E377" s="232" t="s">
        <v>19</v>
      </c>
      <c r="F377" s="233" t="s">
        <v>535</v>
      </c>
      <c r="G377" s="230"/>
      <c r="H377" s="232" t="s">
        <v>19</v>
      </c>
      <c r="I377" s="234"/>
      <c r="J377" s="230"/>
      <c r="K377" s="230"/>
      <c r="L377" s="235"/>
      <c r="M377" s="236"/>
      <c r="N377" s="237"/>
      <c r="O377" s="237"/>
      <c r="P377" s="237"/>
      <c r="Q377" s="237"/>
      <c r="R377" s="237"/>
      <c r="S377" s="237"/>
      <c r="T377" s="238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9" t="s">
        <v>260</v>
      </c>
      <c r="AU377" s="239" t="s">
        <v>78</v>
      </c>
      <c r="AV377" s="13" t="s">
        <v>76</v>
      </c>
      <c r="AW377" s="13" t="s">
        <v>31</v>
      </c>
      <c r="AX377" s="13" t="s">
        <v>69</v>
      </c>
      <c r="AY377" s="239" t="s">
        <v>252</v>
      </c>
    </row>
    <row r="378" spans="1:51" s="14" customFormat="1" ht="12">
      <c r="A378" s="14"/>
      <c r="B378" s="240"/>
      <c r="C378" s="241"/>
      <c r="D378" s="231" t="s">
        <v>260</v>
      </c>
      <c r="E378" s="242" t="s">
        <v>19</v>
      </c>
      <c r="F378" s="243" t="s">
        <v>602</v>
      </c>
      <c r="G378" s="241"/>
      <c r="H378" s="244">
        <v>106.899</v>
      </c>
      <c r="I378" s="245"/>
      <c r="J378" s="241"/>
      <c r="K378" s="241"/>
      <c r="L378" s="246"/>
      <c r="M378" s="247"/>
      <c r="N378" s="248"/>
      <c r="O378" s="248"/>
      <c r="P378" s="248"/>
      <c r="Q378" s="248"/>
      <c r="R378" s="248"/>
      <c r="S378" s="248"/>
      <c r="T378" s="249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0" t="s">
        <v>260</v>
      </c>
      <c r="AU378" s="250" t="s">
        <v>78</v>
      </c>
      <c r="AV378" s="14" t="s">
        <v>78</v>
      </c>
      <c r="AW378" s="14" t="s">
        <v>31</v>
      </c>
      <c r="AX378" s="14" t="s">
        <v>69</v>
      </c>
      <c r="AY378" s="250" t="s">
        <v>252</v>
      </c>
    </row>
    <row r="379" spans="1:51" s="14" customFormat="1" ht="12">
      <c r="A379" s="14"/>
      <c r="B379" s="240"/>
      <c r="C379" s="241"/>
      <c r="D379" s="231" t="s">
        <v>260</v>
      </c>
      <c r="E379" s="242" t="s">
        <v>19</v>
      </c>
      <c r="F379" s="243" t="s">
        <v>603</v>
      </c>
      <c r="G379" s="241"/>
      <c r="H379" s="244">
        <v>84.48</v>
      </c>
      <c r="I379" s="245"/>
      <c r="J379" s="241"/>
      <c r="K379" s="241"/>
      <c r="L379" s="246"/>
      <c r="M379" s="247"/>
      <c r="N379" s="248"/>
      <c r="O379" s="248"/>
      <c r="P379" s="248"/>
      <c r="Q379" s="248"/>
      <c r="R379" s="248"/>
      <c r="S379" s="248"/>
      <c r="T379" s="249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0" t="s">
        <v>260</v>
      </c>
      <c r="AU379" s="250" t="s">
        <v>78</v>
      </c>
      <c r="AV379" s="14" t="s">
        <v>78</v>
      </c>
      <c r="AW379" s="14" t="s">
        <v>31</v>
      </c>
      <c r="AX379" s="14" t="s">
        <v>69</v>
      </c>
      <c r="AY379" s="250" t="s">
        <v>252</v>
      </c>
    </row>
    <row r="380" spans="1:51" s="13" customFormat="1" ht="12">
      <c r="A380" s="13"/>
      <c r="B380" s="229"/>
      <c r="C380" s="230"/>
      <c r="D380" s="231" t="s">
        <v>260</v>
      </c>
      <c r="E380" s="232" t="s">
        <v>19</v>
      </c>
      <c r="F380" s="233" t="s">
        <v>538</v>
      </c>
      <c r="G380" s="230"/>
      <c r="H380" s="232" t="s">
        <v>19</v>
      </c>
      <c r="I380" s="234"/>
      <c r="J380" s="230"/>
      <c r="K380" s="230"/>
      <c r="L380" s="235"/>
      <c r="M380" s="236"/>
      <c r="N380" s="237"/>
      <c r="O380" s="237"/>
      <c r="P380" s="237"/>
      <c r="Q380" s="237"/>
      <c r="R380" s="237"/>
      <c r="S380" s="237"/>
      <c r="T380" s="238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9" t="s">
        <v>260</v>
      </c>
      <c r="AU380" s="239" t="s">
        <v>78</v>
      </c>
      <c r="AV380" s="13" t="s">
        <v>76</v>
      </c>
      <c r="AW380" s="13" t="s">
        <v>31</v>
      </c>
      <c r="AX380" s="13" t="s">
        <v>69</v>
      </c>
      <c r="AY380" s="239" t="s">
        <v>252</v>
      </c>
    </row>
    <row r="381" spans="1:51" s="14" customFormat="1" ht="12">
      <c r="A381" s="14"/>
      <c r="B381" s="240"/>
      <c r="C381" s="241"/>
      <c r="D381" s="231" t="s">
        <v>260</v>
      </c>
      <c r="E381" s="242" t="s">
        <v>19</v>
      </c>
      <c r="F381" s="243" t="s">
        <v>604</v>
      </c>
      <c r="G381" s="241"/>
      <c r="H381" s="244">
        <v>59.555</v>
      </c>
      <c r="I381" s="245"/>
      <c r="J381" s="241"/>
      <c r="K381" s="241"/>
      <c r="L381" s="246"/>
      <c r="M381" s="247"/>
      <c r="N381" s="248"/>
      <c r="O381" s="248"/>
      <c r="P381" s="248"/>
      <c r="Q381" s="248"/>
      <c r="R381" s="248"/>
      <c r="S381" s="248"/>
      <c r="T381" s="249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0" t="s">
        <v>260</v>
      </c>
      <c r="AU381" s="250" t="s">
        <v>78</v>
      </c>
      <c r="AV381" s="14" t="s">
        <v>78</v>
      </c>
      <c r="AW381" s="14" t="s">
        <v>31</v>
      </c>
      <c r="AX381" s="14" t="s">
        <v>69</v>
      </c>
      <c r="AY381" s="250" t="s">
        <v>252</v>
      </c>
    </row>
    <row r="382" spans="1:51" s="13" customFormat="1" ht="12">
      <c r="A382" s="13"/>
      <c r="B382" s="229"/>
      <c r="C382" s="230"/>
      <c r="D382" s="231" t="s">
        <v>260</v>
      </c>
      <c r="E382" s="232" t="s">
        <v>19</v>
      </c>
      <c r="F382" s="233" t="s">
        <v>540</v>
      </c>
      <c r="G382" s="230"/>
      <c r="H382" s="232" t="s">
        <v>19</v>
      </c>
      <c r="I382" s="234"/>
      <c r="J382" s="230"/>
      <c r="K382" s="230"/>
      <c r="L382" s="235"/>
      <c r="M382" s="236"/>
      <c r="N382" s="237"/>
      <c r="O382" s="237"/>
      <c r="P382" s="237"/>
      <c r="Q382" s="237"/>
      <c r="R382" s="237"/>
      <c r="S382" s="237"/>
      <c r="T382" s="238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9" t="s">
        <v>260</v>
      </c>
      <c r="AU382" s="239" t="s">
        <v>78</v>
      </c>
      <c r="AV382" s="13" t="s">
        <v>76</v>
      </c>
      <c r="AW382" s="13" t="s">
        <v>31</v>
      </c>
      <c r="AX382" s="13" t="s">
        <v>69</v>
      </c>
      <c r="AY382" s="239" t="s">
        <v>252</v>
      </c>
    </row>
    <row r="383" spans="1:51" s="14" customFormat="1" ht="12">
      <c r="A383" s="14"/>
      <c r="B383" s="240"/>
      <c r="C383" s="241"/>
      <c r="D383" s="231" t="s">
        <v>260</v>
      </c>
      <c r="E383" s="242" t="s">
        <v>19</v>
      </c>
      <c r="F383" s="243" t="s">
        <v>605</v>
      </c>
      <c r="G383" s="241"/>
      <c r="H383" s="244">
        <v>59.72</v>
      </c>
      <c r="I383" s="245"/>
      <c r="J383" s="241"/>
      <c r="K383" s="241"/>
      <c r="L383" s="246"/>
      <c r="M383" s="247"/>
      <c r="N383" s="248"/>
      <c r="O383" s="248"/>
      <c r="P383" s="248"/>
      <c r="Q383" s="248"/>
      <c r="R383" s="248"/>
      <c r="S383" s="248"/>
      <c r="T383" s="249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0" t="s">
        <v>260</v>
      </c>
      <c r="AU383" s="250" t="s">
        <v>78</v>
      </c>
      <c r="AV383" s="14" t="s">
        <v>78</v>
      </c>
      <c r="AW383" s="14" t="s">
        <v>31</v>
      </c>
      <c r="AX383" s="14" t="s">
        <v>69</v>
      </c>
      <c r="AY383" s="250" t="s">
        <v>252</v>
      </c>
    </row>
    <row r="384" spans="1:51" s="13" customFormat="1" ht="12">
      <c r="A384" s="13"/>
      <c r="B384" s="229"/>
      <c r="C384" s="230"/>
      <c r="D384" s="231" t="s">
        <v>260</v>
      </c>
      <c r="E384" s="232" t="s">
        <v>19</v>
      </c>
      <c r="F384" s="233" t="s">
        <v>542</v>
      </c>
      <c r="G384" s="230"/>
      <c r="H384" s="232" t="s">
        <v>19</v>
      </c>
      <c r="I384" s="234"/>
      <c r="J384" s="230"/>
      <c r="K384" s="230"/>
      <c r="L384" s="235"/>
      <c r="M384" s="236"/>
      <c r="N384" s="237"/>
      <c r="O384" s="237"/>
      <c r="P384" s="237"/>
      <c r="Q384" s="237"/>
      <c r="R384" s="237"/>
      <c r="S384" s="237"/>
      <c r="T384" s="238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9" t="s">
        <v>260</v>
      </c>
      <c r="AU384" s="239" t="s">
        <v>78</v>
      </c>
      <c r="AV384" s="13" t="s">
        <v>76</v>
      </c>
      <c r="AW384" s="13" t="s">
        <v>31</v>
      </c>
      <c r="AX384" s="13" t="s">
        <v>69</v>
      </c>
      <c r="AY384" s="239" t="s">
        <v>252</v>
      </c>
    </row>
    <row r="385" spans="1:51" s="14" customFormat="1" ht="12">
      <c r="A385" s="14"/>
      <c r="B385" s="240"/>
      <c r="C385" s="241"/>
      <c r="D385" s="231" t="s">
        <v>260</v>
      </c>
      <c r="E385" s="242" t="s">
        <v>19</v>
      </c>
      <c r="F385" s="243" t="s">
        <v>605</v>
      </c>
      <c r="G385" s="241"/>
      <c r="H385" s="244">
        <v>59.72</v>
      </c>
      <c r="I385" s="245"/>
      <c r="J385" s="241"/>
      <c r="K385" s="241"/>
      <c r="L385" s="246"/>
      <c r="M385" s="247"/>
      <c r="N385" s="248"/>
      <c r="O385" s="248"/>
      <c r="P385" s="248"/>
      <c r="Q385" s="248"/>
      <c r="R385" s="248"/>
      <c r="S385" s="248"/>
      <c r="T385" s="249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0" t="s">
        <v>260</v>
      </c>
      <c r="AU385" s="250" t="s">
        <v>78</v>
      </c>
      <c r="AV385" s="14" t="s">
        <v>78</v>
      </c>
      <c r="AW385" s="14" t="s">
        <v>31</v>
      </c>
      <c r="AX385" s="14" t="s">
        <v>69</v>
      </c>
      <c r="AY385" s="250" t="s">
        <v>252</v>
      </c>
    </row>
    <row r="386" spans="1:51" s="13" customFormat="1" ht="12">
      <c r="A386" s="13"/>
      <c r="B386" s="229"/>
      <c r="C386" s="230"/>
      <c r="D386" s="231" t="s">
        <v>260</v>
      </c>
      <c r="E386" s="232" t="s">
        <v>19</v>
      </c>
      <c r="F386" s="233" t="s">
        <v>543</v>
      </c>
      <c r="G386" s="230"/>
      <c r="H386" s="232" t="s">
        <v>19</v>
      </c>
      <c r="I386" s="234"/>
      <c r="J386" s="230"/>
      <c r="K386" s="230"/>
      <c r="L386" s="235"/>
      <c r="M386" s="236"/>
      <c r="N386" s="237"/>
      <c r="O386" s="237"/>
      <c r="P386" s="237"/>
      <c r="Q386" s="237"/>
      <c r="R386" s="237"/>
      <c r="S386" s="237"/>
      <c r="T386" s="238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9" t="s">
        <v>260</v>
      </c>
      <c r="AU386" s="239" t="s">
        <v>78</v>
      </c>
      <c r="AV386" s="13" t="s">
        <v>76</v>
      </c>
      <c r="AW386" s="13" t="s">
        <v>31</v>
      </c>
      <c r="AX386" s="13" t="s">
        <v>69</v>
      </c>
      <c r="AY386" s="239" t="s">
        <v>252</v>
      </c>
    </row>
    <row r="387" spans="1:51" s="14" customFormat="1" ht="12">
      <c r="A387" s="14"/>
      <c r="B387" s="240"/>
      <c r="C387" s="241"/>
      <c r="D387" s="231" t="s">
        <v>260</v>
      </c>
      <c r="E387" s="242" t="s">
        <v>19</v>
      </c>
      <c r="F387" s="243" t="s">
        <v>606</v>
      </c>
      <c r="G387" s="241"/>
      <c r="H387" s="244">
        <v>85.929</v>
      </c>
      <c r="I387" s="245"/>
      <c r="J387" s="241"/>
      <c r="K387" s="241"/>
      <c r="L387" s="246"/>
      <c r="M387" s="247"/>
      <c r="N387" s="248"/>
      <c r="O387" s="248"/>
      <c r="P387" s="248"/>
      <c r="Q387" s="248"/>
      <c r="R387" s="248"/>
      <c r="S387" s="248"/>
      <c r="T387" s="249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0" t="s">
        <v>260</v>
      </c>
      <c r="AU387" s="250" t="s">
        <v>78</v>
      </c>
      <c r="AV387" s="14" t="s">
        <v>78</v>
      </c>
      <c r="AW387" s="14" t="s">
        <v>31</v>
      </c>
      <c r="AX387" s="14" t="s">
        <v>69</v>
      </c>
      <c r="AY387" s="250" t="s">
        <v>252</v>
      </c>
    </row>
    <row r="388" spans="1:51" s="13" customFormat="1" ht="12">
      <c r="A388" s="13"/>
      <c r="B388" s="229"/>
      <c r="C388" s="230"/>
      <c r="D388" s="231" t="s">
        <v>260</v>
      </c>
      <c r="E388" s="232" t="s">
        <v>19</v>
      </c>
      <c r="F388" s="233" t="s">
        <v>545</v>
      </c>
      <c r="G388" s="230"/>
      <c r="H388" s="232" t="s">
        <v>19</v>
      </c>
      <c r="I388" s="234"/>
      <c r="J388" s="230"/>
      <c r="K388" s="230"/>
      <c r="L388" s="235"/>
      <c r="M388" s="236"/>
      <c r="N388" s="237"/>
      <c r="O388" s="237"/>
      <c r="P388" s="237"/>
      <c r="Q388" s="237"/>
      <c r="R388" s="237"/>
      <c r="S388" s="237"/>
      <c r="T388" s="238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9" t="s">
        <v>260</v>
      </c>
      <c r="AU388" s="239" t="s">
        <v>78</v>
      </c>
      <c r="AV388" s="13" t="s">
        <v>76</v>
      </c>
      <c r="AW388" s="13" t="s">
        <v>31</v>
      </c>
      <c r="AX388" s="13" t="s">
        <v>69</v>
      </c>
      <c r="AY388" s="239" t="s">
        <v>252</v>
      </c>
    </row>
    <row r="389" spans="1:51" s="14" customFormat="1" ht="12">
      <c r="A389" s="14"/>
      <c r="B389" s="240"/>
      <c r="C389" s="241"/>
      <c r="D389" s="231" t="s">
        <v>260</v>
      </c>
      <c r="E389" s="242" t="s">
        <v>19</v>
      </c>
      <c r="F389" s="243" t="s">
        <v>606</v>
      </c>
      <c r="G389" s="241"/>
      <c r="H389" s="244">
        <v>85.929</v>
      </c>
      <c r="I389" s="245"/>
      <c r="J389" s="241"/>
      <c r="K389" s="241"/>
      <c r="L389" s="246"/>
      <c r="M389" s="247"/>
      <c r="N389" s="248"/>
      <c r="O389" s="248"/>
      <c r="P389" s="248"/>
      <c r="Q389" s="248"/>
      <c r="R389" s="248"/>
      <c r="S389" s="248"/>
      <c r="T389" s="249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0" t="s">
        <v>260</v>
      </c>
      <c r="AU389" s="250" t="s">
        <v>78</v>
      </c>
      <c r="AV389" s="14" t="s">
        <v>78</v>
      </c>
      <c r="AW389" s="14" t="s">
        <v>31</v>
      </c>
      <c r="AX389" s="14" t="s">
        <v>69</v>
      </c>
      <c r="AY389" s="250" t="s">
        <v>252</v>
      </c>
    </row>
    <row r="390" spans="1:51" s="13" customFormat="1" ht="12">
      <c r="A390" s="13"/>
      <c r="B390" s="229"/>
      <c r="C390" s="230"/>
      <c r="D390" s="231" t="s">
        <v>260</v>
      </c>
      <c r="E390" s="232" t="s">
        <v>19</v>
      </c>
      <c r="F390" s="233" t="s">
        <v>546</v>
      </c>
      <c r="G390" s="230"/>
      <c r="H390" s="232" t="s">
        <v>19</v>
      </c>
      <c r="I390" s="234"/>
      <c r="J390" s="230"/>
      <c r="K390" s="230"/>
      <c r="L390" s="235"/>
      <c r="M390" s="236"/>
      <c r="N390" s="237"/>
      <c r="O390" s="237"/>
      <c r="P390" s="237"/>
      <c r="Q390" s="237"/>
      <c r="R390" s="237"/>
      <c r="S390" s="237"/>
      <c r="T390" s="238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9" t="s">
        <v>260</v>
      </c>
      <c r="AU390" s="239" t="s">
        <v>78</v>
      </c>
      <c r="AV390" s="13" t="s">
        <v>76</v>
      </c>
      <c r="AW390" s="13" t="s">
        <v>31</v>
      </c>
      <c r="AX390" s="13" t="s">
        <v>69</v>
      </c>
      <c r="AY390" s="239" t="s">
        <v>252</v>
      </c>
    </row>
    <row r="391" spans="1:51" s="14" customFormat="1" ht="12">
      <c r="A391" s="14"/>
      <c r="B391" s="240"/>
      <c r="C391" s="241"/>
      <c r="D391" s="231" t="s">
        <v>260</v>
      </c>
      <c r="E391" s="242" t="s">
        <v>19</v>
      </c>
      <c r="F391" s="243" t="s">
        <v>607</v>
      </c>
      <c r="G391" s="241"/>
      <c r="H391" s="244">
        <v>198.37</v>
      </c>
      <c r="I391" s="245"/>
      <c r="J391" s="241"/>
      <c r="K391" s="241"/>
      <c r="L391" s="246"/>
      <c r="M391" s="247"/>
      <c r="N391" s="248"/>
      <c r="O391" s="248"/>
      <c r="P391" s="248"/>
      <c r="Q391" s="248"/>
      <c r="R391" s="248"/>
      <c r="S391" s="248"/>
      <c r="T391" s="249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0" t="s">
        <v>260</v>
      </c>
      <c r="AU391" s="250" t="s">
        <v>78</v>
      </c>
      <c r="AV391" s="14" t="s">
        <v>78</v>
      </c>
      <c r="AW391" s="14" t="s">
        <v>31</v>
      </c>
      <c r="AX391" s="14" t="s">
        <v>69</v>
      </c>
      <c r="AY391" s="250" t="s">
        <v>252</v>
      </c>
    </row>
    <row r="392" spans="1:51" s="13" customFormat="1" ht="12">
      <c r="A392" s="13"/>
      <c r="B392" s="229"/>
      <c r="C392" s="230"/>
      <c r="D392" s="231" t="s">
        <v>260</v>
      </c>
      <c r="E392" s="232" t="s">
        <v>19</v>
      </c>
      <c r="F392" s="233" t="s">
        <v>548</v>
      </c>
      <c r="G392" s="230"/>
      <c r="H392" s="232" t="s">
        <v>19</v>
      </c>
      <c r="I392" s="234"/>
      <c r="J392" s="230"/>
      <c r="K392" s="230"/>
      <c r="L392" s="235"/>
      <c r="M392" s="236"/>
      <c r="N392" s="237"/>
      <c r="O392" s="237"/>
      <c r="P392" s="237"/>
      <c r="Q392" s="237"/>
      <c r="R392" s="237"/>
      <c r="S392" s="237"/>
      <c r="T392" s="238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9" t="s">
        <v>260</v>
      </c>
      <c r="AU392" s="239" t="s">
        <v>78</v>
      </c>
      <c r="AV392" s="13" t="s">
        <v>76</v>
      </c>
      <c r="AW392" s="13" t="s">
        <v>31</v>
      </c>
      <c r="AX392" s="13" t="s">
        <v>69</v>
      </c>
      <c r="AY392" s="239" t="s">
        <v>252</v>
      </c>
    </row>
    <row r="393" spans="1:51" s="14" customFormat="1" ht="12">
      <c r="A393" s="14"/>
      <c r="B393" s="240"/>
      <c r="C393" s="241"/>
      <c r="D393" s="231" t="s">
        <v>260</v>
      </c>
      <c r="E393" s="242" t="s">
        <v>19</v>
      </c>
      <c r="F393" s="243" t="s">
        <v>608</v>
      </c>
      <c r="G393" s="241"/>
      <c r="H393" s="244">
        <v>45.612</v>
      </c>
      <c r="I393" s="245"/>
      <c r="J393" s="241"/>
      <c r="K393" s="241"/>
      <c r="L393" s="246"/>
      <c r="M393" s="247"/>
      <c r="N393" s="248"/>
      <c r="O393" s="248"/>
      <c r="P393" s="248"/>
      <c r="Q393" s="248"/>
      <c r="R393" s="248"/>
      <c r="S393" s="248"/>
      <c r="T393" s="249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50" t="s">
        <v>260</v>
      </c>
      <c r="AU393" s="250" t="s">
        <v>78</v>
      </c>
      <c r="AV393" s="14" t="s">
        <v>78</v>
      </c>
      <c r="AW393" s="14" t="s">
        <v>31</v>
      </c>
      <c r="AX393" s="14" t="s">
        <v>69</v>
      </c>
      <c r="AY393" s="250" t="s">
        <v>252</v>
      </c>
    </row>
    <row r="394" spans="1:51" s="13" customFormat="1" ht="12">
      <c r="A394" s="13"/>
      <c r="B394" s="229"/>
      <c r="C394" s="230"/>
      <c r="D394" s="231" t="s">
        <v>260</v>
      </c>
      <c r="E394" s="232" t="s">
        <v>19</v>
      </c>
      <c r="F394" s="233" t="s">
        <v>550</v>
      </c>
      <c r="G394" s="230"/>
      <c r="H394" s="232" t="s">
        <v>19</v>
      </c>
      <c r="I394" s="234"/>
      <c r="J394" s="230"/>
      <c r="K394" s="230"/>
      <c r="L394" s="235"/>
      <c r="M394" s="236"/>
      <c r="N394" s="237"/>
      <c r="O394" s="237"/>
      <c r="P394" s="237"/>
      <c r="Q394" s="237"/>
      <c r="R394" s="237"/>
      <c r="S394" s="237"/>
      <c r="T394" s="238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9" t="s">
        <v>260</v>
      </c>
      <c r="AU394" s="239" t="s">
        <v>78</v>
      </c>
      <c r="AV394" s="13" t="s">
        <v>76</v>
      </c>
      <c r="AW394" s="13" t="s">
        <v>31</v>
      </c>
      <c r="AX394" s="13" t="s">
        <v>69</v>
      </c>
      <c r="AY394" s="239" t="s">
        <v>252</v>
      </c>
    </row>
    <row r="395" spans="1:51" s="14" customFormat="1" ht="12">
      <c r="A395" s="14"/>
      <c r="B395" s="240"/>
      <c r="C395" s="241"/>
      <c r="D395" s="231" t="s">
        <v>260</v>
      </c>
      <c r="E395" s="242" t="s">
        <v>19</v>
      </c>
      <c r="F395" s="243" t="s">
        <v>609</v>
      </c>
      <c r="G395" s="241"/>
      <c r="H395" s="244">
        <v>23.253</v>
      </c>
      <c r="I395" s="245"/>
      <c r="J395" s="241"/>
      <c r="K395" s="241"/>
      <c r="L395" s="246"/>
      <c r="M395" s="247"/>
      <c r="N395" s="248"/>
      <c r="O395" s="248"/>
      <c r="P395" s="248"/>
      <c r="Q395" s="248"/>
      <c r="R395" s="248"/>
      <c r="S395" s="248"/>
      <c r="T395" s="249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0" t="s">
        <v>260</v>
      </c>
      <c r="AU395" s="250" t="s">
        <v>78</v>
      </c>
      <c r="AV395" s="14" t="s">
        <v>78</v>
      </c>
      <c r="AW395" s="14" t="s">
        <v>31</v>
      </c>
      <c r="AX395" s="14" t="s">
        <v>69</v>
      </c>
      <c r="AY395" s="250" t="s">
        <v>252</v>
      </c>
    </row>
    <row r="396" spans="1:51" s="13" customFormat="1" ht="12">
      <c r="A396" s="13"/>
      <c r="B396" s="229"/>
      <c r="C396" s="230"/>
      <c r="D396" s="231" t="s">
        <v>260</v>
      </c>
      <c r="E396" s="232" t="s">
        <v>19</v>
      </c>
      <c r="F396" s="233" t="s">
        <v>552</v>
      </c>
      <c r="G396" s="230"/>
      <c r="H396" s="232" t="s">
        <v>19</v>
      </c>
      <c r="I396" s="234"/>
      <c r="J396" s="230"/>
      <c r="K396" s="230"/>
      <c r="L396" s="235"/>
      <c r="M396" s="236"/>
      <c r="N396" s="237"/>
      <c r="O396" s="237"/>
      <c r="P396" s="237"/>
      <c r="Q396" s="237"/>
      <c r="R396" s="237"/>
      <c r="S396" s="237"/>
      <c r="T396" s="238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9" t="s">
        <v>260</v>
      </c>
      <c r="AU396" s="239" t="s">
        <v>78</v>
      </c>
      <c r="AV396" s="13" t="s">
        <v>76</v>
      </c>
      <c r="AW396" s="13" t="s">
        <v>31</v>
      </c>
      <c r="AX396" s="13" t="s">
        <v>69</v>
      </c>
      <c r="AY396" s="239" t="s">
        <v>252</v>
      </c>
    </row>
    <row r="397" spans="1:51" s="14" customFormat="1" ht="12">
      <c r="A397" s="14"/>
      <c r="B397" s="240"/>
      <c r="C397" s="241"/>
      <c r="D397" s="231" t="s">
        <v>260</v>
      </c>
      <c r="E397" s="242" t="s">
        <v>19</v>
      </c>
      <c r="F397" s="243" t="s">
        <v>610</v>
      </c>
      <c r="G397" s="241"/>
      <c r="H397" s="244">
        <v>31.461</v>
      </c>
      <c r="I397" s="245"/>
      <c r="J397" s="241"/>
      <c r="K397" s="241"/>
      <c r="L397" s="246"/>
      <c r="M397" s="247"/>
      <c r="N397" s="248"/>
      <c r="O397" s="248"/>
      <c r="P397" s="248"/>
      <c r="Q397" s="248"/>
      <c r="R397" s="248"/>
      <c r="S397" s="248"/>
      <c r="T397" s="249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0" t="s">
        <v>260</v>
      </c>
      <c r="AU397" s="250" t="s">
        <v>78</v>
      </c>
      <c r="AV397" s="14" t="s">
        <v>78</v>
      </c>
      <c r="AW397" s="14" t="s">
        <v>31</v>
      </c>
      <c r="AX397" s="14" t="s">
        <v>69</v>
      </c>
      <c r="AY397" s="250" t="s">
        <v>252</v>
      </c>
    </row>
    <row r="398" spans="1:51" s="13" customFormat="1" ht="12">
      <c r="A398" s="13"/>
      <c r="B398" s="229"/>
      <c r="C398" s="230"/>
      <c r="D398" s="231" t="s">
        <v>260</v>
      </c>
      <c r="E398" s="232" t="s">
        <v>19</v>
      </c>
      <c r="F398" s="233" t="s">
        <v>554</v>
      </c>
      <c r="G398" s="230"/>
      <c r="H398" s="232" t="s">
        <v>19</v>
      </c>
      <c r="I398" s="234"/>
      <c r="J398" s="230"/>
      <c r="K398" s="230"/>
      <c r="L398" s="235"/>
      <c r="M398" s="236"/>
      <c r="N398" s="237"/>
      <c r="O398" s="237"/>
      <c r="P398" s="237"/>
      <c r="Q398" s="237"/>
      <c r="R398" s="237"/>
      <c r="S398" s="237"/>
      <c r="T398" s="238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9" t="s">
        <v>260</v>
      </c>
      <c r="AU398" s="239" t="s">
        <v>78</v>
      </c>
      <c r="AV398" s="13" t="s">
        <v>76</v>
      </c>
      <c r="AW398" s="13" t="s">
        <v>31</v>
      </c>
      <c r="AX398" s="13" t="s">
        <v>69</v>
      </c>
      <c r="AY398" s="239" t="s">
        <v>252</v>
      </c>
    </row>
    <row r="399" spans="1:51" s="14" customFormat="1" ht="12">
      <c r="A399" s="14"/>
      <c r="B399" s="240"/>
      <c r="C399" s="241"/>
      <c r="D399" s="231" t="s">
        <v>260</v>
      </c>
      <c r="E399" s="242" t="s">
        <v>19</v>
      </c>
      <c r="F399" s="243" t="s">
        <v>611</v>
      </c>
      <c r="G399" s="241"/>
      <c r="H399" s="244">
        <v>9.3</v>
      </c>
      <c r="I399" s="245"/>
      <c r="J399" s="241"/>
      <c r="K399" s="241"/>
      <c r="L399" s="246"/>
      <c r="M399" s="247"/>
      <c r="N399" s="248"/>
      <c r="O399" s="248"/>
      <c r="P399" s="248"/>
      <c r="Q399" s="248"/>
      <c r="R399" s="248"/>
      <c r="S399" s="248"/>
      <c r="T399" s="249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0" t="s">
        <v>260</v>
      </c>
      <c r="AU399" s="250" t="s">
        <v>78</v>
      </c>
      <c r="AV399" s="14" t="s">
        <v>78</v>
      </c>
      <c r="AW399" s="14" t="s">
        <v>31</v>
      </c>
      <c r="AX399" s="14" t="s">
        <v>69</v>
      </c>
      <c r="AY399" s="250" t="s">
        <v>252</v>
      </c>
    </row>
    <row r="400" spans="1:51" s="13" customFormat="1" ht="12">
      <c r="A400" s="13"/>
      <c r="B400" s="229"/>
      <c r="C400" s="230"/>
      <c r="D400" s="231" t="s">
        <v>260</v>
      </c>
      <c r="E400" s="232" t="s">
        <v>19</v>
      </c>
      <c r="F400" s="233" t="s">
        <v>556</v>
      </c>
      <c r="G400" s="230"/>
      <c r="H400" s="232" t="s">
        <v>19</v>
      </c>
      <c r="I400" s="234"/>
      <c r="J400" s="230"/>
      <c r="K400" s="230"/>
      <c r="L400" s="235"/>
      <c r="M400" s="236"/>
      <c r="N400" s="237"/>
      <c r="O400" s="237"/>
      <c r="P400" s="237"/>
      <c r="Q400" s="237"/>
      <c r="R400" s="237"/>
      <c r="S400" s="237"/>
      <c r="T400" s="238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9" t="s">
        <v>260</v>
      </c>
      <c r="AU400" s="239" t="s">
        <v>78</v>
      </c>
      <c r="AV400" s="13" t="s">
        <v>76</v>
      </c>
      <c r="AW400" s="13" t="s">
        <v>31</v>
      </c>
      <c r="AX400" s="13" t="s">
        <v>69</v>
      </c>
      <c r="AY400" s="239" t="s">
        <v>252</v>
      </c>
    </row>
    <row r="401" spans="1:51" s="14" customFormat="1" ht="12">
      <c r="A401" s="14"/>
      <c r="B401" s="240"/>
      <c r="C401" s="241"/>
      <c r="D401" s="231" t="s">
        <v>260</v>
      </c>
      <c r="E401" s="242" t="s">
        <v>19</v>
      </c>
      <c r="F401" s="243" t="s">
        <v>611</v>
      </c>
      <c r="G401" s="241"/>
      <c r="H401" s="244">
        <v>9.3</v>
      </c>
      <c r="I401" s="245"/>
      <c r="J401" s="241"/>
      <c r="K401" s="241"/>
      <c r="L401" s="246"/>
      <c r="M401" s="247"/>
      <c r="N401" s="248"/>
      <c r="O401" s="248"/>
      <c r="P401" s="248"/>
      <c r="Q401" s="248"/>
      <c r="R401" s="248"/>
      <c r="S401" s="248"/>
      <c r="T401" s="249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0" t="s">
        <v>260</v>
      </c>
      <c r="AU401" s="250" t="s">
        <v>78</v>
      </c>
      <c r="AV401" s="14" t="s">
        <v>78</v>
      </c>
      <c r="AW401" s="14" t="s">
        <v>31</v>
      </c>
      <c r="AX401" s="14" t="s">
        <v>69</v>
      </c>
      <c r="AY401" s="250" t="s">
        <v>252</v>
      </c>
    </row>
    <row r="402" spans="1:51" s="14" customFormat="1" ht="12">
      <c r="A402" s="14"/>
      <c r="B402" s="240"/>
      <c r="C402" s="241"/>
      <c r="D402" s="231" t="s">
        <v>260</v>
      </c>
      <c r="E402" s="242" t="s">
        <v>19</v>
      </c>
      <c r="F402" s="243" t="s">
        <v>557</v>
      </c>
      <c r="G402" s="241"/>
      <c r="H402" s="244">
        <v>0</v>
      </c>
      <c r="I402" s="245"/>
      <c r="J402" s="241"/>
      <c r="K402" s="241"/>
      <c r="L402" s="246"/>
      <c r="M402" s="247"/>
      <c r="N402" s="248"/>
      <c r="O402" s="248"/>
      <c r="P402" s="248"/>
      <c r="Q402" s="248"/>
      <c r="R402" s="248"/>
      <c r="S402" s="248"/>
      <c r="T402" s="249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0" t="s">
        <v>260</v>
      </c>
      <c r="AU402" s="250" t="s">
        <v>78</v>
      </c>
      <c r="AV402" s="14" t="s">
        <v>78</v>
      </c>
      <c r="AW402" s="14" t="s">
        <v>31</v>
      </c>
      <c r="AX402" s="14" t="s">
        <v>69</v>
      </c>
      <c r="AY402" s="250" t="s">
        <v>252</v>
      </c>
    </row>
    <row r="403" spans="1:51" s="13" customFormat="1" ht="12">
      <c r="A403" s="13"/>
      <c r="B403" s="229"/>
      <c r="C403" s="230"/>
      <c r="D403" s="231" t="s">
        <v>260</v>
      </c>
      <c r="E403" s="232" t="s">
        <v>19</v>
      </c>
      <c r="F403" s="233" t="s">
        <v>558</v>
      </c>
      <c r="G403" s="230"/>
      <c r="H403" s="232" t="s">
        <v>19</v>
      </c>
      <c r="I403" s="234"/>
      <c r="J403" s="230"/>
      <c r="K403" s="230"/>
      <c r="L403" s="235"/>
      <c r="M403" s="236"/>
      <c r="N403" s="237"/>
      <c r="O403" s="237"/>
      <c r="P403" s="237"/>
      <c r="Q403" s="237"/>
      <c r="R403" s="237"/>
      <c r="S403" s="237"/>
      <c r="T403" s="238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9" t="s">
        <v>260</v>
      </c>
      <c r="AU403" s="239" t="s">
        <v>78</v>
      </c>
      <c r="AV403" s="13" t="s">
        <v>76</v>
      </c>
      <c r="AW403" s="13" t="s">
        <v>31</v>
      </c>
      <c r="AX403" s="13" t="s">
        <v>69</v>
      </c>
      <c r="AY403" s="239" t="s">
        <v>252</v>
      </c>
    </row>
    <row r="404" spans="1:51" s="14" customFormat="1" ht="12">
      <c r="A404" s="14"/>
      <c r="B404" s="240"/>
      <c r="C404" s="241"/>
      <c r="D404" s="231" t="s">
        <v>260</v>
      </c>
      <c r="E404" s="242" t="s">
        <v>19</v>
      </c>
      <c r="F404" s="243" t="s">
        <v>600</v>
      </c>
      <c r="G404" s="241"/>
      <c r="H404" s="244">
        <v>78.336</v>
      </c>
      <c r="I404" s="245"/>
      <c r="J404" s="241"/>
      <c r="K404" s="241"/>
      <c r="L404" s="246"/>
      <c r="M404" s="247"/>
      <c r="N404" s="248"/>
      <c r="O404" s="248"/>
      <c r="P404" s="248"/>
      <c r="Q404" s="248"/>
      <c r="R404" s="248"/>
      <c r="S404" s="248"/>
      <c r="T404" s="249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0" t="s">
        <v>260</v>
      </c>
      <c r="AU404" s="250" t="s">
        <v>78</v>
      </c>
      <c r="AV404" s="14" t="s">
        <v>78</v>
      </c>
      <c r="AW404" s="14" t="s">
        <v>31</v>
      </c>
      <c r="AX404" s="14" t="s">
        <v>69</v>
      </c>
      <c r="AY404" s="250" t="s">
        <v>252</v>
      </c>
    </row>
    <row r="405" spans="1:51" s="16" customFormat="1" ht="12">
      <c r="A405" s="16"/>
      <c r="B405" s="272"/>
      <c r="C405" s="273"/>
      <c r="D405" s="231" t="s">
        <v>260</v>
      </c>
      <c r="E405" s="274" t="s">
        <v>19</v>
      </c>
      <c r="F405" s="275" t="s">
        <v>533</v>
      </c>
      <c r="G405" s="273"/>
      <c r="H405" s="276">
        <v>937.8639999999999</v>
      </c>
      <c r="I405" s="277"/>
      <c r="J405" s="273"/>
      <c r="K405" s="273"/>
      <c r="L405" s="278"/>
      <c r="M405" s="279"/>
      <c r="N405" s="280"/>
      <c r="O405" s="280"/>
      <c r="P405" s="280"/>
      <c r="Q405" s="280"/>
      <c r="R405" s="280"/>
      <c r="S405" s="280"/>
      <c r="T405" s="281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T405" s="282" t="s">
        <v>260</v>
      </c>
      <c r="AU405" s="282" t="s">
        <v>78</v>
      </c>
      <c r="AV405" s="16" t="s">
        <v>85</v>
      </c>
      <c r="AW405" s="16" t="s">
        <v>31</v>
      </c>
      <c r="AX405" s="16" t="s">
        <v>69</v>
      </c>
      <c r="AY405" s="282" t="s">
        <v>252</v>
      </c>
    </row>
    <row r="406" spans="1:51" s="15" customFormat="1" ht="12">
      <c r="A406" s="15"/>
      <c r="B406" s="251"/>
      <c r="C406" s="252"/>
      <c r="D406" s="231" t="s">
        <v>260</v>
      </c>
      <c r="E406" s="253" t="s">
        <v>19</v>
      </c>
      <c r="F406" s="254" t="s">
        <v>265</v>
      </c>
      <c r="G406" s="252"/>
      <c r="H406" s="255">
        <v>2127.491</v>
      </c>
      <c r="I406" s="256"/>
      <c r="J406" s="252"/>
      <c r="K406" s="252"/>
      <c r="L406" s="257"/>
      <c r="M406" s="258"/>
      <c r="N406" s="259"/>
      <c r="O406" s="259"/>
      <c r="P406" s="259"/>
      <c r="Q406" s="259"/>
      <c r="R406" s="259"/>
      <c r="S406" s="259"/>
      <c r="T406" s="260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61" t="s">
        <v>260</v>
      </c>
      <c r="AU406" s="261" t="s">
        <v>78</v>
      </c>
      <c r="AV406" s="15" t="s">
        <v>90</v>
      </c>
      <c r="AW406" s="15" t="s">
        <v>31</v>
      </c>
      <c r="AX406" s="15" t="s">
        <v>76</v>
      </c>
      <c r="AY406" s="261" t="s">
        <v>252</v>
      </c>
    </row>
    <row r="407" spans="1:65" s="2" customFormat="1" ht="24.15" customHeight="1">
      <c r="A407" s="40"/>
      <c r="B407" s="41"/>
      <c r="C407" s="216" t="s">
        <v>612</v>
      </c>
      <c r="D407" s="216" t="s">
        <v>254</v>
      </c>
      <c r="E407" s="217" t="s">
        <v>613</v>
      </c>
      <c r="F407" s="218" t="s">
        <v>614</v>
      </c>
      <c r="G407" s="219" t="s">
        <v>300</v>
      </c>
      <c r="H407" s="220">
        <v>2127.491</v>
      </c>
      <c r="I407" s="221"/>
      <c r="J407" s="222">
        <f>ROUND(I407*H407,2)</f>
        <v>0</v>
      </c>
      <c r="K407" s="218" t="s">
        <v>258</v>
      </c>
      <c r="L407" s="46"/>
      <c r="M407" s="223" t="s">
        <v>19</v>
      </c>
      <c r="N407" s="224" t="s">
        <v>40</v>
      </c>
      <c r="O407" s="86"/>
      <c r="P407" s="225">
        <f>O407*H407</f>
        <v>0</v>
      </c>
      <c r="Q407" s="225">
        <v>0</v>
      </c>
      <c r="R407" s="225">
        <f>Q407*H407</f>
        <v>0</v>
      </c>
      <c r="S407" s="225">
        <v>0</v>
      </c>
      <c r="T407" s="226">
        <f>S407*H407</f>
        <v>0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27" t="s">
        <v>90</v>
      </c>
      <c r="AT407" s="227" t="s">
        <v>254</v>
      </c>
      <c r="AU407" s="227" t="s">
        <v>78</v>
      </c>
      <c r="AY407" s="19" t="s">
        <v>252</v>
      </c>
      <c r="BE407" s="228">
        <f>IF(N407="základní",J407,0)</f>
        <v>0</v>
      </c>
      <c r="BF407" s="228">
        <f>IF(N407="snížená",J407,0)</f>
        <v>0</v>
      </c>
      <c r="BG407" s="228">
        <f>IF(N407="zákl. přenesená",J407,0)</f>
        <v>0</v>
      </c>
      <c r="BH407" s="228">
        <f>IF(N407="sníž. přenesená",J407,0)</f>
        <v>0</v>
      </c>
      <c r="BI407" s="228">
        <f>IF(N407="nulová",J407,0)</f>
        <v>0</v>
      </c>
      <c r="BJ407" s="19" t="s">
        <v>76</v>
      </c>
      <c r="BK407" s="228">
        <f>ROUND(I407*H407,2)</f>
        <v>0</v>
      </c>
      <c r="BL407" s="19" t="s">
        <v>90</v>
      </c>
      <c r="BM407" s="227" t="s">
        <v>615</v>
      </c>
    </row>
    <row r="408" spans="1:65" s="2" customFormat="1" ht="37.8" customHeight="1">
      <c r="A408" s="40"/>
      <c r="B408" s="41"/>
      <c r="C408" s="216" t="s">
        <v>616</v>
      </c>
      <c r="D408" s="216" t="s">
        <v>254</v>
      </c>
      <c r="E408" s="217" t="s">
        <v>617</v>
      </c>
      <c r="F408" s="218" t="s">
        <v>618</v>
      </c>
      <c r="G408" s="219" t="s">
        <v>277</v>
      </c>
      <c r="H408" s="220">
        <v>28.223</v>
      </c>
      <c r="I408" s="221"/>
      <c r="J408" s="222">
        <f>ROUND(I408*H408,2)</f>
        <v>0</v>
      </c>
      <c r="K408" s="218" t="s">
        <v>258</v>
      </c>
      <c r="L408" s="46"/>
      <c r="M408" s="223" t="s">
        <v>19</v>
      </c>
      <c r="N408" s="224" t="s">
        <v>40</v>
      </c>
      <c r="O408" s="86"/>
      <c r="P408" s="225">
        <f>O408*H408</f>
        <v>0</v>
      </c>
      <c r="Q408" s="225">
        <v>1.04881</v>
      </c>
      <c r="R408" s="225">
        <f>Q408*H408</f>
        <v>29.60056463</v>
      </c>
      <c r="S408" s="225">
        <v>0</v>
      </c>
      <c r="T408" s="226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27" t="s">
        <v>90</v>
      </c>
      <c r="AT408" s="227" t="s">
        <v>254</v>
      </c>
      <c r="AU408" s="227" t="s">
        <v>78</v>
      </c>
      <c r="AY408" s="19" t="s">
        <v>252</v>
      </c>
      <c r="BE408" s="228">
        <f>IF(N408="základní",J408,0)</f>
        <v>0</v>
      </c>
      <c r="BF408" s="228">
        <f>IF(N408="snížená",J408,0)</f>
        <v>0</v>
      </c>
      <c r="BG408" s="228">
        <f>IF(N408="zákl. přenesená",J408,0)</f>
        <v>0</v>
      </c>
      <c r="BH408" s="228">
        <f>IF(N408="sníž. přenesená",J408,0)</f>
        <v>0</v>
      </c>
      <c r="BI408" s="228">
        <f>IF(N408="nulová",J408,0)</f>
        <v>0</v>
      </c>
      <c r="BJ408" s="19" t="s">
        <v>76</v>
      </c>
      <c r="BK408" s="228">
        <f>ROUND(I408*H408,2)</f>
        <v>0</v>
      </c>
      <c r="BL408" s="19" t="s">
        <v>90</v>
      </c>
      <c r="BM408" s="227" t="s">
        <v>619</v>
      </c>
    </row>
    <row r="409" spans="1:51" s="14" customFormat="1" ht="12">
      <c r="A409" s="14"/>
      <c r="B409" s="240"/>
      <c r="C409" s="241"/>
      <c r="D409" s="231" t="s">
        <v>260</v>
      </c>
      <c r="E409" s="242" t="s">
        <v>19</v>
      </c>
      <c r="F409" s="243" t="s">
        <v>620</v>
      </c>
      <c r="G409" s="241"/>
      <c r="H409" s="244">
        <v>25.972</v>
      </c>
      <c r="I409" s="245"/>
      <c r="J409" s="241"/>
      <c r="K409" s="241"/>
      <c r="L409" s="246"/>
      <c r="M409" s="247"/>
      <c r="N409" s="248"/>
      <c r="O409" s="248"/>
      <c r="P409" s="248"/>
      <c r="Q409" s="248"/>
      <c r="R409" s="248"/>
      <c r="S409" s="248"/>
      <c r="T409" s="249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0" t="s">
        <v>260</v>
      </c>
      <c r="AU409" s="250" t="s">
        <v>78</v>
      </c>
      <c r="AV409" s="14" t="s">
        <v>78</v>
      </c>
      <c r="AW409" s="14" t="s">
        <v>31</v>
      </c>
      <c r="AX409" s="14" t="s">
        <v>69</v>
      </c>
      <c r="AY409" s="250" t="s">
        <v>252</v>
      </c>
    </row>
    <row r="410" spans="1:51" s="14" customFormat="1" ht="12">
      <c r="A410" s="14"/>
      <c r="B410" s="240"/>
      <c r="C410" s="241"/>
      <c r="D410" s="231" t="s">
        <v>260</v>
      </c>
      <c r="E410" s="242" t="s">
        <v>19</v>
      </c>
      <c r="F410" s="243" t="s">
        <v>621</v>
      </c>
      <c r="G410" s="241"/>
      <c r="H410" s="244">
        <v>2.251</v>
      </c>
      <c r="I410" s="245"/>
      <c r="J410" s="241"/>
      <c r="K410" s="241"/>
      <c r="L410" s="246"/>
      <c r="M410" s="247"/>
      <c r="N410" s="248"/>
      <c r="O410" s="248"/>
      <c r="P410" s="248"/>
      <c r="Q410" s="248"/>
      <c r="R410" s="248"/>
      <c r="S410" s="248"/>
      <c r="T410" s="249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50" t="s">
        <v>260</v>
      </c>
      <c r="AU410" s="250" t="s">
        <v>78</v>
      </c>
      <c r="AV410" s="14" t="s">
        <v>78</v>
      </c>
      <c r="AW410" s="14" t="s">
        <v>31</v>
      </c>
      <c r="AX410" s="14" t="s">
        <v>69</v>
      </c>
      <c r="AY410" s="250" t="s">
        <v>252</v>
      </c>
    </row>
    <row r="411" spans="1:51" s="15" customFormat="1" ht="12">
      <c r="A411" s="15"/>
      <c r="B411" s="251"/>
      <c r="C411" s="252"/>
      <c r="D411" s="231" t="s">
        <v>260</v>
      </c>
      <c r="E411" s="253" t="s">
        <v>19</v>
      </c>
      <c r="F411" s="254" t="s">
        <v>265</v>
      </c>
      <c r="G411" s="252"/>
      <c r="H411" s="255">
        <v>28.223000000000003</v>
      </c>
      <c r="I411" s="256"/>
      <c r="J411" s="252"/>
      <c r="K411" s="252"/>
      <c r="L411" s="257"/>
      <c r="M411" s="258"/>
      <c r="N411" s="259"/>
      <c r="O411" s="259"/>
      <c r="P411" s="259"/>
      <c r="Q411" s="259"/>
      <c r="R411" s="259"/>
      <c r="S411" s="259"/>
      <c r="T411" s="260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261" t="s">
        <v>260</v>
      </c>
      <c r="AU411" s="261" t="s">
        <v>78</v>
      </c>
      <c r="AV411" s="15" t="s">
        <v>90</v>
      </c>
      <c r="AW411" s="15" t="s">
        <v>31</v>
      </c>
      <c r="AX411" s="15" t="s">
        <v>76</v>
      </c>
      <c r="AY411" s="261" t="s">
        <v>252</v>
      </c>
    </row>
    <row r="412" spans="1:65" s="2" customFormat="1" ht="37.8" customHeight="1">
      <c r="A412" s="40"/>
      <c r="B412" s="41"/>
      <c r="C412" s="216" t="s">
        <v>622</v>
      </c>
      <c r="D412" s="216" t="s">
        <v>254</v>
      </c>
      <c r="E412" s="217" t="s">
        <v>623</v>
      </c>
      <c r="F412" s="218" t="s">
        <v>624</v>
      </c>
      <c r="G412" s="219" t="s">
        <v>277</v>
      </c>
      <c r="H412" s="220">
        <v>0.047</v>
      </c>
      <c r="I412" s="221"/>
      <c r="J412" s="222">
        <f>ROUND(I412*H412,2)</f>
        <v>0</v>
      </c>
      <c r="K412" s="218" t="s">
        <v>258</v>
      </c>
      <c r="L412" s="46"/>
      <c r="M412" s="223" t="s">
        <v>19</v>
      </c>
      <c r="N412" s="224" t="s">
        <v>40</v>
      </c>
      <c r="O412" s="86"/>
      <c r="P412" s="225">
        <f>O412*H412</f>
        <v>0</v>
      </c>
      <c r="Q412" s="225">
        <v>1.06277</v>
      </c>
      <c r="R412" s="225">
        <f>Q412*H412</f>
        <v>0.04995019</v>
      </c>
      <c r="S412" s="225">
        <v>0</v>
      </c>
      <c r="T412" s="226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27" t="s">
        <v>90</v>
      </c>
      <c r="AT412" s="227" t="s">
        <v>254</v>
      </c>
      <c r="AU412" s="227" t="s">
        <v>78</v>
      </c>
      <c r="AY412" s="19" t="s">
        <v>252</v>
      </c>
      <c r="BE412" s="228">
        <f>IF(N412="základní",J412,0)</f>
        <v>0</v>
      </c>
      <c r="BF412" s="228">
        <f>IF(N412="snížená",J412,0)</f>
        <v>0</v>
      </c>
      <c r="BG412" s="228">
        <f>IF(N412="zákl. přenesená",J412,0)</f>
        <v>0</v>
      </c>
      <c r="BH412" s="228">
        <f>IF(N412="sníž. přenesená",J412,0)</f>
        <v>0</v>
      </c>
      <c r="BI412" s="228">
        <f>IF(N412="nulová",J412,0)</f>
        <v>0</v>
      </c>
      <c r="BJ412" s="19" t="s">
        <v>76</v>
      </c>
      <c r="BK412" s="228">
        <f>ROUND(I412*H412,2)</f>
        <v>0</v>
      </c>
      <c r="BL412" s="19" t="s">
        <v>90</v>
      </c>
      <c r="BM412" s="227" t="s">
        <v>625</v>
      </c>
    </row>
    <row r="413" spans="1:51" s="14" customFormat="1" ht="12">
      <c r="A413" s="14"/>
      <c r="B413" s="240"/>
      <c r="C413" s="241"/>
      <c r="D413" s="231" t="s">
        <v>260</v>
      </c>
      <c r="E413" s="242" t="s">
        <v>19</v>
      </c>
      <c r="F413" s="243" t="s">
        <v>626</v>
      </c>
      <c r="G413" s="241"/>
      <c r="H413" s="244">
        <v>0.047</v>
      </c>
      <c r="I413" s="245"/>
      <c r="J413" s="241"/>
      <c r="K413" s="241"/>
      <c r="L413" s="246"/>
      <c r="M413" s="247"/>
      <c r="N413" s="248"/>
      <c r="O413" s="248"/>
      <c r="P413" s="248"/>
      <c r="Q413" s="248"/>
      <c r="R413" s="248"/>
      <c r="S413" s="248"/>
      <c r="T413" s="249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50" t="s">
        <v>260</v>
      </c>
      <c r="AU413" s="250" t="s">
        <v>78</v>
      </c>
      <c r="AV413" s="14" t="s">
        <v>78</v>
      </c>
      <c r="AW413" s="14" t="s">
        <v>31</v>
      </c>
      <c r="AX413" s="14" t="s">
        <v>76</v>
      </c>
      <c r="AY413" s="250" t="s">
        <v>252</v>
      </c>
    </row>
    <row r="414" spans="1:65" s="2" customFormat="1" ht="24.15" customHeight="1">
      <c r="A414" s="40"/>
      <c r="B414" s="41"/>
      <c r="C414" s="216" t="s">
        <v>627</v>
      </c>
      <c r="D414" s="216" t="s">
        <v>254</v>
      </c>
      <c r="E414" s="217" t="s">
        <v>628</v>
      </c>
      <c r="F414" s="218" t="s">
        <v>629</v>
      </c>
      <c r="G414" s="219" t="s">
        <v>346</v>
      </c>
      <c r="H414" s="220">
        <v>24</v>
      </c>
      <c r="I414" s="221"/>
      <c r="J414" s="222">
        <f>ROUND(I414*H414,2)</f>
        <v>0</v>
      </c>
      <c r="K414" s="218" t="s">
        <v>19</v>
      </c>
      <c r="L414" s="46"/>
      <c r="M414" s="223" t="s">
        <v>19</v>
      </c>
      <c r="N414" s="224" t="s">
        <v>40</v>
      </c>
      <c r="O414" s="86"/>
      <c r="P414" s="225">
        <f>O414*H414</f>
        <v>0</v>
      </c>
      <c r="Q414" s="225">
        <v>0</v>
      </c>
      <c r="R414" s="225">
        <f>Q414*H414</f>
        <v>0</v>
      </c>
      <c r="S414" s="225">
        <v>0</v>
      </c>
      <c r="T414" s="226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27" t="s">
        <v>90</v>
      </c>
      <c r="AT414" s="227" t="s">
        <v>254</v>
      </c>
      <c r="AU414" s="227" t="s">
        <v>78</v>
      </c>
      <c r="AY414" s="19" t="s">
        <v>252</v>
      </c>
      <c r="BE414" s="228">
        <f>IF(N414="základní",J414,0)</f>
        <v>0</v>
      </c>
      <c r="BF414" s="228">
        <f>IF(N414="snížená",J414,0)</f>
        <v>0</v>
      </c>
      <c r="BG414" s="228">
        <f>IF(N414="zákl. přenesená",J414,0)</f>
        <v>0</v>
      </c>
      <c r="BH414" s="228">
        <f>IF(N414="sníž. přenesená",J414,0)</f>
        <v>0</v>
      </c>
      <c r="BI414" s="228">
        <f>IF(N414="nulová",J414,0)</f>
        <v>0</v>
      </c>
      <c r="BJ414" s="19" t="s">
        <v>76</v>
      </c>
      <c r="BK414" s="228">
        <f>ROUND(I414*H414,2)</f>
        <v>0</v>
      </c>
      <c r="BL414" s="19" t="s">
        <v>90</v>
      </c>
      <c r="BM414" s="227" t="s">
        <v>630</v>
      </c>
    </row>
    <row r="415" spans="1:65" s="2" customFormat="1" ht="37.8" customHeight="1">
      <c r="A415" s="40"/>
      <c r="B415" s="41"/>
      <c r="C415" s="216" t="s">
        <v>631</v>
      </c>
      <c r="D415" s="216" t="s">
        <v>254</v>
      </c>
      <c r="E415" s="217" t="s">
        <v>632</v>
      </c>
      <c r="F415" s="218" t="s">
        <v>633</v>
      </c>
      <c r="G415" s="219" t="s">
        <v>257</v>
      </c>
      <c r="H415" s="220">
        <v>55.147</v>
      </c>
      <c r="I415" s="221"/>
      <c r="J415" s="222">
        <f>ROUND(I415*H415,2)</f>
        <v>0</v>
      </c>
      <c r="K415" s="218" t="s">
        <v>258</v>
      </c>
      <c r="L415" s="46"/>
      <c r="M415" s="223" t="s">
        <v>19</v>
      </c>
      <c r="N415" s="224" t="s">
        <v>40</v>
      </c>
      <c r="O415" s="86"/>
      <c r="P415" s="225">
        <f>O415*H415</f>
        <v>0</v>
      </c>
      <c r="Q415" s="225">
        <v>2.45329</v>
      </c>
      <c r="R415" s="225">
        <f>Q415*H415</f>
        <v>135.29158363</v>
      </c>
      <c r="S415" s="225">
        <v>0</v>
      </c>
      <c r="T415" s="226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27" t="s">
        <v>90</v>
      </c>
      <c r="AT415" s="227" t="s">
        <v>254</v>
      </c>
      <c r="AU415" s="227" t="s">
        <v>78</v>
      </c>
      <c r="AY415" s="19" t="s">
        <v>252</v>
      </c>
      <c r="BE415" s="228">
        <f>IF(N415="základní",J415,0)</f>
        <v>0</v>
      </c>
      <c r="BF415" s="228">
        <f>IF(N415="snížená",J415,0)</f>
        <v>0</v>
      </c>
      <c r="BG415" s="228">
        <f>IF(N415="zákl. přenesená",J415,0)</f>
        <v>0</v>
      </c>
      <c r="BH415" s="228">
        <f>IF(N415="sníž. přenesená",J415,0)</f>
        <v>0</v>
      </c>
      <c r="BI415" s="228">
        <f>IF(N415="nulová",J415,0)</f>
        <v>0</v>
      </c>
      <c r="BJ415" s="19" t="s">
        <v>76</v>
      </c>
      <c r="BK415" s="228">
        <f>ROUND(I415*H415,2)</f>
        <v>0</v>
      </c>
      <c r="BL415" s="19" t="s">
        <v>90</v>
      </c>
      <c r="BM415" s="227" t="s">
        <v>634</v>
      </c>
    </row>
    <row r="416" spans="1:51" s="13" customFormat="1" ht="12">
      <c r="A416" s="13"/>
      <c r="B416" s="229"/>
      <c r="C416" s="230"/>
      <c r="D416" s="231" t="s">
        <v>260</v>
      </c>
      <c r="E416" s="232" t="s">
        <v>19</v>
      </c>
      <c r="F416" s="233" t="s">
        <v>494</v>
      </c>
      <c r="G416" s="230"/>
      <c r="H416" s="232" t="s">
        <v>19</v>
      </c>
      <c r="I416" s="234"/>
      <c r="J416" s="230"/>
      <c r="K416" s="230"/>
      <c r="L416" s="235"/>
      <c r="M416" s="236"/>
      <c r="N416" s="237"/>
      <c r="O416" s="237"/>
      <c r="P416" s="237"/>
      <c r="Q416" s="237"/>
      <c r="R416" s="237"/>
      <c r="S416" s="237"/>
      <c r="T416" s="238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9" t="s">
        <v>260</v>
      </c>
      <c r="AU416" s="239" t="s">
        <v>78</v>
      </c>
      <c r="AV416" s="13" t="s">
        <v>76</v>
      </c>
      <c r="AW416" s="13" t="s">
        <v>31</v>
      </c>
      <c r="AX416" s="13" t="s">
        <v>69</v>
      </c>
      <c r="AY416" s="239" t="s">
        <v>252</v>
      </c>
    </row>
    <row r="417" spans="1:51" s="13" customFormat="1" ht="12">
      <c r="A417" s="13"/>
      <c r="B417" s="229"/>
      <c r="C417" s="230"/>
      <c r="D417" s="231" t="s">
        <v>260</v>
      </c>
      <c r="E417" s="232" t="s">
        <v>19</v>
      </c>
      <c r="F417" s="233" t="s">
        <v>635</v>
      </c>
      <c r="G417" s="230"/>
      <c r="H417" s="232" t="s">
        <v>19</v>
      </c>
      <c r="I417" s="234"/>
      <c r="J417" s="230"/>
      <c r="K417" s="230"/>
      <c r="L417" s="235"/>
      <c r="M417" s="236"/>
      <c r="N417" s="237"/>
      <c r="O417" s="237"/>
      <c r="P417" s="237"/>
      <c r="Q417" s="237"/>
      <c r="R417" s="237"/>
      <c r="S417" s="237"/>
      <c r="T417" s="238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9" t="s">
        <v>260</v>
      </c>
      <c r="AU417" s="239" t="s">
        <v>78</v>
      </c>
      <c r="AV417" s="13" t="s">
        <v>76</v>
      </c>
      <c r="AW417" s="13" t="s">
        <v>31</v>
      </c>
      <c r="AX417" s="13" t="s">
        <v>69</v>
      </c>
      <c r="AY417" s="239" t="s">
        <v>252</v>
      </c>
    </row>
    <row r="418" spans="1:51" s="13" customFormat="1" ht="12">
      <c r="A418" s="13"/>
      <c r="B418" s="229"/>
      <c r="C418" s="230"/>
      <c r="D418" s="231" t="s">
        <v>260</v>
      </c>
      <c r="E418" s="232" t="s">
        <v>19</v>
      </c>
      <c r="F418" s="233" t="s">
        <v>503</v>
      </c>
      <c r="G418" s="230"/>
      <c r="H418" s="232" t="s">
        <v>19</v>
      </c>
      <c r="I418" s="234"/>
      <c r="J418" s="230"/>
      <c r="K418" s="230"/>
      <c r="L418" s="235"/>
      <c r="M418" s="236"/>
      <c r="N418" s="237"/>
      <c r="O418" s="237"/>
      <c r="P418" s="237"/>
      <c r="Q418" s="237"/>
      <c r="R418" s="237"/>
      <c r="S418" s="237"/>
      <c r="T418" s="238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9" t="s">
        <v>260</v>
      </c>
      <c r="AU418" s="239" t="s">
        <v>78</v>
      </c>
      <c r="AV418" s="13" t="s">
        <v>76</v>
      </c>
      <c r="AW418" s="13" t="s">
        <v>31</v>
      </c>
      <c r="AX418" s="13" t="s">
        <v>69</v>
      </c>
      <c r="AY418" s="239" t="s">
        <v>252</v>
      </c>
    </row>
    <row r="419" spans="1:51" s="13" customFormat="1" ht="12">
      <c r="A419" s="13"/>
      <c r="B419" s="229"/>
      <c r="C419" s="230"/>
      <c r="D419" s="231" t="s">
        <v>260</v>
      </c>
      <c r="E419" s="232" t="s">
        <v>19</v>
      </c>
      <c r="F419" s="233" t="s">
        <v>636</v>
      </c>
      <c r="G419" s="230"/>
      <c r="H419" s="232" t="s">
        <v>19</v>
      </c>
      <c r="I419" s="234"/>
      <c r="J419" s="230"/>
      <c r="K419" s="230"/>
      <c r="L419" s="235"/>
      <c r="M419" s="236"/>
      <c r="N419" s="237"/>
      <c r="O419" s="237"/>
      <c r="P419" s="237"/>
      <c r="Q419" s="237"/>
      <c r="R419" s="237"/>
      <c r="S419" s="237"/>
      <c r="T419" s="238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9" t="s">
        <v>260</v>
      </c>
      <c r="AU419" s="239" t="s">
        <v>78</v>
      </c>
      <c r="AV419" s="13" t="s">
        <v>76</v>
      </c>
      <c r="AW419" s="13" t="s">
        <v>31</v>
      </c>
      <c r="AX419" s="13" t="s">
        <v>69</v>
      </c>
      <c r="AY419" s="239" t="s">
        <v>252</v>
      </c>
    </row>
    <row r="420" spans="1:51" s="14" customFormat="1" ht="12">
      <c r="A420" s="14"/>
      <c r="B420" s="240"/>
      <c r="C420" s="241"/>
      <c r="D420" s="231" t="s">
        <v>260</v>
      </c>
      <c r="E420" s="242" t="s">
        <v>19</v>
      </c>
      <c r="F420" s="243" t="s">
        <v>637</v>
      </c>
      <c r="G420" s="241"/>
      <c r="H420" s="244">
        <v>2.395</v>
      </c>
      <c r="I420" s="245"/>
      <c r="J420" s="241"/>
      <c r="K420" s="241"/>
      <c r="L420" s="246"/>
      <c r="M420" s="247"/>
      <c r="N420" s="248"/>
      <c r="O420" s="248"/>
      <c r="P420" s="248"/>
      <c r="Q420" s="248"/>
      <c r="R420" s="248"/>
      <c r="S420" s="248"/>
      <c r="T420" s="249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0" t="s">
        <v>260</v>
      </c>
      <c r="AU420" s="250" t="s">
        <v>78</v>
      </c>
      <c r="AV420" s="14" t="s">
        <v>78</v>
      </c>
      <c r="AW420" s="14" t="s">
        <v>31</v>
      </c>
      <c r="AX420" s="14" t="s">
        <v>69</v>
      </c>
      <c r="AY420" s="250" t="s">
        <v>252</v>
      </c>
    </row>
    <row r="421" spans="1:51" s="14" customFormat="1" ht="12">
      <c r="A421" s="14"/>
      <c r="B421" s="240"/>
      <c r="C421" s="241"/>
      <c r="D421" s="231" t="s">
        <v>260</v>
      </c>
      <c r="E421" s="242" t="s">
        <v>19</v>
      </c>
      <c r="F421" s="243" t="s">
        <v>638</v>
      </c>
      <c r="G421" s="241"/>
      <c r="H421" s="244">
        <v>3.58</v>
      </c>
      <c r="I421" s="245"/>
      <c r="J421" s="241"/>
      <c r="K421" s="241"/>
      <c r="L421" s="246"/>
      <c r="M421" s="247"/>
      <c r="N421" s="248"/>
      <c r="O421" s="248"/>
      <c r="P421" s="248"/>
      <c r="Q421" s="248"/>
      <c r="R421" s="248"/>
      <c r="S421" s="248"/>
      <c r="T421" s="249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50" t="s">
        <v>260</v>
      </c>
      <c r="AU421" s="250" t="s">
        <v>78</v>
      </c>
      <c r="AV421" s="14" t="s">
        <v>78</v>
      </c>
      <c r="AW421" s="14" t="s">
        <v>31</v>
      </c>
      <c r="AX421" s="14" t="s">
        <v>69</v>
      </c>
      <c r="AY421" s="250" t="s">
        <v>252</v>
      </c>
    </row>
    <row r="422" spans="1:51" s="14" customFormat="1" ht="12">
      <c r="A422" s="14"/>
      <c r="B422" s="240"/>
      <c r="C422" s="241"/>
      <c r="D422" s="231" t="s">
        <v>260</v>
      </c>
      <c r="E422" s="242" t="s">
        <v>19</v>
      </c>
      <c r="F422" s="243" t="s">
        <v>639</v>
      </c>
      <c r="G422" s="241"/>
      <c r="H422" s="244">
        <v>1.123</v>
      </c>
      <c r="I422" s="245"/>
      <c r="J422" s="241"/>
      <c r="K422" s="241"/>
      <c r="L422" s="246"/>
      <c r="M422" s="247"/>
      <c r="N422" s="248"/>
      <c r="O422" s="248"/>
      <c r="P422" s="248"/>
      <c r="Q422" s="248"/>
      <c r="R422" s="248"/>
      <c r="S422" s="248"/>
      <c r="T422" s="249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0" t="s">
        <v>260</v>
      </c>
      <c r="AU422" s="250" t="s">
        <v>78</v>
      </c>
      <c r="AV422" s="14" t="s">
        <v>78</v>
      </c>
      <c r="AW422" s="14" t="s">
        <v>31</v>
      </c>
      <c r="AX422" s="14" t="s">
        <v>69</v>
      </c>
      <c r="AY422" s="250" t="s">
        <v>252</v>
      </c>
    </row>
    <row r="423" spans="1:51" s="14" customFormat="1" ht="12">
      <c r="A423" s="14"/>
      <c r="B423" s="240"/>
      <c r="C423" s="241"/>
      <c r="D423" s="231" t="s">
        <v>260</v>
      </c>
      <c r="E423" s="242" t="s">
        <v>19</v>
      </c>
      <c r="F423" s="243" t="s">
        <v>640</v>
      </c>
      <c r="G423" s="241"/>
      <c r="H423" s="244">
        <v>1.085</v>
      </c>
      <c r="I423" s="245"/>
      <c r="J423" s="241"/>
      <c r="K423" s="241"/>
      <c r="L423" s="246"/>
      <c r="M423" s="247"/>
      <c r="N423" s="248"/>
      <c r="O423" s="248"/>
      <c r="P423" s="248"/>
      <c r="Q423" s="248"/>
      <c r="R423" s="248"/>
      <c r="S423" s="248"/>
      <c r="T423" s="249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50" t="s">
        <v>260</v>
      </c>
      <c r="AU423" s="250" t="s">
        <v>78</v>
      </c>
      <c r="AV423" s="14" t="s">
        <v>78</v>
      </c>
      <c r="AW423" s="14" t="s">
        <v>31</v>
      </c>
      <c r="AX423" s="14" t="s">
        <v>69</v>
      </c>
      <c r="AY423" s="250" t="s">
        <v>252</v>
      </c>
    </row>
    <row r="424" spans="1:51" s="13" customFormat="1" ht="12">
      <c r="A424" s="13"/>
      <c r="B424" s="229"/>
      <c r="C424" s="230"/>
      <c r="D424" s="231" t="s">
        <v>260</v>
      </c>
      <c r="E424" s="232" t="s">
        <v>19</v>
      </c>
      <c r="F424" s="233" t="s">
        <v>641</v>
      </c>
      <c r="G424" s="230"/>
      <c r="H424" s="232" t="s">
        <v>19</v>
      </c>
      <c r="I424" s="234"/>
      <c r="J424" s="230"/>
      <c r="K424" s="230"/>
      <c r="L424" s="235"/>
      <c r="M424" s="236"/>
      <c r="N424" s="237"/>
      <c r="O424" s="237"/>
      <c r="P424" s="237"/>
      <c r="Q424" s="237"/>
      <c r="R424" s="237"/>
      <c r="S424" s="237"/>
      <c r="T424" s="238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9" t="s">
        <v>260</v>
      </c>
      <c r="AU424" s="239" t="s">
        <v>78</v>
      </c>
      <c r="AV424" s="13" t="s">
        <v>76</v>
      </c>
      <c r="AW424" s="13" t="s">
        <v>31</v>
      </c>
      <c r="AX424" s="13" t="s">
        <v>69</v>
      </c>
      <c r="AY424" s="239" t="s">
        <v>252</v>
      </c>
    </row>
    <row r="425" spans="1:51" s="14" customFormat="1" ht="12">
      <c r="A425" s="14"/>
      <c r="B425" s="240"/>
      <c r="C425" s="241"/>
      <c r="D425" s="231" t="s">
        <v>260</v>
      </c>
      <c r="E425" s="242" t="s">
        <v>19</v>
      </c>
      <c r="F425" s="243" t="s">
        <v>642</v>
      </c>
      <c r="G425" s="241"/>
      <c r="H425" s="244">
        <v>7.986</v>
      </c>
      <c r="I425" s="245"/>
      <c r="J425" s="241"/>
      <c r="K425" s="241"/>
      <c r="L425" s="246"/>
      <c r="M425" s="247"/>
      <c r="N425" s="248"/>
      <c r="O425" s="248"/>
      <c r="P425" s="248"/>
      <c r="Q425" s="248"/>
      <c r="R425" s="248"/>
      <c r="S425" s="248"/>
      <c r="T425" s="249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50" t="s">
        <v>260</v>
      </c>
      <c r="AU425" s="250" t="s">
        <v>78</v>
      </c>
      <c r="AV425" s="14" t="s">
        <v>78</v>
      </c>
      <c r="AW425" s="14" t="s">
        <v>31</v>
      </c>
      <c r="AX425" s="14" t="s">
        <v>69</v>
      </c>
      <c r="AY425" s="250" t="s">
        <v>252</v>
      </c>
    </row>
    <row r="426" spans="1:51" s="14" customFormat="1" ht="12">
      <c r="A426" s="14"/>
      <c r="B426" s="240"/>
      <c r="C426" s="241"/>
      <c r="D426" s="231" t="s">
        <v>260</v>
      </c>
      <c r="E426" s="242" t="s">
        <v>19</v>
      </c>
      <c r="F426" s="243" t="s">
        <v>643</v>
      </c>
      <c r="G426" s="241"/>
      <c r="H426" s="244">
        <v>0.702</v>
      </c>
      <c r="I426" s="245"/>
      <c r="J426" s="241"/>
      <c r="K426" s="241"/>
      <c r="L426" s="246"/>
      <c r="M426" s="247"/>
      <c r="N426" s="248"/>
      <c r="O426" s="248"/>
      <c r="P426" s="248"/>
      <c r="Q426" s="248"/>
      <c r="R426" s="248"/>
      <c r="S426" s="248"/>
      <c r="T426" s="249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0" t="s">
        <v>260</v>
      </c>
      <c r="AU426" s="250" t="s">
        <v>78</v>
      </c>
      <c r="AV426" s="14" t="s">
        <v>78</v>
      </c>
      <c r="AW426" s="14" t="s">
        <v>31</v>
      </c>
      <c r="AX426" s="14" t="s">
        <v>69</v>
      </c>
      <c r="AY426" s="250" t="s">
        <v>252</v>
      </c>
    </row>
    <row r="427" spans="1:51" s="14" customFormat="1" ht="12">
      <c r="A427" s="14"/>
      <c r="B427" s="240"/>
      <c r="C427" s="241"/>
      <c r="D427" s="231" t="s">
        <v>260</v>
      </c>
      <c r="E427" s="242" t="s">
        <v>19</v>
      </c>
      <c r="F427" s="243" t="s">
        <v>644</v>
      </c>
      <c r="G427" s="241"/>
      <c r="H427" s="244">
        <v>7.496</v>
      </c>
      <c r="I427" s="245"/>
      <c r="J427" s="241"/>
      <c r="K427" s="241"/>
      <c r="L427" s="246"/>
      <c r="M427" s="247"/>
      <c r="N427" s="248"/>
      <c r="O427" s="248"/>
      <c r="P427" s="248"/>
      <c r="Q427" s="248"/>
      <c r="R427" s="248"/>
      <c r="S427" s="248"/>
      <c r="T427" s="249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0" t="s">
        <v>260</v>
      </c>
      <c r="AU427" s="250" t="s">
        <v>78</v>
      </c>
      <c r="AV427" s="14" t="s">
        <v>78</v>
      </c>
      <c r="AW427" s="14" t="s">
        <v>31</v>
      </c>
      <c r="AX427" s="14" t="s">
        <v>69</v>
      </c>
      <c r="AY427" s="250" t="s">
        <v>252</v>
      </c>
    </row>
    <row r="428" spans="1:51" s="16" customFormat="1" ht="12">
      <c r="A428" s="16"/>
      <c r="B428" s="272"/>
      <c r="C428" s="273"/>
      <c r="D428" s="231" t="s">
        <v>260</v>
      </c>
      <c r="E428" s="274" t="s">
        <v>19</v>
      </c>
      <c r="F428" s="275" t="s">
        <v>533</v>
      </c>
      <c r="G428" s="273"/>
      <c r="H428" s="276">
        <v>24.367000000000004</v>
      </c>
      <c r="I428" s="277"/>
      <c r="J428" s="273"/>
      <c r="K428" s="273"/>
      <c r="L428" s="278"/>
      <c r="M428" s="279"/>
      <c r="N428" s="280"/>
      <c r="O428" s="280"/>
      <c r="P428" s="280"/>
      <c r="Q428" s="280"/>
      <c r="R428" s="280"/>
      <c r="S428" s="280"/>
      <c r="T428" s="281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T428" s="282" t="s">
        <v>260</v>
      </c>
      <c r="AU428" s="282" t="s">
        <v>78</v>
      </c>
      <c r="AV428" s="16" t="s">
        <v>85</v>
      </c>
      <c r="AW428" s="16" t="s">
        <v>31</v>
      </c>
      <c r="AX428" s="16" t="s">
        <v>69</v>
      </c>
      <c r="AY428" s="282" t="s">
        <v>252</v>
      </c>
    </row>
    <row r="429" spans="1:51" s="13" customFormat="1" ht="12">
      <c r="A429" s="13"/>
      <c r="B429" s="229"/>
      <c r="C429" s="230"/>
      <c r="D429" s="231" t="s">
        <v>260</v>
      </c>
      <c r="E429" s="232" t="s">
        <v>19</v>
      </c>
      <c r="F429" s="233" t="s">
        <v>534</v>
      </c>
      <c r="G429" s="230"/>
      <c r="H429" s="232" t="s">
        <v>19</v>
      </c>
      <c r="I429" s="234"/>
      <c r="J429" s="230"/>
      <c r="K429" s="230"/>
      <c r="L429" s="235"/>
      <c r="M429" s="236"/>
      <c r="N429" s="237"/>
      <c r="O429" s="237"/>
      <c r="P429" s="237"/>
      <c r="Q429" s="237"/>
      <c r="R429" s="237"/>
      <c r="S429" s="237"/>
      <c r="T429" s="238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9" t="s">
        <v>260</v>
      </c>
      <c r="AU429" s="239" t="s">
        <v>78</v>
      </c>
      <c r="AV429" s="13" t="s">
        <v>76</v>
      </c>
      <c r="AW429" s="13" t="s">
        <v>31</v>
      </c>
      <c r="AX429" s="13" t="s">
        <v>69</v>
      </c>
      <c r="AY429" s="239" t="s">
        <v>252</v>
      </c>
    </row>
    <row r="430" spans="1:51" s="13" customFormat="1" ht="12">
      <c r="A430" s="13"/>
      <c r="B430" s="229"/>
      <c r="C430" s="230"/>
      <c r="D430" s="231" t="s">
        <v>260</v>
      </c>
      <c r="E430" s="232" t="s">
        <v>19</v>
      </c>
      <c r="F430" s="233" t="s">
        <v>636</v>
      </c>
      <c r="G430" s="230"/>
      <c r="H430" s="232" t="s">
        <v>19</v>
      </c>
      <c r="I430" s="234"/>
      <c r="J430" s="230"/>
      <c r="K430" s="230"/>
      <c r="L430" s="235"/>
      <c r="M430" s="236"/>
      <c r="N430" s="237"/>
      <c r="O430" s="237"/>
      <c r="P430" s="237"/>
      <c r="Q430" s="237"/>
      <c r="R430" s="237"/>
      <c r="S430" s="237"/>
      <c r="T430" s="238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9" t="s">
        <v>260</v>
      </c>
      <c r="AU430" s="239" t="s">
        <v>78</v>
      </c>
      <c r="AV430" s="13" t="s">
        <v>76</v>
      </c>
      <c r="AW430" s="13" t="s">
        <v>31</v>
      </c>
      <c r="AX430" s="13" t="s">
        <v>69</v>
      </c>
      <c r="AY430" s="239" t="s">
        <v>252</v>
      </c>
    </row>
    <row r="431" spans="1:51" s="14" customFormat="1" ht="12">
      <c r="A431" s="14"/>
      <c r="B431" s="240"/>
      <c r="C431" s="241"/>
      <c r="D431" s="231" t="s">
        <v>260</v>
      </c>
      <c r="E431" s="242" t="s">
        <v>19</v>
      </c>
      <c r="F431" s="243" t="s">
        <v>645</v>
      </c>
      <c r="G431" s="241"/>
      <c r="H431" s="244">
        <v>2.506</v>
      </c>
      <c r="I431" s="245"/>
      <c r="J431" s="241"/>
      <c r="K431" s="241"/>
      <c r="L431" s="246"/>
      <c r="M431" s="247"/>
      <c r="N431" s="248"/>
      <c r="O431" s="248"/>
      <c r="P431" s="248"/>
      <c r="Q431" s="248"/>
      <c r="R431" s="248"/>
      <c r="S431" s="248"/>
      <c r="T431" s="249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50" t="s">
        <v>260</v>
      </c>
      <c r="AU431" s="250" t="s">
        <v>78</v>
      </c>
      <c r="AV431" s="14" t="s">
        <v>78</v>
      </c>
      <c r="AW431" s="14" t="s">
        <v>31</v>
      </c>
      <c r="AX431" s="14" t="s">
        <v>69</v>
      </c>
      <c r="AY431" s="250" t="s">
        <v>252</v>
      </c>
    </row>
    <row r="432" spans="1:51" s="14" customFormat="1" ht="12">
      <c r="A432" s="14"/>
      <c r="B432" s="240"/>
      <c r="C432" s="241"/>
      <c r="D432" s="231" t="s">
        <v>260</v>
      </c>
      <c r="E432" s="242" t="s">
        <v>19</v>
      </c>
      <c r="F432" s="243" t="s">
        <v>646</v>
      </c>
      <c r="G432" s="241"/>
      <c r="H432" s="244">
        <v>2.506</v>
      </c>
      <c r="I432" s="245"/>
      <c r="J432" s="241"/>
      <c r="K432" s="241"/>
      <c r="L432" s="246"/>
      <c r="M432" s="247"/>
      <c r="N432" s="248"/>
      <c r="O432" s="248"/>
      <c r="P432" s="248"/>
      <c r="Q432" s="248"/>
      <c r="R432" s="248"/>
      <c r="S432" s="248"/>
      <c r="T432" s="249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50" t="s">
        <v>260</v>
      </c>
      <c r="AU432" s="250" t="s">
        <v>78</v>
      </c>
      <c r="AV432" s="14" t="s">
        <v>78</v>
      </c>
      <c r="AW432" s="14" t="s">
        <v>31</v>
      </c>
      <c r="AX432" s="14" t="s">
        <v>69</v>
      </c>
      <c r="AY432" s="250" t="s">
        <v>252</v>
      </c>
    </row>
    <row r="433" spans="1:51" s="14" customFormat="1" ht="12">
      <c r="A433" s="14"/>
      <c r="B433" s="240"/>
      <c r="C433" s="241"/>
      <c r="D433" s="231" t="s">
        <v>260</v>
      </c>
      <c r="E433" s="242" t="s">
        <v>19</v>
      </c>
      <c r="F433" s="243" t="s">
        <v>647</v>
      </c>
      <c r="G433" s="241"/>
      <c r="H433" s="244">
        <v>1.027</v>
      </c>
      <c r="I433" s="245"/>
      <c r="J433" s="241"/>
      <c r="K433" s="241"/>
      <c r="L433" s="246"/>
      <c r="M433" s="247"/>
      <c r="N433" s="248"/>
      <c r="O433" s="248"/>
      <c r="P433" s="248"/>
      <c r="Q433" s="248"/>
      <c r="R433" s="248"/>
      <c r="S433" s="248"/>
      <c r="T433" s="249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50" t="s">
        <v>260</v>
      </c>
      <c r="AU433" s="250" t="s">
        <v>78</v>
      </c>
      <c r="AV433" s="14" t="s">
        <v>78</v>
      </c>
      <c r="AW433" s="14" t="s">
        <v>31</v>
      </c>
      <c r="AX433" s="14" t="s">
        <v>69</v>
      </c>
      <c r="AY433" s="250" t="s">
        <v>252</v>
      </c>
    </row>
    <row r="434" spans="1:51" s="14" customFormat="1" ht="12">
      <c r="A434" s="14"/>
      <c r="B434" s="240"/>
      <c r="C434" s="241"/>
      <c r="D434" s="231" t="s">
        <v>260</v>
      </c>
      <c r="E434" s="242" t="s">
        <v>19</v>
      </c>
      <c r="F434" s="243" t="s">
        <v>648</v>
      </c>
      <c r="G434" s="241"/>
      <c r="H434" s="244">
        <v>1.603</v>
      </c>
      <c r="I434" s="245"/>
      <c r="J434" s="241"/>
      <c r="K434" s="241"/>
      <c r="L434" s="246"/>
      <c r="M434" s="247"/>
      <c r="N434" s="248"/>
      <c r="O434" s="248"/>
      <c r="P434" s="248"/>
      <c r="Q434" s="248"/>
      <c r="R434" s="248"/>
      <c r="S434" s="248"/>
      <c r="T434" s="249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0" t="s">
        <v>260</v>
      </c>
      <c r="AU434" s="250" t="s">
        <v>78</v>
      </c>
      <c r="AV434" s="14" t="s">
        <v>78</v>
      </c>
      <c r="AW434" s="14" t="s">
        <v>31</v>
      </c>
      <c r="AX434" s="14" t="s">
        <v>69</v>
      </c>
      <c r="AY434" s="250" t="s">
        <v>252</v>
      </c>
    </row>
    <row r="435" spans="1:51" s="14" customFormat="1" ht="12">
      <c r="A435" s="14"/>
      <c r="B435" s="240"/>
      <c r="C435" s="241"/>
      <c r="D435" s="231" t="s">
        <v>260</v>
      </c>
      <c r="E435" s="242" t="s">
        <v>19</v>
      </c>
      <c r="F435" s="243" t="s">
        <v>649</v>
      </c>
      <c r="G435" s="241"/>
      <c r="H435" s="244">
        <v>1.216</v>
      </c>
      <c r="I435" s="245"/>
      <c r="J435" s="241"/>
      <c r="K435" s="241"/>
      <c r="L435" s="246"/>
      <c r="M435" s="247"/>
      <c r="N435" s="248"/>
      <c r="O435" s="248"/>
      <c r="P435" s="248"/>
      <c r="Q435" s="248"/>
      <c r="R435" s="248"/>
      <c r="S435" s="248"/>
      <c r="T435" s="249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50" t="s">
        <v>260</v>
      </c>
      <c r="AU435" s="250" t="s">
        <v>78</v>
      </c>
      <c r="AV435" s="14" t="s">
        <v>78</v>
      </c>
      <c r="AW435" s="14" t="s">
        <v>31</v>
      </c>
      <c r="AX435" s="14" t="s">
        <v>69</v>
      </c>
      <c r="AY435" s="250" t="s">
        <v>252</v>
      </c>
    </row>
    <row r="436" spans="1:51" s="13" customFormat="1" ht="12">
      <c r="A436" s="13"/>
      <c r="B436" s="229"/>
      <c r="C436" s="230"/>
      <c r="D436" s="231" t="s">
        <v>260</v>
      </c>
      <c r="E436" s="232" t="s">
        <v>19</v>
      </c>
      <c r="F436" s="233" t="s">
        <v>641</v>
      </c>
      <c r="G436" s="230"/>
      <c r="H436" s="232" t="s">
        <v>19</v>
      </c>
      <c r="I436" s="234"/>
      <c r="J436" s="230"/>
      <c r="K436" s="230"/>
      <c r="L436" s="235"/>
      <c r="M436" s="236"/>
      <c r="N436" s="237"/>
      <c r="O436" s="237"/>
      <c r="P436" s="237"/>
      <c r="Q436" s="237"/>
      <c r="R436" s="237"/>
      <c r="S436" s="237"/>
      <c r="T436" s="238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39" t="s">
        <v>260</v>
      </c>
      <c r="AU436" s="239" t="s">
        <v>78</v>
      </c>
      <c r="AV436" s="13" t="s">
        <v>76</v>
      </c>
      <c r="AW436" s="13" t="s">
        <v>31</v>
      </c>
      <c r="AX436" s="13" t="s">
        <v>69</v>
      </c>
      <c r="AY436" s="239" t="s">
        <v>252</v>
      </c>
    </row>
    <row r="437" spans="1:51" s="14" customFormat="1" ht="12">
      <c r="A437" s="14"/>
      <c r="B437" s="240"/>
      <c r="C437" s="241"/>
      <c r="D437" s="231" t="s">
        <v>260</v>
      </c>
      <c r="E437" s="242" t="s">
        <v>19</v>
      </c>
      <c r="F437" s="243" t="s">
        <v>650</v>
      </c>
      <c r="G437" s="241"/>
      <c r="H437" s="244">
        <v>8.943</v>
      </c>
      <c r="I437" s="245"/>
      <c r="J437" s="241"/>
      <c r="K437" s="241"/>
      <c r="L437" s="246"/>
      <c r="M437" s="247"/>
      <c r="N437" s="248"/>
      <c r="O437" s="248"/>
      <c r="P437" s="248"/>
      <c r="Q437" s="248"/>
      <c r="R437" s="248"/>
      <c r="S437" s="248"/>
      <c r="T437" s="249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0" t="s">
        <v>260</v>
      </c>
      <c r="AU437" s="250" t="s">
        <v>78</v>
      </c>
      <c r="AV437" s="14" t="s">
        <v>78</v>
      </c>
      <c r="AW437" s="14" t="s">
        <v>31</v>
      </c>
      <c r="AX437" s="14" t="s">
        <v>69</v>
      </c>
      <c r="AY437" s="250" t="s">
        <v>252</v>
      </c>
    </row>
    <row r="438" spans="1:51" s="14" customFormat="1" ht="12">
      <c r="A438" s="14"/>
      <c r="B438" s="240"/>
      <c r="C438" s="241"/>
      <c r="D438" s="231" t="s">
        <v>260</v>
      </c>
      <c r="E438" s="242" t="s">
        <v>19</v>
      </c>
      <c r="F438" s="243" t="s">
        <v>651</v>
      </c>
      <c r="G438" s="241"/>
      <c r="H438" s="244">
        <v>0.734</v>
      </c>
      <c r="I438" s="245"/>
      <c r="J438" s="241"/>
      <c r="K438" s="241"/>
      <c r="L438" s="246"/>
      <c r="M438" s="247"/>
      <c r="N438" s="248"/>
      <c r="O438" s="248"/>
      <c r="P438" s="248"/>
      <c r="Q438" s="248"/>
      <c r="R438" s="248"/>
      <c r="S438" s="248"/>
      <c r="T438" s="249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0" t="s">
        <v>260</v>
      </c>
      <c r="AU438" s="250" t="s">
        <v>78</v>
      </c>
      <c r="AV438" s="14" t="s">
        <v>78</v>
      </c>
      <c r="AW438" s="14" t="s">
        <v>31</v>
      </c>
      <c r="AX438" s="14" t="s">
        <v>69</v>
      </c>
      <c r="AY438" s="250" t="s">
        <v>252</v>
      </c>
    </row>
    <row r="439" spans="1:51" s="14" customFormat="1" ht="12">
      <c r="A439" s="14"/>
      <c r="B439" s="240"/>
      <c r="C439" s="241"/>
      <c r="D439" s="231" t="s">
        <v>260</v>
      </c>
      <c r="E439" s="242" t="s">
        <v>19</v>
      </c>
      <c r="F439" s="243" t="s">
        <v>652</v>
      </c>
      <c r="G439" s="241"/>
      <c r="H439" s="244">
        <v>7.752</v>
      </c>
      <c r="I439" s="245"/>
      <c r="J439" s="241"/>
      <c r="K439" s="241"/>
      <c r="L439" s="246"/>
      <c r="M439" s="247"/>
      <c r="N439" s="248"/>
      <c r="O439" s="248"/>
      <c r="P439" s="248"/>
      <c r="Q439" s="248"/>
      <c r="R439" s="248"/>
      <c r="S439" s="248"/>
      <c r="T439" s="249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0" t="s">
        <v>260</v>
      </c>
      <c r="AU439" s="250" t="s">
        <v>78</v>
      </c>
      <c r="AV439" s="14" t="s">
        <v>78</v>
      </c>
      <c r="AW439" s="14" t="s">
        <v>31</v>
      </c>
      <c r="AX439" s="14" t="s">
        <v>69</v>
      </c>
      <c r="AY439" s="250" t="s">
        <v>252</v>
      </c>
    </row>
    <row r="440" spans="1:51" s="14" customFormat="1" ht="12">
      <c r="A440" s="14"/>
      <c r="B440" s="240"/>
      <c r="C440" s="241"/>
      <c r="D440" s="231" t="s">
        <v>260</v>
      </c>
      <c r="E440" s="242" t="s">
        <v>19</v>
      </c>
      <c r="F440" s="243" t="s">
        <v>653</v>
      </c>
      <c r="G440" s="241"/>
      <c r="H440" s="244">
        <v>4.493</v>
      </c>
      <c r="I440" s="245"/>
      <c r="J440" s="241"/>
      <c r="K440" s="241"/>
      <c r="L440" s="246"/>
      <c r="M440" s="247"/>
      <c r="N440" s="248"/>
      <c r="O440" s="248"/>
      <c r="P440" s="248"/>
      <c r="Q440" s="248"/>
      <c r="R440" s="248"/>
      <c r="S440" s="248"/>
      <c r="T440" s="249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0" t="s">
        <v>260</v>
      </c>
      <c r="AU440" s="250" t="s">
        <v>78</v>
      </c>
      <c r="AV440" s="14" t="s">
        <v>78</v>
      </c>
      <c r="AW440" s="14" t="s">
        <v>31</v>
      </c>
      <c r="AX440" s="14" t="s">
        <v>69</v>
      </c>
      <c r="AY440" s="250" t="s">
        <v>252</v>
      </c>
    </row>
    <row r="441" spans="1:51" s="16" customFormat="1" ht="12">
      <c r="A441" s="16"/>
      <c r="B441" s="272"/>
      <c r="C441" s="273"/>
      <c r="D441" s="231" t="s">
        <v>260</v>
      </c>
      <c r="E441" s="274" t="s">
        <v>19</v>
      </c>
      <c r="F441" s="275" t="s">
        <v>533</v>
      </c>
      <c r="G441" s="273"/>
      <c r="H441" s="276">
        <v>30.779999999999994</v>
      </c>
      <c r="I441" s="277"/>
      <c r="J441" s="273"/>
      <c r="K441" s="273"/>
      <c r="L441" s="278"/>
      <c r="M441" s="279"/>
      <c r="N441" s="280"/>
      <c r="O441" s="280"/>
      <c r="P441" s="280"/>
      <c r="Q441" s="280"/>
      <c r="R441" s="280"/>
      <c r="S441" s="280"/>
      <c r="T441" s="281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T441" s="282" t="s">
        <v>260</v>
      </c>
      <c r="AU441" s="282" t="s">
        <v>78</v>
      </c>
      <c r="AV441" s="16" t="s">
        <v>85</v>
      </c>
      <c r="AW441" s="16" t="s">
        <v>31</v>
      </c>
      <c r="AX441" s="16" t="s">
        <v>69</v>
      </c>
      <c r="AY441" s="282" t="s">
        <v>252</v>
      </c>
    </row>
    <row r="442" spans="1:51" s="15" customFormat="1" ht="12">
      <c r="A442" s="15"/>
      <c r="B442" s="251"/>
      <c r="C442" s="252"/>
      <c r="D442" s="231" t="s">
        <v>260</v>
      </c>
      <c r="E442" s="253" t="s">
        <v>19</v>
      </c>
      <c r="F442" s="254" t="s">
        <v>265</v>
      </c>
      <c r="G442" s="252"/>
      <c r="H442" s="255">
        <v>55.14700000000001</v>
      </c>
      <c r="I442" s="256"/>
      <c r="J442" s="252"/>
      <c r="K442" s="252"/>
      <c r="L442" s="257"/>
      <c r="M442" s="258"/>
      <c r="N442" s="259"/>
      <c r="O442" s="259"/>
      <c r="P442" s="259"/>
      <c r="Q442" s="259"/>
      <c r="R442" s="259"/>
      <c r="S442" s="259"/>
      <c r="T442" s="260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T442" s="261" t="s">
        <v>260</v>
      </c>
      <c r="AU442" s="261" t="s">
        <v>78</v>
      </c>
      <c r="AV442" s="15" t="s">
        <v>90</v>
      </c>
      <c r="AW442" s="15" t="s">
        <v>31</v>
      </c>
      <c r="AX442" s="15" t="s">
        <v>76</v>
      </c>
      <c r="AY442" s="261" t="s">
        <v>252</v>
      </c>
    </row>
    <row r="443" spans="1:65" s="2" customFormat="1" ht="37.8" customHeight="1">
      <c r="A443" s="40"/>
      <c r="B443" s="41"/>
      <c r="C443" s="216" t="s">
        <v>654</v>
      </c>
      <c r="D443" s="216" t="s">
        <v>254</v>
      </c>
      <c r="E443" s="217" t="s">
        <v>655</v>
      </c>
      <c r="F443" s="218" t="s">
        <v>656</v>
      </c>
      <c r="G443" s="219" t="s">
        <v>300</v>
      </c>
      <c r="H443" s="220">
        <v>357.143</v>
      </c>
      <c r="I443" s="221"/>
      <c r="J443" s="222">
        <f>ROUND(I443*H443,2)</f>
        <v>0</v>
      </c>
      <c r="K443" s="218" t="s">
        <v>258</v>
      </c>
      <c r="L443" s="46"/>
      <c r="M443" s="223" t="s">
        <v>19</v>
      </c>
      <c r="N443" s="224" t="s">
        <v>40</v>
      </c>
      <c r="O443" s="86"/>
      <c r="P443" s="225">
        <f>O443*H443</f>
        <v>0</v>
      </c>
      <c r="Q443" s="225">
        <v>0.00244</v>
      </c>
      <c r="R443" s="225">
        <f>Q443*H443</f>
        <v>0.8714289199999999</v>
      </c>
      <c r="S443" s="225">
        <v>0</v>
      </c>
      <c r="T443" s="226">
        <f>S443*H443</f>
        <v>0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27" t="s">
        <v>90</v>
      </c>
      <c r="AT443" s="227" t="s">
        <v>254</v>
      </c>
      <c r="AU443" s="227" t="s">
        <v>78</v>
      </c>
      <c r="AY443" s="19" t="s">
        <v>252</v>
      </c>
      <c r="BE443" s="228">
        <f>IF(N443="základní",J443,0)</f>
        <v>0</v>
      </c>
      <c r="BF443" s="228">
        <f>IF(N443="snížená",J443,0)</f>
        <v>0</v>
      </c>
      <c r="BG443" s="228">
        <f>IF(N443="zákl. přenesená",J443,0)</f>
        <v>0</v>
      </c>
      <c r="BH443" s="228">
        <f>IF(N443="sníž. přenesená",J443,0)</f>
        <v>0</v>
      </c>
      <c r="BI443" s="228">
        <f>IF(N443="nulová",J443,0)</f>
        <v>0</v>
      </c>
      <c r="BJ443" s="19" t="s">
        <v>76</v>
      </c>
      <c r="BK443" s="228">
        <f>ROUND(I443*H443,2)</f>
        <v>0</v>
      </c>
      <c r="BL443" s="19" t="s">
        <v>90</v>
      </c>
      <c r="BM443" s="227" t="s">
        <v>657</v>
      </c>
    </row>
    <row r="444" spans="1:51" s="13" customFormat="1" ht="12">
      <c r="A444" s="13"/>
      <c r="B444" s="229"/>
      <c r="C444" s="230"/>
      <c r="D444" s="231" t="s">
        <v>260</v>
      </c>
      <c r="E444" s="232" t="s">
        <v>19</v>
      </c>
      <c r="F444" s="233" t="s">
        <v>635</v>
      </c>
      <c r="G444" s="230"/>
      <c r="H444" s="232" t="s">
        <v>19</v>
      </c>
      <c r="I444" s="234"/>
      <c r="J444" s="230"/>
      <c r="K444" s="230"/>
      <c r="L444" s="235"/>
      <c r="M444" s="236"/>
      <c r="N444" s="237"/>
      <c r="O444" s="237"/>
      <c r="P444" s="237"/>
      <c r="Q444" s="237"/>
      <c r="R444" s="237"/>
      <c r="S444" s="237"/>
      <c r="T444" s="238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9" t="s">
        <v>260</v>
      </c>
      <c r="AU444" s="239" t="s">
        <v>78</v>
      </c>
      <c r="AV444" s="13" t="s">
        <v>76</v>
      </c>
      <c r="AW444" s="13" t="s">
        <v>31</v>
      </c>
      <c r="AX444" s="13" t="s">
        <v>69</v>
      </c>
      <c r="AY444" s="239" t="s">
        <v>252</v>
      </c>
    </row>
    <row r="445" spans="1:51" s="13" customFormat="1" ht="12">
      <c r="A445" s="13"/>
      <c r="B445" s="229"/>
      <c r="C445" s="230"/>
      <c r="D445" s="231" t="s">
        <v>260</v>
      </c>
      <c r="E445" s="232" t="s">
        <v>19</v>
      </c>
      <c r="F445" s="233" t="s">
        <v>503</v>
      </c>
      <c r="G445" s="230"/>
      <c r="H445" s="232" t="s">
        <v>19</v>
      </c>
      <c r="I445" s="234"/>
      <c r="J445" s="230"/>
      <c r="K445" s="230"/>
      <c r="L445" s="235"/>
      <c r="M445" s="236"/>
      <c r="N445" s="237"/>
      <c r="O445" s="237"/>
      <c r="P445" s="237"/>
      <c r="Q445" s="237"/>
      <c r="R445" s="237"/>
      <c r="S445" s="237"/>
      <c r="T445" s="238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9" t="s">
        <v>260</v>
      </c>
      <c r="AU445" s="239" t="s">
        <v>78</v>
      </c>
      <c r="AV445" s="13" t="s">
        <v>76</v>
      </c>
      <c r="AW445" s="13" t="s">
        <v>31</v>
      </c>
      <c r="AX445" s="13" t="s">
        <v>69</v>
      </c>
      <c r="AY445" s="239" t="s">
        <v>252</v>
      </c>
    </row>
    <row r="446" spans="1:51" s="14" customFormat="1" ht="12">
      <c r="A446" s="14"/>
      <c r="B446" s="240"/>
      <c r="C446" s="241"/>
      <c r="D446" s="231" t="s">
        <v>260</v>
      </c>
      <c r="E446" s="242" t="s">
        <v>19</v>
      </c>
      <c r="F446" s="243" t="s">
        <v>658</v>
      </c>
      <c r="G446" s="241"/>
      <c r="H446" s="244">
        <v>85.184</v>
      </c>
      <c r="I446" s="245"/>
      <c r="J446" s="241"/>
      <c r="K446" s="241"/>
      <c r="L446" s="246"/>
      <c r="M446" s="247"/>
      <c r="N446" s="248"/>
      <c r="O446" s="248"/>
      <c r="P446" s="248"/>
      <c r="Q446" s="248"/>
      <c r="R446" s="248"/>
      <c r="S446" s="248"/>
      <c r="T446" s="249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0" t="s">
        <v>260</v>
      </c>
      <c r="AU446" s="250" t="s">
        <v>78</v>
      </c>
      <c r="AV446" s="14" t="s">
        <v>78</v>
      </c>
      <c r="AW446" s="14" t="s">
        <v>31</v>
      </c>
      <c r="AX446" s="14" t="s">
        <v>69</v>
      </c>
      <c r="AY446" s="250" t="s">
        <v>252</v>
      </c>
    </row>
    <row r="447" spans="1:51" s="14" customFormat="1" ht="12">
      <c r="A447" s="14"/>
      <c r="B447" s="240"/>
      <c r="C447" s="241"/>
      <c r="D447" s="231" t="s">
        <v>260</v>
      </c>
      <c r="E447" s="242" t="s">
        <v>19</v>
      </c>
      <c r="F447" s="243" t="s">
        <v>659</v>
      </c>
      <c r="G447" s="241"/>
      <c r="H447" s="244">
        <v>5.46</v>
      </c>
      <c r="I447" s="245"/>
      <c r="J447" s="241"/>
      <c r="K447" s="241"/>
      <c r="L447" s="246"/>
      <c r="M447" s="247"/>
      <c r="N447" s="248"/>
      <c r="O447" s="248"/>
      <c r="P447" s="248"/>
      <c r="Q447" s="248"/>
      <c r="R447" s="248"/>
      <c r="S447" s="248"/>
      <c r="T447" s="249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50" t="s">
        <v>260</v>
      </c>
      <c r="AU447" s="250" t="s">
        <v>78</v>
      </c>
      <c r="AV447" s="14" t="s">
        <v>78</v>
      </c>
      <c r="AW447" s="14" t="s">
        <v>31</v>
      </c>
      <c r="AX447" s="14" t="s">
        <v>69</v>
      </c>
      <c r="AY447" s="250" t="s">
        <v>252</v>
      </c>
    </row>
    <row r="448" spans="1:51" s="14" customFormat="1" ht="12">
      <c r="A448" s="14"/>
      <c r="B448" s="240"/>
      <c r="C448" s="241"/>
      <c r="D448" s="231" t="s">
        <v>260</v>
      </c>
      <c r="E448" s="242" t="s">
        <v>19</v>
      </c>
      <c r="F448" s="243" t="s">
        <v>660</v>
      </c>
      <c r="G448" s="241"/>
      <c r="H448" s="244">
        <v>59.438</v>
      </c>
      <c r="I448" s="245"/>
      <c r="J448" s="241"/>
      <c r="K448" s="241"/>
      <c r="L448" s="246"/>
      <c r="M448" s="247"/>
      <c r="N448" s="248"/>
      <c r="O448" s="248"/>
      <c r="P448" s="248"/>
      <c r="Q448" s="248"/>
      <c r="R448" s="248"/>
      <c r="S448" s="248"/>
      <c r="T448" s="249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50" t="s">
        <v>260</v>
      </c>
      <c r="AU448" s="250" t="s">
        <v>78</v>
      </c>
      <c r="AV448" s="14" t="s">
        <v>78</v>
      </c>
      <c r="AW448" s="14" t="s">
        <v>31</v>
      </c>
      <c r="AX448" s="14" t="s">
        <v>69</v>
      </c>
      <c r="AY448" s="250" t="s">
        <v>252</v>
      </c>
    </row>
    <row r="449" spans="1:51" s="16" customFormat="1" ht="12">
      <c r="A449" s="16"/>
      <c r="B449" s="272"/>
      <c r="C449" s="273"/>
      <c r="D449" s="231" t="s">
        <v>260</v>
      </c>
      <c r="E449" s="274" t="s">
        <v>19</v>
      </c>
      <c r="F449" s="275" t="s">
        <v>533</v>
      </c>
      <c r="G449" s="273"/>
      <c r="H449" s="276">
        <v>150.082</v>
      </c>
      <c r="I449" s="277"/>
      <c r="J449" s="273"/>
      <c r="K449" s="273"/>
      <c r="L449" s="278"/>
      <c r="M449" s="279"/>
      <c r="N449" s="280"/>
      <c r="O449" s="280"/>
      <c r="P449" s="280"/>
      <c r="Q449" s="280"/>
      <c r="R449" s="280"/>
      <c r="S449" s="280"/>
      <c r="T449" s="281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T449" s="282" t="s">
        <v>260</v>
      </c>
      <c r="AU449" s="282" t="s">
        <v>78</v>
      </c>
      <c r="AV449" s="16" t="s">
        <v>85</v>
      </c>
      <c r="AW449" s="16" t="s">
        <v>31</v>
      </c>
      <c r="AX449" s="16" t="s">
        <v>69</v>
      </c>
      <c r="AY449" s="282" t="s">
        <v>252</v>
      </c>
    </row>
    <row r="450" spans="1:51" s="13" customFormat="1" ht="12">
      <c r="A450" s="13"/>
      <c r="B450" s="229"/>
      <c r="C450" s="230"/>
      <c r="D450" s="231" t="s">
        <v>260</v>
      </c>
      <c r="E450" s="232" t="s">
        <v>19</v>
      </c>
      <c r="F450" s="233" t="s">
        <v>534</v>
      </c>
      <c r="G450" s="230"/>
      <c r="H450" s="232" t="s">
        <v>19</v>
      </c>
      <c r="I450" s="234"/>
      <c r="J450" s="230"/>
      <c r="K450" s="230"/>
      <c r="L450" s="235"/>
      <c r="M450" s="236"/>
      <c r="N450" s="237"/>
      <c r="O450" s="237"/>
      <c r="P450" s="237"/>
      <c r="Q450" s="237"/>
      <c r="R450" s="237"/>
      <c r="S450" s="237"/>
      <c r="T450" s="238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9" t="s">
        <v>260</v>
      </c>
      <c r="AU450" s="239" t="s">
        <v>78</v>
      </c>
      <c r="AV450" s="13" t="s">
        <v>76</v>
      </c>
      <c r="AW450" s="13" t="s">
        <v>31</v>
      </c>
      <c r="AX450" s="13" t="s">
        <v>69</v>
      </c>
      <c r="AY450" s="239" t="s">
        <v>252</v>
      </c>
    </row>
    <row r="451" spans="1:51" s="14" customFormat="1" ht="12">
      <c r="A451" s="14"/>
      <c r="B451" s="240"/>
      <c r="C451" s="241"/>
      <c r="D451" s="231" t="s">
        <v>260</v>
      </c>
      <c r="E451" s="242" t="s">
        <v>19</v>
      </c>
      <c r="F451" s="243" t="s">
        <v>661</v>
      </c>
      <c r="G451" s="241"/>
      <c r="H451" s="244">
        <v>10.304</v>
      </c>
      <c r="I451" s="245"/>
      <c r="J451" s="241"/>
      <c r="K451" s="241"/>
      <c r="L451" s="246"/>
      <c r="M451" s="247"/>
      <c r="N451" s="248"/>
      <c r="O451" s="248"/>
      <c r="P451" s="248"/>
      <c r="Q451" s="248"/>
      <c r="R451" s="248"/>
      <c r="S451" s="248"/>
      <c r="T451" s="249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0" t="s">
        <v>260</v>
      </c>
      <c r="AU451" s="250" t="s">
        <v>78</v>
      </c>
      <c r="AV451" s="14" t="s">
        <v>78</v>
      </c>
      <c r="AW451" s="14" t="s">
        <v>31</v>
      </c>
      <c r="AX451" s="14" t="s">
        <v>69</v>
      </c>
      <c r="AY451" s="250" t="s">
        <v>252</v>
      </c>
    </row>
    <row r="452" spans="1:51" s="14" customFormat="1" ht="12">
      <c r="A452" s="14"/>
      <c r="B452" s="240"/>
      <c r="C452" s="241"/>
      <c r="D452" s="231" t="s">
        <v>260</v>
      </c>
      <c r="E452" s="242" t="s">
        <v>19</v>
      </c>
      <c r="F452" s="243" t="s">
        <v>662</v>
      </c>
      <c r="G452" s="241"/>
      <c r="H452" s="244">
        <v>65.582</v>
      </c>
      <c r="I452" s="245"/>
      <c r="J452" s="241"/>
      <c r="K452" s="241"/>
      <c r="L452" s="246"/>
      <c r="M452" s="247"/>
      <c r="N452" s="248"/>
      <c r="O452" s="248"/>
      <c r="P452" s="248"/>
      <c r="Q452" s="248"/>
      <c r="R452" s="248"/>
      <c r="S452" s="248"/>
      <c r="T452" s="249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0" t="s">
        <v>260</v>
      </c>
      <c r="AU452" s="250" t="s">
        <v>78</v>
      </c>
      <c r="AV452" s="14" t="s">
        <v>78</v>
      </c>
      <c r="AW452" s="14" t="s">
        <v>31</v>
      </c>
      <c r="AX452" s="14" t="s">
        <v>69</v>
      </c>
      <c r="AY452" s="250" t="s">
        <v>252</v>
      </c>
    </row>
    <row r="453" spans="1:51" s="14" customFormat="1" ht="12">
      <c r="A453" s="14"/>
      <c r="B453" s="240"/>
      <c r="C453" s="241"/>
      <c r="D453" s="231" t="s">
        <v>260</v>
      </c>
      <c r="E453" s="242" t="s">
        <v>19</v>
      </c>
      <c r="F453" s="243" t="s">
        <v>663</v>
      </c>
      <c r="G453" s="241"/>
      <c r="H453" s="244">
        <v>9.792</v>
      </c>
      <c r="I453" s="245"/>
      <c r="J453" s="241"/>
      <c r="K453" s="241"/>
      <c r="L453" s="246"/>
      <c r="M453" s="247"/>
      <c r="N453" s="248"/>
      <c r="O453" s="248"/>
      <c r="P453" s="248"/>
      <c r="Q453" s="248"/>
      <c r="R453" s="248"/>
      <c r="S453" s="248"/>
      <c r="T453" s="249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50" t="s">
        <v>260</v>
      </c>
      <c r="AU453" s="250" t="s">
        <v>78</v>
      </c>
      <c r="AV453" s="14" t="s">
        <v>78</v>
      </c>
      <c r="AW453" s="14" t="s">
        <v>31</v>
      </c>
      <c r="AX453" s="14" t="s">
        <v>69</v>
      </c>
      <c r="AY453" s="250" t="s">
        <v>252</v>
      </c>
    </row>
    <row r="454" spans="1:51" s="14" customFormat="1" ht="12">
      <c r="A454" s="14"/>
      <c r="B454" s="240"/>
      <c r="C454" s="241"/>
      <c r="D454" s="231" t="s">
        <v>260</v>
      </c>
      <c r="E454" s="242" t="s">
        <v>19</v>
      </c>
      <c r="F454" s="243" t="s">
        <v>664</v>
      </c>
      <c r="G454" s="241"/>
      <c r="H454" s="244">
        <v>61.472</v>
      </c>
      <c r="I454" s="245"/>
      <c r="J454" s="241"/>
      <c r="K454" s="241"/>
      <c r="L454" s="246"/>
      <c r="M454" s="247"/>
      <c r="N454" s="248"/>
      <c r="O454" s="248"/>
      <c r="P454" s="248"/>
      <c r="Q454" s="248"/>
      <c r="R454" s="248"/>
      <c r="S454" s="248"/>
      <c r="T454" s="249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0" t="s">
        <v>260</v>
      </c>
      <c r="AU454" s="250" t="s">
        <v>78</v>
      </c>
      <c r="AV454" s="14" t="s">
        <v>78</v>
      </c>
      <c r="AW454" s="14" t="s">
        <v>31</v>
      </c>
      <c r="AX454" s="14" t="s">
        <v>69</v>
      </c>
      <c r="AY454" s="250" t="s">
        <v>252</v>
      </c>
    </row>
    <row r="455" spans="1:51" s="14" customFormat="1" ht="12">
      <c r="A455" s="14"/>
      <c r="B455" s="240"/>
      <c r="C455" s="241"/>
      <c r="D455" s="231" t="s">
        <v>260</v>
      </c>
      <c r="E455" s="242" t="s">
        <v>19</v>
      </c>
      <c r="F455" s="243" t="s">
        <v>665</v>
      </c>
      <c r="G455" s="241"/>
      <c r="H455" s="244">
        <v>59.911</v>
      </c>
      <c r="I455" s="245"/>
      <c r="J455" s="241"/>
      <c r="K455" s="241"/>
      <c r="L455" s="246"/>
      <c r="M455" s="247"/>
      <c r="N455" s="248"/>
      <c r="O455" s="248"/>
      <c r="P455" s="248"/>
      <c r="Q455" s="248"/>
      <c r="R455" s="248"/>
      <c r="S455" s="248"/>
      <c r="T455" s="249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0" t="s">
        <v>260</v>
      </c>
      <c r="AU455" s="250" t="s">
        <v>78</v>
      </c>
      <c r="AV455" s="14" t="s">
        <v>78</v>
      </c>
      <c r="AW455" s="14" t="s">
        <v>31</v>
      </c>
      <c r="AX455" s="14" t="s">
        <v>69</v>
      </c>
      <c r="AY455" s="250" t="s">
        <v>252</v>
      </c>
    </row>
    <row r="456" spans="1:51" s="16" customFormat="1" ht="12">
      <c r="A456" s="16"/>
      <c r="B456" s="272"/>
      <c r="C456" s="273"/>
      <c r="D456" s="231" t="s">
        <v>260</v>
      </c>
      <c r="E456" s="274" t="s">
        <v>19</v>
      </c>
      <c r="F456" s="275" t="s">
        <v>533</v>
      </c>
      <c r="G456" s="273"/>
      <c r="H456" s="276">
        <v>207.061</v>
      </c>
      <c r="I456" s="277"/>
      <c r="J456" s="273"/>
      <c r="K456" s="273"/>
      <c r="L456" s="278"/>
      <c r="M456" s="279"/>
      <c r="N456" s="280"/>
      <c r="O456" s="280"/>
      <c r="P456" s="280"/>
      <c r="Q456" s="280"/>
      <c r="R456" s="280"/>
      <c r="S456" s="280"/>
      <c r="T456" s="281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T456" s="282" t="s">
        <v>260</v>
      </c>
      <c r="AU456" s="282" t="s">
        <v>78</v>
      </c>
      <c r="AV456" s="16" t="s">
        <v>85</v>
      </c>
      <c r="AW456" s="16" t="s">
        <v>31</v>
      </c>
      <c r="AX456" s="16" t="s">
        <v>69</v>
      </c>
      <c r="AY456" s="282" t="s">
        <v>252</v>
      </c>
    </row>
    <row r="457" spans="1:51" s="15" customFormat="1" ht="12">
      <c r="A457" s="15"/>
      <c r="B457" s="251"/>
      <c r="C457" s="252"/>
      <c r="D457" s="231" t="s">
        <v>260</v>
      </c>
      <c r="E457" s="253" t="s">
        <v>19</v>
      </c>
      <c r="F457" s="254" t="s">
        <v>265</v>
      </c>
      <c r="G457" s="252"/>
      <c r="H457" s="255">
        <v>357.143</v>
      </c>
      <c r="I457" s="256"/>
      <c r="J457" s="252"/>
      <c r="K457" s="252"/>
      <c r="L457" s="257"/>
      <c r="M457" s="258"/>
      <c r="N457" s="259"/>
      <c r="O457" s="259"/>
      <c r="P457" s="259"/>
      <c r="Q457" s="259"/>
      <c r="R457" s="259"/>
      <c r="S457" s="259"/>
      <c r="T457" s="260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T457" s="261" t="s">
        <v>260</v>
      </c>
      <c r="AU457" s="261" t="s">
        <v>78</v>
      </c>
      <c r="AV457" s="15" t="s">
        <v>90</v>
      </c>
      <c r="AW457" s="15" t="s">
        <v>31</v>
      </c>
      <c r="AX457" s="15" t="s">
        <v>76</v>
      </c>
      <c r="AY457" s="261" t="s">
        <v>252</v>
      </c>
    </row>
    <row r="458" spans="1:65" s="2" customFormat="1" ht="37.8" customHeight="1">
      <c r="A458" s="40"/>
      <c r="B458" s="41"/>
      <c r="C458" s="216" t="s">
        <v>666</v>
      </c>
      <c r="D458" s="216" t="s">
        <v>254</v>
      </c>
      <c r="E458" s="217" t="s">
        <v>667</v>
      </c>
      <c r="F458" s="218" t="s">
        <v>668</v>
      </c>
      <c r="G458" s="219" t="s">
        <v>300</v>
      </c>
      <c r="H458" s="220">
        <v>357.143</v>
      </c>
      <c r="I458" s="221"/>
      <c r="J458" s="222">
        <f>ROUND(I458*H458,2)</f>
        <v>0</v>
      </c>
      <c r="K458" s="218" t="s">
        <v>258</v>
      </c>
      <c r="L458" s="46"/>
      <c r="M458" s="223" t="s">
        <v>19</v>
      </c>
      <c r="N458" s="224" t="s">
        <v>40</v>
      </c>
      <c r="O458" s="86"/>
      <c r="P458" s="225">
        <f>O458*H458</f>
        <v>0</v>
      </c>
      <c r="Q458" s="225">
        <v>0</v>
      </c>
      <c r="R458" s="225">
        <f>Q458*H458</f>
        <v>0</v>
      </c>
      <c r="S458" s="225">
        <v>0</v>
      </c>
      <c r="T458" s="226">
        <f>S458*H458</f>
        <v>0</v>
      </c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27" t="s">
        <v>90</v>
      </c>
      <c r="AT458" s="227" t="s">
        <v>254</v>
      </c>
      <c r="AU458" s="227" t="s">
        <v>78</v>
      </c>
      <c r="AY458" s="19" t="s">
        <v>252</v>
      </c>
      <c r="BE458" s="228">
        <f>IF(N458="základní",J458,0)</f>
        <v>0</v>
      </c>
      <c r="BF458" s="228">
        <f>IF(N458="snížená",J458,0)</f>
        <v>0</v>
      </c>
      <c r="BG458" s="228">
        <f>IF(N458="zákl. přenesená",J458,0)</f>
        <v>0</v>
      </c>
      <c r="BH458" s="228">
        <f>IF(N458="sníž. přenesená",J458,0)</f>
        <v>0</v>
      </c>
      <c r="BI458" s="228">
        <f>IF(N458="nulová",J458,0)</f>
        <v>0</v>
      </c>
      <c r="BJ458" s="19" t="s">
        <v>76</v>
      </c>
      <c r="BK458" s="228">
        <f>ROUND(I458*H458,2)</f>
        <v>0</v>
      </c>
      <c r="BL458" s="19" t="s">
        <v>90</v>
      </c>
      <c r="BM458" s="227" t="s">
        <v>669</v>
      </c>
    </row>
    <row r="459" spans="1:65" s="2" customFormat="1" ht="37.8" customHeight="1">
      <c r="A459" s="40"/>
      <c r="B459" s="41"/>
      <c r="C459" s="216" t="s">
        <v>670</v>
      </c>
      <c r="D459" s="216" t="s">
        <v>254</v>
      </c>
      <c r="E459" s="217" t="s">
        <v>671</v>
      </c>
      <c r="F459" s="218" t="s">
        <v>672</v>
      </c>
      <c r="G459" s="219" t="s">
        <v>277</v>
      </c>
      <c r="H459" s="220">
        <v>5.353</v>
      </c>
      <c r="I459" s="221"/>
      <c r="J459" s="222">
        <f>ROUND(I459*H459,2)</f>
        <v>0</v>
      </c>
      <c r="K459" s="218" t="s">
        <v>258</v>
      </c>
      <c r="L459" s="46"/>
      <c r="M459" s="223" t="s">
        <v>19</v>
      </c>
      <c r="N459" s="224" t="s">
        <v>40</v>
      </c>
      <c r="O459" s="86"/>
      <c r="P459" s="225">
        <f>O459*H459</f>
        <v>0</v>
      </c>
      <c r="Q459" s="225">
        <v>1.05197</v>
      </c>
      <c r="R459" s="225">
        <f>Q459*H459</f>
        <v>5.63119541</v>
      </c>
      <c r="S459" s="225">
        <v>0</v>
      </c>
      <c r="T459" s="226">
        <f>S459*H459</f>
        <v>0</v>
      </c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R459" s="227" t="s">
        <v>90</v>
      </c>
      <c r="AT459" s="227" t="s">
        <v>254</v>
      </c>
      <c r="AU459" s="227" t="s">
        <v>78</v>
      </c>
      <c r="AY459" s="19" t="s">
        <v>252</v>
      </c>
      <c r="BE459" s="228">
        <f>IF(N459="základní",J459,0)</f>
        <v>0</v>
      </c>
      <c r="BF459" s="228">
        <f>IF(N459="snížená",J459,0)</f>
        <v>0</v>
      </c>
      <c r="BG459" s="228">
        <f>IF(N459="zákl. přenesená",J459,0)</f>
        <v>0</v>
      </c>
      <c r="BH459" s="228">
        <f>IF(N459="sníž. přenesená",J459,0)</f>
        <v>0</v>
      </c>
      <c r="BI459" s="228">
        <f>IF(N459="nulová",J459,0)</f>
        <v>0</v>
      </c>
      <c r="BJ459" s="19" t="s">
        <v>76</v>
      </c>
      <c r="BK459" s="228">
        <f>ROUND(I459*H459,2)</f>
        <v>0</v>
      </c>
      <c r="BL459" s="19" t="s">
        <v>90</v>
      </c>
      <c r="BM459" s="227" t="s">
        <v>673</v>
      </c>
    </row>
    <row r="460" spans="1:51" s="14" customFormat="1" ht="12">
      <c r="A460" s="14"/>
      <c r="B460" s="240"/>
      <c r="C460" s="241"/>
      <c r="D460" s="231" t="s">
        <v>260</v>
      </c>
      <c r="E460" s="242" t="s">
        <v>19</v>
      </c>
      <c r="F460" s="243" t="s">
        <v>674</v>
      </c>
      <c r="G460" s="241"/>
      <c r="H460" s="244">
        <v>5.353</v>
      </c>
      <c r="I460" s="245"/>
      <c r="J460" s="241"/>
      <c r="K460" s="241"/>
      <c r="L460" s="246"/>
      <c r="M460" s="247"/>
      <c r="N460" s="248"/>
      <c r="O460" s="248"/>
      <c r="P460" s="248"/>
      <c r="Q460" s="248"/>
      <c r="R460" s="248"/>
      <c r="S460" s="248"/>
      <c r="T460" s="249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50" t="s">
        <v>260</v>
      </c>
      <c r="AU460" s="250" t="s">
        <v>78</v>
      </c>
      <c r="AV460" s="14" t="s">
        <v>78</v>
      </c>
      <c r="AW460" s="14" t="s">
        <v>31</v>
      </c>
      <c r="AX460" s="14" t="s">
        <v>69</v>
      </c>
      <c r="AY460" s="250" t="s">
        <v>252</v>
      </c>
    </row>
    <row r="461" spans="1:51" s="15" customFormat="1" ht="12">
      <c r="A461" s="15"/>
      <c r="B461" s="251"/>
      <c r="C461" s="252"/>
      <c r="D461" s="231" t="s">
        <v>260</v>
      </c>
      <c r="E461" s="253" t="s">
        <v>19</v>
      </c>
      <c r="F461" s="254" t="s">
        <v>265</v>
      </c>
      <c r="G461" s="252"/>
      <c r="H461" s="255">
        <v>5.353</v>
      </c>
      <c r="I461" s="256"/>
      <c r="J461" s="252"/>
      <c r="K461" s="252"/>
      <c r="L461" s="257"/>
      <c r="M461" s="258"/>
      <c r="N461" s="259"/>
      <c r="O461" s="259"/>
      <c r="P461" s="259"/>
      <c r="Q461" s="259"/>
      <c r="R461" s="259"/>
      <c r="S461" s="259"/>
      <c r="T461" s="260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261" t="s">
        <v>260</v>
      </c>
      <c r="AU461" s="261" t="s">
        <v>78</v>
      </c>
      <c r="AV461" s="15" t="s">
        <v>90</v>
      </c>
      <c r="AW461" s="15" t="s">
        <v>31</v>
      </c>
      <c r="AX461" s="15" t="s">
        <v>76</v>
      </c>
      <c r="AY461" s="261" t="s">
        <v>252</v>
      </c>
    </row>
    <row r="462" spans="1:65" s="2" customFormat="1" ht="37.8" customHeight="1">
      <c r="A462" s="40"/>
      <c r="B462" s="41"/>
      <c r="C462" s="216" t="s">
        <v>675</v>
      </c>
      <c r="D462" s="216" t="s">
        <v>254</v>
      </c>
      <c r="E462" s="217" t="s">
        <v>676</v>
      </c>
      <c r="F462" s="218" t="s">
        <v>677</v>
      </c>
      <c r="G462" s="219" t="s">
        <v>300</v>
      </c>
      <c r="H462" s="220">
        <v>180.116</v>
      </c>
      <c r="I462" s="221"/>
      <c r="J462" s="222">
        <f>ROUND(I462*H462,2)</f>
        <v>0</v>
      </c>
      <c r="K462" s="218" t="s">
        <v>258</v>
      </c>
      <c r="L462" s="46"/>
      <c r="M462" s="223" t="s">
        <v>19</v>
      </c>
      <c r="N462" s="224" t="s">
        <v>40</v>
      </c>
      <c r="O462" s="86"/>
      <c r="P462" s="225">
        <f>O462*H462</f>
        <v>0</v>
      </c>
      <c r="Q462" s="225">
        <v>0.00311</v>
      </c>
      <c r="R462" s="225">
        <f>Q462*H462</f>
        <v>0.56016076</v>
      </c>
      <c r="S462" s="225">
        <v>0</v>
      </c>
      <c r="T462" s="226">
        <f>S462*H462</f>
        <v>0</v>
      </c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R462" s="227" t="s">
        <v>90</v>
      </c>
      <c r="AT462" s="227" t="s">
        <v>254</v>
      </c>
      <c r="AU462" s="227" t="s">
        <v>78</v>
      </c>
      <c r="AY462" s="19" t="s">
        <v>252</v>
      </c>
      <c r="BE462" s="228">
        <f>IF(N462="základní",J462,0)</f>
        <v>0</v>
      </c>
      <c r="BF462" s="228">
        <f>IF(N462="snížená",J462,0)</f>
        <v>0</v>
      </c>
      <c r="BG462" s="228">
        <f>IF(N462="zákl. přenesená",J462,0)</f>
        <v>0</v>
      </c>
      <c r="BH462" s="228">
        <f>IF(N462="sníž. přenesená",J462,0)</f>
        <v>0</v>
      </c>
      <c r="BI462" s="228">
        <f>IF(N462="nulová",J462,0)</f>
        <v>0</v>
      </c>
      <c r="BJ462" s="19" t="s">
        <v>76</v>
      </c>
      <c r="BK462" s="228">
        <f>ROUND(I462*H462,2)</f>
        <v>0</v>
      </c>
      <c r="BL462" s="19" t="s">
        <v>90</v>
      </c>
      <c r="BM462" s="227" t="s">
        <v>678</v>
      </c>
    </row>
    <row r="463" spans="1:51" s="13" customFormat="1" ht="12">
      <c r="A463" s="13"/>
      <c r="B463" s="229"/>
      <c r="C463" s="230"/>
      <c r="D463" s="231" t="s">
        <v>260</v>
      </c>
      <c r="E463" s="232" t="s">
        <v>19</v>
      </c>
      <c r="F463" s="233" t="s">
        <v>635</v>
      </c>
      <c r="G463" s="230"/>
      <c r="H463" s="232" t="s">
        <v>19</v>
      </c>
      <c r="I463" s="234"/>
      <c r="J463" s="230"/>
      <c r="K463" s="230"/>
      <c r="L463" s="235"/>
      <c r="M463" s="236"/>
      <c r="N463" s="237"/>
      <c r="O463" s="237"/>
      <c r="P463" s="237"/>
      <c r="Q463" s="237"/>
      <c r="R463" s="237"/>
      <c r="S463" s="237"/>
      <c r="T463" s="238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39" t="s">
        <v>260</v>
      </c>
      <c r="AU463" s="239" t="s">
        <v>78</v>
      </c>
      <c r="AV463" s="13" t="s">
        <v>76</v>
      </c>
      <c r="AW463" s="13" t="s">
        <v>31</v>
      </c>
      <c r="AX463" s="13" t="s">
        <v>69</v>
      </c>
      <c r="AY463" s="239" t="s">
        <v>252</v>
      </c>
    </row>
    <row r="464" spans="1:51" s="13" customFormat="1" ht="12">
      <c r="A464" s="13"/>
      <c r="B464" s="229"/>
      <c r="C464" s="230"/>
      <c r="D464" s="231" t="s">
        <v>260</v>
      </c>
      <c r="E464" s="232" t="s">
        <v>19</v>
      </c>
      <c r="F464" s="233" t="s">
        <v>503</v>
      </c>
      <c r="G464" s="230"/>
      <c r="H464" s="232" t="s">
        <v>19</v>
      </c>
      <c r="I464" s="234"/>
      <c r="J464" s="230"/>
      <c r="K464" s="230"/>
      <c r="L464" s="235"/>
      <c r="M464" s="236"/>
      <c r="N464" s="237"/>
      <c r="O464" s="237"/>
      <c r="P464" s="237"/>
      <c r="Q464" s="237"/>
      <c r="R464" s="237"/>
      <c r="S464" s="237"/>
      <c r="T464" s="238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9" t="s">
        <v>260</v>
      </c>
      <c r="AU464" s="239" t="s">
        <v>78</v>
      </c>
      <c r="AV464" s="13" t="s">
        <v>76</v>
      </c>
      <c r="AW464" s="13" t="s">
        <v>31</v>
      </c>
      <c r="AX464" s="13" t="s">
        <v>69</v>
      </c>
      <c r="AY464" s="239" t="s">
        <v>252</v>
      </c>
    </row>
    <row r="465" spans="1:51" s="14" customFormat="1" ht="12">
      <c r="A465" s="14"/>
      <c r="B465" s="240"/>
      <c r="C465" s="241"/>
      <c r="D465" s="231" t="s">
        <v>260</v>
      </c>
      <c r="E465" s="242" t="s">
        <v>19</v>
      </c>
      <c r="F465" s="243" t="s">
        <v>679</v>
      </c>
      <c r="G465" s="241"/>
      <c r="H465" s="244">
        <v>26.82</v>
      </c>
      <c r="I465" s="245"/>
      <c r="J465" s="241"/>
      <c r="K465" s="241"/>
      <c r="L465" s="246"/>
      <c r="M465" s="247"/>
      <c r="N465" s="248"/>
      <c r="O465" s="248"/>
      <c r="P465" s="248"/>
      <c r="Q465" s="248"/>
      <c r="R465" s="248"/>
      <c r="S465" s="248"/>
      <c r="T465" s="249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50" t="s">
        <v>260</v>
      </c>
      <c r="AU465" s="250" t="s">
        <v>78</v>
      </c>
      <c r="AV465" s="14" t="s">
        <v>78</v>
      </c>
      <c r="AW465" s="14" t="s">
        <v>31</v>
      </c>
      <c r="AX465" s="14" t="s">
        <v>69</v>
      </c>
      <c r="AY465" s="250" t="s">
        <v>252</v>
      </c>
    </row>
    <row r="466" spans="1:51" s="14" customFormat="1" ht="12">
      <c r="A466" s="14"/>
      <c r="B466" s="240"/>
      <c r="C466" s="241"/>
      <c r="D466" s="231" t="s">
        <v>260</v>
      </c>
      <c r="E466" s="242" t="s">
        <v>19</v>
      </c>
      <c r="F466" s="243" t="s">
        <v>680</v>
      </c>
      <c r="G466" s="241"/>
      <c r="H466" s="244">
        <v>40.082</v>
      </c>
      <c r="I466" s="245"/>
      <c r="J466" s="241"/>
      <c r="K466" s="241"/>
      <c r="L466" s="246"/>
      <c r="M466" s="247"/>
      <c r="N466" s="248"/>
      <c r="O466" s="248"/>
      <c r="P466" s="248"/>
      <c r="Q466" s="248"/>
      <c r="R466" s="248"/>
      <c r="S466" s="248"/>
      <c r="T466" s="249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50" t="s">
        <v>260</v>
      </c>
      <c r="AU466" s="250" t="s">
        <v>78</v>
      </c>
      <c r="AV466" s="14" t="s">
        <v>78</v>
      </c>
      <c r="AW466" s="14" t="s">
        <v>31</v>
      </c>
      <c r="AX466" s="14" t="s">
        <v>69</v>
      </c>
      <c r="AY466" s="250" t="s">
        <v>252</v>
      </c>
    </row>
    <row r="467" spans="1:51" s="14" customFormat="1" ht="12">
      <c r="A467" s="14"/>
      <c r="B467" s="240"/>
      <c r="C467" s="241"/>
      <c r="D467" s="231" t="s">
        <v>260</v>
      </c>
      <c r="E467" s="242" t="s">
        <v>19</v>
      </c>
      <c r="F467" s="243" t="s">
        <v>681</v>
      </c>
      <c r="G467" s="241"/>
      <c r="H467" s="244">
        <v>12.568</v>
      </c>
      <c r="I467" s="245"/>
      <c r="J467" s="241"/>
      <c r="K467" s="241"/>
      <c r="L467" s="246"/>
      <c r="M467" s="247"/>
      <c r="N467" s="248"/>
      <c r="O467" s="248"/>
      <c r="P467" s="248"/>
      <c r="Q467" s="248"/>
      <c r="R467" s="248"/>
      <c r="S467" s="248"/>
      <c r="T467" s="249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50" t="s">
        <v>260</v>
      </c>
      <c r="AU467" s="250" t="s">
        <v>78</v>
      </c>
      <c r="AV467" s="14" t="s">
        <v>78</v>
      </c>
      <c r="AW467" s="14" t="s">
        <v>31</v>
      </c>
      <c r="AX467" s="14" t="s">
        <v>69</v>
      </c>
      <c r="AY467" s="250" t="s">
        <v>252</v>
      </c>
    </row>
    <row r="468" spans="1:51" s="14" customFormat="1" ht="12">
      <c r="A468" s="14"/>
      <c r="B468" s="240"/>
      <c r="C468" s="241"/>
      <c r="D468" s="231" t="s">
        <v>260</v>
      </c>
      <c r="E468" s="242" t="s">
        <v>19</v>
      </c>
      <c r="F468" s="243" t="s">
        <v>682</v>
      </c>
      <c r="G468" s="241"/>
      <c r="H468" s="244">
        <v>12.153</v>
      </c>
      <c r="I468" s="245"/>
      <c r="J468" s="241"/>
      <c r="K468" s="241"/>
      <c r="L468" s="246"/>
      <c r="M468" s="247"/>
      <c r="N468" s="248"/>
      <c r="O468" s="248"/>
      <c r="P468" s="248"/>
      <c r="Q468" s="248"/>
      <c r="R468" s="248"/>
      <c r="S468" s="248"/>
      <c r="T468" s="249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0" t="s">
        <v>260</v>
      </c>
      <c r="AU468" s="250" t="s">
        <v>78</v>
      </c>
      <c r="AV468" s="14" t="s">
        <v>78</v>
      </c>
      <c r="AW468" s="14" t="s">
        <v>31</v>
      </c>
      <c r="AX468" s="14" t="s">
        <v>69</v>
      </c>
      <c r="AY468" s="250" t="s">
        <v>252</v>
      </c>
    </row>
    <row r="469" spans="1:51" s="16" customFormat="1" ht="12">
      <c r="A469" s="16"/>
      <c r="B469" s="272"/>
      <c r="C469" s="273"/>
      <c r="D469" s="231" t="s">
        <v>260</v>
      </c>
      <c r="E469" s="274" t="s">
        <v>19</v>
      </c>
      <c r="F469" s="275" t="s">
        <v>533</v>
      </c>
      <c r="G469" s="273"/>
      <c r="H469" s="276">
        <v>91.623</v>
      </c>
      <c r="I469" s="277"/>
      <c r="J469" s="273"/>
      <c r="K469" s="273"/>
      <c r="L469" s="278"/>
      <c r="M469" s="279"/>
      <c r="N469" s="280"/>
      <c r="O469" s="280"/>
      <c r="P469" s="280"/>
      <c r="Q469" s="280"/>
      <c r="R469" s="280"/>
      <c r="S469" s="280"/>
      <c r="T469" s="281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T469" s="282" t="s">
        <v>260</v>
      </c>
      <c r="AU469" s="282" t="s">
        <v>78</v>
      </c>
      <c r="AV469" s="16" t="s">
        <v>85</v>
      </c>
      <c r="AW469" s="16" t="s">
        <v>31</v>
      </c>
      <c r="AX469" s="16" t="s">
        <v>69</v>
      </c>
      <c r="AY469" s="282" t="s">
        <v>252</v>
      </c>
    </row>
    <row r="470" spans="1:51" s="13" customFormat="1" ht="12">
      <c r="A470" s="13"/>
      <c r="B470" s="229"/>
      <c r="C470" s="230"/>
      <c r="D470" s="231" t="s">
        <v>260</v>
      </c>
      <c r="E470" s="232" t="s">
        <v>19</v>
      </c>
      <c r="F470" s="233" t="s">
        <v>534</v>
      </c>
      <c r="G470" s="230"/>
      <c r="H470" s="232" t="s">
        <v>19</v>
      </c>
      <c r="I470" s="234"/>
      <c r="J470" s="230"/>
      <c r="K470" s="230"/>
      <c r="L470" s="235"/>
      <c r="M470" s="236"/>
      <c r="N470" s="237"/>
      <c r="O470" s="237"/>
      <c r="P470" s="237"/>
      <c r="Q470" s="237"/>
      <c r="R470" s="237"/>
      <c r="S470" s="237"/>
      <c r="T470" s="238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9" t="s">
        <v>260</v>
      </c>
      <c r="AU470" s="239" t="s">
        <v>78</v>
      </c>
      <c r="AV470" s="13" t="s">
        <v>76</v>
      </c>
      <c r="AW470" s="13" t="s">
        <v>31</v>
      </c>
      <c r="AX470" s="13" t="s">
        <v>69</v>
      </c>
      <c r="AY470" s="239" t="s">
        <v>252</v>
      </c>
    </row>
    <row r="471" spans="1:51" s="14" customFormat="1" ht="12">
      <c r="A471" s="14"/>
      <c r="B471" s="240"/>
      <c r="C471" s="241"/>
      <c r="D471" s="231" t="s">
        <v>260</v>
      </c>
      <c r="E471" s="242" t="s">
        <v>19</v>
      </c>
      <c r="F471" s="243" t="s">
        <v>683</v>
      </c>
      <c r="G471" s="241"/>
      <c r="H471" s="244">
        <v>28.057</v>
      </c>
      <c r="I471" s="245"/>
      <c r="J471" s="241"/>
      <c r="K471" s="241"/>
      <c r="L471" s="246"/>
      <c r="M471" s="247"/>
      <c r="N471" s="248"/>
      <c r="O471" s="248"/>
      <c r="P471" s="248"/>
      <c r="Q471" s="248"/>
      <c r="R471" s="248"/>
      <c r="S471" s="248"/>
      <c r="T471" s="249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50" t="s">
        <v>260</v>
      </c>
      <c r="AU471" s="250" t="s">
        <v>78</v>
      </c>
      <c r="AV471" s="14" t="s">
        <v>78</v>
      </c>
      <c r="AW471" s="14" t="s">
        <v>31</v>
      </c>
      <c r="AX471" s="14" t="s">
        <v>69</v>
      </c>
      <c r="AY471" s="250" t="s">
        <v>252</v>
      </c>
    </row>
    <row r="472" spans="1:51" s="14" customFormat="1" ht="12">
      <c r="A472" s="14"/>
      <c r="B472" s="240"/>
      <c r="C472" s="241"/>
      <c r="D472" s="231" t="s">
        <v>260</v>
      </c>
      <c r="E472" s="242" t="s">
        <v>19</v>
      </c>
      <c r="F472" s="243" t="s">
        <v>684</v>
      </c>
      <c r="G472" s="241"/>
      <c r="H472" s="244">
        <v>28.057</v>
      </c>
      <c r="I472" s="245"/>
      <c r="J472" s="241"/>
      <c r="K472" s="241"/>
      <c r="L472" s="246"/>
      <c r="M472" s="247"/>
      <c r="N472" s="248"/>
      <c r="O472" s="248"/>
      <c r="P472" s="248"/>
      <c r="Q472" s="248"/>
      <c r="R472" s="248"/>
      <c r="S472" s="248"/>
      <c r="T472" s="249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50" t="s">
        <v>260</v>
      </c>
      <c r="AU472" s="250" t="s">
        <v>78</v>
      </c>
      <c r="AV472" s="14" t="s">
        <v>78</v>
      </c>
      <c r="AW472" s="14" t="s">
        <v>31</v>
      </c>
      <c r="AX472" s="14" t="s">
        <v>69</v>
      </c>
      <c r="AY472" s="250" t="s">
        <v>252</v>
      </c>
    </row>
    <row r="473" spans="1:51" s="14" customFormat="1" ht="12">
      <c r="A473" s="14"/>
      <c r="B473" s="240"/>
      <c r="C473" s="241"/>
      <c r="D473" s="231" t="s">
        <v>260</v>
      </c>
      <c r="E473" s="242" t="s">
        <v>19</v>
      </c>
      <c r="F473" s="243" t="s">
        <v>685</v>
      </c>
      <c r="G473" s="241"/>
      <c r="H473" s="244">
        <v>11.494</v>
      </c>
      <c r="I473" s="245"/>
      <c r="J473" s="241"/>
      <c r="K473" s="241"/>
      <c r="L473" s="246"/>
      <c r="M473" s="247"/>
      <c r="N473" s="248"/>
      <c r="O473" s="248"/>
      <c r="P473" s="248"/>
      <c r="Q473" s="248"/>
      <c r="R473" s="248"/>
      <c r="S473" s="248"/>
      <c r="T473" s="249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50" t="s">
        <v>260</v>
      </c>
      <c r="AU473" s="250" t="s">
        <v>78</v>
      </c>
      <c r="AV473" s="14" t="s">
        <v>78</v>
      </c>
      <c r="AW473" s="14" t="s">
        <v>31</v>
      </c>
      <c r="AX473" s="14" t="s">
        <v>69</v>
      </c>
      <c r="AY473" s="250" t="s">
        <v>252</v>
      </c>
    </row>
    <row r="474" spans="1:51" s="14" customFormat="1" ht="12">
      <c r="A474" s="14"/>
      <c r="B474" s="240"/>
      <c r="C474" s="241"/>
      <c r="D474" s="231" t="s">
        <v>260</v>
      </c>
      <c r="E474" s="242" t="s">
        <v>19</v>
      </c>
      <c r="F474" s="243" t="s">
        <v>686</v>
      </c>
      <c r="G474" s="241"/>
      <c r="H474" s="244">
        <v>17.944</v>
      </c>
      <c r="I474" s="245"/>
      <c r="J474" s="241"/>
      <c r="K474" s="241"/>
      <c r="L474" s="246"/>
      <c r="M474" s="247"/>
      <c r="N474" s="248"/>
      <c r="O474" s="248"/>
      <c r="P474" s="248"/>
      <c r="Q474" s="248"/>
      <c r="R474" s="248"/>
      <c r="S474" s="248"/>
      <c r="T474" s="249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50" t="s">
        <v>260</v>
      </c>
      <c r="AU474" s="250" t="s">
        <v>78</v>
      </c>
      <c r="AV474" s="14" t="s">
        <v>78</v>
      </c>
      <c r="AW474" s="14" t="s">
        <v>31</v>
      </c>
      <c r="AX474" s="14" t="s">
        <v>69</v>
      </c>
      <c r="AY474" s="250" t="s">
        <v>252</v>
      </c>
    </row>
    <row r="475" spans="1:51" s="14" customFormat="1" ht="12">
      <c r="A475" s="14"/>
      <c r="B475" s="240"/>
      <c r="C475" s="241"/>
      <c r="D475" s="231" t="s">
        <v>260</v>
      </c>
      <c r="E475" s="242" t="s">
        <v>19</v>
      </c>
      <c r="F475" s="243" t="s">
        <v>687</v>
      </c>
      <c r="G475" s="241"/>
      <c r="H475" s="244">
        <v>2.941</v>
      </c>
      <c r="I475" s="245"/>
      <c r="J475" s="241"/>
      <c r="K475" s="241"/>
      <c r="L475" s="246"/>
      <c r="M475" s="247"/>
      <c r="N475" s="248"/>
      <c r="O475" s="248"/>
      <c r="P475" s="248"/>
      <c r="Q475" s="248"/>
      <c r="R475" s="248"/>
      <c r="S475" s="248"/>
      <c r="T475" s="249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50" t="s">
        <v>260</v>
      </c>
      <c r="AU475" s="250" t="s">
        <v>78</v>
      </c>
      <c r="AV475" s="14" t="s">
        <v>78</v>
      </c>
      <c r="AW475" s="14" t="s">
        <v>31</v>
      </c>
      <c r="AX475" s="14" t="s">
        <v>69</v>
      </c>
      <c r="AY475" s="250" t="s">
        <v>252</v>
      </c>
    </row>
    <row r="476" spans="1:51" s="16" customFormat="1" ht="12">
      <c r="A476" s="16"/>
      <c r="B476" s="272"/>
      <c r="C476" s="273"/>
      <c r="D476" s="231" t="s">
        <v>260</v>
      </c>
      <c r="E476" s="274" t="s">
        <v>19</v>
      </c>
      <c r="F476" s="275" t="s">
        <v>533</v>
      </c>
      <c r="G476" s="273"/>
      <c r="H476" s="276">
        <v>88.49300000000001</v>
      </c>
      <c r="I476" s="277"/>
      <c r="J476" s="273"/>
      <c r="K476" s="273"/>
      <c r="L476" s="278"/>
      <c r="M476" s="279"/>
      <c r="N476" s="280"/>
      <c r="O476" s="280"/>
      <c r="P476" s="280"/>
      <c r="Q476" s="280"/>
      <c r="R476" s="280"/>
      <c r="S476" s="280"/>
      <c r="T476" s="281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T476" s="282" t="s">
        <v>260</v>
      </c>
      <c r="AU476" s="282" t="s">
        <v>78</v>
      </c>
      <c r="AV476" s="16" t="s">
        <v>85</v>
      </c>
      <c r="AW476" s="16" t="s">
        <v>31</v>
      </c>
      <c r="AX476" s="16" t="s">
        <v>69</v>
      </c>
      <c r="AY476" s="282" t="s">
        <v>252</v>
      </c>
    </row>
    <row r="477" spans="1:51" s="15" customFormat="1" ht="12">
      <c r="A477" s="15"/>
      <c r="B477" s="251"/>
      <c r="C477" s="252"/>
      <c r="D477" s="231" t="s">
        <v>260</v>
      </c>
      <c r="E477" s="253" t="s">
        <v>19</v>
      </c>
      <c r="F477" s="254" t="s">
        <v>265</v>
      </c>
      <c r="G477" s="252"/>
      <c r="H477" s="255">
        <v>180.11599999999999</v>
      </c>
      <c r="I477" s="256"/>
      <c r="J477" s="252"/>
      <c r="K477" s="252"/>
      <c r="L477" s="257"/>
      <c r="M477" s="258"/>
      <c r="N477" s="259"/>
      <c r="O477" s="259"/>
      <c r="P477" s="259"/>
      <c r="Q477" s="259"/>
      <c r="R477" s="259"/>
      <c r="S477" s="259"/>
      <c r="T477" s="260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T477" s="261" t="s">
        <v>260</v>
      </c>
      <c r="AU477" s="261" t="s">
        <v>78</v>
      </c>
      <c r="AV477" s="15" t="s">
        <v>90</v>
      </c>
      <c r="AW477" s="15" t="s">
        <v>31</v>
      </c>
      <c r="AX477" s="15" t="s">
        <v>76</v>
      </c>
      <c r="AY477" s="261" t="s">
        <v>252</v>
      </c>
    </row>
    <row r="478" spans="1:65" s="2" customFormat="1" ht="37.8" customHeight="1">
      <c r="A478" s="40"/>
      <c r="B478" s="41"/>
      <c r="C478" s="216" t="s">
        <v>688</v>
      </c>
      <c r="D478" s="216" t="s">
        <v>254</v>
      </c>
      <c r="E478" s="217" t="s">
        <v>689</v>
      </c>
      <c r="F478" s="218" t="s">
        <v>690</v>
      </c>
      <c r="G478" s="219" t="s">
        <v>300</v>
      </c>
      <c r="H478" s="220">
        <v>180.116</v>
      </c>
      <c r="I478" s="221"/>
      <c r="J478" s="222">
        <f>ROUND(I478*H478,2)</f>
        <v>0</v>
      </c>
      <c r="K478" s="218" t="s">
        <v>258</v>
      </c>
      <c r="L478" s="46"/>
      <c r="M478" s="223" t="s">
        <v>19</v>
      </c>
      <c r="N478" s="224" t="s">
        <v>40</v>
      </c>
      <c r="O478" s="86"/>
      <c r="P478" s="225">
        <f>O478*H478</f>
        <v>0</v>
      </c>
      <c r="Q478" s="225">
        <v>0</v>
      </c>
      <c r="R478" s="225">
        <f>Q478*H478</f>
        <v>0</v>
      </c>
      <c r="S478" s="225">
        <v>0</v>
      </c>
      <c r="T478" s="226">
        <f>S478*H478</f>
        <v>0</v>
      </c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R478" s="227" t="s">
        <v>90</v>
      </c>
      <c r="AT478" s="227" t="s">
        <v>254</v>
      </c>
      <c r="AU478" s="227" t="s">
        <v>78</v>
      </c>
      <c r="AY478" s="19" t="s">
        <v>252</v>
      </c>
      <c r="BE478" s="228">
        <f>IF(N478="základní",J478,0)</f>
        <v>0</v>
      </c>
      <c r="BF478" s="228">
        <f>IF(N478="snížená",J478,0)</f>
        <v>0</v>
      </c>
      <c r="BG478" s="228">
        <f>IF(N478="zákl. přenesená",J478,0)</f>
        <v>0</v>
      </c>
      <c r="BH478" s="228">
        <f>IF(N478="sníž. přenesená",J478,0)</f>
        <v>0</v>
      </c>
      <c r="BI478" s="228">
        <f>IF(N478="nulová",J478,0)</f>
        <v>0</v>
      </c>
      <c r="BJ478" s="19" t="s">
        <v>76</v>
      </c>
      <c r="BK478" s="228">
        <f>ROUND(I478*H478,2)</f>
        <v>0</v>
      </c>
      <c r="BL478" s="19" t="s">
        <v>90</v>
      </c>
      <c r="BM478" s="227" t="s">
        <v>691</v>
      </c>
    </row>
    <row r="479" spans="1:65" s="2" customFormat="1" ht="37.8" customHeight="1">
      <c r="A479" s="40"/>
      <c r="B479" s="41"/>
      <c r="C479" s="216" t="s">
        <v>692</v>
      </c>
      <c r="D479" s="216" t="s">
        <v>254</v>
      </c>
      <c r="E479" s="217" t="s">
        <v>693</v>
      </c>
      <c r="F479" s="218" t="s">
        <v>694</v>
      </c>
      <c r="G479" s="219" t="s">
        <v>277</v>
      </c>
      <c r="H479" s="220">
        <v>2.504</v>
      </c>
      <c r="I479" s="221"/>
      <c r="J479" s="222">
        <f>ROUND(I479*H479,2)</f>
        <v>0</v>
      </c>
      <c r="K479" s="218" t="s">
        <v>258</v>
      </c>
      <c r="L479" s="46"/>
      <c r="M479" s="223" t="s">
        <v>19</v>
      </c>
      <c r="N479" s="224" t="s">
        <v>40</v>
      </c>
      <c r="O479" s="86"/>
      <c r="P479" s="225">
        <f>O479*H479</f>
        <v>0</v>
      </c>
      <c r="Q479" s="225">
        <v>1.05197</v>
      </c>
      <c r="R479" s="225">
        <f>Q479*H479</f>
        <v>2.63413288</v>
      </c>
      <c r="S479" s="225">
        <v>0</v>
      </c>
      <c r="T479" s="226">
        <f>S479*H479</f>
        <v>0</v>
      </c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R479" s="227" t="s">
        <v>90</v>
      </c>
      <c r="AT479" s="227" t="s">
        <v>254</v>
      </c>
      <c r="AU479" s="227" t="s">
        <v>78</v>
      </c>
      <c r="AY479" s="19" t="s">
        <v>252</v>
      </c>
      <c r="BE479" s="228">
        <f>IF(N479="základní",J479,0)</f>
        <v>0</v>
      </c>
      <c r="BF479" s="228">
        <f>IF(N479="snížená",J479,0)</f>
        <v>0</v>
      </c>
      <c r="BG479" s="228">
        <f>IF(N479="zákl. přenesená",J479,0)</f>
        <v>0</v>
      </c>
      <c r="BH479" s="228">
        <f>IF(N479="sníž. přenesená",J479,0)</f>
        <v>0</v>
      </c>
      <c r="BI479" s="228">
        <f>IF(N479="nulová",J479,0)</f>
        <v>0</v>
      </c>
      <c r="BJ479" s="19" t="s">
        <v>76</v>
      </c>
      <c r="BK479" s="228">
        <f>ROUND(I479*H479,2)</f>
        <v>0</v>
      </c>
      <c r="BL479" s="19" t="s">
        <v>90</v>
      </c>
      <c r="BM479" s="227" t="s">
        <v>695</v>
      </c>
    </row>
    <row r="480" spans="1:51" s="14" customFormat="1" ht="12">
      <c r="A480" s="14"/>
      <c r="B480" s="240"/>
      <c r="C480" s="241"/>
      <c r="D480" s="231" t="s">
        <v>260</v>
      </c>
      <c r="E480" s="242" t="s">
        <v>19</v>
      </c>
      <c r="F480" s="243" t="s">
        <v>696</v>
      </c>
      <c r="G480" s="241"/>
      <c r="H480" s="244">
        <v>4.012</v>
      </c>
      <c r="I480" s="245"/>
      <c r="J480" s="241"/>
      <c r="K480" s="241"/>
      <c r="L480" s="246"/>
      <c r="M480" s="247"/>
      <c r="N480" s="248"/>
      <c r="O480" s="248"/>
      <c r="P480" s="248"/>
      <c r="Q480" s="248"/>
      <c r="R480" s="248"/>
      <c r="S480" s="248"/>
      <c r="T480" s="249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50" t="s">
        <v>260</v>
      </c>
      <c r="AU480" s="250" t="s">
        <v>78</v>
      </c>
      <c r="AV480" s="14" t="s">
        <v>78</v>
      </c>
      <c r="AW480" s="14" t="s">
        <v>31</v>
      </c>
      <c r="AX480" s="14" t="s">
        <v>69</v>
      </c>
      <c r="AY480" s="250" t="s">
        <v>252</v>
      </c>
    </row>
    <row r="481" spans="1:51" s="14" customFormat="1" ht="12">
      <c r="A481" s="14"/>
      <c r="B481" s="240"/>
      <c r="C481" s="241"/>
      <c r="D481" s="231" t="s">
        <v>260</v>
      </c>
      <c r="E481" s="242" t="s">
        <v>19</v>
      </c>
      <c r="F481" s="243" t="s">
        <v>697</v>
      </c>
      <c r="G481" s="241"/>
      <c r="H481" s="244">
        <v>3.845</v>
      </c>
      <c r="I481" s="245"/>
      <c r="J481" s="241"/>
      <c r="K481" s="241"/>
      <c r="L481" s="246"/>
      <c r="M481" s="247"/>
      <c r="N481" s="248"/>
      <c r="O481" s="248"/>
      <c r="P481" s="248"/>
      <c r="Q481" s="248"/>
      <c r="R481" s="248"/>
      <c r="S481" s="248"/>
      <c r="T481" s="249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50" t="s">
        <v>260</v>
      </c>
      <c r="AU481" s="250" t="s">
        <v>78</v>
      </c>
      <c r="AV481" s="14" t="s">
        <v>78</v>
      </c>
      <c r="AW481" s="14" t="s">
        <v>31</v>
      </c>
      <c r="AX481" s="14" t="s">
        <v>69</v>
      </c>
      <c r="AY481" s="250" t="s">
        <v>252</v>
      </c>
    </row>
    <row r="482" spans="1:51" s="14" customFormat="1" ht="12">
      <c r="A482" s="14"/>
      <c r="B482" s="240"/>
      <c r="C482" s="241"/>
      <c r="D482" s="231" t="s">
        <v>260</v>
      </c>
      <c r="E482" s="242" t="s">
        <v>19</v>
      </c>
      <c r="F482" s="243" t="s">
        <v>698</v>
      </c>
      <c r="G482" s="241"/>
      <c r="H482" s="244">
        <v>-5.353</v>
      </c>
      <c r="I482" s="245"/>
      <c r="J482" s="241"/>
      <c r="K482" s="241"/>
      <c r="L482" s="246"/>
      <c r="M482" s="247"/>
      <c r="N482" s="248"/>
      <c r="O482" s="248"/>
      <c r="P482" s="248"/>
      <c r="Q482" s="248"/>
      <c r="R482" s="248"/>
      <c r="S482" s="248"/>
      <c r="T482" s="249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50" t="s">
        <v>260</v>
      </c>
      <c r="AU482" s="250" t="s">
        <v>78</v>
      </c>
      <c r="AV482" s="14" t="s">
        <v>78</v>
      </c>
      <c r="AW482" s="14" t="s">
        <v>31</v>
      </c>
      <c r="AX482" s="14" t="s">
        <v>69</v>
      </c>
      <c r="AY482" s="250" t="s">
        <v>252</v>
      </c>
    </row>
    <row r="483" spans="1:51" s="15" customFormat="1" ht="12">
      <c r="A483" s="15"/>
      <c r="B483" s="251"/>
      <c r="C483" s="252"/>
      <c r="D483" s="231" t="s">
        <v>260</v>
      </c>
      <c r="E483" s="253" t="s">
        <v>19</v>
      </c>
      <c r="F483" s="254" t="s">
        <v>265</v>
      </c>
      <c r="G483" s="252"/>
      <c r="H483" s="255">
        <v>2.5039999999999996</v>
      </c>
      <c r="I483" s="256"/>
      <c r="J483" s="252"/>
      <c r="K483" s="252"/>
      <c r="L483" s="257"/>
      <c r="M483" s="258"/>
      <c r="N483" s="259"/>
      <c r="O483" s="259"/>
      <c r="P483" s="259"/>
      <c r="Q483" s="259"/>
      <c r="R483" s="259"/>
      <c r="S483" s="259"/>
      <c r="T483" s="260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T483" s="261" t="s">
        <v>260</v>
      </c>
      <c r="AU483" s="261" t="s">
        <v>78</v>
      </c>
      <c r="AV483" s="15" t="s">
        <v>90</v>
      </c>
      <c r="AW483" s="15" t="s">
        <v>31</v>
      </c>
      <c r="AX483" s="15" t="s">
        <v>76</v>
      </c>
      <c r="AY483" s="261" t="s">
        <v>252</v>
      </c>
    </row>
    <row r="484" spans="1:65" s="2" customFormat="1" ht="49.05" customHeight="1">
      <c r="A484" s="40"/>
      <c r="B484" s="41"/>
      <c r="C484" s="216" t="s">
        <v>699</v>
      </c>
      <c r="D484" s="216" t="s">
        <v>254</v>
      </c>
      <c r="E484" s="217" t="s">
        <v>700</v>
      </c>
      <c r="F484" s="218" t="s">
        <v>701</v>
      </c>
      <c r="G484" s="219" t="s">
        <v>300</v>
      </c>
      <c r="H484" s="220">
        <v>21.48</v>
      </c>
      <c r="I484" s="221"/>
      <c r="J484" s="222">
        <f>ROUND(I484*H484,2)</f>
        <v>0</v>
      </c>
      <c r="K484" s="218" t="s">
        <v>258</v>
      </c>
      <c r="L484" s="46"/>
      <c r="M484" s="223" t="s">
        <v>19</v>
      </c>
      <c r="N484" s="224" t="s">
        <v>40</v>
      </c>
      <c r="O484" s="86"/>
      <c r="P484" s="225">
        <f>O484*H484</f>
        <v>0</v>
      </c>
      <c r="Q484" s="225">
        <v>0.1094</v>
      </c>
      <c r="R484" s="225">
        <f>Q484*H484</f>
        <v>2.349912</v>
      </c>
      <c r="S484" s="225">
        <v>0</v>
      </c>
      <c r="T484" s="226">
        <f>S484*H484</f>
        <v>0</v>
      </c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R484" s="227" t="s">
        <v>90</v>
      </c>
      <c r="AT484" s="227" t="s">
        <v>254</v>
      </c>
      <c r="AU484" s="227" t="s">
        <v>78</v>
      </c>
      <c r="AY484" s="19" t="s">
        <v>252</v>
      </c>
      <c r="BE484" s="228">
        <f>IF(N484="základní",J484,0)</f>
        <v>0</v>
      </c>
      <c r="BF484" s="228">
        <f>IF(N484="snížená",J484,0)</f>
        <v>0</v>
      </c>
      <c r="BG484" s="228">
        <f>IF(N484="zákl. přenesená",J484,0)</f>
        <v>0</v>
      </c>
      <c r="BH484" s="228">
        <f>IF(N484="sníž. přenesená",J484,0)</f>
        <v>0</v>
      </c>
      <c r="BI484" s="228">
        <f>IF(N484="nulová",J484,0)</f>
        <v>0</v>
      </c>
      <c r="BJ484" s="19" t="s">
        <v>76</v>
      </c>
      <c r="BK484" s="228">
        <f>ROUND(I484*H484,2)</f>
        <v>0</v>
      </c>
      <c r="BL484" s="19" t="s">
        <v>90</v>
      </c>
      <c r="BM484" s="227" t="s">
        <v>702</v>
      </c>
    </row>
    <row r="485" spans="1:51" s="14" customFormat="1" ht="12">
      <c r="A485" s="14"/>
      <c r="B485" s="240"/>
      <c r="C485" s="241"/>
      <c r="D485" s="231" t="s">
        <v>260</v>
      </c>
      <c r="E485" s="242" t="s">
        <v>19</v>
      </c>
      <c r="F485" s="243" t="s">
        <v>703</v>
      </c>
      <c r="G485" s="241"/>
      <c r="H485" s="244">
        <v>21.48</v>
      </c>
      <c r="I485" s="245"/>
      <c r="J485" s="241"/>
      <c r="K485" s="241"/>
      <c r="L485" s="246"/>
      <c r="M485" s="247"/>
      <c r="N485" s="248"/>
      <c r="O485" s="248"/>
      <c r="P485" s="248"/>
      <c r="Q485" s="248"/>
      <c r="R485" s="248"/>
      <c r="S485" s="248"/>
      <c r="T485" s="249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50" t="s">
        <v>260</v>
      </c>
      <c r="AU485" s="250" t="s">
        <v>78</v>
      </c>
      <c r="AV485" s="14" t="s">
        <v>78</v>
      </c>
      <c r="AW485" s="14" t="s">
        <v>31</v>
      </c>
      <c r="AX485" s="14" t="s">
        <v>76</v>
      </c>
      <c r="AY485" s="250" t="s">
        <v>252</v>
      </c>
    </row>
    <row r="486" spans="1:63" s="12" customFormat="1" ht="22.8" customHeight="1">
      <c r="A486" s="12"/>
      <c r="B486" s="200"/>
      <c r="C486" s="201"/>
      <c r="D486" s="202" t="s">
        <v>68</v>
      </c>
      <c r="E486" s="214" t="s">
        <v>90</v>
      </c>
      <c r="F486" s="214" t="s">
        <v>704</v>
      </c>
      <c r="G486" s="201"/>
      <c r="H486" s="201"/>
      <c r="I486" s="204"/>
      <c r="J486" s="215">
        <f>BK486</f>
        <v>0</v>
      </c>
      <c r="K486" s="201"/>
      <c r="L486" s="206"/>
      <c r="M486" s="207"/>
      <c r="N486" s="208"/>
      <c r="O486" s="208"/>
      <c r="P486" s="209">
        <f>SUM(P487:P586)</f>
        <v>0</v>
      </c>
      <c r="Q486" s="208"/>
      <c r="R486" s="209">
        <f>SUM(R487:R586)</f>
        <v>3211.6009063799997</v>
      </c>
      <c r="S486" s="208"/>
      <c r="T486" s="210">
        <f>SUM(T487:T586)</f>
        <v>0</v>
      </c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R486" s="211" t="s">
        <v>76</v>
      </c>
      <c r="AT486" s="212" t="s">
        <v>68</v>
      </c>
      <c r="AU486" s="212" t="s">
        <v>76</v>
      </c>
      <c r="AY486" s="211" t="s">
        <v>252</v>
      </c>
      <c r="BK486" s="213">
        <f>SUM(BK487:BK586)</f>
        <v>0</v>
      </c>
    </row>
    <row r="487" spans="1:65" s="2" customFormat="1" ht="49.05" customHeight="1">
      <c r="A487" s="40"/>
      <c r="B487" s="41"/>
      <c r="C487" s="216" t="s">
        <v>705</v>
      </c>
      <c r="D487" s="216" t="s">
        <v>254</v>
      </c>
      <c r="E487" s="217" t="s">
        <v>706</v>
      </c>
      <c r="F487" s="218" t="s">
        <v>707</v>
      </c>
      <c r="G487" s="219" t="s">
        <v>257</v>
      </c>
      <c r="H487" s="220">
        <v>1220.067</v>
      </c>
      <c r="I487" s="221"/>
      <c r="J487" s="222">
        <f>ROUND(I487*H487,2)</f>
        <v>0</v>
      </c>
      <c r="K487" s="218" t="s">
        <v>258</v>
      </c>
      <c r="L487" s="46"/>
      <c r="M487" s="223" t="s">
        <v>19</v>
      </c>
      <c r="N487" s="224" t="s">
        <v>40</v>
      </c>
      <c r="O487" s="86"/>
      <c r="P487" s="225">
        <f>O487*H487</f>
        <v>0</v>
      </c>
      <c r="Q487" s="225">
        <v>2.45343</v>
      </c>
      <c r="R487" s="225">
        <f>Q487*H487</f>
        <v>2993.34897981</v>
      </c>
      <c r="S487" s="225">
        <v>0</v>
      </c>
      <c r="T487" s="226">
        <f>S487*H487</f>
        <v>0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27" t="s">
        <v>90</v>
      </c>
      <c r="AT487" s="227" t="s">
        <v>254</v>
      </c>
      <c r="AU487" s="227" t="s">
        <v>78</v>
      </c>
      <c r="AY487" s="19" t="s">
        <v>252</v>
      </c>
      <c r="BE487" s="228">
        <f>IF(N487="základní",J487,0)</f>
        <v>0</v>
      </c>
      <c r="BF487" s="228">
        <f>IF(N487="snížená",J487,0)</f>
        <v>0</v>
      </c>
      <c r="BG487" s="228">
        <f>IF(N487="zákl. přenesená",J487,0)</f>
        <v>0</v>
      </c>
      <c r="BH487" s="228">
        <f>IF(N487="sníž. přenesená",J487,0)</f>
        <v>0</v>
      </c>
      <c r="BI487" s="228">
        <f>IF(N487="nulová",J487,0)</f>
        <v>0</v>
      </c>
      <c r="BJ487" s="19" t="s">
        <v>76</v>
      </c>
      <c r="BK487" s="228">
        <f>ROUND(I487*H487,2)</f>
        <v>0</v>
      </c>
      <c r="BL487" s="19" t="s">
        <v>90</v>
      </c>
      <c r="BM487" s="227" t="s">
        <v>708</v>
      </c>
    </row>
    <row r="488" spans="1:51" s="13" customFormat="1" ht="12">
      <c r="A488" s="13"/>
      <c r="B488" s="229"/>
      <c r="C488" s="230"/>
      <c r="D488" s="231" t="s">
        <v>260</v>
      </c>
      <c r="E488" s="232" t="s">
        <v>19</v>
      </c>
      <c r="F488" s="233" t="s">
        <v>494</v>
      </c>
      <c r="G488" s="230"/>
      <c r="H488" s="232" t="s">
        <v>19</v>
      </c>
      <c r="I488" s="234"/>
      <c r="J488" s="230"/>
      <c r="K488" s="230"/>
      <c r="L488" s="235"/>
      <c r="M488" s="236"/>
      <c r="N488" s="237"/>
      <c r="O488" s="237"/>
      <c r="P488" s="237"/>
      <c r="Q488" s="237"/>
      <c r="R488" s="237"/>
      <c r="S488" s="237"/>
      <c r="T488" s="238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9" t="s">
        <v>260</v>
      </c>
      <c r="AU488" s="239" t="s">
        <v>78</v>
      </c>
      <c r="AV488" s="13" t="s">
        <v>76</v>
      </c>
      <c r="AW488" s="13" t="s">
        <v>31</v>
      </c>
      <c r="AX488" s="13" t="s">
        <v>69</v>
      </c>
      <c r="AY488" s="239" t="s">
        <v>252</v>
      </c>
    </row>
    <row r="489" spans="1:51" s="13" customFormat="1" ht="12">
      <c r="A489" s="13"/>
      <c r="B489" s="229"/>
      <c r="C489" s="230"/>
      <c r="D489" s="231" t="s">
        <v>260</v>
      </c>
      <c r="E489" s="232" t="s">
        <v>19</v>
      </c>
      <c r="F489" s="233" t="s">
        <v>709</v>
      </c>
      <c r="G489" s="230"/>
      <c r="H489" s="232" t="s">
        <v>19</v>
      </c>
      <c r="I489" s="234"/>
      <c r="J489" s="230"/>
      <c r="K489" s="230"/>
      <c r="L489" s="235"/>
      <c r="M489" s="236"/>
      <c r="N489" s="237"/>
      <c r="O489" s="237"/>
      <c r="P489" s="237"/>
      <c r="Q489" s="237"/>
      <c r="R489" s="237"/>
      <c r="S489" s="237"/>
      <c r="T489" s="238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39" t="s">
        <v>260</v>
      </c>
      <c r="AU489" s="239" t="s">
        <v>78</v>
      </c>
      <c r="AV489" s="13" t="s">
        <v>76</v>
      </c>
      <c r="AW489" s="13" t="s">
        <v>31</v>
      </c>
      <c r="AX489" s="13" t="s">
        <v>69</v>
      </c>
      <c r="AY489" s="239" t="s">
        <v>252</v>
      </c>
    </row>
    <row r="490" spans="1:51" s="13" customFormat="1" ht="12">
      <c r="A490" s="13"/>
      <c r="B490" s="229"/>
      <c r="C490" s="230"/>
      <c r="D490" s="231" t="s">
        <v>260</v>
      </c>
      <c r="E490" s="232" t="s">
        <v>19</v>
      </c>
      <c r="F490" s="233" t="s">
        <v>710</v>
      </c>
      <c r="G490" s="230"/>
      <c r="H490" s="232" t="s">
        <v>19</v>
      </c>
      <c r="I490" s="234"/>
      <c r="J490" s="230"/>
      <c r="K490" s="230"/>
      <c r="L490" s="235"/>
      <c r="M490" s="236"/>
      <c r="N490" s="237"/>
      <c r="O490" s="237"/>
      <c r="P490" s="237"/>
      <c r="Q490" s="237"/>
      <c r="R490" s="237"/>
      <c r="S490" s="237"/>
      <c r="T490" s="238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9" t="s">
        <v>260</v>
      </c>
      <c r="AU490" s="239" t="s">
        <v>78</v>
      </c>
      <c r="AV490" s="13" t="s">
        <v>76</v>
      </c>
      <c r="AW490" s="13" t="s">
        <v>31</v>
      </c>
      <c r="AX490" s="13" t="s">
        <v>69</v>
      </c>
      <c r="AY490" s="239" t="s">
        <v>252</v>
      </c>
    </row>
    <row r="491" spans="1:51" s="14" customFormat="1" ht="12">
      <c r="A491" s="14"/>
      <c r="B491" s="240"/>
      <c r="C491" s="241"/>
      <c r="D491" s="231" t="s">
        <v>260</v>
      </c>
      <c r="E491" s="242" t="s">
        <v>19</v>
      </c>
      <c r="F491" s="243" t="s">
        <v>711</v>
      </c>
      <c r="G491" s="241"/>
      <c r="H491" s="244">
        <v>510.105</v>
      </c>
      <c r="I491" s="245"/>
      <c r="J491" s="241"/>
      <c r="K491" s="241"/>
      <c r="L491" s="246"/>
      <c r="M491" s="247"/>
      <c r="N491" s="248"/>
      <c r="O491" s="248"/>
      <c r="P491" s="248"/>
      <c r="Q491" s="248"/>
      <c r="R491" s="248"/>
      <c r="S491" s="248"/>
      <c r="T491" s="249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50" t="s">
        <v>260</v>
      </c>
      <c r="AU491" s="250" t="s">
        <v>78</v>
      </c>
      <c r="AV491" s="14" t="s">
        <v>78</v>
      </c>
      <c r="AW491" s="14" t="s">
        <v>31</v>
      </c>
      <c r="AX491" s="14" t="s">
        <v>69</v>
      </c>
      <c r="AY491" s="250" t="s">
        <v>252</v>
      </c>
    </row>
    <row r="492" spans="1:51" s="13" customFormat="1" ht="12">
      <c r="A492" s="13"/>
      <c r="B492" s="229"/>
      <c r="C492" s="230"/>
      <c r="D492" s="231" t="s">
        <v>260</v>
      </c>
      <c r="E492" s="232" t="s">
        <v>19</v>
      </c>
      <c r="F492" s="233" t="s">
        <v>712</v>
      </c>
      <c r="G492" s="230"/>
      <c r="H492" s="232" t="s">
        <v>19</v>
      </c>
      <c r="I492" s="234"/>
      <c r="J492" s="230"/>
      <c r="K492" s="230"/>
      <c r="L492" s="235"/>
      <c r="M492" s="236"/>
      <c r="N492" s="237"/>
      <c r="O492" s="237"/>
      <c r="P492" s="237"/>
      <c r="Q492" s="237"/>
      <c r="R492" s="237"/>
      <c r="S492" s="237"/>
      <c r="T492" s="238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9" t="s">
        <v>260</v>
      </c>
      <c r="AU492" s="239" t="s">
        <v>78</v>
      </c>
      <c r="AV492" s="13" t="s">
        <v>76</v>
      </c>
      <c r="AW492" s="13" t="s">
        <v>31</v>
      </c>
      <c r="AX492" s="13" t="s">
        <v>69</v>
      </c>
      <c r="AY492" s="239" t="s">
        <v>252</v>
      </c>
    </row>
    <row r="493" spans="1:51" s="14" customFormat="1" ht="12">
      <c r="A493" s="14"/>
      <c r="B493" s="240"/>
      <c r="C493" s="241"/>
      <c r="D493" s="231" t="s">
        <v>260</v>
      </c>
      <c r="E493" s="242" t="s">
        <v>19</v>
      </c>
      <c r="F493" s="243" t="s">
        <v>713</v>
      </c>
      <c r="G493" s="241"/>
      <c r="H493" s="244">
        <v>12.96</v>
      </c>
      <c r="I493" s="245"/>
      <c r="J493" s="241"/>
      <c r="K493" s="241"/>
      <c r="L493" s="246"/>
      <c r="M493" s="247"/>
      <c r="N493" s="248"/>
      <c r="O493" s="248"/>
      <c r="P493" s="248"/>
      <c r="Q493" s="248"/>
      <c r="R493" s="248"/>
      <c r="S493" s="248"/>
      <c r="T493" s="249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50" t="s">
        <v>260</v>
      </c>
      <c r="AU493" s="250" t="s">
        <v>78</v>
      </c>
      <c r="AV493" s="14" t="s">
        <v>78</v>
      </c>
      <c r="AW493" s="14" t="s">
        <v>31</v>
      </c>
      <c r="AX493" s="14" t="s">
        <v>69</v>
      </c>
      <c r="AY493" s="250" t="s">
        <v>252</v>
      </c>
    </row>
    <row r="494" spans="1:51" s="14" customFormat="1" ht="12">
      <c r="A494" s="14"/>
      <c r="B494" s="240"/>
      <c r="C494" s="241"/>
      <c r="D494" s="231" t="s">
        <v>260</v>
      </c>
      <c r="E494" s="242" t="s">
        <v>19</v>
      </c>
      <c r="F494" s="243" t="s">
        <v>714</v>
      </c>
      <c r="G494" s="241"/>
      <c r="H494" s="244">
        <v>7.968</v>
      </c>
      <c r="I494" s="245"/>
      <c r="J494" s="241"/>
      <c r="K494" s="241"/>
      <c r="L494" s="246"/>
      <c r="M494" s="247"/>
      <c r="N494" s="248"/>
      <c r="O494" s="248"/>
      <c r="P494" s="248"/>
      <c r="Q494" s="248"/>
      <c r="R494" s="248"/>
      <c r="S494" s="248"/>
      <c r="T494" s="249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50" t="s">
        <v>260</v>
      </c>
      <c r="AU494" s="250" t="s">
        <v>78</v>
      </c>
      <c r="AV494" s="14" t="s">
        <v>78</v>
      </c>
      <c r="AW494" s="14" t="s">
        <v>31</v>
      </c>
      <c r="AX494" s="14" t="s">
        <v>69</v>
      </c>
      <c r="AY494" s="250" t="s">
        <v>252</v>
      </c>
    </row>
    <row r="495" spans="1:51" s="14" customFormat="1" ht="12">
      <c r="A495" s="14"/>
      <c r="B495" s="240"/>
      <c r="C495" s="241"/>
      <c r="D495" s="231" t="s">
        <v>260</v>
      </c>
      <c r="E495" s="242" t="s">
        <v>19</v>
      </c>
      <c r="F495" s="243" t="s">
        <v>715</v>
      </c>
      <c r="G495" s="241"/>
      <c r="H495" s="244">
        <v>5.459</v>
      </c>
      <c r="I495" s="245"/>
      <c r="J495" s="241"/>
      <c r="K495" s="241"/>
      <c r="L495" s="246"/>
      <c r="M495" s="247"/>
      <c r="N495" s="248"/>
      <c r="O495" s="248"/>
      <c r="P495" s="248"/>
      <c r="Q495" s="248"/>
      <c r="R495" s="248"/>
      <c r="S495" s="248"/>
      <c r="T495" s="249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50" t="s">
        <v>260</v>
      </c>
      <c r="AU495" s="250" t="s">
        <v>78</v>
      </c>
      <c r="AV495" s="14" t="s">
        <v>78</v>
      </c>
      <c r="AW495" s="14" t="s">
        <v>31</v>
      </c>
      <c r="AX495" s="14" t="s">
        <v>69</v>
      </c>
      <c r="AY495" s="250" t="s">
        <v>252</v>
      </c>
    </row>
    <row r="496" spans="1:51" s="14" customFormat="1" ht="12">
      <c r="A496" s="14"/>
      <c r="B496" s="240"/>
      <c r="C496" s="241"/>
      <c r="D496" s="231" t="s">
        <v>260</v>
      </c>
      <c r="E496" s="242" t="s">
        <v>19</v>
      </c>
      <c r="F496" s="243" t="s">
        <v>716</v>
      </c>
      <c r="G496" s="241"/>
      <c r="H496" s="244">
        <v>5.459</v>
      </c>
      <c r="I496" s="245"/>
      <c r="J496" s="241"/>
      <c r="K496" s="241"/>
      <c r="L496" s="246"/>
      <c r="M496" s="247"/>
      <c r="N496" s="248"/>
      <c r="O496" s="248"/>
      <c r="P496" s="248"/>
      <c r="Q496" s="248"/>
      <c r="R496" s="248"/>
      <c r="S496" s="248"/>
      <c r="T496" s="249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50" t="s">
        <v>260</v>
      </c>
      <c r="AU496" s="250" t="s">
        <v>78</v>
      </c>
      <c r="AV496" s="14" t="s">
        <v>78</v>
      </c>
      <c r="AW496" s="14" t="s">
        <v>31</v>
      </c>
      <c r="AX496" s="14" t="s">
        <v>69</v>
      </c>
      <c r="AY496" s="250" t="s">
        <v>252</v>
      </c>
    </row>
    <row r="497" spans="1:51" s="14" customFormat="1" ht="12">
      <c r="A497" s="14"/>
      <c r="B497" s="240"/>
      <c r="C497" s="241"/>
      <c r="D497" s="231" t="s">
        <v>260</v>
      </c>
      <c r="E497" s="242" t="s">
        <v>19</v>
      </c>
      <c r="F497" s="243" t="s">
        <v>717</v>
      </c>
      <c r="G497" s="241"/>
      <c r="H497" s="244">
        <v>5.055</v>
      </c>
      <c r="I497" s="245"/>
      <c r="J497" s="241"/>
      <c r="K497" s="241"/>
      <c r="L497" s="246"/>
      <c r="M497" s="247"/>
      <c r="N497" s="248"/>
      <c r="O497" s="248"/>
      <c r="P497" s="248"/>
      <c r="Q497" s="248"/>
      <c r="R497" s="248"/>
      <c r="S497" s="248"/>
      <c r="T497" s="249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50" t="s">
        <v>260</v>
      </c>
      <c r="AU497" s="250" t="s">
        <v>78</v>
      </c>
      <c r="AV497" s="14" t="s">
        <v>78</v>
      </c>
      <c r="AW497" s="14" t="s">
        <v>31</v>
      </c>
      <c r="AX497" s="14" t="s">
        <v>69</v>
      </c>
      <c r="AY497" s="250" t="s">
        <v>252</v>
      </c>
    </row>
    <row r="498" spans="1:51" s="13" customFormat="1" ht="12">
      <c r="A498" s="13"/>
      <c r="B498" s="229"/>
      <c r="C498" s="230"/>
      <c r="D498" s="231" t="s">
        <v>260</v>
      </c>
      <c r="E498" s="232" t="s">
        <v>19</v>
      </c>
      <c r="F498" s="233" t="s">
        <v>718</v>
      </c>
      <c r="G498" s="230"/>
      <c r="H498" s="232" t="s">
        <v>19</v>
      </c>
      <c r="I498" s="234"/>
      <c r="J498" s="230"/>
      <c r="K498" s="230"/>
      <c r="L498" s="235"/>
      <c r="M498" s="236"/>
      <c r="N498" s="237"/>
      <c r="O498" s="237"/>
      <c r="P498" s="237"/>
      <c r="Q498" s="237"/>
      <c r="R498" s="237"/>
      <c r="S498" s="237"/>
      <c r="T498" s="238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39" t="s">
        <v>260</v>
      </c>
      <c r="AU498" s="239" t="s">
        <v>78</v>
      </c>
      <c r="AV498" s="13" t="s">
        <v>76</v>
      </c>
      <c r="AW498" s="13" t="s">
        <v>31</v>
      </c>
      <c r="AX498" s="13" t="s">
        <v>69</v>
      </c>
      <c r="AY498" s="239" t="s">
        <v>252</v>
      </c>
    </row>
    <row r="499" spans="1:51" s="14" customFormat="1" ht="12">
      <c r="A499" s="14"/>
      <c r="B499" s="240"/>
      <c r="C499" s="241"/>
      <c r="D499" s="231" t="s">
        <v>260</v>
      </c>
      <c r="E499" s="242" t="s">
        <v>19</v>
      </c>
      <c r="F499" s="243" t="s">
        <v>719</v>
      </c>
      <c r="G499" s="241"/>
      <c r="H499" s="244">
        <v>1.256</v>
      </c>
      <c r="I499" s="245"/>
      <c r="J499" s="241"/>
      <c r="K499" s="241"/>
      <c r="L499" s="246"/>
      <c r="M499" s="247"/>
      <c r="N499" s="248"/>
      <c r="O499" s="248"/>
      <c r="P499" s="248"/>
      <c r="Q499" s="248"/>
      <c r="R499" s="248"/>
      <c r="S499" s="248"/>
      <c r="T499" s="249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50" t="s">
        <v>260</v>
      </c>
      <c r="AU499" s="250" t="s">
        <v>78</v>
      </c>
      <c r="AV499" s="14" t="s">
        <v>78</v>
      </c>
      <c r="AW499" s="14" t="s">
        <v>31</v>
      </c>
      <c r="AX499" s="14" t="s">
        <v>69</v>
      </c>
      <c r="AY499" s="250" t="s">
        <v>252</v>
      </c>
    </row>
    <row r="500" spans="1:51" s="14" customFormat="1" ht="12">
      <c r="A500" s="14"/>
      <c r="B500" s="240"/>
      <c r="C500" s="241"/>
      <c r="D500" s="231" t="s">
        <v>260</v>
      </c>
      <c r="E500" s="242" t="s">
        <v>19</v>
      </c>
      <c r="F500" s="243" t="s">
        <v>720</v>
      </c>
      <c r="G500" s="241"/>
      <c r="H500" s="244">
        <v>2.957</v>
      </c>
      <c r="I500" s="245"/>
      <c r="J500" s="241"/>
      <c r="K500" s="241"/>
      <c r="L500" s="246"/>
      <c r="M500" s="247"/>
      <c r="N500" s="248"/>
      <c r="O500" s="248"/>
      <c r="P500" s="248"/>
      <c r="Q500" s="248"/>
      <c r="R500" s="248"/>
      <c r="S500" s="248"/>
      <c r="T500" s="249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50" t="s">
        <v>260</v>
      </c>
      <c r="AU500" s="250" t="s">
        <v>78</v>
      </c>
      <c r="AV500" s="14" t="s">
        <v>78</v>
      </c>
      <c r="AW500" s="14" t="s">
        <v>31</v>
      </c>
      <c r="AX500" s="14" t="s">
        <v>69</v>
      </c>
      <c r="AY500" s="250" t="s">
        <v>252</v>
      </c>
    </row>
    <row r="501" spans="1:51" s="13" customFormat="1" ht="12">
      <c r="A501" s="13"/>
      <c r="B501" s="229"/>
      <c r="C501" s="230"/>
      <c r="D501" s="231" t="s">
        <v>260</v>
      </c>
      <c r="E501" s="232" t="s">
        <v>19</v>
      </c>
      <c r="F501" s="233" t="s">
        <v>721</v>
      </c>
      <c r="G501" s="230"/>
      <c r="H501" s="232" t="s">
        <v>19</v>
      </c>
      <c r="I501" s="234"/>
      <c r="J501" s="230"/>
      <c r="K501" s="230"/>
      <c r="L501" s="235"/>
      <c r="M501" s="236"/>
      <c r="N501" s="237"/>
      <c r="O501" s="237"/>
      <c r="P501" s="237"/>
      <c r="Q501" s="237"/>
      <c r="R501" s="237"/>
      <c r="S501" s="237"/>
      <c r="T501" s="238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39" t="s">
        <v>260</v>
      </c>
      <c r="AU501" s="239" t="s">
        <v>78</v>
      </c>
      <c r="AV501" s="13" t="s">
        <v>76</v>
      </c>
      <c r="AW501" s="13" t="s">
        <v>31</v>
      </c>
      <c r="AX501" s="13" t="s">
        <v>69</v>
      </c>
      <c r="AY501" s="239" t="s">
        <v>252</v>
      </c>
    </row>
    <row r="502" spans="1:51" s="14" customFormat="1" ht="12">
      <c r="A502" s="14"/>
      <c r="B502" s="240"/>
      <c r="C502" s="241"/>
      <c r="D502" s="231" t="s">
        <v>260</v>
      </c>
      <c r="E502" s="242" t="s">
        <v>19</v>
      </c>
      <c r="F502" s="243" t="s">
        <v>722</v>
      </c>
      <c r="G502" s="241"/>
      <c r="H502" s="244">
        <v>20.071</v>
      </c>
      <c r="I502" s="245"/>
      <c r="J502" s="241"/>
      <c r="K502" s="241"/>
      <c r="L502" s="246"/>
      <c r="M502" s="247"/>
      <c r="N502" s="248"/>
      <c r="O502" s="248"/>
      <c r="P502" s="248"/>
      <c r="Q502" s="248"/>
      <c r="R502" s="248"/>
      <c r="S502" s="248"/>
      <c r="T502" s="249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50" t="s">
        <v>260</v>
      </c>
      <c r="AU502" s="250" t="s">
        <v>78</v>
      </c>
      <c r="AV502" s="14" t="s">
        <v>78</v>
      </c>
      <c r="AW502" s="14" t="s">
        <v>31</v>
      </c>
      <c r="AX502" s="14" t="s">
        <v>69</v>
      </c>
      <c r="AY502" s="250" t="s">
        <v>252</v>
      </c>
    </row>
    <row r="503" spans="1:51" s="13" customFormat="1" ht="12">
      <c r="A503" s="13"/>
      <c r="B503" s="229"/>
      <c r="C503" s="230"/>
      <c r="D503" s="231" t="s">
        <v>260</v>
      </c>
      <c r="E503" s="232" t="s">
        <v>19</v>
      </c>
      <c r="F503" s="233" t="s">
        <v>723</v>
      </c>
      <c r="G503" s="230"/>
      <c r="H503" s="232" t="s">
        <v>19</v>
      </c>
      <c r="I503" s="234"/>
      <c r="J503" s="230"/>
      <c r="K503" s="230"/>
      <c r="L503" s="235"/>
      <c r="M503" s="236"/>
      <c r="N503" s="237"/>
      <c r="O503" s="237"/>
      <c r="P503" s="237"/>
      <c r="Q503" s="237"/>
      <c r="R503" s="237"/>
      <c r="S503" s="237"/>
      <c r="T503" s="238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39" t="s">
        <v>260</v>
      </c>
      <c r="AU503" s="239" t="s">
        <v>78</v>
      </c>
      <c r="AV503" s="13" t="s">
        <v>76</v>
      </c>
      <c r="AW503" s="13" t="s">
        <v>31</v>
      </c>
      <c r="AX503" s="13" t="s">
        <v>69</v>
      </c>
      <c r="AY503" s="239" t="s">
        <v>252</v>
      </c>
    </row>
    <row r="504" spans="1:51" s="14" customFormat="1" ht="12">
      <c r="A504" s="14"/>
      <c r="B504" s="240"/>
      <c r="C504" s="241"/>
      <c r="D504" s="231" t="s">
        <v>260</v>
      </c>
      <c r="E504" s="242" t="s">
        <v>19</v>
      </c>
      <c r="F504" s="243" t="s">
        <v>724</v>
      </c>
      <c r="G504" s="241"/>
      <c r="H504" s="244">
        <v>27.078</v>
      </c>
      <c r="I504" s="245"/>
      <c r="J504" s="241"/>
      <c r="K504" s="241"/>
      <c r="L504" s="246"/>
      <c r="M504" s="247"/>
      <c r="N504" s="248"/>
      <c r="O504" s="248"/>
      <c r="P504" s="248"/>
      <c r="Q504" s="248"/>
      <c r="R504" s="248"/>
      <c r="S504" s="248"/>
      <c r="T504" s="249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50" t="s">
        <v>260</v>
      </c>
      <c r="AU504" s="250" t="s">
        <v>78</v>
      </c>
      <c r="AV504" s="14" t="s">
        <v>78</v>
      </c>
      <c r="AW504" s="14" t="s">
        <v>31</v>
      </c>
      <c r="AX504" s="14" t="s">
        <v>69</v>
      </c>
      <c r="AY504" s="250" t="s">
        <v>252</v>
      </c>
    </row>
    <row r="505" spans="1:51" s="16" customFormat="1" ht="12">
      <c r="A505" s="16"/>
      <c r="B505" s="272"/>
      <c r="C505" s="273"/>
      <c r="D505" s="231" t="s">
        <v>260</v>
      </c>
      <c r="E505" s="274" t="s">
        <v>19</v>
      </c>
      <c r="F505" s="275" t="s">
        <v>533</v>
      </c>
      <c r="G505" s="273"/>
      <c r="H505" s="276">
        <v>598.3679999999998</v>
      </c>
      <c r="I505" s="277"/>
      <c r="J505" s="273"/>
      <c r="K505" s="273"/>
      <c r="L505" s="278"/>
      <c r="M505" s="279"/>
      <c r="N505" s="280"/>
      <c r="O505" s="280"/>
      <c r="P505" s="280"/>
      <c r="Q505" s="280"/>
      <c r="R505" s="280"/>
      <c r="S505" s="280"/>
      <c r="T505" s="281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T505" s="282" t="s">
        <v>260</v>
      </c>
      <c r="AU505" s="282" t="s">
        <v>78</v>
      </c>
      <c r="AV505" s="16" t="s">
        <v>85</v>
      </c>
      <c r="AW505" s="16" t="s">
        <v>31</v>
      </c>
      <c r="AX505" s="16" t="s">
        <v>69</v>
      </c>
      <c r="AY505" s="282" t="s">
        <v>252</v>
      </c>
    </row>
    <row r="506" spans="1:51" s="13" customFormat="1" ht="12">
      <c r="A506" s="13"/>
      <c r="B506" s="229"/>
      <c r="C506" s="230"/>
      <c r="D506" s="231" t="s">
        <v>260</v>
      </c>
      <c r="E506" s="232" t="s">
        <v>19</v>
      </c>
      <c r="F506" s="233" t="s">
        <v>725</v>
      </c>
      <c r="G506" s="230"/>
      <c r="H506" s="232" t="s">
        <v>19</v>
      </c>
      <c r="I506" s="234"/>
      <c r="J506" s="230"/>
      <c r="K506" s="230"/>
      <c r="L506" s="235"/>
      <c r="M506" s="236"/>
      <c r="N506" s="237"/>
      <c r="O506" s="237"/>
      <c r="P506" s="237"/>
      <c r="Q506" s="237"/>
      <c r="R506" s="237"/>
      <c r="S506" s="237"/>
      <c r="T506" s="238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9" t="s">
        <v>260</v>
      </c>
      <c r="AU506" s="239" t="s">
        <v>78</v>
      </c>
      <c r="AV506" s="13" t="s">
        <v>76</v>
      </c>
      <c r="AW506" s="13" t="s">
        <v>31</v>
      </c>
      <c r="AX506" s="13" t="s">
        <v>69</v>
      </c>
      <c r="AY506" s="239" t="s">
        <v>252</v>
      </c>
    </row>
    <row r="507" spans="1:51" s="14" customFormat="1" ht="12">
      <c r="A507" s="14"/>
      <c r="B507" s="240"/>
      <c r="C507" s="241"/>
      <c r="D507" s="231" t="s">
        <v>260</v>
      </c>
      <c r="E507" s="242" t="s">
        <v>19</v>
      </c>
      <c r="F507" s="243" t="s">
        <v>726</v>
      </c>
      <c r="G507" s="241"/>
      <c r="H507" s="244">
        <v>575.287</v>
      </c>
      <c r="I507" s="245"/>
      <c r="J507" s="241"/>
      <c r="K507" s="241"/>
      <c r="L507" s="246"/>
      <c r="M507" s="247"/>
      <c r="N507" s="248"/>
      <c r="O507" s="248"/>
      <c r="P507" s="248"/>
      <c r="Q507" s="248"/>
      <c r="R507" s="248"/>
      <c r="S507" s="248"/>
      <c r="T507" s="249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50" t="s">
        <v>260</v>
      </c>
      <c r="AU507" s="250" t="s">
        <v>78</v>
      </c>
      <c r="AV507" s="14" t="s">
        <v>78</v>
      </c>
      <c r="AW507" s="14" t="s">
        <v>31</v>
      </c>
      <c r="AX507" s="14" t="s">
        <v>69</v>
      </c>
      <c r="AY507" s="250" t="s">
        <v>252</v>
      </c>
    </row>
    <row r="508" spans="1:51" s="14" customFormat="1" ht="12">
      <c r="A508" s="14"/>
      <c r="B508" s="240"/>
      <c r="C508" s="241"/>
      <c r="D508" s="231" t="s">
        <v>260</v>
      </c>
      <c r="E508" s="242" t="s">
        <v>19</v>
      </c>
      <c r="F508" s="243" t="s">
        <v>727</v>
      </c>
      <c r="G508" s="241"/>
      <c r="H508" s="244">
        <v>9.072</v>
      </c>
      <c r="I508" s="245"/>
      <c r="J508" s="241"/>
      <c r="K508" s="241"/>
      <c r="L508" s="246"/>
      <c r="M508" s="247"/>
      <c r="N508" s="248"/>
      <c r="O508" s="248"/>
      <c r="P508" s="248"/>
      <c r="Q508" s="248"/>
      <c r="R508" s="248"/>
      <c r="S508" s="248"/>
      <c r="T508" s="249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50" t="s">
        <v>260</v>
      </c>
      <c r="AU508" s="250" t="s">
        <v>78</v>
      </c>
      <c r="AV508" s="14" t="s">
        <v>78</v>
      </c>
      <c r="AW508" s="14" t="s">
        <v>31</v>
      </c>
      <c r="AX508" s="14" t="s">
        <v>69</v>
      </c>
      <c r="AY508" s="250" t="s">
        <v>252</v>
      </c>
    </row>
    <row r="509" spans="1:51" s="14" customFormat="1" ht="12">
      <c r="A509" s="14"/>
      <c r="B509" s="240"/>
      <c r="C509" s="241"/>
      <c r="D509" s="231" t="s">
        <v>260</v>
      </c>
      <c r="E509" s="242" t="s">
        <v>19</v>
      </c>
      <c r="F509" s="243" t="s">
        <v>728</v>
      </c>
      <c r="G509" s="241"/>
      <c r="H509" s="244">
        <v>9.305</v>
      </c>
      <c r="I509" s="245"/>
      <c r="J509" s="241"/>
      <c r="K509" s="241"/>
      <c r="L509" s="246"/>
      <c r="M509" s="247"/>
      <c r="N509" s="248"/>
      <c r="O509" s="248"/>
      <c r="P509" s="248"/>
      <c r="Q509" s="248"/>
      <c r="R509" s="248"/>
      <c r="S509" s="248"/>
      <c r="T509" s="249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50" t="s">
        <v>260</v>
      </c>
      <c r="AU509" s="250" t="s">
        <v>78</v>
      </c>
      <c r="AV509" s="14" t="s">
        <v>78</v>
      </c>
      <c r="AW509" s="14" t="s">
        <v>31</v>
      </c>
      <c r="AX509" s="14" t="s">
        <v>69</v>
      </c>
      <c r="AY509" s="250" t="s">
        <v>252</v>
      </c>
    </row>
    <row r="510" spans="1:51" s="14" customFormat="1" ht="12">
      <c r="A510" s="14"/>
      <c r="B510" s="240"/>
      <c r="C510" s="241"/>
      <c r="D510" s="231" t="s">
        <v>260</v>
      </c>
      <c r="E510" s="242" t="s">
        <v>19</v>
      </c>
      <c r="F510" s="243" t="s">
        <v>729</v>
      </c>
      <c r="G510" s="241"/>
      <c r="H510" s="244">
        <v>9.072</v>
      </c>
      <c r="I510" s="245"/>
      <c r="J510" s="241"/>
      <c r="K510" s="241"/>
      <c r="L510" s="246"/>
      <c r="M510" s="247"/>
      <c r="N510" s="248"/>
      <c r="O510" s="248"/>
      <c r="P510" s="248"/>
      <c r="Q510" s="248"/>
      <c r="R510" s="248"/>
      <c r="S510" s="248"/>
      <c r="T510" s="249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50" t="s">
        <v>260</v>
      </c>
      <c r="AU510" s="250" t="s">
        <v>78</v>
      </c>
      <c r="AV510" s="14" t="s">
        <v>78</v>
      </c>
      <c r="AW510" s="14" t="s">
        <v>31</v>
      </c>
      <c r="AX510" s="14" t="s">
        <v>69</v>
      </c>
      <c r="AY510" s="250" t="s">
        <v>252</v>
      </c>
    </row>
    <row r="511" spans="1:51" s="14" customFormat="1" ht="12">
      <c r="A511" s="14"/>
      <c r="B511" s="240"/>
      <c r="C511" s="241"/>
      <c r="D511" s="231" t="s">
        <v>260</v>
      </c>
      <c r="E511" s="242" t="s">
        <v>19</v>
      </c>
      <c r="F511" s="243" t="s">
        <v>730</v>
      </c>
      <c r="G511" s="241"/>
      <c r="H511" s="244">
        <v>8.712</v>
      </c>
      <c r="I511" s="245"/>
      <c r="J511" s="241"/>
      <c r="K511" s="241"/>
      <c r="L511" s="246"/>
      <c r="M511" s="247"/>
      <c r="N511" s="248"/>
      <c r="O511" s="248"/>
      <c r="P511" s="248"/>
      <c r="Q511" s="248"/>
      <c r="R511" s="248"/>
      <c r="S511" s="248"/>
      <c r="T511" s="249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50" t="s">
        <v>260</v>
      </c>
      <c r="AU511" s="250" t="s">
        <v>78</v>
      </c>
      <c r="AV511" s="14" t="s">
        <v>78</v>
      </c>
      <c r="AW511" s="14" t="s">
        <v>31</v>
      </c>
      <c r="AX511" s="14" t="s">
        <v>69</v>
      </c>
      <c r="AY511" s="250" t="s">
        <v>252</v>
      </c>
    </row>
    <row r="512" spans="1:51" s="14" customFormat="1" ht="12">
      <c r="A512" s="14"/>
      <c r="B512" s="240"/>
      <c r="C512" s="241"/>
      <c r="D512" s="231" t="s">
        <v>260</v>
      </c>
      <c r="E512" s="242" t="s">
        <v>19</v>
      </c>
      <c r="F512" s="243" t="s">
        <v>731</v>
      </c>
      <c r="G512" s="241"/>
      <c r="H512" s="244">
        <v>3.81</v>
      </c>
      <c r="I512" s="245"/>
      <c r="J512" s="241"/>
      <c r="K512" s="241"/>
      <c r="L512" s="246"/>
      <c r="M512" s="247"/>
      <c r="N512" s="248"/>
      <c r="O512" s="248"/>
      <c r="P512" s="248"/>
      <c r="Q512" s="248"/>
      <c r="R512" s="248"/>
      <c r="S512" s="248"/>
      <c r="T512" s="249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50" t="s">
        <v>260</v>
      </c>
      <c r="AU512" s="250" t="s">
        <v>78</v>
      </c>
      <c r="AV512" s="14" t="s">
        <v>78</v>
      </c>
      <c r="AW512" s="14" t="s">
        <v>31</v>
      </c>
      <c r="AX512" s="14" t="s">
        <v>69</v>
      </c>
      <c r="AY512" s="250" t="s">
        <v>252</v>
      </c>
    </row>
    <row r="513" spans="1:51" s="14" customFormat="1" ht="12">
      <c r="A513" s="14"/>
      <c r="B513" s="240"/>
      <c r="C513" s="241"/>
      <c r="D513" s="231" t="s">
        <v>260</v>
      </c>
      <c r="E513" s="242" t="s">
        <v>19</v>
      </c>
      <c r="F513" s="243" t="s">
        <v>732</v>
      </c>
      <c r="G513" s="241"/>
      <c r="H513" s="244">
        <v>6.441</v>
      </c>
      <c r="I513" s="245"/>
      <c r="J513" s="241"/>
      <c r="K513" s="241"/>
      <c r="L513" s="246"/>
      <c r="M513" s="247"/>
      <c r="N513" s="248"/>
      <c r="O513" s="248"/>
      <c r="P513" s="248"/>
      <c r="Q513" s="248"/>
      <c r="R513" s="248"/>
      <c r="S513" s="248"/>
      <c r="T513" s="249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50" t="s">
        <v>260</v>
      </c>
      <c r="AU513" s="250" t="s">
        <v>78</v>
      </c>
      <c r="AV513" s="14" t="s">
        <v>78</v>
      </c>
      <c r="AW513" s="14" t="s">
        <v>31</v>
      </c>
      <c r="AX513" s="14" t="s">
        <v>69</v>
      </c>
      <c r="AY513" s="250" t="s">
        <v>252</v>
      </c>
    </row>
    <row r="514" spans="1:51" s="16" customFormat="1" ht="12">
      <c r="A514" s="16"/>
      <c r="B514" s="272"/>
      <c r="C514" s="273"/>
      <c r="D514" s="231" t="s">
        <v>260</v>
      </c>
      <c r="E514" s="274" t="s">
        <v>19</v>
      </c>
      <c r="F514" s="275" t="s">
        <v>533</v>
      </c>
      <c r="G514" s="273"/>
      <c r="H514" s="276">
        <v>621.699</v>
      </c>
      <c r="I514" s="277"/>
      <c r="J514" s="273"/>
      <c r="K514" s="273"/>
      <c r="L514" s="278"/>
      <c r="M514" s="279"/>
      <c r="N514" s="280"/>
      <c r="O514" s="280"/>
      <c r="P514" s="280"/>
      <c r="Q514" s="280"/>
      <c r="R514" s="280"/>
      <c r="S514" s="280"/>
      <c r="T514" s="281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T514" s="282" t="s">
        <v>260</v>
      </c>
      <c r="AU514" s="282" t="s">
        <v>78</v>
      </c>
      <c r="AV514" s="16" t="s">
        <v>85</v>
      </c>
      <c r="AW514" s="16" t="s">
        <v>31</v>
      </c>
      <c r="AX514" s="16" t="s">
        <v>69</v>
      </c>
      <c r="AY514" s="282" t="s">
        <v>252</v>
      </c>
    </row>
    <row r="515" spans="1:51" s="15" customFormat="1" ht="12">
      <c r="A515" s="15"/>
      <c r="B515" s="251"/>
      <c r="C515" s="252"/>
      <c r="D515" s="231" t="s">
        <v>260</v>
      </c>
      <c r="E515" s="253" t="s">
        <v>19</v>
      </c>
      <c r="F515" s="254" t="s">
        <v>265</v>
      </c>
      <c r="G515" s="252"/>
      <c r="H515" s="255">
        <v>1220.0669999999996</v>
      </c>
      <c r="I515" s="256"/>
      <c r="J515" s="252"/>
      <c r="K515" s="252"/>
      <c r="L515" s="257"/>
      <c r="M515" s="258"/>
      <c r="N515" s="259"/>
      <c r="O515" s="259"/>
      <c r="P515" s="259"/>
      <c r="Q515" s="259"/>
      <c r="R515" s="259"/>
      <c r="S515" s="259"/>
      <c r="T515" s="260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T515" s="261" t="s">
        <v>260</v>
      </c>
      <c r="AU515" s="261" t="s">
        <v>78</v>
      </c>
      <c r="AV515" s="15" t="s">
        <v>90</v>
      </c>
      <c r="AW515" s="15" t="s">
        <v>31</v>
      </c>
      <c r="AX515" s="15" t="s">
        <v>76</v>
      </c>
      <c r="AY515" s="261" t="s">
        <v>252</v>
      </c>
    </row>
    <row r="516" spans="1:65" s="2" customFormat="1" ht="37.8" customHeight="1">
      <c r="A516" s="40"/>
      <c r="B516" s="41"/>
      <c r="C516" s="216" t="s">
        <v>733</v>
      </c>
      <c r="D516" s="216" t="s">
        <v>254</v>
      </c>
      <c r="E516" s="217" t="s">
        <v>734</v>
      </c>
      <c r="F516" s="218" t="s">
        <v>735</v>
      </c>
      <c r="G516" s="219" t="s">
        <v>300</v>
      </c>
      <c r="H516" s="220">
        <v>4675.283</v>
      </c>
      <c r="I516" s="221"/>
      <c r="J516" s="222">
        <f>ROUND(I516*H516,2)</f>
        <v>0</v>
      </c>
      <c r="K516" s="218" t="s">
        <v>258</v>
      </c>
      <c r="L516" s="46"/>
      <c r="M516" s="223" t="s">
        <v>19</v>
      </c>
      <c r="N516" s="224" t="s">
        <v>40</v>
      </c>
      <c r="O516" s="86"/>
      <c r="P516" s="225">
        <f>O516*H516</f>
        <v>0</v>
      </c>
      <c r="Q516" s="225">
        <v>0.00552</v>
      </c>
      <c r="R516" s="225">
        <f>Q516*H516</f>
        <v>25.80756216</v>
      </c>
      <c r="S516" s="225">
        <v>0</v>
      </c>
      <c r="T516" s="226">
        <f>S516*H516</f>
        <v>0</v>
      </c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R516" s="227" t="s">
        <v>90</v>
      </c>
      <c r="AT516" s="227" t="s">
        <v>254</v>
      </c>
      <c r="AU516" s="227" t="s">
        <v>78</v>
      </c>
      <c r="AY516" s="19" t="s">
        <v>252</v>
      </c>
      <c r="BE516" s="228">
        <f>IF(N516="základní",J516,0)</f>
        <v>0</v>
      </c>
      <c r="BF516" s="228">
        <f>IF(N516="snížená",J516,0)</f>
        <v>0</v>
      </c>
      <c r="BG516" s="228">
        <f>IF(N516="zákl. přenesená",J516,0)</f>
        <v>0</v>
      </c>
      <c r="BH516" s="228">
        <f>IF(N516="sníž. přenesená",J516,0)</f>
        <v>0</v>
      </c>
      <c r="BI516" s="228">
        <f>IF(N516="nulová",J516,0)</f>
        <v>0</v>
      </c>
      <c r="BJ516" s="19" t="s">
        <v>76</v>
      </c>
      <c r="BK516" s="228">
        <f>ROUND(I516*H516,2)</f>
        <v>0</v>
      </c>
      <c r="BL516" s="19" t="s">
        <v>90</v>
      </c>
      <c r="BM516" s="227" t="s">
        <v>736</v>
      </c>
    </row>
    <row r="517" spans="1:51" s="13" customFormat="1" ht="12">
      <c r="A517" s="13"/>
      <c r="B517" s="229"/>
      <c r="C517" s="230"/>
      <c r="D517" s="231" t="s">
        <v>260</v>
      </c>
      <c r="E517" s="232" t="s">
        <v>19</v>
      </c>
      <c r="F517" s="233" t="s">
        <v>710</v>
      </c>
      <c r="G517" s="230"/>
      <c r="H517" s="232" t="s">
        <v>19</v>
      </c>
      <c r="I517" s="234"/>
      <c r="J517" s="230"/>
      <c r="K517" s="230"/>
      <c r="L517" s="235"/>
      <c r="M517" s="236"/>
      <c r="N517" s="237"/>
      <c r="O517" s="237"/>
      <c r="P517" s="237"/>
      <c r="Q517" s="237"/>
      <c r="R517" s="237"/>
      <c r="S517" s="237"/>
      <c r="T517" s="238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39" t="s">
        <v>260</v>
      </c>
      <c r="AU517" s="239" t="s">
        <v>78</v>
      </c>
      <c r="AV517" s="13" t="s">
        <v>76</v>
      </c>
      <c r="AW517" s="13" t="s">
        <v>31</v>
      </c>
      <c r="AX517" s="13" t="s">
        <v>69</v>
      </c>
      <c r="AY517" s="239" t="s">
        <v>252</v>
      </c>
    </row>
    <row r="518" spans="1:51" s="14" customFormat="1" ht="12">
      <c r="A518" s="14"/>
      <c r="B518" s="240"/>
      <c r="C518" s="241"/>
      <c r="D518" s="231" t="s">
        <v>260</v>
      </c>
      <c r="E518" s="242" t="s">
        <v>19</v>
      </c>
      <c r="F518" s="243" t="s">
        <v>737</v>
      </c>
      <c r="G518" s="241"/>
      <c r="H518" s="244">
        <v>1821.804</v>
      </c>
      <c r="I518" s="245"/>
      <c r="J518" s="241"/>
      <c r="K518" s="241"/>
      <c r="L518" s="246"/>
      <c r="M518" s="247"/>
      <c r="N518" s="248"/>
      <c r="O518" s="248"/>
      <c r="P518" s="248"/>
      <c r="Q518" s="248"/>
      <c r="R518" s="248"/>
      <c r="S518" s="248"/>
      <c r="T518" s="249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50" t="s">
        <v>260</v>
      </c>
      <c r="AU518" s="250" t="s">
        <v>78</v>
      </c>
      <c r="AV518" s="14" t="s">
        <v>78</v>
      </c>
      <c r="AW518" s="14" t="s">
        <v>31</v>
      </c>
      <c r="AX518" s="14" t="s">
        <v>69</v>
      </c>
      <c r="AY518" s="250" t="s">
        <v>252</v>
      </c>
    </row>
    <row r="519" spans="1:51" s="14" customFormat="1" ht="12">
      <c r="A519" s="14"/>
      <c r="B519" s="240"/>
      <c r="C519" s="241"/>
      <c r="D519" s="231" t="s">
        <v>260</v>
      </c>
      <c r="E519" s="242" t="s">
        <v>19</v>
      </c>
      <c r="F519" s="243" t="s">
        <v>738</v>
      </c>
      <c r="G519" s="241"/>
      <c r="H519" s="244">
        <v>49.022</v>
      </c>
      <c r="I519" s="245"/>
      <c r="J519" s="241"/>
      <c r="K519" s="241"/>
      <c r="L519" s="246"/>
      <c r="M519" s="247"/>
      <c r="N519" s="248"/>
      <c r="O519" s="248"/>
      <c r="P519" s="248"/>
      <c r="Q519" s="248"/>
      <c r="R519" s="248"/>
      <c r="S519" s="248"/>
      <c r="T519" s="249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50" t="s">
        <v>260</v>
      </c>
      <c r="AU519" s="250" t="s">
        <v>78</v>
      </c>
      <c r="AV519" s="14" t="s">
        <v>78</v>
      </c>
      <c r="AW519" s="14" t="s">
        <v>31</v>
      </c>
      <c r="AX519" s="14" t="s">
        <v>69</v>
      </c>
      <c r="AY519" s="250" t="s">
        <v>252</v>
      </c>
    </row>
    <row r="520" spans="1:51" s="13" customFormat="1" ht="12">
      <c r="A520" s="13"/>
      <c r="B520" s="229"/>
      <c r="C520" s="230"/>
      <c r="D520" s="231" t="s">
        <v>260</v>
      </c>
      <c r="E520" s="232" t="s">
        <v>19</v>
      </c>
      <c r="F520" s="233" t="s">
        <v>712</v>
      </c>
      <c r="G520" s="230"/>
      <c r="H520" s="232" t="s">
        <v>19</v>
      </c>
      <c r="I520" s="234"/>
      <c r="J520" s="230"/>
      <c r="K520" s="230"/>
      <c r="L520" s="235"/>
      <c r="M520" s="236"/>
      <c r="N520" s="237"/>
      <c r="O520" s="237"/>
      <c r="P520" s="237"/>
      <c r="Q520" s="237"/>
      <c r="R520" s="237"/>
      <c r="S520" s="237"/>
      <c r="T520" s="238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39" t="s">
        <v>260</v>
      </c>
      <c r="AU520" s="239" t="s">
        <v>78</v>
      </c>
      <c r="AV520" s="13" t="s">
        <v>76</v>
      </c>
      <c r="AW520" s="13" t="s">
        <v>31</v>
      </c>
      <c r="AX520" s="13" t="s">
        <v>69</v>
      </c>
      <c r="AY520" s="239" t="s">
        <v>252</v>
      </c>
    </row>
    <row r="521" spans="1:51" s="14" customFormat="1" ht="12">
      <c r="A521" s="14"/>
      <c r="B521" s="240"/>
      <c r="C521" s="241"/>
      <c r="D521" s="231" t="s">
        <v>260</v>
      </c>
      <c r="E521" s="242" t="s">
        <v>19</v>
      </c>
      <c r="F521" s="243" t="s">
        <v>739</v>
      </c>
      <c r="G521" s="241"/>
      <c r="H521" s="244">
        <v>56.976</v>
      </c>
      <c r="I521" s="245"/>
      <c r="J521" s="241"/>
      <c r="K521" s="241"/>
      <c r="L521" s="246"/>
      <c r="M521" s="247"/>
      <c r="N521" s="248"/>
      <c r="O521" s="248"/>
      <c r="P521" s="248"/>
      <c r="Q521" s="248"/>
      <c r="R521" s="248"/>
      <c r="S521" s="248"/>
      <c r="T521" s="249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50" t="s">
        <v>260</v>
      </c>
      <c r="AU521" s="250" t="s">
        <v>78</v>
      </c>
      <c r="AV521" s="14" t="s">
        <v>78</v>
      </c>
      <c r="AW521" s="14" t="s">
        <v>31</v>
      </c>
      <c r="AX521" s="14" t="s">
        <v>69</v>
      </c>
      <c r="AY521" s="250" t="s">
        <v>252</v>
      </c>
    </row>
    <row r="522" spans="1:51" s="14" customFormat="1" ht="12">
      <c r="A522" s="14"/>
      <c r="B522" s="240"/>
      <c r="C522" s="241"/>
      <c r="D522" s="231" t="s">
        <v>260</v>
      </c>
      <c r="E522" s="242" t="s">
        <v>19</v>
      </c>
      <c r="F522" s="243" t="s">
        <v>740</v>
      </c>
      <c r="G522" s="241"/>
      <c r="H522" s="244">
        <v>53.117</v>
      </c>
      <c r="I522" s="245"/>
      <c r="J522" s="241"/>
      <c r="K522" s="241"/>
      <c r="L522" s="246"/>
      <c r="M522" s="247"/>
      <c r="N522" s="248"/>
      <c r="O522" s="248"/>
      <c r="P522" s="248"/>
      <c r="Q522" s="248"/>
      <c r="R522" s="248"/>
      <c r="S522" s="248"/>
      <c r="T522" s="249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0" t="s">
        <v>260</v>
      </c>
      <c r="AU522" s="250" t="s">
        <v>78</v>
      </c>
      <c r="AV522" s="14" t="s">
        <v>78</v>
      </c>
      <c r="AW522" s="14" t="s">
        <v>31</v>
      </c>
      <c r="AX522" s="14" t="s">
        <v>69</v>
      </c>
      <c r="AY522" s="250" t="s">
        <v>252</v>
      </c>
    </row>
    <row r="523" spans="1:51" s="14" customFormat="1" ht="12">
      <c r="A523" s="14"/>
      <c r="B523" s="240"/>
      <c r="C523" s="241"/>
      <c r="D523" s="231" t="s">
        <v>260</v>
      </c>
      <c r="E523" s="242" t="s">
        <v>19</v>
      </c>
      <c r="F523" s="243" t="s">
        <v>741</v>
      </c>
      <c r="G523" s="241"/>
      <c r="H523" s="244">
        <v>36.394</v>
      </c>
      <c r="I523" s="245"/>
      <c r="J523" s="241"/>
      <c r="K523" s="241"/>
      <c r="L523" s="246"/>
      <c r="M523" s="247"/>
      <c r="N523" s="248"/>
      <c r="O523" s="248"/>
      <c r="P523" s="248"/>
      <c r="Q523" s="248"/>
      <c r="R523" s="248"/>
      <c r="S523" s="248"/>
      <c r="T523" s="249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50" t="s">
        <v>260</v>
      </c>
      <c r="AU523" s="250" t="s">
        <v>78</v>
      </c>
      <c r="AV523" s="14" t="s">
        <v>78</v>
      </c>
      <c r="AW523" s="14" t="s">
        <v>31</v>
      </c>
      <c r="AX523" s="14" t="s">
        <v>69</v>
      </c>
      <c r="AY523" s="250" t="s">
        <v>252</v>
      </c>
    </row>
    <row r="524" spans="1:51" s="14" customFormat="1" ht="12">
      <c r="A524" s="14"/>
      <c r="B524" s="240"/>
      <c r="C524" s="241"/>
      <c r="D524" s="231" t="s">
        <v>260</v>
      </c>
      <c r="E524" s="242" t="s">
        <v>19</v>
      </c>
      <c r="F524" s="243" t="s">
        <v>742</v>
      </c>
      <c r="G524" s="241"/>
      <c r="H524" s="244">
        <v>36.394</v>
      </c>
      <c r="I524" s="245"/>
      <c r="J524" s="241"/>
      <c r="K524" s="241"/>
      <c r="L524" s="246"/>
      <c r="M524" s="247"/>
      <c r="N524" s="248"/>
      <c r="O524" s="248"/>
      <c r="P524" s="248"/>
      <c r="Q524" s="248"/>
      <c r="R524" s="248"/>
      <c r="S524" s="248"/>
      <c r="T524" s="249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50" t="s">
        <v>260</v>
      </c>
      <c r="AU524" s="250" t="s">
        <v>78</v>
      </c>
      <c r="AV524" s="14" t="s">
        <v>78</v>
      </c>
      <c r="AW524" s="14" t="s">
        <v>31</v>
      </c>
      <c r="AX524" s="14" t="s">
        <v>69</v>
      </c>
      <c r="AY524" s="250" t="s">
        <v>252</v>
      </c>
    </row>
    <row r="525" spans="1:51" s="14" customFormat="1" ht="12">
      <c r="A525" s="14"/>
      <c r="B525" s="240"/>
      <c r="C525" s="241"/>
      <c r="D525" s="231" t="s">
        <v>260</v>
      </c>
      <c r="E525" s="242" t="s">
        <v>19</v>
      </c>
      <c r="F525" s="243" t="s">
        <v>743</v>
      </c>
      <c r="G525" s="241"/>
      <c r="H525" s="244">
        <v>33.701</v>
      </c>
      <c r="I525" s="245"/>
      <c r="J525" s="241"/>
      <c r="K525" s="241"/>
      <c r="L525" s="246"/>
      <c r="M525" s="247"/>
      <c r="N525" s="248"/>
      <c r="O525" s="248"/>
      <c r="P525" s="248"/>
      <c r="Q525" s="248"/>
      <c r="R525" s="248"/>
      <c r="S525" s="248"/>
      <c r="T525" s="249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50" t="s">
        <v>260</v>
      </c>
      <c r="AU525" s="250" t="s">
        <v>78</v>
      </c>
      <c r="AV525" s="14" t="s">
        <v>78</v>
      </c>
      <c r="AW525" s="14" t="s">
        <v>31</v>
      </c>
      <c r="AX525" s="14" t="s">
        <v>69</v>
      </c>
      <c r="AY525" s="250" t="s">
        <v>252</v>
      </c>
    </row>
    <row r="526" spans="1:51" s="13" customFormat="1" ht="12">
      <c r="A526" s="13"/>
      <c r="B526" s="229"/>
      <c r="C526" s="230"/>
      <c r="D526" s="231" t="s">
        <v>260</v>
      </c>
      <c r="E526" s="232" t="s">
        <v>19</v>
      </c>
      <c r="F526" s="233" t="s">
        <v>718</v>
      </c>
      <c r="G526" s="230"/>
      <c r="H526" s="232" t="s">
        <v>19</v>
      </c>
      <c r="I526" s="234"/>
      <c r="J526" s="230"/>
      <c r="K526" s="230"/>
      <c r="L526" s="235"/>
      <c r="M526" s="236"/>
      <c r="N526" s="237"/>
      <c r="O526" s="237"/>
      <c r="P526" s="237"/>
      <c r="Q526" s="237"/>
      <c r="R526" s="237"/>
      <c r="S526" s="237"/>
      <c r="T526" s="238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39" t="s">
        <v>260</v>
      </c>
      <c r="AU526" s="239" t="s">
        <v>78</v>
      </c>
      <c r="AV526" s="13" t="s">
        <v>76</v>
      </c>
      <c r="AW526" s="13" t="s">
        <v>31</v>
      </c>
      <c r="AX526" s="13" t="s">
        <v>69</v>
      </c>
      <c r="AY526" s="239" t="s">
        <v>252</v>
      </c>
    </row>
    <row r="527" spans="1:51" s="14" customFormat="1" ht="12">
      <c r="A527" s="14"/>
      <c r="B527" s="240"/>
      <c r="C527" s="241"/>
      <c r="D527" s="231" t="s">
        <v>260</v>
      </c>
      <c r="E527" s="242" t="s">
        <v>19</v>
      </c>
      <c r="F527" s="243" t="s">
        <v>744</v>
      </c>
      <c r="G527" s="241"/>
      <c r="H527" s="244">
        <v>8.373</v>
      </c>
      <c r="I527" s="245"/>
      <c r="J527" s="241"/>
      <c r="K527" s="241"/>
      <c r="L527" s="246"/>
      <c r="M527" s="247"/>
      <c r="N527" s="248"/>
      <c r="O527" s="248"/>
      <c r="P527" s="248"/>
      <c r="Q527" s="248"/>
      <c r="R527" s="248"/>
      <c r="S527" s="248"/>
      <c r="T527" s="249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50" t="s">
        <v>260</v>
      </c>
      <c r="AU527" s="250" t="s">
        <v>78</v>
      </c>
      <c r="AV527" s="14" t="s">
        <v>78</v>
      </c>
      <c r="AW527" s="14" t="s">
        <v>31</v>
      </c>
      <c r="AX527" s="14" t="s">
        <v>69</v>
      </c>
      <c r="AY527" s="250" t="s">
        <v>252</v>
      </c>
    </row>
    <row r="528" spans="1:51" s="14" customFormat="1" ht="12">
      <c r="A528" s="14"/>
      <c r="B528" s="240"/>
      <c r="C528" s="241"/>
      <c r="D528" s="231" t="s">
        <v>260</v>
      </c>
      <c r="E528" s="242" t="s">
        <v>19</v>
      </c>
      <c r="F528" s="243" t="s">
        <v>745</v>
      </c>
      <c r="G528" s="241"/>
      <c r="H528" s="244">
        <v>7.651</v>
      </c>
      <c r="I528" s="245"/>
      <c r="J528" s="241"/>
      <c r="K528" s="241"/>
      <c r="L528" s="246"/>
      <c r="M528" s="247"/>
      <c r="N528" s="248"/>
      <c r="O528" s="248"/>
      <c r="P528" s="248"/>
      <c r="Q528" s="248"/>
      <c r="R528" s="248"/>
      <c r="S528" s="248"/>
      <c r="T528" s="249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50" t="s">
        <v>260</v>
      </c>
      <c r="AU528" s="250" t="s">
        <v>78</v>
      </c>
      <c r="AV528" s="14" t="s">
        <v>78</v>
      </c>
      <c r="AW528" s="14" t="s">
        <v>31</v>
      </c>
      <c r="AX528" s="14" t="s">
        <v>69</v>
      </c>
      <c r="AY528" s="250" t="s">
        <v>252</v>
      </c>
    </row>
    <row r="529" spans="1:51" s="13" customFormat="1" ht="12">
      <c r="A529" s="13"/>
      <c r="B529" s="229"/>
      <c r="C529" s="230"/>
      <c r="D529" s="231" t="s">
        <v>260</v>
      </c>
      <c r="E529" s="232" t="s">
        <v>19</v>
      </c>
      <c r="F529" s="233" t="s">
        <v>721</v>
      </c>
      <c r="G529" s="230"/>
      <c r="H529" s="232" t="s">
        <v>19</v>
      </c>
      <c r="I529" s="234"/>
      <c r="J529" s="230"/>
      <c r="K529" s="230"/>
      <c r="L529" s="235"/>
      <c r="M529" s="236"/>
      <c r="N529" s="237"/>
      <c r="O529" s="237"/>
      <c r="P529" s="237"/>
      <c r="Q529" s="237"/>
      <c r="R529" s="237"/>
      <c r="S529" s="237"/>
      <c r="T529" s="238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39" t="s">
        <v>260</v>
      </c>
      <c r="AU529" s="239" t="s">
        <v>78</v>
      </c>
      <c r="AV529" s="13" t="s">
        <v>76</v>
      </c>
      <c r="AW529" s="13" t="s">
        <v>31</v>
      </c>
      <c r="AX529" s="13" t="s">
        <v>69</v>
      </c>
      <c r="AY529" s="239" t="s">
        <v>252</v>
      </c>
    </row>
    <row r="530" spans="1:51" s="14" customFormat="1" ht="12">
      <c r="A530" s="14"/>
      <c r="B530" s="240"/>
      <c r="C530" s="241"/>
      <c r="D530" s="231" t="s">
        <v>260</v>
      </c>
      <c r="E530" s="242" t="s">
        <v>19</v>
      </c>
      <c r="F530" s="243" t="s">
        <v>746</v>
      </c>
      <c r="G530" s="241"/>
      <c r="H530" s="244">
        <v>71.683</v>
      </c>
      <c r="I530" s="245"/>
      <c r="J530" s="241"/>
      <c r="K530" s="241"/>
      <c r="L530" s="246"/>
      <c r="M530" s="247"/>
      <c r="N530" s="248"/>
      <c r="O530" s="248"/>
      <c r="P530" s="248"/>
      <c r="Q530" s="248"/>
      <c r="R530" s="248"/>
      <c r="S530" s="248"/>
      <c r="T530" s="249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50" t="s">
        <v>260</v>
      </c>
      <c r="AU530" s="250" t="s">
        <v>78</v>
      </c>
      <c r="AV530" s="14" t="s">
        <v>78</v>
      </c>
      <c r="AW530" s="14" t="s">
        <v>31</v>
      </c>
      <c r="AX530" s="14" t="s">
        <v>69</v>
      </c>
      <c r="AY530" s="250" t="s">
        <v>252</v>
      </c>
    </row>
    <row r="531" spans="1:51" s="13" customFormat="1" ht="12">
      <c r="A531" s="13"/>
      <c r="B531" s="229"/>
      <c r="C531" s="230"/>
      <c r="D531" s="231" t="s">
        <v>260</v>
      </c>
      <c r="E531" s="232" t="s">
        <v>19</v>
      </c>
      <c r="F531" s="233" t="s">
        <v>723</v>
      </c>
      <c r="G531" s="230"/>
      <c r="H531" s="232" t="s">
        <v>19</v>
      </c>
      <c r="I531" s="234"/>
      <c r="J531" s="230"/>
      <c r="K531" s="230"/>
      <c r="L531" s="235"/>
      <c r="M531" s="236"/>
      <c r="N531" s="237"/>
      <c r="O531" s="237"/>
      <c r="P531" s="237"/>
      <c r="Q531" s="237"/>
      <c r="R531" s="237"/>
      <c r="S531" s="237"/>
      <c r="T531" s="238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39" t="s">
        <v>260</v>
      </c>
      <c r="AU531" s="239" t="s">
        <v>78</v>
      </c>
      <c r="AV531" s="13" t="s">
        <v>76</v>
      </c>
      <c r="AW531" s="13" t="s">
        <v>31</v>
      </c>
      <c r="AX531" s="13" t="s">
        <v>69</v>
      </c>
      <c r="AY531" s="239" t="s">
        <v>252</v>
      </c>
    </row>
    <row r="532" spans="1:51" s="14" customFormat="1" ht="12">
      <c r="A532" s="14"/>
      <c r="B532" s="240"/>
      <c r="C532" s="241"/>
      <c r="D532" s="231" t="s">
        <v>260</v>
      </c>
      <c r="E532" s="242" t="s">
        <v>19</v>
      </c>
      <c r="F532" s="243" t="s">
        <v>747</v>
      </c>
      <c r="G532" s="241"/>
      <c r="H532" s="244">
        <v>40.872</v>
      </c>
      <c r="I532" s="245"/>
      <c r="J532" s="241"/>
      <c r="K532" s="241"/>
      <c r="L532" s="246"/>
      <c r="M532" s="247"/>
      <c r="N532" s="248"/>
      <c r="O532" s="248"/>
      <c r="P532" s="248"/>
      <c r="Q532" s="248"/>
      <c r="R532" s="248"/>
      <c r="S532" s="248"/>
      <c r="T532" s="249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50" t="s">
        <v>260</v>
      </c>
      <c r="AU532" s="250" t="s">
        <v>78</v>
      </c>
      <c r="AV532" s="14" t="s">
        <v>78</v>
      </c>
      <c r="AW532" s="14" t="s">
        <v>31</v>
      </c>
      <c r="AX532" s="14" t="s">
        <v>69</v>
      </c>
      <c r="AY532" s="250" t="s">
        <v>252</v>
      </c>
    </row>
    <row r="533" spans="1:51" s="14" customFormat="1" ht="12">
      <c r="A533" s="14"/>
      <c r="B533" s="240"/>
      <c r="C533" s="241"/>
      <c r="D533" s="231" t="s">
        <v>260</v>
      </c>
      <c r="E533" s="242" t="s">
        <v>19</v>
      </c>
      <c r="F533" s="243" t="s">
        <v>748</v>
      </c>
      <c r="G533" s="241"/>
      <c r="H533" s="244">
        <v>3.978</v>
      </c>
      <c r="I533" s="245"/>
      <c r="J533" s="241"/>
      <c r="K533" s="241"/>
      <c r="L533" s="246"/>
      <c r="M533" s="247"/>
      <c r="N533" s="248"/>
      <c r="O533" s="248"/>
      <c r="P533" s="248"/>
      <c r="Q533" s="248"/>
      <c r="R533" s="248"/>
      <c r="S533" s="248"/>
      <c r="T533" s="249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50" t="s">
        <v>260</v>
      </c>
      <c r="AU533" s="250" t="s">
        <v>78</v>
      </c>
      <c r="AV533" s="14" t="s">
        <v>78</v>
      </c>
      <c r="AW533" s="14" t="s">
        <v>31</v>
      </c>
      <c r="AX533" s="14" t="s">
        <v>69</v>
      </c>
      <c r="AY533" s="250" t="s">
        <v>252</v>
      </c>
    </row>
    <row r="534" spans="1:51" s="16" customFormat="1" ht="12">
      <c r="A534" s="16"/>
      <c r="B534" s="272"/>
      <c r="C534" s="273"/>
      <c r="D534" s="231" t="s">
        <v>260</v>
      </c>
      <c r="E534" s="274" t="s">
        <v>19</v>
      </c>
      <c r="F534" s="275" t="s">
        <v>533</v>
      </c>
      <c r="G534" s="273"/>
      <c r="H534" s="276">
        <v>2219.9649999999997</v>
      </c>
      <c r="I534" s="277"/>
      <c r="J534" s="273"/>
      <c r="K534" s="273"/>
      <c r="L534" s="278"/>
      <c r="M534" s="279"/>
      <c r="N534" s="280"/>
      <c r="O534" s="280"/>
      <c r="P534" s="280"/>
      <c r="Q534" s="280"/>
      <c r="R534" s="280"/>
      <c r="S534" s="280"/>
      <c r="T534" s="281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T534" s="282" t="s">
        <v>260</v>
      </c>
      <c r="AU534" s="282" t="s">
        <v>78</v>
      </c>
      <c r="AV534" s="16" t="s">
        <v>85</v>
      </c>
      <c r="AW534" s="16" t="s">
        <v>31</v>
      </c>
      <c r="AX534" s="16" t="s">
        <v>69</v>
      </c>
      <c r="AY534" s="282" t="s">
        <v>252</v>
      </c>
    </row>
    <row r="535" spans="1:51" s="13" customFormat="1" ht="12">
      <c r="A535" s="13"/>
      <c r="B535" s="229"/>
      <c r="C535" s="230"/>
      <c r="D535" s="231" t="s">
        <v>260</v>
      </c>
      <c r="E535" s="232" t="s">
        <v>19</v>
      </c>
      <c r="F535" s="233" t="s">
        <v>725</v>
      </c>
      <c r="G535" s="230"/>
      <c r="H535" s="232" t="s">
        <v>19</v>
      </c>
      <c r="I535" s="234"/>
      <c r="J535" s="230"/>
      <c r="K535" s="230"/>
      <c r="L535" s="235"/>
      <c r="M535" s="236"/>
      <c r="N535" s="237"/>
      <c r="O535" s="237"/>
      <c r="P535" s="237"/>
      <c r="Q535" s="237"/>
      <c r="R535" s="237"/>
      <c r="S535" s="237"/>
      <c r="T535" s="238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39" t="s">
        <v>260</v>
      </c>
      <c r="AU535" s="239" t="s">
        <v>78</v>
      </c>
      <c r="AV535" s="13" t="s">
        <v>76</v>
      </c>
      <c r="AW535" s="13" t="s">
        <v>31</v>
      </c>
      <c r="AX535" s="13" t="s">
        <v>69</v>
      </c>
      <c r="AY535" s="239" t="s">
        <v>252</v>
      </c>
    </row>
    <row r="536" spans="1:51" s="14" customFormat="1" ht="12">
      <c r="A536" s="14"/>
      <c r="B536" s="240"/>
      <c r="C536" s="241"/>
      <c r="D536" s="231" t="s">
        <v>260</v>
      </c>
      <c r="E536" s="242" t="s">
        <v>19</v>
      </c>
      <c r="F536" s="243" t="s">
        <v>749</v>
      </c>
      <c r="G536" s="241"/>
      <c r="H536" s="244">
        <v>2054.597</v>
      </c>
      <c r="I536" s="245"/>
      <c r="J536" s="241"/>
      <c r="K536" s="241"/>
      <c r="L536" s="246"/>
      <c r="M536" s="247"/>
      <c r="N536" s="248"/>
      <c r="O536" s="248"/>
      <c r="P536" s="248"/>
      <c r="Q536" s="248"/>
      <c r="R536" s="248"/>
      <c r="S536" s="248"/>
      <c r="T536" s="249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50" t="s">
        <v>260</v>
      </c>
      <c r="AU536" s="250" t="s">
        <v>78</v>
      </c>
      <c r="AV536" s="14" t="s">
        <v>78</v>
      </c>
      <c r="AW536" s="14" t="s">
        <v>31</v>
      </c>
      <c r="AX536" s="14" t="s">
        <v>69</v>
      </c>
      <c r="AY536" s="250" t="s">
        <v>252</v>
      </c>
    </row>
    <row r="537" spans="1:51" s="14" customFormat="1" ht="12">
      <c r="A537" s="14"/>
      <c r="B537" s="240"/>
      <c r="C537" s="241"/>
      <c r="D537" s="231" t="s">
        <v>260</v>
      </c>
      <c r="E537" s="242" t="s">
        <v>19</v>
      </c>
      <c r="F537" s="243" t="s">
        <v>750</v>
      </c>
      <c r="G537" s="241"/>
      <c r="H537" s="244">
        <v>91.302</v>
      </c>
      <c r="I537" s="245"/>
      <c r="J537" s="241"/>
      <c r="K537" s="241"/>
      <c r="L537" s="246"/>
      <c r="M537" s="247"/>
      <c r="N537" s="248"/>
      <c r="O537" s="248"/>
      <c r="P537" s="248"/>
      <c r="Q537" s="248"/>
      <c r="R537" s="248"/>
      <c r="S537" s="248"/>
      <c r="T537" s="249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50" t="s">
        <v>260</v>
      </c>
      <c r="AU537" s="250" t="s">
        <v>78</v>
      </c>
      <c r="AV537" s="14" t="s">
        <v>78</v>
      </c>
      <c r="AW537" s="14" t="s">
        <v>31</v>
      </c>
      <c r="AX537" s="14" t="s">
        <v>69</v>
      </c>
      <c r="AY537" s="250" t="s">
        <v>252</v>
      </c>
    </row>
    <row r="538" spans="1:51" s="14" customFormat="1" ht="12">
      <c r="A538" s="14"/>
      <c r="B538" s="240"/>
      <c r="C538" s="241"/>
      <c r="D538" s="231" t="s">
        <v>260</v>
      </c>
      <c r="E538" s="242" t="s">
        <v>19</v>
      </c>
      <c r="F538" s="243" t="s">
        <v>751</v>
      </c>
      <c r="G538" s="241"/>
      <c r="H538" s="244">
        <v>60.48</v>
      </c>
      <c r="I538" s="245"/>
      <c r="J538" s="241"/>
      <c r="K538" s="241"/>
      <c r="L538" s="246"/>
      <c r="M538" s="247"/>
      <c r="N538" s="248"/>
      <c r="O538" s="248"/>
      <c r="P538" s="248"/>
      <c r="Q538" s="248"/>
      <c r="R538" s="248"/>
      <c r="S538" s="248"/>
      <c r="T538" s="249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50" t="s">
        <v>260</v>
      </c>
      <c r="AU538" s="250" t="s">
        <v>78</v>
      </c>
      <c r="AV538" s="14" t="s">
        <v>78</v>
      </c>
      <c r="AW538" s="14" t="s">
        <v>31</v>
      </c>
      <c r="AX538" s="14" t="s">
        <v>69</v>
      </c>
      <c r="AY538" s="250" t="s">
        <v>252</v>
      </c>
    </row>
    <row r="539" spans="1:51" s="14" customFormat="1" ht="12">
      <c r="A539" s="14"/>
      <c r="B539" s="240"/>
      <c r="C539" s="241"/>
      <c r="D539" s="231" t="s">
        <v>260</v>
      </c>
      <c r="E539" s="242" t="s">
        <v>19</v>
      </c>
      <c r="F539" s="243" t="s">
        <v>752</v>
      </c>
      <c r="G539" s="241"/>
      <c r="H539" s="244">
        <v>62.036</v>
      </c>
      <c r="I539" s="245"/>
      <c r="J539" s="241"/>
      <c r="K539" s="241"/>
      <c r="L539" s="246"/>
      <c r="M539" s="247"/>
      <c r="N539" s="248"/>
      <c r="O539" s="248"/>
      <c r="P539" s="248"/>
      <c r="Q539" s="248"/>
      <c r="R539" s="248"/>
      <c r="S539" s="248"/>
      <c r="T539" s="249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50" t="s">
        <v>260</v>
      </c>
      <c r="AU539" s="250" t="s">
        <v>78</v>
      </c>
      <c r="AV539" s="14" t="s">
        <v>78</v>
      </c>
      <c r="AW539" s="14" t="s">
        <v>31</v>
      </c>
      <c r="AX539" s="14" t="s">
        <v>69</v>
      </c>
      <c r="AY539" s="250" t="s">
        <v>252</v>
      </c>
    </row>
    <row r="540" spans="1:51" s="14" customFormat="1" ht="12">
      <c r="A540" s="14"/>
      <c r="B540" s="240"/>
      <c r="C540" s="241"/>
      <c r="D540" s="231" t="s">
        <v>260</v>
      </c>
      <c r="E540" s="242" t="s">
        <v>19</v>
      </c>
      <c r="F540" s="243" t="s">
        <v>753</v>
      </c>
      <c r="G540" s="241"/>
      <c r="H540" s="244">
        <v>60.48</v>
      </c>
      <c r="I540" s="245"/>
      <c r="J540" s="241"/>
      <c r="K540" s="241"/>
      <c r="L540" s="246"/>
      <c r="M540" s="247"/>
      <c r="N540" s="248"/>
      <c r="O540" s="248"/>
      <c r="P540" s="248"/>
      <c r="Q540" s="248"/>
      <c r="R540" s="248"/>
      <c r="S540" s="248"/>
      <c r="T540" s="249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50" t="s">
        <v>260</v>
      </c>
      <c r="AU540" s="250" t="s">
        <v>78</v>
      </c>
      <c r="AV540" s="14" t="s">
        <v>78</v>
      </c>
      <c r="AW540" s="14" t="s">
        <v>31</v>
      </c>
      <c r="AX540" s="14" t="s">
        <v>69</v>
      </c>
      <c r="AY540" s="250" t="s">
        <v>252</v>
      </c>
    </row>
    <row r="541" spans="1:51" s="14" customFormat="1" ht="12">
      <c r="A541" s="14"/>
      <c r="B541" s="240"/>
      <c r="C541" s="241"/>
      <c r="D541" s="231" t="s">
        <v>260</v>
      </c>
      <c r="E541" s="242" t="s">
        <v>19</v>
      </c>
      <c r="F541" s="243" t="s">
        <v>754</v>
      </c>
      <c r="G541" s="241"/>
      <c r="H541" s="244">
        <v>58.08</v>
      </c>
      <c r="I541" s="245"/>
      <c r="J541" s="241"/>
      <c r="K541" s="241"/>
      <c r="L541" s="246"/>
      <c r="M541" s="247"/>
      <c r="N541" s="248"/>
      <c r="O541" s="248"/>
      <c r="P541" s="248"/>
      <c r="Q541" s="248"/>
      <c r="R541" s="248"/>
      <c r="S541" s="248"/>
      <c r="T541" s="249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50" t="s">
        <v>260</v>
      </c>
      <c r="AU541" s="250" t="s">
        <v>78</v>
      </c>
      <c r="AV541" s="14" t="s">
        <v>78</v>
      </c>
      <c r="AW541" s="14" t="s">
        <v>31</v>
      </c>
      <c r="AX541" s="14" t="s">
        <v>69</v>
      </c>
      <c r="AY541" s="250" t="s">
        <v>252</v>
      </c>
    </row>
    <row r="542" spans="1:51" s="14" customFormat="1" ht="12">
      <c r="A542" s="14"/>
      <c r="B542" s="240"/>
      <c r="C542" s="241"/>
      <c r="D542" s="231" t="s">
        <v>260</v>
      </c>
      <c r="E542" s="242" t="s">
        <v>19</v>
      </c>
      <c r="F542" s="243" t="s">
        <v>755</v>
      </c>
      <c r="G542" s="241"/>
      <c r="H542" s="244">
        <v>25.402</v>
      </c>
      <c r="I542" s="245"/>
      <c r="J542" s="241"/>
      <c r="K542" s="241"/>
      <c r="L542" s="246"/>
      <c r="M542" s="247"/>
      <c r="N542" s="248"/>
      <c r="O542" s="248"/>
      <c r="P542" s="248"/>
      <c r="Q542" s="248"/>
      <c r="R542" s="248"/>
      <c r="S542" s="248"/>
      <c r="T542" s="249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50" t="s">
        <v>260</v>
      </c>
      <c r="AU542" s="250" t="s">
        <v>78</v>
      </c>
      <c r="AV542" s="14" t="s">
        <v>78</v>
      </c>
      <c r="AW542" s="14" t="s">
        <v>31</v>
      </c>
      <c r="AX542" s="14" t="s">
        <v>69</v>
      </c>
      <c r="AY542" s="250" t="s">
        <v>252</v>
      </c>
    </row>
    <row r="543" spans="1:51" s="14" customFormat="1" ht="12">
      <c r="A543" s="14"/>
      <c r="B543" s="240"/>
      <c r="C543" s="241"/>
      <c r="D543" s="231" t="s">
        <v>260</v>
      </c>
      <c r="E543" s="242" t="s">
        <v>19</v>
      </c>
      <c r="F543" s="243" t="s">
        <v>756</v>
      </c>
      <c r="G543" s="241"/>
      <c r="H543" s="244">
        <v>42.941</v>
      </c>
      <c r="I543" s="245"/>
      <c r="J543" s="241"/>
      <c r="K543" s="241"/>
      <c r="L543" s="246"/>
      <c r="M543" s="247"/>
      <c r="N543" s="248"/>
      <c r="O543" s="248"/>
      <c r="P543" s="248"/>
      <c r="Q543" s="248"/>
      <c r="R543" s="248"/>
      <c r="S543" s="248"/>
      <c r="T543" s="249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50" t="s">
        <v>260</v>
      </c>
      <c r="AU543" s="250" t="s">
        <v>78</v>
      </c>
      <c r="AV543" s="14" t="s">
        <v>78</v>
      </c>
      <c r="AW543" s="14" t="s">
        <v>31</v>
      </c>
      <c r="AX543" s="14" t="s">
        <v>69</v>
      </c>
      <c r="AY543" s="250" t="s">
        <v>252</v>
      </c>
    </row>
    <row r="544" spans="1:51" s="16" customFormat="1" ht="12">
      <c r="A544" s="16"/>
      <c r="B544" s="272"/>
      <c r="C544" s="273"/>
      <c r="D544" s="231" t="s">
        <v>260</v>
      </c>
      <c r="E544" s="274" t="s">
        <v>19</v>
      </c>
      <c r="F544" s="275" t="s">
        <v>533</v>
      </c>
      <c r="G544" s="273"/>
      <c r="H544" s="276">
        <v>2455.318</v>
      </c>
      <c r="I544" s="277"/>
      <c r="J544" s="273"/>
      <c r="K544" s="273"/>
      <c r="L544" s="278"/>
      <c r="M544" s="279"/>
      <c r="N544" s="280"/>
      <c r="O544" s="280"/>
      <c r="P544" s="280"/>
      <c r="Q544" s="280"/>
      <c r="R544" s="280"/>
      <c r="S544" s="280"/>
      <c r="T544" s="281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T544" s="282" t="s">
        <v>260</v>
      </c>
      <c r="AU544" s="282" t="s">
        <v>78</v>
      </c>
      <c r="AV544" s="16" t="s">
        <v>85</v>
      </c>
      <c r="AW544" s="16" t="s">
        <v>31</v>
      </c>
      <c r="AX544" s="16" t="s">
        <v>69</v>
      </c>
      <c r="AY544" s="282" t="s">
        <v>252</v>
      </c>
    </row>
    <row r="545" spans="1:51" s="15" customFormat="1" ht="12">
      <c r="A545" s="15"/>
      <c r="B545" s="251"/>
      <c r="C545" s="252"/>
      <c r="D545" s="231" t="s">
        <v>260</v>
      </c>
      <c r="E545" s="253" t="s">
        <v>19</v>
      </c>
      <c r="F545" s="254" t="s">
        <v>265</v>
      </c>
      <c r="G545" s="252"/>
      <c r="H545" s="255">
        <v>4675.2829999999985</v>
      </c>
      <c r="I545" s="256"/>
      <c r="J545" s="252"/>
      <c r="K545" s="252"/>
      <c r="L545" s="257"/>
      <c r="M545" s="258"/>
      <c r="N545" s="259"/>
      <c r="O545" s="259"/>
      <c r="P545" s="259"/>
      <c r="Q545" s="259"/>
      <c r="R545" s="259"/>
      <c r="S545" s="259"/>
      <c r="T545" s="260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T545" s="261" t="s">
        <v>260</v>
      </c>
      <c r="AU545" s="261" t="s">
        <v>78</v>
      </c>
      <c r="AV545" s="15" t="s">
        <v>90</v>
      </c>
      <c r="AW545" s="15" t="s">
        <v>31</v>
      </c>
      <c r="AX545" s="15" t="s">
        <v>76</v>
      </c>
      <c r="AY545" s="261" t="s">
        <v>252</v>
      </c>
    </row>
    <row r="546" spans="1:65" s="2" customFormat="1" ht="37.8" customHeight="1">
      <c r="A546" s="40"/>
      <c r="B546" s="41"/>
      <c r="C546" s="216" t="s">
        <v>757</v>
      </c>
      <c r="D546" s="216" t="s">
        <v>254</v>
      </c>
      <c r="E546" s="217" t="s">
        <v>758</v>
      </c>
      <c r="F546" s="218" t="s">
        <v>759</v>
      </c>
      <c r="G546" s="219" t="s">
        <v>300</v>
      </c>
      <c r="H546" s="220">
        <v>4675.283</v>
      </c>
      <c r="I546" s="221"/>
      <c r="J546" s="222">
        <f>ROUND(I546*H546,2)</f>
        <v>0</v>
      </c>
      <c r="K546" s="218" t="s">
        <v>258</v>
      </c>
      <c r="L546" s="46"/>
      <c r="M546" s="223" t="s">
        <v>19</v>
      </c>
      <c r="N546" s="224" t="s">
        <v>40</v>
      </c>
      <c r="O546" s="86"/>
      <c r="P546" s="225">
        <f>O546*H546</f>
        <v>0</v>
      </c>
      <c r="Q546" s="225">
        <v>0</v>
      </c>
      <c r="R546" s="225">
        <f>Q546*H546</f>
        <v>0</v>
      </c>
      <c r="S546" s="225">
        <v>0</v>
      </c>
      <c r="T546" s="226">
        <f>S546*H546</f>
        <v>0</v>
      </c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R546" s="227" t="s">
        <v>90</v>
      </c>
      <c r="AT546" s="227" t="s">
        <v>254</v>
      </c>
      <c r="AU546" s="227" t="s">
        <v>78</v>
      </c>
      <c r="AY546" s="19" t="s">
        <v>252</v>
      </c>
      <c r="BE546" s="228">
        <f>IF(N546="základní",J546,0)</f>
        <v>0</v>
      </c>
      <c r="BF546" s="228">
        <f>IF(N546="snížená",J546,0)</f>
        <v>0</v>
      </c>
      <c r="BG546" s="228">
        <f>IF(N546="zákl. přenesená",J546,0)</f>
        <v>0</v>
      </c>
      <c r="BH546" s="228">
        <f>IF(N546="sníž. přenesená",J546,0)</f>
        <v>0</v>
      </c>
      <c r="BI546" s="228">
        <f>IF(N546="nulová",J546,0)</f>
        <v>0</v>
      </c>
      <c r="BJ546" s="19" t="s">
        <v>76</v>
      </c>
      <c r="BK546" s="228">
        <f>ROUND(I546*H546,2)</f>
        <v>0</v>
      </c>
      <c r="BL546" s="19" t="s">
        <v>90</v>
      </c>
      <c r="BM546" s="227" t="s">
        <v>760</v>
      </c>
    </row>
    <row r="547" spans="1:65" s="2" customFormat="1" ht="37.8" customHeight="1">
      <c r="A547" s="40"/>
      <c r="B547" s="41"/>
      <c r="C547" s="216" t="s">
        <v>761</v>
      </c>
      <c r="D547" s="216" t="s">
        <v>254</v>
      </c>
      <c r="E547" s="217" t="s">
        <v>762</v>
      </c>
      <c r="F547" s="218" t="s">
        <v>763</v>
      </c>
      <c r="G547" s="219" t="s">
        <v>300</v>
      </c>
      <c r="H547" s="220">
        <v>3988.956</v>
      </c>
      <c r="I547" s="221"/>
      <c r="J547" s="222">
        <f>ROUND(I547*H547,2)</f>
        <v>0</v>
      </c>
      <c r="K547" s="218" t="s">
        <v>258</v>
      </c>
      <c r="L547" s="46"/>
      <c r="M547" s="223" t="s">
        <v>19</v>
      </c>
      <c r="N547" s="224" t="s">
        <v>40</v>
      </c>
      <c r="O547" s="86"/>
      <c r="P547" s="225">
        <f>O547*H547</f>
        <v>0</v>
      </c>
      <c r="Q547" s="225">
        <v>0.001</v>
      </c>
      <c r="R547" s="225">
        <f>Q547*H547</f>
        <v>3.9889560000000004</v>
      </c>
      <c r="S547" s="225">
        <v>0</v>
      </c>
      <c r="T547" s="226">
        <f>S547*H547</f>
        <v>0</v>
      </c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R547" s="227" t="s">
        <v>90</v>
      </c>
      <c r="AT547" s="227" t="s">
        <v>254</v>
      </c>
      <c r="AU547" s="227" t="s">
        <v>78</v>
      </c>
      <c r="AY547" s="19" t="s">
        <v>252</v>
      </c>
      <c r="BE547" s="228">
        <f>IF(N547="základní",J547,0)</f>
        <v>0</v>
      </c>
      <c r="BF547" s="228">
        <f>IF(N547="snížená",J547,0)</f>
        <v>0</v>
      </c>
      <c r="BG547" s="228">
        <f>IF(N547="zákl. přenesená",J547,0)</f>
        <v>0</v>
      </c>
      <c r="BH547" s="228">
        <f>IF(N547="sníž. přenesená",J547,0)</f>
        <v>0</v>
      </c>
      <c r="BI547" s="228">
        <f>IF(N547="nulová",J547,0)</f>
        <v>0</v>
      </c>
      <c r="BJ547" s="19" t="s">
        <v>76</v>
      </c>
      <c r="BK547" s="228">
        <f>ROUND(I547*H547,2)</f>
        <v>0</v>
      </c>
      <c r="BL547" s="19" t="s">
        <v>90</v>
      </c>
      <c r="BM547" s="227" t="s">
        <v>764</v>
      </c>
    </row>
    <row r="548" spans="1:51" s="13" customFormat="1" ht="12">
      <c r="A548" s="13"/>
      <c r="B548" s="229"/>
      <c r="C548" s="230"/>
      <c r="D548" s="231" t="s">
        <v>260</v>
      </c>
      <c r="E548" s="232" t="s">
        <v>19</v>
      </c>
      <c r="F548" s="233" t="s">
        <v>710</v>
      </c>
      <c r="G548" s="230"/>
      <c r="H548" s="232" t="s">
        <v>19</v>
      </c>
      <c r="I548" s="234"/>
      <c r="J548" s="230"/>
      <c r="K548" s="230"/>
      <c r="L548" s="235"/>
      <c r="M548" s="236"/>
      <c r="N548" s="237"/>
      <c r="O548" s="237"/>
      <c r="P548" s="237"/>
      <c r="Q548" s="237"/>
      <c r="R548" s="237"/>
      <c r="S548" s="237"/>
      <c r="T548" s="238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39" t="s">
        <v>260</v>
      </c>
      <c r="AU548" s="239" t="s">
        <v>78</v>
      </c>
      <c r="AV548" s="13" t="s">
        <v>76</v>
      </c>
      <c r="AW548" s="13" t="s">
        <v>31</v>
      </c>
      <c r="AX548" s="13" t="s">
        <v>69</v>
      </c>
      <c r="AY548" s="239" t="s">
        <v>252</v>
      </c>
    </row>
    <row r="549" spans="1:51" s="14" customFormat="1" ht="12">
      <c r="A549" s="14"/>
      <c r="B549" s="240"/>
      <c r="C549" s="241"/>
      <c r="D549" s="231" t="s">
        <v>260</v>
      </c>
      <c r="E549" s="242" t="s">
        <v>19</v>
      </c>
      <c r="F549" s="243" t="s">
        <v>737</v>
      </c>
      <c r="G549" s="241"/>
      <c r="H549" s="244">
        <v>1821.804</v>
      </c>
      <c r="I549" s="245"/>
      <c r="J549" s="241"/>
      <c r="K549" s="241"/>
      <c r="L549" s="246"/>
      <c r="M549" s="247"/>
      <c r="N549" s="248"/>
      <c r="O549" s="248"/>
      <c r="P549" s="248"/>
      <c r="Q549" s="248"/>
      <c r="R549" s="248"/>
      <c r="S549" s="248"/>
      <c r="T549" s="249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50" t="s">
        <v>260</v>
      </c>
      <c r="AU549" s="250" t="s">
        <v>78</v>
      </c>
      <c r="AV549" s="14" t="s">
        <v>78</v>
      </c>
      <c r="AW549" s="14" t="s">
        <v>31</v>
      </c>
      <c r="AX549" s="14" t="s">
        <v>69</v>
      </c>
      <c r="AY549" s="250" t="s">
        <v>252</v>
      </c>
    </row>
    <row r="550" spans="1:51" s="13" customFormat="1" ht="12">
      <c r="A550" s="13"/>
      <c r="B550" s="229"/>
      <c r="C550" s="230"/>
      <c r="D550" s="231" t="s">
        <v>260</v>
      </c>
      <c r="E550" s="232" t="s">
        <v>19</v>
      </c>
      <c r="F550" s="233" t="s">
        <v>721</v>
      </c>
      <c r="G550" s="230"/>
      <c r="H550" s="232" t="s">
        <v>19</v>
      </c>
      <c r="I550" s="234"/>
      <c r="J550" s="230"/>
      <c r="K550" s="230"/>
      <c r="L550" s="235"/>
      <c r="M550" s="236"/>
      <c r="N550" s="237"/>
      <c r="O550" s="237"/>
      <c r="P550" s="237"/>
      <c r="Q550" s="237"/>
      <c r="R550" s="237"/>
      <c r="S550" s="237"/>
      <c r="T550" s="238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39" t="s">
        <v>260</v>
      </c>
      <c r="AU550" s="239" t="s">
        <v>78</v>
      </c>
      <c r="AV550" s="13" t="s">
        <v>76</v>
      </c>
      <c r="AW550" s="13" t="s">
        <v>31</v>
      </c>
      <c r="AX550" s="13" t="s">
        <v>69</v>
      </c>
      <c r="AY550" s="239" t="s">
        <v>252</v>
      </c>
    </row>
    <row r="551" spans="1:51" s="14" customFormat="1" ht="12">
      <c r="A551" s="14"/>
      <c r="B551" s="240"/>
      <c r="C551" s="241"/>
      <c r="D551" s="231" t="s">
        <v>260</v>
      </c>
      <c r="E551" s="242" t="s">
        <v>19</v>
      </c>
      <c r="F551" s="243" t="s">
        <v>746</v>
      </c>
      <c r="G551" s="241"/>
      <c r="H551" s="244">
        <v>71.683</v>
      </c>
      <c r="I551" s="245"/>
      <c r="J551" s="241"/>
      <c r="K551" s="241"/>
      <c r="L551" s="246"/>
      <c r="M551" s="247"/>
      <c r="N551" s="248"/>
      <c r="O551" s="248"/>
      <c r="P551" s="248"/>
      <c r="Q551" s="248"/>
      <c r="R551" s="248"/>
      <c r="S551" s="248"/>
      <c r="T551" s="249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50" t="s">
        <v>260</v>
      </c>
      <c r="AU551" s="250" t="s">
        <v>78</v>
      </c>
      <c r="AV551" s="14" t="s">
        <v>78</v>
      </c>
      <c r="AW551" s="14" t="s">
        <v>31</v>
      </c>
      <c r="AX551" s="14" t="s">
        <v>69</v>
      </c>
      <c r="AY551" s="250" t="s">
        <v>252</v>
      </c>
    </row>
    <row r="552" spans="1:51" s="13" customFormat="1" ht="12">
      <c r="A552" s="13"/>
      <c r="B552" s="229"/>
      <c r="C552" s="230"/>
      <c r="D552" s="231" t="s">
        <v>260</v>
      </c>
      <c r="E552" s="232" t="s">
        <v>19</v>
      </c>
      <c r="F552" s="233" t="s">
        <v>723</v>
      </c>
      <c r="G552" s="230"/>
      <c r="H552" s="232" t="s">
        <v>19</v>
      </c>
      <c r="I552" s="234"/>
      <c r="J552" s="230"/>
      <c r="K552" s="230"/>
      <c r="L552" s="235"/>
      <c r="M552" s="236"/>
      <c r="N552" s="237"/>
      <c r="O552" s="237"/>
      <c r="P552" s="237"/>
      <c r="Q552" s="237"/>
      <c r="R552" s="237"/>
      <c r="S552" s="237"/>
      <c r="T552" s="238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39" t="s">
        <v>260</v>
      </c>
      <c r="AU552" s="239" t="s">
        <v>78</v>
      </c>
      <c r="AV552" s="13" t="s">
        <v>76</v>
      </c>
      <c r="AW552" s="13" t="s">
        <v>31</v>
      </c>
      <c r="AX552" s="13" t="s">
        <v>69</v>
      </c>
      <c r="AY552" s="239" t="s">
        <v>252</v>
      </c>
    </row>
    <row r="553" spans="1:51" s="14" customFormat="1" ht="12">
      <c r="A553" s="14"/>
      <c r="B553" s="240"/>
      <c r="C553" s="241"/>
      <c r="D553" s="231" t="s">
        <v>260</v>
      </c>
      <c r="E553" s="242" t="s">
        <v>19</v>
      </c>
      <c r="F553" s="243" t="s">
        <v>747</v>
      </c>
      <c r="G553" s="241"/>
      <c r="H553" s="244">
        <v>40.872</v>
      </c>
      <c r="I553" s="245"/>
      <c r="J553" s="241"/>
      <c r="K553" s="241"/>
      <c r="L553" s="246"/>
      <c r="M553" s="247"/>
      <c r="N553" s="248"/>
      <c r="O553" s="248"/>
      <c r="P553" s="248"/>
      <c r="Q553" s="248"/>
      <c r="R553" s="248"/>
      <c r="S553" s="248"/>
      <c r="T553" s="249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50" t="s">
        <v>260</v>
      </c>
      <c r="AU553" s="250" t="s">
        <v>78</v>
      </c>
      <c r="AV553" s="14" t="s">
        <v>78</v>
      </c>
      <c r="AW553" s="14" t="s">
        <v>31</v>
      </c>
      <c r="AX553" s="14" t="s">
        <v>69</v>
      </c>
      <c r="AY553" s="250" t="s">
        <v>252</v>
      </c>
    </row>
    <row r="554" spans="1:51" s="16" customFormat="1" ht="12">
      <c r="A554" s="16"/>
      <c r="B554" s="272"/>
      <c r="C554" s="273"/>
      <c r="D554" s="231" t="s">
        <v>260</v>
      </c>
      <c r="E554" s="274" t="s">
        <v>19</v>
      </c>
      <c r="F554" s="275" t="s">
        <v>533</v>
      </c>
      <c r="G554" s="273"/>
      <c r="H554" s="276">
        <v>1934.3590000000002</v>
      </c>
      <c r="I554" s="277"/>
      <c r="J554" s="273"/>
      <c r="K554" s="273"/>
      <c r="L554" s="278"/>
      <c r="M554" s="279"/>
      <c r="N554" s="280"/>
      <c r="O554" s="280"/>
      <c r="P554" s="280"/>
      <c r="Q554" s="280"/>
      <c r="R554" s="280"/>
      <c r="S554" s="280"/>
      <c r="T554" s="281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T554" s="282" t="s">
        <v>260</v>
      </c>
      <c r="AU554" s="282" t="s">
        <v>78</v>
      </c>
      <c r="AV554" s="16" t="s">
        <v>85</v>
      </c>
      <c r="AW554" s="16" t="s">
        <v>31</v>
      </c>
      <c r="AX554" s="16" t="s">
        <v>69</v>
      </c>
      <c r="AY554" s="282" t="s">
        <v>252</v>
      </c>
    </row>
    <row r="555" spans="1:51" s="13" customFormat="1" ht="12">
      <c r="A555" s="13"/>
      <c r="B555" s="229"/>
      <c r="C555" s="230"/>
      <c r="D555" s="231" t="s">
        <v>260</v>
      </c>
      <c r="E555" s="232" t="s">
        <v>19</v>
      </c>
      <c r="F555" s="233" t="s">
        <v>725</v>
      </c>
      <c r="G555" s="230"/>
      <c r="H555" s="232" t="s">
        <v>19</v>
      </c>
      <c r="I555" s="234"/>
      <c r="J555" s="230"/>
      <c r="K555" s="230"/>
      <c r="L555" s="235"/>
      <c r="M555" s="236"/>
      <c r="N555" s="237"/>
      <c r="O555" s="237"/>
      <c r="P555" s="237"/>
      <c r="Q555" s="237"/>
      <c r="R555" s="237"/>
      <c r="S555" s="237"/>
      <c r="T555" s="238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39" t="s">
        <v>260</v>
      </c>
      <c r="AU555" s="239" t="s">
        <v>78</v>
      </c>
      <c r="AV555" s="13" t="s">
        <v>76</v>
      </c>
      <c r="AW555" s="13" t="s">
        <v>31</v>
      </c>
      <c r="AX555" s="13" t="s">
        <v>69</v>
      </c>
      <c r="AY555" s="239" t="s">
        <v>252</v>
      </c>
    </row>
    <row r="556" spans="1:51" s="14" customFormat="1" ht="12">
      <c r="A556" s="14"/>
      <c r="B556" s="240"/>
      <c r="C556" s="241"/>
      <c r="D556" s="231" t="s">
        <v>260</v>
      </c>
      <c r="E556" s="242" t="s">
        <v>19</v>
      </c>
      <c r="F556" s="243" t="s">
        <v>749</v>
      </c>
      <c r="G556" s="241"/>
      <c r="H556" s="244">
        <v>2054.597</v>
      </c>
      <c r="I556" s="245"/>
      <c r="J556" s="241"/>
      <c r="K556" s="241"/>
      <c r="L556" s="246"/>
      <c r="M556" s="247"/>
      <c r="N556" s="248"/>
      <c r="O556" s="248"/>
      <c r="P556" s="248"/>
      <c r="Q556" s="248"/>
      <c r="R556" s="248"/>
      <c r="S556" s="248"/>
      <c r="T556" s="249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50" t="s">
        <v>260</v>
      </c>
      <c r="AU556" s="250" t="s">
        <v>78</v>
      </c>
      <c r="AV556" s="14" t="s">
        <v>78</v>
      </c>
      <c r="AW556" s="14" t="s">
        <v>31</v>
      </c>
      <c r="AX556" s="14" t="s">
        <v>69</v>
      </c>
      <c r="AY556" s="250" t="s">
        <v>252</v>
      </c>
    </row>
    <row r="557" spans="1:51" s="16" customFormat="1" ht="12">
      <c r="A557" s="16"/>
      <c r="B557" s="272"/>
      <c r="C557" s="273"/>
      <c r="D557" s="231" t="s">
        <v>260</v>
      </c>
      <c r="E557" s="274" t="s">
        <v>19</v>
      </c>
      <c r="F557" s="275" t="s">
        <v>533</v>
      </c>
      <c r="G557" s="273"/>
      <c r="H557" s="276">
        <v>2054.597</v>
      </c>
      <c r="I557" s="277"/>
      <c r="J557" s="273"/>
      <c r="K557" s="273"/>
      <c r="L557" s="278"/>
      <c r="M557" s="279"/>
      <c r="N557" s="280"/>
      <c r="O557" s="280"/>
      <c r="P557" s="280"/>
      <c r="Q557" s="280"/>
      <c r="R557" s="280"/>
      <c r="S557" s="280"/>
      <c r="T557" s="281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T557" s="282" t="s">
        <v>260</v>
      </c>
      <c r="AU557" s="282" t="s">
        <v>78</v>
      </c>
      <c r="AV557" s="16" t="s">
        <v>85</v>
      </c>
      <c r="AW557" s="16" t="s">
        <v>31</v>
      </c>
      <c r="AX557" s="16" t="s">
        <v>69</v>
      </c>
      <c r="AY557" s="282" t="s">
        <v>252</v>
      </c>
    </row>
    <row r="558" spans="1:51" s="15" customFormat="1" ht="12">
      <c r="A558" s="15"/>
      <c r="B558" s="251"/>
      <c r="C558" s="252"/>
      <c r="D558" s="231" t="s">
        <v>260</v>
      </c>
      <c r="E558" s="253" t="s">
        <v>19</v>
      </c>
      <c r="F558" s="254" t="s">
        <v>265</v>
      </c>
      <c r="G558" s="252"/>
      <c r="H558" s="255">
        <v>3988.956</v>
      </c>
      <c r="I558" s="256"/>
      <c r="J558" s="252"/>
      <c r="K558" s="252"/>
      <c r="L558" s="257"/>
      <c r="M558" s="258"/>
      <c r="N558" s="259"/>
      <c r="O558" s="259"/>
      <c r="P558" s="259"/>
      <c r="Q558" s="259"/>
      <c r="R558" s="259"/>
      <c r="S558" s="259"/>
      <c r="T558" s="260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T558" s="261" t="s">
        <v>260</v>
      </c>
      <c r="AU558" s="261" t="s">
        <v>78</v>
      </c>
      <c r="AV558" s="15" t="s">
        <v>90</v>
      </c>
      <c r="AW558" s="15" t="s">
        <v>31</v>
      </c>
      <c r="AX558" s="15" t="s">
        <v>76</v>
      </c>
      <c r="AY558" s="261" t="s">
        <v>252</v>
      </c>
    </row>
    <row r="559" spans="1:65" s="2" customFormat="1" ht="37.8" customHeight="1">
      <c r="A559" s="40"/>
      <c r="B559" s="41"/>
      <c r="C559" s="216" t="s">
        <v>765</v>
      </c>
      <c r="D559" s="216" t="s">
        <v>254</v>
      </c>
      <c r="E559" s="217" t="s">
        <v>766</v>
      </c>
      <c r="F559" s="218" t="s">
        <v>767</v>
      </c>
      <c r="G559" s="219" t="s">
        <v>300</v>
      </c>
      <c r="H559" s="220">
        <v>3988.956</v>
      </c>
      <c r="I559" s="221"/>
      <c r="J559" s="222">
        <f>ROUND(I559*H559,2)</f>
        <v>0</v>
      </c>
      <c r="K559" s="218" t="s">
        <v>258</v>
      </c>
      <c r="L559" s="46"/>
      <c r="M559" s="223" t="s">
        <v>19</v>
      </c>
      <c r="N559" s="224" t="s">
        <v>40</v>
      </c>
      <c r="O559" s="86"/>
      <c r="P559" s="225">
        <f>O559*H559</f>
        <v>0</v>
      </c>
      <c r="Q559" s="225">
        <v>0</v>
      </c>
      <c r="R559" s="225">
        <f>Q559*H559</f>
        <v>0</v>
      </c>
      <c r="S559" s="225">
        <v>0</v>
      </c>
      <c r="T559" s="226">
        <f>S559*H559</f>
        <v>0</v>
      </c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R559" s="227" t="s">
        <v>90</v>
      </c>
      <c r="AT559" s="227" t="s">
        <v>254</v>
      </c>
      <c r="AU559" s="227" t="s">
        <v>78</v>
      </c>
      <c r="AY559" s="19" t="s">
        <v>252</v>
      </c>
      <c r="BE559" s="228">
        <f>IF(N559="základní",J559,0)</f>
        <v>0</v>
      </c>
      <c r="BF559" s="228">
        <f>IF(N559="snížená",J559,0)</f>
        <v>0</v>
      </c>
      <c r="BG559" s="228">
        <f>IF(N559="zákl. přenesená",J559,0)</f>
        <v>0</v>
      </c>
      <c r="BH559" s="228">
        <f>IF(N559="sníž. přenesená",J559,0)</f>
        <v>0</v>
      </c>
      <c r="BI559" s="228">
        <f>IF(N559="nulová",J559,0)</f>
        <v>0</v>
      </c>
      <c r="BJ559" s="19" t="s">
        <v>76</v>
      </c>
      <c r="BK559" s="228">
        <f>ROUND(I559*H559,2)</f>
        <v>0</v>
      </c>
      <c r="BL559" s="19" t="s">
        <v>90</v>
      </c>
      <c r="BM559" s="227" t="s">
        <v>768</v>
      </c>
    </row>
    <row r="560" spans="1:65" s="2" customFormat="1" ht="76.35" customHeight="1">
      <c r="A560" s="40"/>
      <c r="B560" s="41"/>
      <c r="C560" s="216" t="s">
        <v>769</v>
      </c>
      <c r="D560" s="216" t="s">
        <v>254</v>
      </c>
      <c r="E560" s="217" t="s">
        <v>770</v>
      </c>
      <c r="F560" s="218" t="s">
        <v>771</v>
      </c>
      <c r="G560" s="219" t="s">
        <v>277</v>
      </c>
      <c r="H560" s="220">
        <v>168.063</v>
      </c>
      <c r="I560" s="221"/>
      <c r="J560" s="222">
        <f>ROUND(I560*H560,2)</f>
        <v>0</v>
      </c>
      <c r="K560" s="218" t="s">
        <v>258</v>
      </c>
      <c r="L560" s="46"/>
      <c r="M560" s="223" t="s">
        <v>19</v>
      </c>
      <c r="N560" s="224" t="s">
        <v>40</v>
      </c>
      <c r="O560" s="86"/>
      <c r="P560" s="225">
        <f>O560*H560</f>
        <v>0</v>
      </c>
      <c r="Q560" s="225">
        <v>1.05516</v>
      </c>
      <c r="R560" s="225">
        <f>Q560*H560</f>
        <v>177.33335508</v>
      </c>
      <c r="S560" s="225">
        <v>0</v>
      </c>
      <c r="T560" s="226">
        <f>S560*H560</f>
        <v>0</v>
      </c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R560" s="227" t="s">
        <v>90</v>
      </c>
      <c r="AT560" s="227" t="s">
        <v>254</v>
      </c>
      <c r="AU560" s="227" t="s">
        <v>78</v>
      </c>
      <c r="AY560" s="19" t="s">
        <v>252</v>
      </c>
      <c r="BE560" s="228">
        <f>IF(N560="základní",J560,0)</f>
        <v>0</v>
      </c>
      <c r="BF560" s="228">
        <f>IF(N560="snížená",J560,0)</f>
        <v>0</v>
      </c>
      <c r="BG560" s="228">
        <f>IF(N560="zákl. přenesená",J560,0)</f>
        <v>0</v>
      </c>
      <c r="BH560" s="228">
        <f>IF(N560="sníž. přenesená",J560,0)</f>
        <v>0</v>
      </c>
      <c r="BI560" s="228">
        <f>IF(N560="nulová",J560,0)</f>
        <v>0</v>
      </c>
      <c r="BJ560" s="19" t="s">
        <v>76</v>
      </c>
      <c r="BK560" s="228">
        <f>ROUND(I560*H560,2)</f>
        <v>0</v>
      </c>
      <c r="BL560" s="19" t="s">
        <v>90</v>
      </c>
      <c r="BM560" s="227" t="s">
        <v>772</v>
      </c>
    </row>
    <row r="561" spans="1:51" s="14" customFormat="1" ht="12">
      <c r="A561" s="14"/>
      <c r="B561" s="240"/>
      <c r="C561" s="241"/>
      <c r="D561" s="231" t="s">
        <v>260</v>
      </c>
      <c r="E561" s="242" t="s">
        <v>19</v>
      </c>
      <c r="F561" s="243" t="s">
        <v>773</v>
      </c>
      <c r="G561" s="241"/>
      <c r="H561" s="244">
        <v>73.247</v>
      </c>
      <c r="I561" s="245"/>
      <c r="J561" s="241"/>
      <c r="K561" s="241"/>
      <c r="L561" s="246"/>
      <c r="M561" s="247"/>
      <c r="N561" s="248"/>
      <c r="O561" s="248"/>
      <c r="P561" s="248"/>
      <c r="Q561" s="248"/>
      <c r="R561" s="248"/>
      <c r="S561" s="248"/>
      <c r="T561" s="249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50" t="s">
        <v>260</v>
      </c>
      <c r="AU561" s="250" t="s">
        <v>78</v>
      </c>
      <c r="AV561" s="14" t="s">
        <v>78</v>
      </c>
      <c r="AW561" s="14" t="s">
        <v>31</v>
      </c>
      <c r="AX561" s="14" t="s">
        <v>69</v>
      </c>
      <c r="AY561" s="250" t="s">
        <v>252</v>
      </c>
    </row>
    <row r="562" spans="1:51" s="14" customFormat="1" ht="12">
      <c r="A562" s="14"/>
      <c r="B562" s="240"/>
      <c r="C562" s="241"/>
      <c r="D562" s="231" t="s">
        <v>260</v>
      </c>
      <c r="E562" s="242" t="s">
        <v>19</v>
      </c>
      <c r="F562" s="243" t="s">
        <v>774</v>
      </c>
      <c r="G562" s="241"/>
      <c r="H562" s="244">
        <v>10.252</v>
      </c>
      <c r="I562" s="245"/>
      <c r="J562" s="241"/>
      <c r="K562" s="241"/>
      <c r="L562" s="246"/>
      <c r="M562" s="247"/>
      <c r="N562" s="248"/>
      <c r="O562" s="248"/>
      <c r="P562" s="248"/>
      <c r="Q562" s="248"/>
      <c r="R562" s="248"/>
      <c r="S562" s="248"/>
      <c r="T562" s="249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50" t="s">
        <v>260</v>
      </c>
      <c r="AU562" s="250" t="s">
        <v>78</v>
      </c>
      <c r="AV562" s="14" t="s">
        <v>78</v>
      </c>
      <c r="AW562" s="14" t="s">
        <v>31</v>
      </c>
      <c r="AX562" s="14" t="s">
        <v>69</v>
      </c>
      <c r="AY562" s="250" t="s">
        <v>252</v>
      </c>
    </row>
    <row r="563" spans="1:51" s="14" customFormat="1" ht="12">
      <c r="A563" s="14"/>
      <c r="B563" s="240"/>
      <c r="C563" s="241"/>
      <c r="D563" s="231" t="s">
        <v>260</v>
      </c>
      <c r="E563" s="242" t="s">
        <v>19</v>
      </c>
      <c r="F563" s="243" t="s">
        <v>775</v>
      </c>
      <c r="G563" s="241"/>
      <c r="H563" s="244">
        <v>73.031</v>
      </c>
      <c r="I563" s="245"/>
      <c r="J563" s="241"/>
      <c r="K563" s="241"/>
      <c r="L563" s="246"/>
      <c r="M563" s="247"/>
      <c r="N563" s="248"/>
      <c r="O563" s="248"/>
      <c r="P563" s="248"/>
      <c r="Q563" s="248"/>
      <c r="R563" s="248"/>
      <c r="S563" s="248"/>
      <c r="T563" s="249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50" t="s">
        <v>260</v>
      </c>
      <c r="AU563" s="250" t="s">
        <v>78</v>
      </c>
      <c r="AV563" s="14" t="s">
        <v>78</v>
      </c>
      <c r="AW563" s="14" t="s">
        <v>31</v>
      </c>
      <c r="AX563" s="14" t="s">
        <v>69</v>
      </c>
      <c r="AY563" s="250" t="s">
        <v>252</v>
      </c>
    </row>
    <row r="564" spans="1:51" s="14" customFormat="1" ht="12">
      <c r="A564" s="14"/>
      <c r="B564" s="240"/>
      <c r="C564" s="241"/>
      <c r="D564" s="231" t="s">
        <v>260</v>
      </c>
      <c r="E564" s="242" t="s">
        <v>19</v>
      </c>
      <c r="F564" s="243" t="s">
        <v>776</v>
      </c>
      <c r="G564" s="241"/>
      <c r="H564" s="244">
        <v>11.533</v>
      </c>
      <c r="I564" s="245"/>
      <c r="J564" s="241"/>
      <c r="K564" s="241"/>
      <c r="L564" s="246"/>
      <c r="M564" s="247"/>
      <c r="N564" s="248"/>
      <c r="O564" s="248"/>
      <c r="P564" s="248"/>
      <c r="Q564" s="248"/>
      <c r="R564" s="248"/>
      <c r="S564" s="248"/>
      <c r="T564" s="249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50" t="s">
        <v>260</v>
      </c>
      <c r="AU564" s="250" t="s">
        <v>78</v>
      </c>
      <c r="AV564" s="14" t="s">
        <v>78</v>
      </c>
      <c r="AW564" s="14" t="s">
        <v>31</v>
      </c>
      <c r="AX564" s="14" t="s">
        <v>69</v>
      </c>
      <c r="AY564" s="250" t="s">
        <v>252</v>
      </c>
    </row>
    <row r="565" spans="1:51" s="15" customFormat="1" ht="12">
      <c r="A565" s="15"/>
      <c r="B565" s="251"/>
      <c r="C565" s="252"/>
      <c r="D565" s="231" t="s">
        <v>260</v>
      </c>
      <c r="E565" s="253" t="s">
        <v>19</v>
      </c>
      <c r="F565" s="254" t="s">
        <v>265</v>
      </c>
      <c r="G565" s="252"/>
      <c r="H565" s="255">
        <v>168.063</v>
      </c>
      <c r="I565" s="256"/>
      <c r="J565" s="252"/>
      <c r="K565" s="252"/>
      <c r="L565" s="257"/>
      <c r="M565" s="258"/>
      <c r="N565" s="259"/>
      <c r="O565" s="259"/>
      <c r="P565" s="259"/>
      <c r="Q565" s="259"/>
      <c r="R565" s="259"/>
      <c r="S565" s="259"/>
      <c r="T565" s="260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T565" s="261" t="s">
        <v>260</v>
      </c>
      <c r="AU565" s="261" t="s">
        <v>78</v>
      </c>
      <c r="AV565" s="15" t="s">
        <v>90</v>
      </c>
      <c r="AW565" s="15" t="s">
        <v>31</v>
      </c>
      <c r="AX565" s="15" t="s">
        <v>76</v>
      </c>
      <c r="AY565" s="261" t="s">
        <v>252</v>
      </c>
    </row>
    <row r="566" spans="1:65" s="2" customFormat="1" ht="37.8" customHeight="1">
      <c r="A566" s="40"/>
      <c r="B566" s="41"/>
      <c r="C566" s="216" t="s">
        <v>777</v>
      </c>
      <c r="D566" s="216" t="s">
        <v>254</v>
      </c>
      <c r="E566" s="217" t="s">
        <v>778</v>
      </c>
      <c r="F566" s="218" t="s">
        <v>779</v>
      </c>
      <c r="G566" s="219" t="s">
        <v>257</v>
      </c>
      <c r="H566" s="220">
        <v>2.226</v>
      </c>
      <c r="I566" s="221"/>
      <c r="J566" s="222">
        <f>ROUND(I566*H566,2)</f>
        <v>0</v>
      </c>
      <c r="K566" s="218" t="s">
        <v>258</v>
      </c>
      <c r="L566" s="46"/>
      <c r="M566" s="223" t="s">
        <v>19</v>
      </c>
      <c r="N566" s="224" t="s">
        <v>40</v>
      </c>
      <c r="O566" s="86"/>
      <c r="P566" s="225">
        <f>O566*H566</f>
        <v>0</v>
      </c>
      <c r="Q566" s="225">
        <v>2.45337</v>
      </c>
      <c r="R566" s="225">
        <f>Q566*H566</f>
        <v>5.46120162</v>
      </c>
      <c r="S566" s="225">
        <v>0</v>
      </c>
      <c r="T566" s="226">
        <f>S566*H566</f>
        <v>0</v>
      </c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R566" s="227" t="s">
        <v>90</v>
      </c>
      <c r="AT566" s="227" t="s">
        <v>254</v>
      </c>
      <c r="AU566" s="227" t="s">
        <v>78</v>
      </c>
      <c r="AY566" s="19" t="s">
        <v>252</v>
      </c>
      <c r="BE566" s="228">
        <f>IF(N566="základní",J566,0)</f>
        <v>0</v>
      </c>
      <c r="BF566" s="228">
        <f>IF(N566="snížená",J566,0)</f>
        <v>0</v>
      </c>
      <c r="BG566" s="228">
        <f>IF(N566="zákl. přenesená",J566,0)</f>
        <v>0</v>
      </c>
      <c r="BH566" s="228">
        <f>IF(N566="sníž. přenesená",J566,0)</f>
        <v>0</v>
      </c>
      <c r="BI566" s="228">
        <f>IF(N566="nulová",J566,0)</f>
        <v>0</v>
      </c>
      <c r="BJ566" s="19" t="s">
        <v>76</v>
      </c>
      <c r="BK566" s="228">
        <f>ROUND(I566*H566,2)</f>
        <v>0</v>
      </c>
      <c r="BL566" s="19" t="s">
        <v>90</v>
      </c>
      <c r="BM566" s="227" t="s">
        <v>780</v>
      </c>
    </row>
    <row r="567" spans="1:51" s="13" customFormat="1" ht="12">
      <c r="A567" s="13"/>
      <c r="B567" s="229"/>
      <c r="C567" s="230"/>
      <c r="D567" s="231" t="s">
        <v>260</v>
      </c>
      <c r="E567" s="232" t="s">
        <v>19</v>
      </c>
      <c r="F567" s="233" t="s">
        <v>494</v>
      </c>
      <c r="G567" s="230"/>
      <c r="H567" s="232" t="s">
        <v>19</v>
      </c>
      <c r="I567" s="234"/>
      <c r="J567" s="230"/>
      <c r="K567" s="230"/>
      <c r="L567" s="235"/>
      <c r="M567" s="236"/>
      <c r="N567" s="237"/>
      <c r="O567" s="237"/>
      <c r="P567" s="237"/>
      <c r="Q567" s="237"/>
      <c r="R567" s="237"/>
      <c r="S567" s="237"/>
      <c r="T567" s="238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39" t="s">
        <v>260</v>
      </c>
      <c r="AU567" s="239" t="s">
        <v>78</v>
      </c>
      <c r="AV567" s="13" t="s">
        <v>76</v>
      </c>
      <c r="AW567" s="13" t="s">
        <v>31</v>
      </c>
      <c r="AX567" s="13" t="s">
        <v>69</v>
      </c>
      <c r="AY567" s="239" t="s">
        <v>252</v>
      </c>
    </row>
    <row r="568" spans="1:51" s="13" customFormat="1" ht="12">
      <c r="A568" s="13"/>
      <c r="B568" s="229"/>
      <c r="C568" s="230"/>
      <c r="D568" s="231" t="s">
        <v>260</v>
      </c>
      <c r="E568" s="232" t="s">
        <v>19</v>
      </c>
      <c r="F568" s="233" t="s">
        <v>781</v>
      </c>
      <c r="G568" s="230"/>
      <c r="H568" s="232" t="s">
        <v>19</v>
      </c>
      <c r="I568" s="234"/>
      <c r="J568" s="230"/>
      <c r="K568" s="230"/>
      <c r="L568" s="235"/>
      <c r="M568" s="236"/>
      <c r="N568" s="237"/>
      <c r="O568" s="237"/>
      <c r="P568" s="237"/>
      <c r="Q568" s="237"/>
      <c r="R568" s="237"/>
      <c r="S568" s="237"/>
      <c r="T568" s="238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39" t="s">
        <v>260</v>
      </c>
      <c r="AU568" s="239" t="s">
        <v>78</v>
      </c>
      <c r="AV568" s="13" t="s">
        <v>76</v>
      </c>
      <c r="AW568" s="13" t="s">
        <v>31</v>
      </c>
      <c r="AX568" s="13" t="s">
        <v>69</v>
      </c>
      <c r="AY568" s="239" t="s">
        <v>252</v>
      </c>
    </row>
    <row r="569" spans="1:51" s="14" customFormat="1" ht="12">
      <c r="A569" s="14"/>
      <c r="B569" s="240"/>
      <c r="C569" s="241"/>
      <c r="D569" s="231" t="s">
        <v>260</v>
      </c>
      <c r="E569" s="242" t="s">
        <v>19</v>
      </c>
      <c r="F569" s="243" t="s">
        <v>782</v>
      </c>
      <c r="G569" s="241"/>
      <c r="H569" s="244">
        <v>1.05</v>
      </c>
      <c r="I569" s="245"/>
      <c r="J569" s="241"/>
      <c r="K569" s="241"/>
      <c r="L569" s="246"/>
      <c r="M569" s="247"/>
      <c r="N569" s="248"/>
      <c r="O569" s="248"/>
      <c r="P569" s="248"/>
      <c r="Q569" s="248"/>
      <c r="R569" s="248"/>
      <c r="S569" s="248"/>
      <c r="T569" s="249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50" t="s">
        <v>260</v>
      </c>
      <c r="AU569" s="250" t="s">
        <v>78</v>
      </c>
      <c r="AV569" s="14" t="s">
        <v>78</v>
      </c>
      <c r="AW569" s="14" t="s">
        <v>31</v>
      </c>
      <c r="AX569" s="14" t="s">
        <v>69</v>
      </c>
      <c r="AY569" s="250" t="s">
        <v>252</v>
      </c>
    </row>
    <row r="570" spans="1:51" s="14" customFormat="1" ht="12">
      <c r="A570" s="14"/>
      <c r="B570" s="240"/>
      <c r="C570" s="241"/>
      <c r="D570" s="231" t="s">
        <v>260</v>
      </c>
      <c r="E570" s="242" t="s">
        <v>19</v>
      </c>
      <c r="F570" s="243" t="s">
        <v>783</v>
      </c>
      <c r="G570" s="241"/>
      <c r="H570" s="244">
        <v>1.176</v>
      </c>
      <c r="I570" s="245"/>
      <c r="J570" s="241"/>
      <c r="K570" s="241"/>
      <c r="L570" s="246"/>
      <c r="M570" s="247"/>
      <c r="N570" s="248"/>
      <c r="O570" s="248"/>
      <c r="P570" s="248"/>
      <c r="Q570" s="248"/>
      <c r="R570" s="248"/>
      <c r="S570" s="248"/>
      <c r="T570" s="249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50" t="s">
        <v>260</v>
      </c>
      <c r="AU570" s="250" t="s">
        <v>78</v>
      </c>
      <c r="AV570" s="14" t="s">
        <v>78</v>
      </c>
      <c r="AW570" s="14" t="s">
        <v>31</v>
      </c>
      <c r="AX570" s="14" t="s">
        <v>69</v>
      </c>
      <c r="AY570" s="250" t="s">
        <v>252</v>
      </c>
    </row>
    <row r="571" spans="1:51" s="15" customFormat="1" ht="12">
      <c r="A571" s="15"/>
      <c r="B571" s="251"/>
      <c r="C571" s="252"/>
      <c r="D571" s="231" t="s">
        <v>260</v>
      </c>
      <c r="E571" s="253" t="s">
        <v>19</v>
      </c>
      <c r="F571" s="254" t="s">
        <v>265</v>
      </c>
      <c r="G571" s="252"/>
      <c r="H571" s="255">
        <v>2.226</v>
      </c>
      <c r="I571" s="256"/>
      <c r="J571" s="252"/>
      <c r="K571" s="252"/>
      <c r="L571" s="257"/>
      <c r="M571" s="258"/>
      <c r="N571" s="259"/>
      <c r="O571" s="259"/>
      <c r="P571" s="259"/>
      <c r="Q571" s="259"/>
      <c r="R571" s="259"/>
      <c r="S571" s="259"/>
      <c r="T571" s="260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T571" s="261" t="s">
        <v>260</v>
      </c>
      <c r="AU571" s="261" t="s">
        <v>78</v>
      </c>
      <c r="AV571" s="15" t="s">
        <v>90</v>
      </c>
      <c r="AW571" s="15" t="s">
        <v>31</v>
      </c>
      <c r="AX571" s="15" t="s">
        <v>76</v>
      </c>
      <c r="AY571" s="261" t="s">
        <v>252</v>
      </c>
    </row>
    <row r="572" spans="1:65" s="2" customFormat="1" ht="37.8" customHeight="1">
      <c r="A572" s="40"/>
      <c r="B572" s="41"/>
      <c r="C572" s="216" t="s">
        <v>784</v>
      </c>
      <c r="D572" s="216" t="s">
        <v>254</v>
      </c>
      <c r="E572" s="217" t="s">
        <v>785</v>
      </c>
      <c r="F572" s="218" t="s">
        <v>786</v>
      </c>
      <c r="G572" s="219" t="s">
        <v>277</v>
      </c>
      <c r="H572" s="220">
        <v>0.601</v>
      </c>
      <c r="I572" s="221"/>
      <c r="J572" s="222">
        <f>ROUND(I572*H572,2)</f>
        <v>0</v>
      </c>
      <c r="K572" s="218" t="s">
        <v>258</v>
      </c>
      <c r="L572" s="46"/>
      <c r="M572" s="223" t="s">
        <v>19</v>
      </c>
      <c r="N572" s="224" t="s">
        <v>40</v>
      </c>
      <c r="O572" s="86"/>
      <c r="P572" s="225">
        <f>O572*H572</f>
        <v>0</v>
      </c>
      <c r="Q572" s="225">
        <v>1.04887</v>
      </c>
      <c r="R572" s="225">
        <f>Q572*H572</f>
        <v>0.6303708699999999</v>
      </c>
      <c r="S572" s="225">
        <v>0</v>
      </c>
      <c r="T572" s="226">
        <f>S572*H572</f>
        <v>0</v>
      </c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R572" s="227" t="s">
        <v>90</v>
      </c>
      <c r="AT572" s="227" t="s">
        <v>254</v>
      </c>
      <c r="AU572" s="227" t="s">
        <v>78</v>
      </c>
      <c r="AY572" s="19" t="s">
        <v>252</v>
      </c>
      <c r="BE572" s="228">
        <f>IF(N572="základní",J572,0)</f>
        <v>0</v>
      </c>
      <c r="BF572" s="228">
        <f>IF(N572="snížená",J572,0)</f>
        <v>0</v>
      </c>
      <c r="BG572" s="228">
        <f>IF(N572="zákl. přenesená",J572,0)</f>
        <v>0</v>
      </c>
      <c r="BH572" s="228">
        <f>IF(N572="sníž. přenesená",J572,0)</f>
        <v>0</v>
      </c>
      <c r="BI572" s="228">
        <f>IF(N572="nulová",J572,0)</f>
        <v>0</v>
      </c>
      <c r="BJ572" s="19" t="s">
        <v>76</v>
      </c>
      <c r="BK572" s="228">
        <f>ROUND(I572*H572,2)</f>
        <v>0</v>
      </c>
      <c r="BL572" s="19" t="s">
        <v>90</v>
      </c>
      <c r="BM572" s="227" t="s">
        <v>787</v>
      </c>
    </row>
    <row r="573" spans="1:51" s="14" customFormat="1" ht="12">
      <c r="A573" s="14"/>
      <c r="B573" s="240"/>
      <c r="C573" s="241"/>
      <c r="D573" s="231" t="s">
        <v>260</v>
      </c>
      <c r="E573" s="242" t="s">
        <v>19</v>
      </c>
      <c r="F573" s="243" t="s">
        <v>788</v>
      </c>
      <c r="G573" s="241"/>
      <c r="H573" s="244">
        <v>0.601</v>
      </c>
      <c r="I573" s="245"/>
      <c r="J573" s="241"/>
      <c r="K573" s="241"/>
      <c r="L573" s="246"/>
      <c r="M573" s="247"/>
      <c r="N573" s="248"/>
      <c r="O573" s="248"/>
      <c r="P573" s="248"/>
      <c r="Q573" s="248"/>
      <c r="R573" s="248"/>
      <c r="S573" s="248"/>
      <c r="T573" s="249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50" t="s">
        <v>260</v>
      </c>
      <c r="AU573" s="250" t="s">
        <v>78</v>
      </c>
      <c r="AV573" s="14" t="s">
        <v>78</v>
      </c>
      <c r="AW573" s="14" t="s">
        <v>31</v>
      </c>
      <c r="AX573" s="14" t="s">
        <v>76</v>
      </c>
      <c r="AY573" s="250" t="s">
        <v>252</v>
      </c>
    </row>
    <row r="574" spans="1:65" s="2" customFormat="1" ht="24.15" customHeight="1">
      <c r="A574" s="40"/>
      <c r="B574" s="41"/>
      <c r="C574" s="216" t="s">
        <v>789</v>
      </c>
      <c r="D574" s="216" t="s">
        <v>254</v>
      </c>
      <c r="E574" s="217" t="s">
        <v>790</v>
      </c>
      <c r="F574" s="218" t="s">
        <v>791</v>
      </c>
      <c r="G574" s="219" t="s">
        <v>300</v>
      </c>
      <c r="H574" s="220">
        <v>14.84</v>
      </c>
      <c r="I574" s="221"/>
      <c r="J574" s="222">
        <f>ROUND(I574*H574,2)</f>
        <v>0</v>
      </c>
      <c r="K574" s="218" t="s">
        <v>258</v>
      </c>
      <c r="L574" s="46"/>
      <c r="M574" s="223" t="s">
        <v>19</v>
      </c>
      <c r="N574" s="224" t="s">
        <v>40</v>
      </c>
      <c r="O574" s="86"/>
      <c r="P574" s="225">
        <f>O574*H574</f>
        <v>0</v>
      </c>
      <c r="Q574" s="225">
        <v>0.00874</v>
      </c>
      <c r="R574" s="225">
        <f>Q574*H574</f>
        <v>0.1297016</v>
      </c>
      <c r="S574" s="225">
        <v>0</v>
      </c>
      <c r="T574" s="226">
        <f>S574*H574</f>
        <v>0</v>
      </c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R574" s="227" t="s">
        <v>90</v>
      </c>
      <c r="AT574" s="227" t="s">
        <v>254</v>
      </c>
      <c r="AU574" s="227" t="s">
        <v>78</v>
      </c>
      <c r="AY574" s="19" t="s">
        <v>252</v>
      </c>
      <c r="BE574" s="228">
        <f>IF(N574="základní",J574,0)</f>
        <v>0</v>
      </c>
      <c r="BF574" s="228">
        <f>IF(N574="snížená",J574,0)</f>
        <v>0</v>
      </c>
      <c r="BG574" s="228">
        <f>IF(N574="zákl. přenesená",J574,0)</f>
        <v>0</v>
      </c>
      <c r="BH574" s="228">
        <f>IF(N574="sníž. přenesená",J574,0)</f>
        <v>0</v>
      </c>
      <c r="BI574" s="228">
        <f>IF(N574="nulová",J574,0)</f>
        <v>0</v>
      </c>
      <c r="BJ574" s="19" t="s">
        <v>76</v>
      </c>
      <c r="BK574" s="228">
        <f>ROUND(I574*H574,2)</f>
        <v>0</v>
      </c>
      <c r="BL574" s="19" t="s">
        <v>90</v>
      </c>
      <c r="BM574" s="227" t="s">
        <v>792</v>
      </c>
    </row>
    <row r="575" spans="1:51" s="14" customFormat="1" ht="12">
      <c r="A575" s="14"/>
      <c r="B575" s="240"/>
      <c r="C575" s="241"/>
      <c r="D575" s="231" t="s">
        <v>260</v>
      </c>
      <c r="E575" s="242" t="s">
        <v>19</v>
      </c>
      <c r="F575" s="243" t="s">
        <v>793</v>
      </c>
      <c r="G575" s="241"/>
      <c r="H575" s="244">
        <v>6.997</v>
      </c>
      <c r="I575" s="245"/>
      <c r="J575" s="241"/>
      <c r="K575" s="241"/>
      <c r="L575" s="246"/>
      <c r="M575" s="247"/>
      <c r="N575" s="248"/>
      <c r="O575" s="248"/>
      <c r="P575" s="248"/>
      <c r="Q575" s="248"/>
      <c r="R575" s="248"/>
      <c r="S575" s="248"/>
      <c r="T575" s="249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50" t="s">
        <v>260</v>
      </c>
      <c r="AU575" s="250" t="s">
        <v>78</v>
      </c>
      <c r="AV575" s="14" t="s">
        <v>78</v>
      </c>
      <c r="AW575" s="14" t="s">
        <v>31</v>
      </c>
      <c r="AX575" s="14" t="s">
        <v>69</v>
      </c>
      <c r="AY575" s="250" t="s">
        <v>252</v>
      </c>
    </row>
    <row r="576" spans="1:51" s="14" customFormat="1" ht="12">
      <c r="A576" s="14"/>
      <c r="B576" s="240"/>
      <c r="C576" s="241"/>
      <c r="D576" s="231" t="s">
        <v>260</v>
      </c>
      <c r="E576" s="242" t="s">
        <v>19</v>
      </c>
      <c r="F576" s="243" t="s">
        <v>794</v>
      </c>
      <c r="G576" s="241"/>
      <c r="H576" s="244">
        <v>7.843</v>
      </c>
      <c r="I576" s="245"/>
      <c r="J576" s="241"/>
      <c r="K576" s="241"/>
      <c r="L576" s="246"/>
      <c r="M576" s="247"/>
      <c r="N576" s="248"/>
      <c r="O576" s="248"/>
      <c r="P576" s="248"/>
      <c r="Q576" s="248"/>
      <c r="R576" s="248"/>
      <c r="S576" s="248"/>
      <c r="T576" s="249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50" t="s">
        <v>260</v>
      </c>
      <c r="AU576" s="250" t="s">
        <v>78</v>
      </c>
      <c r="AV576" s="14" t="s">
        <v>78</v>
      </c>
      <c r="AW576" s="14" t="s">
        <v>31</v>
      </c>
      <c r="AX576" s="14" t="s">
        <v>69</v>
      </c>
      <c r="AY576" s="250" t="s">
        <v>252</v>
      </c>
    </row>
    <row r="577" spans="1:51" s="15" customFormat="1" ht="12">
      <c r="A577" s="15"/>
      <c r="B577" s="251"/>
      <c r="C577" s="252"/>
      <c r="D577" s="231" t="s">
        <v>260</v>
      </c>
      <c r="E577" s="253" t="s">
        <v>19</v>
      </c>
      <c r="F577" s="254" t="s">
        <v>265</v>
      </c>
      <c r="G577" s="252"/>
      <c r="H577" s="255">
        <v>14.84</v>
      </c>
      <c r="I577" s="256"/>
      <c r="J577" s="252"/>
      <c r="K577" s="252"/>
      <c r="L577" s="257"/>
      <c r="M577" s="258"/>
      <c r="N577" s="259"/>
      <c r="O577" s="259"/>
      <c r="P577" s="259"/>
      <c r="Q577" s="259"/>
      <c r="R577" s="259"/>
      <c r="S577" s="259"/>
      <c r="T577" s="260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T577" s="261" t="s">
        <v>260</v>
      </c>
      <c r="AU577" s="261" t="s">
        <v>78</v>
      </c>
      <c r="AV577" s="15" t="s">
        <v>90</v>
      </c>
      <c r="AW577" s="15" t="s">
        <v>31</v>
      </c>
      <c r="AX577" s="15" t="s">
        <v>76</v>
      </c>
      <c r="AY577" s="261" t="s">
        <v>252</v>
      </c>
    </row>
    <row r="578" spans="1:65" s="2" customFormat="1" ht="24.15" customHeight="1">
      <c r="A578" s="40"/>
      <c r="B578" s="41"/>
      <c r="C578" s="216" t="s">
        <v>795</v>
      </c>
      <c r="D578" s="216" t="s">
        <v>254</v>
      </c>
      <c r="E578" s="217" t="s">
        <v>796</v>
      </c>
      <c r="F578" s="218" t="s">
        <v>797</v>
      </c>
      <c r="G578" s="219" t="s">
        <v>300</v>
      </c>
      <c r="H578" s="220">
        <v>14.84</v>
      </c>
      <c r="I578" s="221"/>
      <c r="J578" s="222">
        <f>ROUND(I578*H578,2)</f>
        <v>0</v>
      </c>
      <c r="K578" s="218" t="s">
        <v>258</v>
      </c>
      <c r="L578" s="46"/>
      <c r="M578" s="223" t="s">
        <v>19</v>
      </c>
      <c r="N578" s="224" t="s">
        <v>40</v>
      </c>
      <c r="O578" s="86"/>
      <c r="P578" s="225">
        <f>O578*H578</f>
        <v>0</v>
      </c>
      <c r="Q578" s="225">
        <v>0</v>
      </c>
      <c r="R578" s="225">
        <f>Q578*H578</f>
        <v>0</v>
      </c>
      <c r="S578" s="225">
        <v>0</v>
      </c>
      <c r="T578" s="226">
        <f>S578*H578</f>
        <v>0</v>
      </c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R578" s="227" t="s">
        <v>90</v>
      </c>
      <c r="AT578" s="227" t="s">
        <v>254</v>
      </c>
      <c r="AU578" s="227" t="s">
        <v>78</v>
      </c>
      <c r="AY578" s="19" t="s">
        <v>252</v>
      </c>
      <c r="BE578" s="228">
        <f>IF(N578="základní",J578,0)</f>
        <v>0</v>
      </c>
      <c r="BF578" s="228">
        <f>IF(N578="snížená",J578,0)</f>
        <v>0</v>
      </c>
      <c r="BG578" s="228">
        <f>IF(N578="zákl. přenesená",J578,0)</f>
        <v>0</v>
      </c>
      <c r="BH578" s="228">
        <f>IF(N578="sníž. přenesená",J578,0)</f>
        <v>0</v>
      </c>
      <c r="BI578" s="228">
        <f>IF(N578="nulová",J578,0)</f>
        <v>0</v>
      </c>
      <c r="BJ578" s="19" t="s">
        <v>76</v>
      </c>
      <c r="BK578" s="228">
        <f>ROUND(I578*H578,2)</f>
        <v>0</v>
      </c>
      <c r="BL578" s="19" t="s">
        <v>90</v>
      </c>
      <c r="BM578" s="227" t="s">
        <v>798</v>
      </c>
    </row>
    <row r="579" spans="1:65" s="2" customFormat="1" ht="37.8" customHeight="1">
      <c r="A579" s="40"/>
      <c r="B579" s="41"/>
      <c r="C579" s="216" t="s">
        <v>799</v>
      </c>
      <c r="D579" s="216" t="s">
        <v>254</v>
      </c>
      <c r="E579" s="217" t="s">
        <v>800</v>
      </c>
      <c r="F579" s="218" t="s">
        <v>801</v>
      </c>
      <c r="G579" s="219" t="s">
        <v>346</v>
      </c>
      <c r="H579" s="220">
        <v>43.14</v>
      </c>
      <c r="I579" s="221"/>
      <c r="J579" s="222">
        <f>ROUND(I579*H579,2)</f>
        <v>0</v>
      </c>
      <c r="K579" s="218" t="s">
        <v>258</v>
      </c>
      <c r="L579" s="46"/>
      <c r="M579" s="223" t="s">
        <v>19</v>
      </c>
      <c r="N579" s="224" t="s">
        <v>40</v>
      </c>
      <c r="O579" s="86"/>
      <c r="P579" s="225">
        <f>O579*H579</f>
        <v>0</v>
      </c>
      <c r="Q579" s="225">
        <v>0.11046</v>
      </c>
      <c r="R579" s="225">
        <f>Q579*H579</f>
        <v>4.7652444</v>
      </c>
      <c r="S579" s="225">
        <v>0</v>
      </c>
      <c r="T579" s="226">
        <f>S579*H579</f>
        <v>0</v>
      </c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R579" s="227" t="s">
        <v>90</v>
      </c>
      <c r="AT579" s="227" t="s">
        <v>254</v>
      </c>
      <c r="AU579" s="227" t="s">
        <v>78</v>
      </c>
      <c r="AY579" s="19" t="s">
        <v>252</v>
      </c>
      <c r="BE579" s="228">
        <f>IF(N579="základní",J579,0)</f>
        <v>0</v>
      </c>
      <c r="BF579" s="228">
        <f>IF(N579="snížená",J579,0)</f>
        <v>0</v>
      </c>
      <c r="BG579" s="228">
        <f>IF(N579="zákl. přenesená",J579,0)</f>
        <v>0</v>
      </c>
      <c r="BH579" s="228">
        <f>IF(N579="sníž. přenesená",J579,0)</f>
        <v>0</v>
      </c>
      <c r="BI579" s="228">
        <f>IF(N579="nulová",J579,0)</f>
        <v>0</v>
      </c>
      <c r="BJ579" s="19" t="s">
        <v>76</v>
      </c>
      <c r="BK579" s="228">
        <f>ROUND(I579*H579,2)</f>
        <v>0</v>
      </c>
      <c r="BL579" s="19" t="s">
        <v>90</v>
      </c>
      <c r="BM579" s="227" t="s">
        <v>802</v>
      </c>
    </row>
    <row r="580" spans="1:51" s="13" customFormat="1" ht="12">
      <c r="A580" s="13"/>
      <c r="B580" s="229"/>
      <c r="C580" s="230"/>
      <c r="D580" s="231" t="s">
        <v>260</v>
      </c>
      <c r="E580" s="232" t="s">
        <v>19</v>
      </c>
      <c r="F580" s="233" t="s">
        <v>494</v>
      </c>
      <c r="G580" s="230"/>
      <c r="H580" s="232" t="s">
        <v>19</v>
      </c>
      <c r="I580" s="234"/>
      <c r="J580" s="230"/>
      <c r="K580" s="230"/>
      <c r="L580" s="235"/>
      <c r="M580" s="236"/>
      <c r="N580" s="237"/>
      <c r="O580" s="237"/>
      <c r="P580" s="237"/>
      <c r="Q580" s="237"/>
      <c r="R580" s="237"/>
      <c r="S580" s="237"/>
      <c r="T580" s="238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39" t="s">
        <v>260</v>
      </c>
      <c r="AU580" s="239" t="s">
        <v>78</v>
      </c>
      <c r="AV580" s="13" t="s">
        <v>76</v>
      </c>
      <c r="AW580" s="13" t="s">
        <v>31</v>
      </c>
      <c r="AX580" s="13" t="s">
        <v>69</v>
      </c>
      <c r="AY580" s="239" t="s">
        <v>252</v>
      </c>
    </row>
    <row r="581" spans="1:51" s="14" customFormat="1" ht="12">
      <c r="A581" s="14"/>
      <c r="B581" s="240"/>
      <c r="C581" s="241"/>
      <c r="D581" s="231" t="s">
        <v>260</v>
      </c>
      <c r="E581" s="242" t="s">
        <v>19</v>
      </c>
      <c r="F581" s="243" t="s">
        <v>803</v>
      </c>
      <c r="G581" s="241"/>
      <c r="H581" s="244">
        <v>43.14</v>
      </c>
      <c r="I581" s="245"/>
      <c r="J581" s="241"/>
      <c r="K581" s="241"/>
      <c r="L581" s="246"/>
      <c r="M581" s="247"/>
      <c r="N581" s="248"/>
      <c r="O581" s="248"/>
      <c r="P581" s="248"/>
      <c r="Q581" s="248"/>
      <c r="R581" s="248"/>
      <c r="S581" s="248"/>
      <c r="T581" s="249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50" t="s">
        <v>260</v>
      </c>
      <c r="AU581" s="250" t="s">
        <v>78</v>
      </c>
      <c r="AV581" s="14" t="s">
        <v>78</v>
      </c>
      <c r="AW581" s="14" t="s">
        <v>31</v>
      </c>
      <c r="AX581" s="14" t="s">
        <v>76</v>
      </c>
      <c r="AY581" s="250" t="s">
        <v>252</v>
      </c>
    </row>
    <row r="582" spans="1:65" s="2" customFormat="1" ht="24.15" customHeight="1">
      <c r="A582" s="40"/>
      <c r="B582" s="41"/>
      <c r="C582" s="216" t="s">
        <v>804</v>
      </c>
      <c r="D582" s="216" t="s">
        <v>254</v>
      </c>
      <c r="E582" s="217" t="s">
        <v>805</v>
      </c>
      <c r="F582" s="218" t="s">
        <v>806</v>
      </c>
      <c r="G582" s="219" t="s">
        <v>300</v>
      </c>
      <c r="H582" s="220">
        <v>20.598</v>
      </c>
      <c r="I582" s="221"/>
      <c r="J582" s="222">
        <f>ROUND(I582*H582,2)</f>
        <v>0</v>
      </c>
      <c r="K582" s="218" t="s">
        <v>258</v>
      </c>
      <c r="L582" s="46"/>
      <c r="M582" s="223" t="s">
        <v>19</v>
      </c>
      <c r="N582" s="224" t="s">
        <v>40</v>
      </c>
      <c r="O582" s="86"/>
      <c r="P582" s="225">
        <f>O582*H582</f>
        <v>0</v>
      </c>
      <c r="Q582" s="225">
        <v>0.00658</v>
      </c>
      <c r="R582" s="225">
        <f>Q582*H582</f>
        <v>0.13553484</v>
      </c>
      <c r="S582" s="225">
        <v>0</v>
      </c>
      <c r="T582" s="226">
        <f>S582*H582</f>
        <v>0</v>
      </c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R582" s="227" t="s">
        <v>90</v>
      </c>
      <c r="AT582" s="227" t="s">
        <v>254</v>
      </c>
      <c r="AU582" s="227" t="s">
        <v>78</v>
      </c>
      <c r="AY582" s="19" t="s">
        <v>252</v>
      </c>
      <c r="BE582" s="228">
        <f>IF(N582="základní",J582,0)</f>
        <v>0</v>
      </c>
      <c r="BF582" s="228">
        <f>IF(N582="snížená",J582,0)</f>
        <v>0</v>
      </c>
      <c r="BG582" s="228">
        <f>IF(N582="zákl. přenesená",J582,0)</f>
        <v>0</v>
      </c>
      <c r="BH582" s="228">
        <f>IF(N582="sníž. přenesená",J582,0)</f>
        <v>0</v>
      </c>
      <c r="BI582" s="228">
        <f>IF(N582="nulová",J582,0)</f>
        <v>0</v>
      </c>
      <c r="BJ582" s="19" t="s">
        <v>76</v>
      </c>
      <c r="BK582" s="228">
        <f>ROUND(I582*H582,2)</f>
        <v>0</v>
      </c>
      <c r="BL582" s="19" t="s">
        <v>90</v>
      </c>
      <c r="BM582" s="227" t="s">
        <v>807</v>
      </c>
    </row>
    <row r="583" spans="1:51" s="14" customFormat="1" ht="12">
      <c r="A583" s="14"/>
      <c r="B583" s="240"/>
      <c r="C583" s="241"/>
      <c r="D583" s="231" t="s">
        <v>260</v>
      </c>
      <c r="E583" s="242" t="s">
        <v>19</v>
      </c>
      <c r="F583" s="243" t="s">
        <v>808</v>
      </c>
      <c r="G583" s="241"/>
      <c r="H583" s="244">
        <v>9.95</v>
      </c>
      <c r="I583" s="245"/>
      <c r="J583" s="241"/>
      <c r="K583" s="241"/>
      <c r="L583" s="246"/>
      <c r="M583" s="247"/>
      <c r="N583" s="248"/>
      <c r="O583" s="248"/>
      <c r="P583" s="248"/>
      <c r="Q583" s="248"/>
      <c r="R583" s="248"/>
      <c r="S583" s="248"/>
      <c r="T583" s="249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50" t="s">
        <v>260</v>
      </c>
      <c r="AU583" s="250" t="s">
        <v>78</v>
      </c>
      <c r="AV583" s="14" t="s">
        <v>78</v>
      </c>
      <c r="AW583" s="14" t="s">
        <v>31</v>
      </c>
      <c r="AX583" s="14" t="s">
        <v>69</v>
      </c>
      <c r="AY583" s="250" t="s">
        <v>252</v>
      </c>
    </row>
    <row r="584" spans="1:51" s="14" customFormat="1" ht="12">
      <c r="A584" s="14"/>
      <c r="B584" s="240"/>
      <c r="C584" s="241"/>
      <c r="D584" s="231" t="s">
        <v>260</v>
      </c>
      <c r="E584" s="242" t="s">
        <v>19</v>
      </c>
      <c r="F584" s="243" t="s">
        <v>809</v>
      </c>
      <c r="G584" s="241"/>
      <c r="H584" s="244">
        <v>10.648</v>
      </c>
      <c r="I584" s="245"/>
      <c r="J584" s="241"/>
      <c r="K584" s="241"/>
      <c r="L584" s="246"/>
      <c r="M584" s="247"/>
      <c r="N584" s="248"/>
      <c r="O584" s="248"/>
      <c r="P584" s="248"/>
      <c r="Q584" s="248"/>
      <c r="R584" s="248"/>
      <c r="S584" s="248"/>
      <c r="T584" s="249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50" t="s">
        <v>260</v>
      </c>
      <c r="AU584" s="250" t="s">
        <v>78</v>
      </c>
      <c r="AV584" s="14" t="s">
        <v>78</v>
      </c>
      <c r="AW584" s="14" t="s">
        <v>31</v>
      </c>
      <c r="AX584" s="14" t="s">
        <v>69</v>
      </c>
      <c r="AY584" s="250" t="s">
        <v>252</v>
      </c>
    </row>
    <row r="585" spans="1:51" s="15" customFormat="1" ht="12">
      <c r="A585" s="15"/>
      <c r="B585" s="251"/>
      <c r="C585" s="252"/>
      <c r="D585" s="231" t="s">
        <v>260</v>
      </c>
      <c r="E585" s="253" t="s">
        <v>19</v>
      </c>
      <c r="F585" s="254" t="s">
        <v>265</v>
      </c>
      <c r="G585" s="252"/>
      <c r="H585" s="255">
        <v>20.598</v>
      </c>
      <c r="I585" s="256"/>
      <c r="J585" s="252"/>
      <c r="K585" s="252"/>
      <c r="L585" s="257"/>
      <c r="M585" s="258"/>
      <c r="N585" s="259"/>
      <c r="O585" s="259"/>
      <c r="P585" s="259"/>
      <c r="Q585" s="259"/>
      <c r="R585" s="259"/>
      <c r="S585" s="259"/>
      <c r="T585" s="260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T585" s="261" t="s">
        <v>260</v>
      </c>
      <c r="AU585" s="261" t="s">
        <v>78</v>
      </c>
      <c r="AV585" s="15" t="s">
        <v>90</v>
      </c>
      <c r="AW585" s="15" t="s">
        <v>31</v>
      </c>
      <c r="AX585" s="15" t="s">
        <v>76</v>
      </c>
      <c r="AY585" s="261" t="s">
        <v>252</v>
      </c>
    </row>
    <row r="586" spans="1:65" s="2" customFormat="1" ht="24.15" customHeight="1">
      <c r="A586" s="40"/>
      <c r="B586" s="41"/>
      <c r="C586" s="216" t="s">
        <v>810</v>
      </c>
      <c r="D586" s="216" t="s">
        <v>254</v>
      </c>
      <c r="E586" s="217" t="s">
        <v>811</v>
      </c>
      <c r="F586" s="218" t="s">
        <v>812</v>
      </c>
      <c r="G586" s="219" t="s">
        <v>300</v>
      </c>
      <c r="H586" s="220">
        <v>20.598</v>
      </c>
      <c r="I586" s="221"/>
      <c r="J586" s="222">
        <f>ROUND(I586*H586,2)</f>
        <v>0</v>
      </c>
      <c r="K586" s="218" t="s">
        <v>258</v>
      </c>
      <c r="L586" s="46"/>
      <c r="M586" s="223" t="s">
        <v>19</v>
      </c>
      <c r="N586" s="224" t="s">
        <v>40</v>
      </c>
      <c r="O586" s="86"/>
      <c r="P586" s="225">
        <f>O586*H586</f>
        <v>0</v>
      </c>
      <c r="Q586" s="225">
        <v>0</v>
      </c>
      <c r="R586" s="225">
        <f>Q586*H586</f>
        <v>0</v>
      </c>
      <c r="S586" s="225">
        <v>0</v>
      </c>
      <c r="T586" s="226">
        <f>S586*H586</f>
        <v>0</v>
      </c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R586" s="227" t="s">
        <v>90</v>
      </c>
      <c r="AT586" s="227" t="s">
        <v>254</v>
      </c>
      <c r="AU586" s="227" t="s">
        <v>78</v>
      </c>
      <c r="AY586" s="19" t="s">
        <v>252</v>
      </c>
      <c r="BE586" s="228">
        <f>IF(N586="základní",J586,0)</f>
        <v>0</v>
      </c>
      <c r="BF586" s="228">
        <f>IF(N586="snížená",J586,0)</f>
        <v>0</v>
      </c>
      <c r="BG586" s="228">
        <f>IF(N586="zákl. přenesená",J586,0)</f>
        <v>0</v>
      </c>
      <c r="BH586" s="228">
        <f>IF(N586="sníž. přenesená",J586,0)</f>
        <v>0</v>
      </c>
      <c r="BI586" s="228">
        <f>IF(N586="nulová",J586,0)</f>
        <v>0</v>
      </c>
      <c r="BJ586" s="19" t="s">
        <v>76</v>
      </c>
      <c r="BK586" s="228">
        <f>ROUND(I586*H586,2)</f>
        <v>0</v>
      </c>
      <c r="BL586" s="19" t="s">
        <v>90</v>
      </c>
      <c r="BM586" s="227" t="s">
        <v>813</v>
      </c>
    </row>
    <row r="587" spans="1:63" s="12" customFormat="1" ht="22.8" customHeight="1">
      <c r="A587" s="12"/>
      <c r="B587" s="200"/>
      <c r="C587" s="201"/>
      <c r="D587" s="202" t="s">
        <v>68</v>
      </c>
      <c r="E587" s="214" t="s">
        <v>284</v>
      </c>
      <c r="F587" s="214" t="s">
        <v>814</v>
      </c>
      <c r="G587" s="201"/>
      <c r="H587" s="201"/>
      <c r="I587" s="204"/>
      <c r="J587" s="215">
        <f>BK587</f>
        <v>0</v>
      </c>
      <c r="K587" s="201"/>
      <c r="L587" s="206"/>
      <c r="M587" s="207"/>
      <c r="N587" s="208"/>
      <c r="O587" s="208"/>
      <c r="P587" s="209">
        <f>SUM(P588:P593)</f>
        <v>0</v>
      </c>
      <c r="Q587" s="208"/>
      <c r="R587" s="209">
        <f>SUM(R588:R593)</f>
        <v>15.66208976</v>
      </c>
      <c r="S587" s="208"/>
      <c r="T587" s="210">
        <f>SUM(T588:T593)</f>
        <v>0</v>
      </c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R587" s="211" t="s">
        <v>76</v>
      </c>
      <c r="AT587" s="212" t="s">
        <v>68</v>
      </c>
      <c r="AU587" s="212" t="s">
        <v>76</v>
      </c>
      <c r="AY587" s="211" t="s">
        <v>252</v>
      </c>
      <c r="BK587" s="213">
        <f>SUM(BK588:BK593)</f>
        <v>0</v>
      </c>
    </row>
    <row r="588" spans="1:65" s="2" customFormat="1" ht="24.15" customHeight="1">
      <c r="A588" s="40"/>
      <c r="B588" s="41"/>
      <c r="C588" s="216" t="s">
        <v>815</v>
      </c>
      <c r="D588" s="216" t="s">
        <v>254</v>
      </c>
      <c r="E588" s="217" t="s">
        <v>816</v>
      </c>
      <c r="F588" s="218" t="s">
        <v>817</v>
      </c>
      <c r="G588" s="219" t="s">
        <v>300</v>
      </c>
      <c r="H588" s="220">
        <v>22.912</v>
      </c>
      <c r="I588" s="221"/>
      <c r="J588" s="222">
        <f>ROUND(I588*H588,2)</f>
        <v>0</v>
      </c>
      <c r="K588" s="218" t="s">
        <v>258</v>
      </c>
      <c r="L588" s="46"/>
      <c r="M588" s="223" t="s">
        <v>19</v>
      </c>
      <c r="N588" s="224" t="s">
        <v>40</v>
      </c>
      <c r="O588" s="86"/>
      <c r="P588" s="225">
        <f>O588*H588</f>
        <v>0</v>
      </c>
      <c r="Q588" s="225">
        <v>0.00735</v>
      </c>
      <c r="R588" s="225">
        <f>Q588*H588</f>
        <v>0.16840319999999998</v>
      </c>
      <c r="S588" s="225">
        <v>0</v>
      </c>
      <c r="T588" s="226">
        <f>S588*H588</f>
        <v>0</v>
      </c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R588" s="227" t="s">
        <v>90</v>
      </c>
      <c r="AT588" s="227" t="s">
        <v>254</v>
      </c>
      <c r="AU588" s="227" t="s">
        <v>78</v>
      </c>
      <c r="AY588" s="19" t="s">
        <v>252</v>
      </c>
      <c r="BE588" s="228">
        <f>IF(N588="základní",J588,0)</f>
        <v>0</v>
      </c>
      <c r="BF588" s="228">
        <f>IF(N588="snížená",J588,0)</f>
        <v>0</v>
      </c>
      <c r="BG588" s="228">
        <f>IF(N588="zákl. přenesená",J588,0)</f>
        <v>0</v>
      </c>
      <c r="BH588" s="228">
        <f>IF(N588="sníž. přenesená",J588,0)</f>
        <v>0</v>
      </c>
      <c r="BI588" s="228">
        <f>IF(N588="nulová",J588,0)</f>
        <v>0</v>
      </c>
      <c r="BJ588" s="19" t="s">
        <v>76</v>
      </c>
      <c r="BK588" s="228">
        <f>ROUND(I588*H588,2)</f>
        <v>0</v>
      </c>
      <c r="BL588" s="19" t="s">
        <v>90</v>
      </c>
      <c r="BM588" s="227" t="s">
        <v>818</v>
      </c>
    </row>
    <row r="589" spans="1:51" s="14" customFormat="1" ht="12">
      <c r="A589" s="14"/>
      <c r="B589" s="240"/>
      <c r="C589" s="241"/>
      <c r="D589" s="231" t="s">
        <v>260</v>
      </c>
      <c r="E589" s="242" t="s">
        <v>19</v>
      </c>
      <c r="F589" s="243" t="s">
        <v>819</v>
      </c>
      <c r="G589" s="241"/>
      <c r="H589" s="244">
        <v>22.912</v>
      </c>
      <c r="I589" s="245"/>
      <c r="J589" s="241"/>
      <c r="K589" s="241"/>
      <c r="L589" s="246"/>
      <c r="M589" s="247"/>
      <c r="N589" s="248"/>
      <c r="O589" s="248"/>
      <c r="P589" s="248"/>
      <c r="Q589" s="248"/>
      <c r="R589" s="248"/>
      <c r="S589" s="248"/>
      <c r="T589" s="249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50" t="s">
        <v>260</v>
      </c>
      <c r="AU589" s="250" t="s">
        <v>78</v>
      </c>
      <c r="AV589" s="14" t="s">
        <v>78</v>
      </c>
      <c r="AW589" s="14" t="s">
        <v>31</v>
      </c>
      <c r="AX589" s="14" t="s">
        <v>76</v>
      </c>
      <c r="AY589" s="250" t="s">
        <v>252</v>
      </c>
    </row>
    <row r="590" spans="1:65" s="2" customFormat="1" ht="37.8" customHeight="1">
      <c r="A590" s="40"/>
      <c r="B590" s="41"/>
      <c r="C590" s="216" t="s">
        <v>820</v>
      </c>
      <c r="D590" s="216" t="s">
        <v>254</v>
      </c>
      <c r="E590" s="217" t="s">
        <v>821</v>
      </c>
      <c r="F590" s="218" t="s">
        <v>822</v>
      </c>
      <c r="G590" s="219" t="s">
        <v>300</v>
      </c>
      <c r="H590" s="220">
        <v>22.912</v>
      </c>
      <c r="I590" s="221"/>
      <c r="J590" s="222">
        <f>ROUND(I590*H590,2)</f>
        <v>0</v>
      </c>
      <c r="K590" s="218" t="s">
        <v>258</v>
      </c>
      <c r="L590" s="46"/>
      <c r="M590" s="223" t="s">
        <v>19</v>
      </c>
      <c r="N590" s="224" t="s">
        <v>40</v>
      </c>
      <c r="O590" s="86"/>
      <c r="P590" s="225">
        <f>O590*H590</f>
        <v>0</v>
      </c>
      <c r="Q590" s="225">
        <v>0.01838</v>
      </c>
      <c r="R590" s="225">
        <f>Q590*H590</f>
        <v>0.42112256</v>
      </c>
      <c r="S590" s="225">
        <v>0</v>
      </c>
      <c r="T590" s="226">
        <f>S590*H590</f>
        <v>0</v>
      </c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R590" s="227" t="s">
        <v>90</v>
      </c>
      <c r="AT590" s="227" t="s">
        <v>254</v>
      </c>
      <c r="AU590" s="227" t="s">
        <v>78</v>
      </c>
      <c r="AY590" s="19" t="s">
        <v>252</v>
      </c>
      <c r="BE590" s="228">
        <f>IF(N590="základní",J590,0)</f>
        <v>0</v>
      </c>
      <c r="BF590" s="228">
        <f>IF(N590="snížená",J590,0)</f>
        <v>0</v>
      </c>
      <c r="BG590" s="228">
        <f>IF(N590="zákl. přenesená",J590,0)</f>
        <v>0</v>
      </c>
      <c r="BH590" s="228">
        <f>IF(N590="sníž. přenesená",J590,0)</f>
        <v>0</v>
      </c>
      <c r="BI590" s="228">
        <f>IF(N590="nulová",J590,0)</f>
        <v>0</v>
      </c>
      <c r="BJ590" s="19" t="s">
        <v>76</v>
      </c>
      <c r="BK590" s="228">
        <f>ROUND(I590*H590,2)</f>
        <v>0</v>
      </c>
      <c r="BL590" s="19" t="s">
        <v>90</v>
      </c>
      <c r="BM590" s="227" t="s">
        <v>823</v>
      </c>
    </row>
    <row r="591" spans="1:51" s="14" customFormat="1" ht="12">
      <c r="A591" s="14"/>
      <c r="B591" s="240"/>
      <c r="C591" s="241"/>
      <c r="D591" s="231" t="s">
        <v>260</v>
      </c>
      <c r="E591" s="242" t="s">
        <v>19</v>
      </c>
      <c r="F591" s="243" t="s">
        <v>819</v>
      </c>
      <c r="G591" s="241"/>
      <c r="H591" s="244">
        <v>22.912</v>
      </c>
      <c r="I591" s="245"/>
      <c r="J591" s="241"/>
      <c r="K591" s="241"/>
      <c r="L591" s="246"/>
      <c r="M591" s="247"/>
      <c r="N591" s="248"/>
      <c r="O591" s="248"/>
      <c r="P591" s="248"/>
      <c r="Q591" s="248"/>
      <c r="R591" s="248"/>
      <c r="S591" s="248"/>
      <c r="T591" s="249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50" t="s">
        <v>260</v>
      </c>
      <c r="AU591" s="250" t="s">
        <v>78</v>
      </c>
      <c r="AV591" s="14" t="s">
        <v>78</v>
      </c>
      <c r="AW591" s="14" t="s">
        <v>31</v>
      </c>
      <c r="AX591" s="14" t="s">
        <v>76</v>
      </c>
      <c r="AY591" s="250" t="s">
        <v>252</v>
      </c>
    </row>
    <row r="592" spans="1:65" s="2" customFormat="1" ht="24.15" customHeight="1">
      <c r="A592" s="40"/>
      <c r="B592" s="41"/>
      <c r="C592" s="216" t="s">
        <v>824</v>
      </c>
      <c r="D592" s="216" t="s">
        <v>254</v>
      </c>
      <c r="E592" s="217" t="s">
        <v>825</v>
      </c>
      <c r="F592" s="218" t="s">
        <v>826</v>
      </c>
      <c r="G592" s="219" t="s">
        <v>300</v>
      </c>
      <c r="H592" s="220">
        <v>54.69</v>
      </c>
      <c r="I592" s="221"/>
      <c r="J592" s="222">
        <f>ROUND(I592*H592,2)</f>
        <v>0</v>
      </c>
      <c r="K592" s="218" t="s">
        <v>258</v>
      </c>
      <c r="L592" s="46"/>
      <c r="M592" s="223" t="s">
        <v>19</v>
      </c>
      <c r="N592" s="224" t="s">
        <v>40</v>
      </c>
      <c r="O592" s="86"/>
      <c r="P592" s="225">
        <f>O592*H592</f>
        <v>0</v>
      </c>
      <c r="Q592" s="225">
        <v>0.2756</v>
      </c>
      <c r="R592" s="225">
        <f>Q592*H592</f>
        <v>15.072564</v>
      </c>
      <c r="S592" s="225">
        <v>0</v>
      </c>
      <c r="T592" s="226">
        <f>S592*H592</f>
        <v>0</v>
      </c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R592" s="227" t="s">
        <v>90</v>
      </c>
      <c r="AT592" s="227" t="s">
        <v>254</v>
      </c>
      <c r="AU592" s="227" t="s">
        <v>78</v>
      </c>
      <c r="AY592" s="19" t="s">
        <v>252</v>
      </c>
      <c r="BE592" s="228">
        <f>IF(N592="základní",J592,0)</f>
        <v>0</v>
      </c>
      <c r="BF592" s="228">
        <f>IF(N592="snížená",J592,0)</f>
        <v>0</v>
      </c>
      <c r="BG592" s="228">
        <f>IF(N592="zákl. přenesená",J592,0)</f>
        <v>0</v>
      </c>
      <c r="BH592" s="228">
        <f>IF(N592="sníž. přenesená",J592,0)</f>
        <v>0</v>
      </c>
      <c r="BI592" s="228">
        <f>IF(N592="nulová",J592,0)</f>
        <v>0</v>
      </c>
      <c r="BJ592" s="19" t="s">
        <v>76</v>
      </c>
      <c r="BK592" s="228">
        <f>ROUND(I592*H592,2)</f>
        <v>0</v>
      </c>
      <c r="BL592" s="19" t="s">
        <v>90</v>
      </c>
      <c r="BM592" s="227" t="s">
        <v>827</v>
      </c>
    </row>
    <row r="593" spans="1:51" s="14" customFormat="1" ht="12">
      <c r="A593" s="14"/>
      <c r="B593" s="240"/>
      <c r="C593" s="241"/>
      <c r="D593" s="231" t="s">
        <v>260</v>
      </c>
      <c r="E593" s="242" t="s">
        <v>19</v>
      </c>
      <c r="F593" s="243" t="s">
        <v>828</v>
      </c>
      <c r="G593" s="241"/>
      <c r="H593" s="244">
        <v>54.69</v>
      </c>
      <c r="I593" s="245"/>
      <c r="J593" s="241"/>
      <c r="K593" s="241"/>
      <c r="L593" s="246"/>
      <c r="M593" s="247"/>
      <c r="N593" s="248"/>
      <c r="O593" s="248"/>
      <c r="P593" s="248"/>
      <c r="Q593" s="248"/>
      <c r="R593" s="248"/>
      <c r="S593" s="248"/>
      <c r="T593" s="249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50" t="s">
        <v>260</v>
      </c>
      <c r="AU593" s="250" t="s">
        <v>78</v>
      </c>
      <c r="AV593" s="14" t="s">
        <v>78</v>
      </c>
      <c r="AW593" s="14" t="s">
        <v>31</v>
      </c>
      <c r="AX593" s="14" t="s">
        <v>76</v>
      </c>
      <c r="AY593" s="250" t="s">
        <v>252</v>
      </c>
    </row>
    <row r="594" spans="1:63" s="12" customFormat="1" ht="22.8" customHeight="1">
      <c r="A594" s="12"/>
      <c r="B594" s="200"/>
      <c r="C594" s="201"/>
      <c r="D594" s="202" t="s">
        <v>68</v>
      </c>
      <c r="E594" s="214" t="s">
        <v>304</v>
      </c>
      <c r="F594" s="214" t="s">
        <v>829</v>
      </c>
      <c r="G594" s="201"/>
      <c r="H594" s="201"/>
      <c r="I594" s="204"/>
      <c r="J594" s="215">
        <f>BK594</f>
        <v>0</v>
      </c>
      <c r="K594" s="201"/>
      <c r="L594" s="206"/>
      <c r="M594" s="207"/>
      <c r="N594" s="208"/>
      <c r="O594" s="208"/>
      <c r="P594" s="209">
        <f>SUM(P595:P613)</f>
        <v>0</v>
      </c>
      <c r="Q594" s="208"/>
      <c r="R594" s="209">
        <f>SUM(R595:R613)</f>
        <v>1.05542</v>
      </c>
      <c r="S594" s="208"/>
      <c r="T594" s="210">
        <f>SUM(T595:T613)</f>
        <v>0</v>
      </c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R594" s="211" t="s">
        <v>76</v>
      </c>
      <c r="AT594" s="212" t="s">
        <v>68</v>
      </c>
      <c r="AU594" s="212" t="s">
        <v>76</v>
      </c>
      <c r="AY594" s="211" t="s">
        <v>252</v>
      </c>
      <c r="BK594" s="213">
        <f>SUM(BK595:BK613)</f>
        <v>0</v>
      </c>
    </row>
    <row r="595" spans="1:65" s="2" customFormat="1" ht="49.05" customHeight="1">
      <c r="A595" s="40"/>
      <c r="B595" s="41"/>
      <c r="C595" s="216" t="s">
        <v>830</v>
      </c>
      <c r="D595" s="216" t="s">
        <v>254</v>
      </c>
      <c r="E595" s="217" t="s">
        <v>831</v>
      </c>
      <c r="F595" s="218" t="s">
        <v>832</v>
      </c>
      <c r="G595" s="219" t="s">
        <v>300</v>
      </c>
      <c r="H595" s="220">
        <v>1183.126</v>
      </c>
      <c r="I595" s="221"/>
      <c r="J595" s="222">
        <f>ROUND(I595*H595,2)</f>
        <v>0</v>
      </c>
      <c r="K595" s="218" t="s">
        <v>258</v>
      </c>
      <c r="L595" s="46"/>
      <c r="M595" s="223" t="s">
        <v>19</v>
      </c>
      <c r="N595" s="224" t="s">
        <v>40</v>
      </c>
      <c r="O595" s="86"/>
      <c r="P595" s="225">
        <f>O595*H595</f>
        <v>0</v>
      </c>
      <c r="Q595" s="225">
        <v>0</v>
      </c>
      <c r="R595" s="225">
        <f>Q595*H595</f>
        <v>0</v>
      </c>
      <c r="S595" s="225">
        <v>0</v>
      </c>
      <c r="T595" s="226">
        <f>S595*H595</f>
        <v>0</v>
      </c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R595" s="227" t="s">
        <v>90</v>
      </c>
      <c r="AT595" s="227" t="s">
        <v>254</v>
      </c>
      <c r="AU595" s="227" t="s">
        <v>78</v>
      </c>
      <c r="AY595" s="19" t="s">
        <v>252</v>
      </c>
      <c r="BE595" s="228">
        <f>IF(N595="základní",J595,0)</f>
        <v>0</v>
      </c>
      <c r="BF595" s="228">
        <f>IF(N595="snížená",J595,0)</f>
        <v>0</v>
      </c>
      <c r="BG595" s="228">
        <f>IF(N595="zákl. přenesená",J595,0)</f>
        <v>0</v>
      </c>
      <c r="BH595" s="228">
        <f>IF(N595="sníž. přenesená",J595,0)</f>
        <v>0</v>
      </c>
      <c r="BI595" s="228">
        <f>IF(N595="nulová",J595,0)</f>
        <v>0</v>
      </c>
      <c r="BJ595" s="19" t="s">
        <v>76</v>
      </c>
      <c r="BK595" s="228">
        <f>ROUND(I595*H595,2)</f>
        <v>0</v>
      </c>
      <c r="BL595" s="19" t="s">
        <v>90</v>
      </c>
      <c r="BM595" s="227" t="s">
        <v>833</v>
      </c>
    </row>
    <row r="596" spans="1:51" s="14" customFormat="1" ht="12">
      <c r="A596" s="14"/>
      <c r="B596" s="240"/>
      <c r="C596" s="241"/>
      <c r="D596" s="231" t="s">
        <v>260</v>
      </c>
      <c r="E596" s="242" t="s">
        <v>19</v>
      </c>
      <c r="F596" s="243" t="s">
        <v>834</v>
      </c>
      <c r="G596" s="241"/>
      <c r="H596" s="244">
        <v>601.562</v>
      </c>
      <c r="I596" s="245"/>
      <c r="J596" s="241"/>
      <c r="K596" s="241"/>
      <c r="L596" s="246"/>
      <c r="M596" s="247"/>
      <c r="N596" s="248"/>
      <c r="O596" s="248"/>
      <c r="P596" s="248"/>
      <c r="Q596" s="248"/>
      <c r="R596" s="248"/>
      <c r="S596" s="248"/>
      <c r="T596" s="249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50" t="s">
        <v>260</v>
      </c>
      <c r="AU596" s="250" t="s">
        <v>78</v>
      </c>
      <c r="AV596" s="14" t="s">
        <v>78</v>
      </c>
      <c r="AW596" s="14" t="s">
        <v>31</v>
      </c>
      <c r="AX596" s="14" t="s">
        <v>69</v>
      </c>
      <c r="AY596" s="250" t="s">
        <v>252</v>
      </c>
    </row>
    <row r="597" spans="1:51" s="14" customFormat="1" ht="12">
      <c r="A597" s="14"/>
      <c r="B597" s="240"/>
      <c r="C597" s="241"/>
      <c r="D597" s="231" t="s">
        <v>260</v>
      </c>
      <c r="E597" s="242" t="s">
        <v>19</v>
      </c>
      <c r="F597" s="243" t="s">
        <v>835</v>
      </c>
      <c r="G597" s="241"/>
      <c r="H597" s="244">
        <v>221.58</v>
      </c>
      <c r="I597" s="245"/>
      <c r="J597" s="241"/>
      <c r="K597" s="241"/>
      <c r="L597" s="246"/>
      <c r="M597" s="247"/>
      <c r="N597" s="248"/>
      <c r="O597" s="248"/>
      <c r="P597" s="248"/>
      <c r="Q597" s="248"/>
      <c r="R597" s="248"/>
      <c r="S597" s="248"/>
      <c r="T597" s="249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50" t="s">
        <v>260</v>
      </c>
      <c r="AU597" s="250" t="s">
        <v>78</v>
      </c>
      <c r="AV597" s="14" t="s">
        <v>78</v>
      </c>
      <c r="AW597" s="14" t="s">
        <v>31</v>
      </c>
      <c r="AX597" s="14" t="s">
        <v>69</v>
      </c>
      <c r="AY597" s="250" t="s">
        <v>252</v>
      </c>
    </row>
    <row r="598" spans="1:51" s="14" customFormat="1" ht="12">
      <c r="A598" s="14"/>
      <c r="B598" s="240"/>
      <c r="C598" s="241"/>
      <c r="D598" s="231" t="s">
        <v>260</v>
      </c>
      <c r="E598" s="242" t="s">
        <v>19</v>
      </c>
      <c r="F598" s="243" t="s">
        <v>836</v>
      </c>
      <c r="G598" s="241"/>
      <c r="H598" s="244">
        <v>359.984</v>
      </c>
      <c r="I598" s="245"/>
      <c r="J598" s="241"/>
      <c r="K598" s="241"/>
      <c r="L598" s="246"/>
      <c r="M598" s="247"/>
      <c r="N598" s="248"/>
      <c r="O598" s="248"/>
      <c r="P598" s="248"/>
      <c r="Q598" s="248"/>
      <c r="R598" s="248"/>
      <c r="S598" s="248"/>
      <c r="T598" s="249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50" t="s">
        <v>260</v>
      </c>
      <c r="AU598" s="250" t="s">
        <v>78</v>
      </c>
      <c r="AV598" s="14" t="s">
        <v>78</v>
      </c>
      <c r="AW598" s="14" t="s">
        <v>31</v>
      </c>
      <c r="AX598" s="14" t="s">
        <v>69</v>
      </c>
      <c r="AY598" s="250" t="s">
        <v>252</v>
      </c>
    </row>
    <row r="599" spans="1:51" s="15" customFormat="1" ht="12">
      <c r="A599" s="15"/>
      <c r="B599" s="251"/>
      <c r="C599" s="252"/>
      <c r="D599" s="231" t="s">
        <v>260</v>
      </c>
      <c r="E599" s="253" t="s">
        <v>19</v>
      </c>
      <c r="F599" s="254" t="s">
        <v>265</v>
      </c>
      <c r="G599" s="252"/>
      <c r="H599" s="255">
        <v>1183.126</v>
      </c>
      <c r="I599" s="256"/>
      <c r="J599" s="252"/>
      <c r="K599" s="252"/>
      <c r="L599" s="257"/>
      <c r="M599" s="258"/>
      <c r="N599" s="259"/>
      <c r="O599" s="259"/>
      <c r="P599" s="259"/>
      <c r="Q599" s="259"/>
      <c r="R599" s="259"/>
      <c r="S599" s="259"/>
      <c r="T599" s="260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T599" s="261" t="s">
        <v>260</v>
      </c>
      <c r="AU599" s="261" t="s">
        <v>78</v>
      </c>
      <c r="AV599" s="15" t="s">
        <v>90</v>
      </c>
      <c r="AW599" s="15" t="s">
        <v>31</v>
      </c>
      <c r="AX599" s="15" t="s">
        <v>76</v>
      </c>
      <c r="AY599" s="261" t="s">
        <v>252</v>
      </c>
    </row>
    <row r="600" spans="1:65" s="2" customFormat="1" ht="49.05" customHeight="1">
      <c r="A600" s="40"/>
      <c r="B600" s="41"/>
      <c r="C600" s="216" t="s">
        <v>837</v>
      </c>
      <c r="D600" s="216" t="s">
        <v>254</v>
      </c>
      <c r="E600" s="217" t="s">
        <v>838</v>
      </c>
      <c r="F600" s="218" t="s">
        <v>839</v>
      </c>
      <c r="G600" s="219" t="s">
        <v>300</v>
      </c>
      <c r="H600" s="220">
        <v>35493.78</v>
      </c>
      <c r="I600" s="221"/>
      <c r="J600" s="222">
        <f>ROUND(I600*H600,2)</f>
        <v>0</v>
      </c>
      <c r="K600" s="218" t="s">
        <v>258</v>
      </c>
      <c r="L600" s="46"/>
      <c r="M600" s="223" t="s">
        <v>19</v>
      </c>
      <c r="N600" s="224" t="s">
        <v>40</v>
      </c>
      <c r="O600" s="86"/>
      <c r="P600" s="225">
        <f>O600*H600</f>
        <v>0</v>
      </c>
      <c r="Q600" s="225">
        <v>0</v>
      </c>
      <c r="R600" s="225">
        <f>Q600*H600</f>
        <v>0</v>
      </c>
      <c r="S600" s="225">
        <v>0</v>
      </c>
      <c r="T600" s="226">
        <f>S600*H600</f>
        <v>0</v>
      </c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R600" s="227" t="s">
        <v>90</v>
      </c>
      <c r="AT600" s="227" t="s">
        <v>254</v>
      </c>
      <c r="AU600" s="227" t="s">
        <v>78</v>
      </c>
      <c r="AY600" s="19" t="s">
        <v>252</v>
      </c>
      <c r="BE600" s="228">
        <f>IF(N600="základní",J600,0)</f>
        <v>0</v>
      </c>
      <c r="BF600" s="228">
        <f>IF(N600="snížená",J600,0)</f>
        <v>0</v>
      </c>
      <c r="BG600" s="228">
        <f>IF(N600="zákl. přenesená",J600,0)</f>
        <v>0</v>
      </c>
      <c r="BH600" s="228">
        <f>IF(N600="sníž. přenesená",J600,0)</f>
        <v>0</v>
      </c>
      <c r="BI600" s="228">
        <f>IF(N600="nulová",J600,0)</f>
        <v>0</v>
      </c>
      <c r="BJ600" s="19" t="s">
        <v>76</v>
      </c>
      <c r="BK600" s="228">
        <f>ROUND(I600*H600,2)</f>
        <v>0</v>
      </c>
      <c r="BL600" s="19" t="s">
        <v>90</v>
      </c>
      <c r="BM600" s="227" t="s">
        <v>840</v>
      </c>
    </row>
    <row r="601" spans="1:51" s="14" customFormat="1" ht="12">
      <c r="A601" s="14"/>
      <c r="B601" s="240"/>
      <c r="C601" s="241"/>
      <c r="D601" s="231" t="s">
        <v>260</v>
      </c>
      <c r="E601" s="242" t="s">
        <v>19</v>
      </c>
      <c r="F601" s="243" t="s">
        <v>841</v>
      </c>
      <c r="G601" s="241"/>
      <c r="H601" s="244">
        <v>35493.78</v>
      </c>
      <c r="I601" s="245"/>
      <c r="J601" s="241"/>
      <c r="K601" s="241"/>
      <c r="L601" s="246"/>
      <c r="M601" s="247"/>
      <c r="N601" s="248"/>
      <c r="O601" s="248"/>
      <c r="P601" s="248"/>
      <c r="Q601" s="248"/>
      <c r="R601" s="248"/>
      <c r="S601" s="248"/>
      <c r="T601" s="249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50" t="s">
        <v>260</v>
      </c>
      <c r="AU601" s="250" t="s">
        <v>78</v>
      </c>
      <c r="AV601" s="14" t="s">
        <v>78</v>
      </c>
      <c r="AW601" s="14" t="s">
        <v>31</v>
      </c>
      <c r="AX601" s="14" t="s">
        <v>76</v>
      </c>
      <c r="AY601" s="250" t="s">
        <v>252</v>
      </c>
    </row>
    <row r="602" spans="1:65" s="2" customFormat="1" ht="49.05" customHeight="1">
      <c r="A602" s="40"/>
      <c r="B602" s="41"/>
      <c r="C602" s="216" t="s">
        <v>842</v>
      </c>
      <c r="D602" s="216" t="s">
        <v>254</v>
      </c>
      <c r="E602" s="217" t="s">
        <v>843</v>
      </c>
      <c r="F602" s="218" t="s">
        <v>844</v>
      </c>
      <c r="G602" s="219" t="s">
        <v>300</v>
      </c>
      <c r="H602" s="220">
        <v>1183.126</v>
      </c>
      <c r="I602" s="221"/>
      <c r="J602" s="222">
        <f>ROUND(I602*H602,2)</f>
        <v>0</v>
      </c>
      <c r="K602" s="218" t="s">
        <v>258</v>
      </c>
      <c r="L602" s="46"/>
      <c r="M602" s="223" t="s">
        <v>19</v>
      </c>
      <c r="N602" s="224" t="s">
        <v>40</v>
      </c>
      <c r="O602" s="86"/>
      <c r="P602" s="225">
        <f>O602*H602</f>
        <v>0</v>
      </c>
      <c r="Q602" s="225">
        <v>0</v>
      </c>
      <c r="R602" s="225">
        <f>Q602*H602</f>
        <v>0</v>
      </c>
      <c r="S602" s="225">
        <v>0</v>
      </c>
      <c r="T602" s="226">
        <f>S602*H602</f>
        <v>0</v>
      </c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R602" s="227" t="s">
        <v>90</v>
      </c>
      <c r="AT602" s="227" t="s">
        <v>254</v>
      </c>
      <c r="AU602" s="227" t="s">
        <v>78</v>
      </c>
      <c r="AY602" s="19" t="s">
        <v>252</v>
      </c>
      <c r="BE602" s="228">
        <f>IF(N602="základní",J602,0)</f>
        <v>0</v>
      </c>
      <c r="BF602" s="228">
        <f>IF(N602="snížená",J602,0)</f>
        <v>0</v>
      </c>
      <c r="BG602" s="228">
        <f>IF(N602="zákl. přenesená",J602,0)</f>
        <v>0</v>
      </c>
      <c r="BH602" s="228">
        <f>IF(N602="sníž. přenesená",J602,0)</f>
        <v>0</v>
      </c>
      <c r="BI602" s="228">
        <f>IF(N602="nulová",J602,0)</f>
        <v>0</v>
      </c>
      <c r="BJ602" s="19" t="s">
        <v>76</v>
      </c>
      <c r="BK602" s="228">
        <f>ROUND(I602*H602,2)</f>
        <v>0</v>
      </c>
      <c r="BL602" s="19" t="s">
        <v>90</v>
      </c>
      <c r="BM602" s="227" t="s">
        <v>845</v>
      </c>
    </row>
    <row r="603" spans="1:65" s="2" customFormat="1" ht="24.15" customHeight="1">
      <c r="A603" s="40"/>
      <c r="B603" s="41"/>
      <c r="C603" s="216" t="s">
        <v>846</v>
      </c>
      <c r="D603" s="216" t="s">
        <v>254</v>
      </c>
      <c r="E603" s="217" t="s">
        <v>847</v>
      </c>
      <c r="F603" s="218" t="s">
        <v>848</v>
      </c>
      <c r="G603" s="219" t="s">
        <v>300</v>
      </c>
      <c r="H603" s="220">
        <v>1183.126</v>
      </c>
      <c r="I603" s="221"/>
      <c r="J603" s="222">
        <f>ROUND(I603*H603,2)</f>
        <v>0</v>
      </c>
      <c r="K603" s="218" t="s">
        <v>258</v>
      </c>
      <c r="L603" s="46"/>
      <c r="M603" s="223" t="s">
        <v>19</v>
      </c>
      <c r="N603" s="224" t="s">
        <v>40</v>
      </c>
      <c r="O603" s="86"/>
      <c r="P603" s="225">
        <f>O603*H603</f>
        <v>0</v>
      </c>
      <c r="Q603" s="225">
        <v>0</v>
      </c>
      <c r="R603" s="225">
        <f>Q603*H603</f>
        <v>0</v>
      </c>
      <c r="S603" s="225">
        <v>0</v>
      </c>
      <c r="T603" s="226">
        <f>S603*H603</f>
        <v>0</v>
      </c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R603" s="227" t="s">
        <v>90</v>
      </c>
      <c r="AT603" s="227" t="s">
        <v>254</v>
      </c>
      <c r="AU603" s="227" t="s">
        <v>78</v>
      </c>
      <c r="AY603" s="19" t="s">
        <v>252</v>
      </c>
      <c r="BE603" s="228">
        <f>IF(N603="základní",J603,0)</f>
        <v>0</v>
      </c>
      <c r="BF603" s="228">
        <f>IF(N603="snížená",J603,0)</f>
        <v>0</v>
      </c>
      <c r="BG603" s="228">
        <f>IF(N603="zákl. přenesená",J603,0)</f>
        <v>0</v>
      </c>
      <c r="BH603" s="228">
        <f>IF(N603="sníž. přenesená",J603,0)</f>
        <v>0</v>
      </c>
      <c r="BI603" s="228">
        <f>IF(N603="nulová",J603,0)</f>
        <v>0</v>
      </c>
      <c r="BJ603" s="19" t="s">
        <v>76</v>
      </c>
      <c r="BK603" s="228">
        <f>ROUND(I603*H603,2)</f>
        <v>0</v>
      </c>
      <c r="BL603" s="19" t="s">
        <v>90</v>
      </c>
      <c r="BM603" s="227" t="s">
        <v>849</v>
      </c>
    </row>
    <row r="604" spans="1:65" s="2" customFormat="1" ht="24.15" customHeight="1">
      <c r="A604" s="40"/>
      <c r="B604" s="41"/>
      <c r="C604" s="216" t="s">
        <v>850</v>
      </c>
      <c r="D604" s="216" t="s">
        <v>254</v>
      </c>
      <c r="E604" s="217" t="s">
        <v>851</v>
      </c>
      <c r="F604" s="218" t="s">
        <v>852</v>
      </c>
      <c r="G604" s="219" t="s">
        <v>300</v>
      </c>
      <c r="H604" s="220">
        <v>35493.78</v>
      </c>
      <c r="I604" s="221"/>
      <c r="J604" s="222">
        <f>ROUND(I604*H604,2)</f>
        <v>0</v>
      </c>
      <c r="K604" s="218" t="s">
        <v>258</v>
      </c>
      <c r="L604" s="46"/>
      <c r="M604" s="223" t="s">
        <v>19</v>
      </c>
      <c r="N604" s="224" t="s">
        <v>40</v>
      </c>
      <c r="O604" s="86"/>
      <c r="P604" s="225">
        <f>O604*H604</f>
        <v>0</v>
      </c>
      <c r="Q604" s="225">
        <v>0</v>
      </c>
      <c r="R604" s="225">
        <f>Q604*H604</f>
        <v>0</v>
      </c>
      <c r="S604" s="225">
        <v>0</v>
      </c>
      <c r="T604" s="226">
        <f>S604*H604</f>
        <v>0</v>
      </c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R604" s="227" t="s">
        <v>90</v>
      </c>
      <c r="AT604" s="227" t="s">
        <v>254</v>
      </c>
      <c r="AU604" s="227" t="s">
        <v>78</v>
      </c>
      <c r="AY604" s="19" t="s">
        <v>252</v>
      </c>
      <c r="BE604" s="228">
        <f>IF(N604="základní",J604,0)</f>
        <v>0</v>
      </c>
      <c r="BF604" s="228">
        <f>IF(N604="snížená",J604,0)</f>
        <v>0</v>
      </c>
      <c r="BG604" s="228">
        <f>IF(N604="zákl. přenesená",J604,0)</f>
        <v>0</v>
      </c>
      <c r="BH604" s="228">
        <f>IF(N604="sníž. přenesená",J604,0)</f>
        <v>0</v>
      </c>
      <c r="BI604" s="228">
        <f>IF(N604="nulová",J604,0)</f>
        <v>0</v>
      </c>
      <c r="BJ604" s="19" t="s">
        <v>76</v>
      </c>
      <c r="BK604" s="228">
        <f>ROUND(I604*H604,2)</f>
        <v>0</v>
      </c>
      <c r="BL604" s="19" t="s">
        <v>90</v>
      </c>
      <c r="BM604" s="227" t="s">
        <v>853</v>
      </c>
    </row>
    <row r="605" spans="1:51" s="14" customFormat="1" ht="12">
      <c r="A605" s="14"/>
      <c r="B605" s="240"/>
      <c r="C605" s="241"/>
      <c r="D605" s="231" t="s">
        <v>260</v>
      </c>
      <c r="E605" s="242" t="s">
        <v>19</v>
      </c>
      <c r="F605" s="243" t="s">
        <v>841</v>
      </c>
      <c r="G605" s="241"/>
      <c r="H605" s="244">
        <v>35493.78</v>
      </c>
      <c r="I605" s="245"/>
      <c r="J605" s="241"/>
      <c r="K605" s="241"/>
      <c r="L605" s="246"/>
      <c r="M605" s="247"/>
      <c r="N605" s="248"/>
      <c r="O605" s="248"/>
      <c r="P605" s="248"/>
      <c r="Q605" s="248"/>
      <c r="R605" s="248"/>
      <c r="S605" s="248"/>
      <c r="T605" s="249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50" t="s">
        <v>260</v>
      </c>
      <c r="AU605" s="250" t="s">
        <v>78</v>
      </c>
      <c r="AV605" s="14" t="s">
        <v>78</v>
      </c>
      <c r="AW605" s="14" t="s">
        <v>31</v>
      </c>
      <c r="AX605" s="14" t="s">
        <v>76</v>
      </c>
      <c r="AY605" s="250" t="s">
        <v>252</v>
      </c>
    </row>
    <row r="606" spans="1:65" s="2" customFormat="1" ht="24.15" customHeight="1">
      <c r="A606" s="40"/>
      <c r="B606" s="41"/>
      <c r="C606" s="216" t="s">
        <v>854</v>
      </c>
      <c r="D606" s="216" t="s">
        <v>254</v>
      </c>
      <c r="E606" s="217" t="s">
        <v>855</v>
      </c>
      <c r="F606" s="218" t="s">
        <v>856</v>
      </c>
      <c r="G606" s="219" t="s">
        <v>300</v>
      </c>
      <c r="H606" s="220">
        <v>1183.126</v>
      </c>
      <c r="I606" s="221"/>
      <c r="J606" s="222">
        <f>ROUND(I606*H606,2)</f>
        <v>0</v>
      </c>
      <c r="K606" s="218" t="s">
        <v>258</v>
      </c>
      <c r="L606" s="46"/>
      <c r="M606" s="223" t="s">
        <v>19</v>
      </c>
      <c r="N606" s="224" t="s">
        <v>40</v>
      </c>
      <c r="O606" s="86"/>
      <c r="P606" s="225">
        <f>O606*H606</f>
        <v>0</v>
      </c>
      <c r="Q606" s="225">
        <v>0</v>
      </c>
      <c r="R606" s="225">
        <f>Q606*H606</f>
        <v>0</v>
      </c>
      <c r="S606" s="225">
        <v>0</v>
      </c>
      <c r="T606" s="226">
        <f>S606*H606</f>
        <v>0</v>
      </c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R606" s="227" t="s">
        <v>90</v>
      </c>
      <c r="AT606" s="227" t="s">
        <v>254</v>
      </c>
      <c r="AU606" s="227" t="s">
        <v>78</v>
      </c>
      <c r="AY606" s="19" t="s">
        <v>252</v>
      </c>
      <c r="BE606" s="228">
        <f>IF(N606="základní",J606,0)</f>
        <v>0</v>
      </c>
      <c r="BF606" s="228">
        <f>IF(N606="snížená",J606,0)</f>
        <v>0</v>
      </c>
      <c r="BG606" s="228">
        <f>IF(N606="zákl. přenesená",J606,0)</f>
        <v>0</v>
      </c>
      <c r="BH606" s="228">
        <f>IF(N606="sníž. přenesená",J606,0)</f>
        <v>0</v>
      </c>
      <c r="BI606" s="228">
        <f>IF(N606="nulová",J606,0)</f>
        <v>0</v>
      </c>
      <c r="BJ606" s="19" t="s">
        <v>76</v>
      </c>
      <c r="BK606" s="228">
        <f>ROUND(I606*H606,2)</f>
        <v>0</v>
      </c>
      <c r="BL606" s="19" t="s">
        <v>90</v>
      </c>
      <c r="BM606" s="227" t="s">
        <v>857</v>
      </c>
    </row>
    <row r="607" spans="1:65" s="2" customFormat="1" ht="24.15" customHeight="1">
      <c r="A607" s="40"/>
      <c r="B607" s="41"/>
      <c r="C607" s="216" t="s">
        <v>858</v>
      </c>
      <c r="D607" s="216" t="s">
        <v>254</v>
      </c>
      <c r="E607" s="217" t="s">
        <v>859</v>
      </c>
      <c r="F607" s="218" t="s">
        <v>860</v>
      </c>
      <c r="G607" s="219" t="s">
        <v>346</v>
      </c>
      <c r="H607" s="220">
        <v>198</v>
      </c>
      <c r="I607" s="221"/>
      <c r="J607" s="222">
        <f>ROUND(I607*H607,2)</f>
        <v>0</v>
      </c>
      <c r="K607" s="218" t="s">
        <v>258</v>
      </c>
      <c r="L607" s="46"/>
      <c r="M607" s="223" t="s">
        <v>19</v>
      </c>
      <c r="N607" s="224" t="s">
        <v>40</v>
      </c>
      <c r="O607" s="86"/>
      <c r="P607" s="225">
        <f>O607*H607</f>
        <v>0</v>
      </c>
      <c r="Q607" s="225">
        <v>0.00137</v>
      </c>
      <c r="R607" s="225">
        <f>Q607*H607</f>
        <v>0.27126</v>
      </c>
      <c r="S607" s="225">
        <v>0</v>
      </c>
      <c r="T607" s="226">
        <f>S607*H607</f>
        <v>0</v>
      </c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R607" s="227" t="s">
        <v>90</v>
      </c>
      <c r="AT607" s="227" t="s">
        <v>254</v>
      </c>
      <c r="AU607" s="227" t="s">
        <v>78</v>
      </c>
      <c r="AY607" s="19" t="s">
        <v>252</v>
      </c>
      <c r="BE607" s="228">
        <f>IF(N607="základní",J607,0)</f>
        <v>0</v>
      </c>
      <c r="BF607" s="228">
        <f>IF(N607="snížená",J607,0)</f>
        <v>0</v>
      </c>
      <c r="BG607" s="228">
        <f>IF(N607="zákl. přenesená",J607,0)</f>
        <v>0</v>
      </c>
      <c r="BH607" s="228">
        <f>IF(N607="sníž. přenesená",J607,0)</f>
        <v>0</v>
      </c>
      <c r="BI607" s="228">
        <f>IF(N607="nulová",J607,0)</f>
        <v>0</v>
      </c>
      <c r="BJ607" s="19" t="s">
        <v>76</v>
      </c>
      <c r="BK607" s="228">
        <f>ROUND(I607*H607,2)</f>
        <v>0</v>
      </c>
      <c r="BL607" s="19" t="s">
        <v>90</v>
      </c>
      <c r="BM607" s="227" t="s">
        <v>861</v>
      </c>
    </row>
    <row r="608" spans="1:51" s="14" customFormat="1" ht="12">
      <c r="A608" s="14"/>
      <c r="B608" s="240"/>
      <c r="C608" s="241"/>
      <c r="D608" s="231" t="s">
        <v>260</v>
      </c>
      <c r="E608" s="242" t="s">
        <v>19</v>
      </c>
      <c r="F608" s="243" t="s">
        <v>862</v>
      </c>
      <c r="G608" s="241"/>
      <c r="H608" s="244">
        <v>198</v>
      </c>
      <c r="I608" s="245"/>
      <c r="J608" s="241"/>
      <c r="K608" s="241"/>
      <c r="L608" s="246"/>
      <c r="M608" s="247"/>
      <c r="N608" s="248"/>
      <c r="O608" s="248"/>
      <c r="P608" s="248"/>
      <c r="Q608" s="248"/>
      <c r="R608" s="248"/>
      <c r="S608" s="248"/>
      <c r="T608" s="249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50" t="s">
        <v>260</v>
      </c>
      <c r="AU608" s="250" t="s">
        <v>78</v>
      </c>
      <c r="AV608" s="14" t="s">
        <v>78</v>
      </c>
      <c r="AW608" s="14" t="s">
        <v>31</v>
      </c>
      <c r="AX608" s="14" t="s">
        <v>76</v>
      </c>
      <c r="AY608" s="250" t="s">
        <v>252</v>
      </c>
    </row>
    <row r="609" spans="1:65" s="2" customFormat="1" ht="62.7" customHeight="1">
      <c r="A609" s="40"/>
      <c r="B609" s="41"/>
      <c r="C609" s="216" t="s">
        <v>863</v>
      </c>
      <c r="D609" s="216" t="s">
        <v>254</v>
      </c>
      <c r="E609" s="217" t="s">
        <v>864</v>
      </c>
      <c r="F609" s="218" t="s">
        <v>865</v>
      </c>
      <c r="G609" s="219" t="s">
        <v>346</v>
      </c>
      <c r="H609" s="220">
        <v>338</v>
      </c>
      <c r="I609" s="221"/>
      <c r="J609" s="222">
        <f>ROUND(I609*H609,2)</f>
        <v>0</v>
      </c>
      <c r="K609" s="218" t="s">
        <v>258</v>
      </c>
      <c r="L609" s="46"/>
      <c r="M609" s="223" t="s">
        <v>19</v>
      </c>
      <c r="N609" s="224" t="s">
        <v>40</v>
      </c>
      <c r="O609" s="86"/>
      <c r="P609" s="225">
        <f>O609*H609</f>
        <v>0</v>
      </c>
      <c r="Q609" s="225">
        <v>0.00232</v>
      </c>
      <c r="R609" s="225">
        <f>Q609*H609</f>
        <v>0.78416</v>
      </c>
      <c r="S609" s="225">
        <v>0</v>
      </c>
      <c r="T609" s="226">
        <f>S609*H609</f>
        <v>0</v>
      </c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R609" s="227" t="s">
        <v>90</v>
      </c>
      <c r="AT609" s="227" t="s">
        <v>254</v>
      </c>
      <c r="AU609" s="227" t="s">
        <v>78</v>
      </c>
      <c r="AY609" s="19" t="s">
        <v>252</v>
      </c>
      <c r="BE609" s="228">
        <f>IF(N609="základní",J609,0)</f>
        <v>0</v>
      </c>
      <c r="BF609" s="228">
        <f>IF(N609="snížená",J609,0)</f>
        <v>0</v>
      </c>
      <c r="BG609" s="228">
        <f>IF(N609="zákl. přenesená",J609,0)</f>
        <v>0</v>
      </c>
      <c r="BH609" s="228">
        <f>IF(N609="sníž. přenesená",J609,0)</f>
        <v>0</v>
      </c>
      <c r="BI609" s="228">
        <f>IF(N609="nulová",J609,0)</f>
        <v>0</v>
      </c>
      <c r="BJ609" s="19" t="s">
        <v>76</v>
      </c>
      <c r="BK609" s="228">
        <f>ROUND(I609*H609,2)</f>
        <v>0</v>
      </c>
      <c r="BL609" s="19" t="s">
        <v>90</v>
      </c>
      <c r="BM609" s="227" t="s">
        <v>866</v>
      </c>
    </row>
    <row r="610" spans="1:51" s="14" customFormat="1" ht="12">
      <c r="A610" s="14"/>
      <c r="B610" s="240"/>
      <c r="C610" s="241"/>
      <c r="D610" s="231" t="s">
        <v>260</v>
      </c>
      <c r="E610" s="242" t="s">
        <v>19</v>
      </c>
      <c r="F610" s="243" t="s">
        <v>867</v>
      </c>
      <c r="G610" s="241"/>
      <c r="H610" s="244">
        <v>68</v>
      </c>
      <c r="I610" s="245"/>
      <c r="J610" s="241"/>
      <c r="K610" s="241"/>
      <c r="L610" s="246"/>
      <c r="M610" s="247"/>
      <c r="N610" s="248"/>
      <c r="O610" s="248"/>
      <c r="P610" s="248"/>
      <c r="Q610" s="248"/>
      <c r="R610" s="248"/>
      <c r="S610" s="248"/>
      <c r="T610" s="249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50" t="s">
        <v>260</v>
      </c>
      <c r="AU610" s="250" t="s">
        <v>78</v>
      </c>
      <c r="AV610" s="14" t="s">
        <v>78</v>
      </c>
      <c r="AW610" s="14" t="s">
        <v>31</v>
      </c>
      <c r="AX610" s="14" t="s">
        <v>69</v>
      </c>
      <c r="AY610" s="250" t="s">
        <v>252</v>
      </c>
    </row>
    <row r="611" spans="1:51" s="14" customFormat="1" ht="12">
      <c r="A611" s="14"/>
      <c r="B611" s="240"/>
      <c r="C611" s="241"/>
      <c r="D611" s="231" t="s">
        <v>260</v>
      </c>
      <c r="E611" s="242" t="s">
        <v>19</v>
      </c>
      <c r="F611" s="243" t="s">
        <v>868</v>
      </c>
      <c r="G611" s="241"/>
      <c r="H611" s="244">
        <v>270</v>
      </c>
      <c r="I611" s="245"/>
      <c r="J611" s="241"/>
      <c r="K611" s="241"/>
      <c r="L611" s="246"/>
      <c r="M611" s="247"/>
      <c r="N611" s="248"/>
      <c r="O611" s="248"/>
      <c r="P611" s="248"/>
      <c r="Q611" s="248"/>
      <c r="R611" s="248"/>
      <c r="S611" s="248"/>
      <c r="T611" s="249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50" t="s">
        <v>260</v>
      </c>
      <c r="AU611" s="250" t="s">
        <v>78</v>
      </c>
      <c r="AV611" s="14" t="s">
        <v>78</v>
      </c>
      <c r="AW611" s="14" t="s">
        <v>31</v>
      </c>
      <c r="AX611" s="14" t="s">
        <v>69</v>
      </c>
      <c r="AY611" s="250" t="s">
        <v>252</v>
      </c>
    </row>
    <row r="612" spans="1:51" s="15" customFormat="1" ht="12">
      <c r="A612" s="15"/>
      <c r="B612" s="251"/>
      <c r="C612" s="252"/>
      <c r="D612" s="231" t="s">
        <v>260</v>
      </c>
      <c r="E612" s="253" t="s">
        <v>19</v>
      </c>
      <c r="F612" s="254" t="s">
        <v>265</v>
      </c>
      <c r="G612" s="252"/>
      <c r="H612" s="255">
        <v>338</v>
      </c>
      <c r="I612" s="256"/>
      <c r="J612" s="252"/>
      <c r="K612" s="252"/>
      <c r="L612" s="257"/>
      <c r="M612" s="258"/>
      <c r="N612" s="259"/>
      <c r="O612" s="259"/>
      <c r="P612" s="259"/>
      <c r="Q612" s="259"/>
      <c r="R612" s="259"/>
      <c r="S612" s="259"/>
      <c r="T612" s="260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T612" s="261" t="s">
        <v>260</v>
      </c>
      <c r="AU612" s="261" t="s">
        <v>78</v>
      </c>
      <c r="AV612" s="15" t="s">
        <v>90</v>
      </c>
      <c r="AW612" s="15" t="s">
        <v>31</v>
      </c>
      <c r="AX612" s="15" t="s">
        <v>76</v>
      </c>
      <c r="AY612" s="261" t="s">
        <v>252</v>
      </c>
    </row>
    <row r="613" spans="1:65" s="2" customFormat="1" ht="24.15" customHeight="1">
      <c r="A613" s="40"/>
      <c r="B613" s="41"/>
      <c r="C613" s="216" t="s">
        <v>869</v>
      </c>
      <c r="D613" s="216" t="s">
        <v>254</v>
      </c>
      <c r="E613" s="217" t="s">
        <v>870</v>
      </c>
      <c r="F613" s="218" t="s">
        <v>871</v>
      </c>
      <c r="G613" s="219" t="s">
        <v>307</v>
      </c>
      <c r="H613" s="220">
        <v>11</v>
      </c>
      <c r="I613" s="221"/>
      <c r="J613" s="222">
        <f>ROUND(I613*H613,2)</f>
        <v>0</v>
      </c>
      <c r="K613" s="218" t="s">
        <v>19</v>
      </c>
      <c r="L613" s="46"/>
      <c r="M613" s="223" t="s">
        <v>19</v>
      </c>
      <c r="N613" s="224" t="s">
        <v>40</v>
      </c>
      <c r="O613" s="86"/>
      <c r="P613" s="225">
        <f>O613*H613</f>
        <v>0</v>
      </c>
      <c r="Q613" s="225">
        <v>0</v>
      </c>
      <c r="R613" s="225">
        <f>Q613*H613</f>
        <v>0</v>
      </c>
      <c r="S613" s="225">
        <v>0</v>
      </c>
      <c r="T613" s="226">
        <f>S613*H613</f>
        <v>0</v>
      </c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R613" s="227" t="s">
        <v>90</v>
      </c>
      <c r="AT613" s="227" t="s">
        <v>254</v>
      </c>
      <c r="AU613" s="227" t="s">
        <v>78</v>
      </c>
      <c r="AY613" s="19" t="s">
        <v>252</v>
      </c>
      <c r="BE613" s="228">
        <f>IF(N613="základní",J613,0)</f>
        <v>0</v>
      </c>
      <c r="BF613" s="228">
        <f>IF(N613="snížená",J613,0)</f>
        <v>0</v>
      </c>
      <c r="BG613" s="228">
        <f>IF(N613="zákl. přenesená",J613,0)</f>
        <v>0</v>
      </c>
      <c r="BH613" s="228">
        <f>IF(N613="sníž. přenesená",J613,0)</f>
        <v>0</v>
      </c>
      <c r="BI613" s="228">
        <f>IF(N613="nulová",J613,0)</f>
        <v>0</v>
      </c>
      <c r="BJ613" s="19" t="s">
        <v>76</v>
      </c>
      <c r="BK613" s="228">
        <f>ROUND(I613*H613,2)</f>
        <v>0</v>
      </c>
      <c r="BL613" s="19" t="s">
        <v>90</v>
      </c>
      <c r="BM613" s="227" t="s">
        <v>872</v>
      </c>
    </row>
    <row r="614" spans="1:63" s="12" customFormat="1" ht="22.8" customHeight="1">
      <c r="A614" s="12"/>
      <c r="B614" s="200"/>
      <c r="C614" s="201"/>
      <c r="D614" s="202" t="s">
        <v>68</v>
      </c>
      <c r="E614" s="214" t="s">
        <v>873</v>
      </c>
      <c r="F614" s="214" t="s">
        <v>874</v>
      </c>
      <c r="G614" s="201"/>
      <c r="H614" s="201"/>
      <c r="I614" s="204"/>
      <c r="J614" s="215">
        <f>BK614</f>
        <v>0</v>
      </c>
      <c r="K614" s="201"/>
      <c r="L614" s="206"/>
      <c r="M614" s="207"/>
      <c r="N614" s="208"/>
      <c r="O614" s="208"/>
      <c r="P614" s="209">
        <f>SUM(P615:P629)</f>
        <v>0</v>
      </c>
      <c r="Q614" s="208"/>
      <c r="R614" s="209">
        <f>SUM(R615:R629)</f>
        <v>0</v>
      </c>
      <c r="S614" s="208"/>
      <c r="T614" s="210">
        <f>SUM(T615:T629)</f>
        <v>0</v>
      </c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R614" s="211" t="s">
        <v>76</v>
      </c>
      <c r="AT614" s="212" t="s">
        <v>68</v>
      </c>
      <c r="AU614" s="212" t="s">
        <v>76</v>
      </c>
      <c r="AY614" s="211" t="s">
        <v>252</v>
      </c>
      <c r="BK614" s="213">
        <f>SUM(BK615:BK629)</f>
        <v>0</v>
      </c>
    </row>
    <row r="615" spans="1:65" s="2" customFormat="1" ht="37.8" customHeight="1">
      <c r="A615" s="40"/>
      <c r="B615" s="41"/>
      <c r="C615" s="216" t="s">
        <v>875</v>
      </c>
      <c r="D615" s="216" t="s">
        <v>254</v>
      </c>
      <c r="E615" s="217" t="s">
        <v>876</v>
      </c>
      <c r="F615" s="218" t="s">
        <v>877</v>
      </c>
      <c r="G615" s="219" t="s">
        <v>307</v>
      </c>
      <c r="H615" s="220">
        <v>1</v>
      </c>
      <c r="I615" s="221"/>
      <c r="J615" s="222">
        <f>ROUND(I615*H615,2)</f>
        <v>0</v>
      </c>
      <c r="K615" s="218" t="s">
        <v>19</v>
      </c>
      <c r="L615" s="46"/>
      <c r="M615" s="223" t="s">
        <v>19</v>
      </c>
      <c r="N615" s="224" t="s">
        <v>40</v>
      </c>
      <c r="O615" s="86"/>
      <c r="P615" s="225">
        <f>O615*H615</f>
        <v>0</v>
      </c>
      <c r="Q615" s="225">
        <v>0</v>
      </c>
      <c r="R615" s="225">
        <f>Q615*H615</f>
        <v>0</v>
      </c>
      <c r="S615" s="225">
        <v>0</v>
      </c>
      <c r="T615" s="226">
        <f>S615*H615</f>
        <v>0</v>
      </c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R615" s="227" t="s">
        <v>90</v>
      </c>
      <c r="AT615" s="227" t="s">
        <v>254</v>
      </c>
      <c r="AU615" s="227" t="s">
        <v>78</v>
      </c>
      <c r="AY615" s="19" t="s">
        <v>252</v>
      </c>
      <c r="BE615" s="228">
        <f>IF(N615="základní",J615,0)</f>
        <v>0</v>
      </c>
      <c r="BF615" s="228">
        <f>IF(N615="snížená",J615,0)</f>
        <v>0</v>
      </c>
      <c r="BG615" s="228">
        <f>IF(N615="zákl. přenesená",J615,0)</f>
        <v>0</v>
      </c>
      <c r="BH615" s="228">
        <f>IF(N615="sníž. přenesená",J615,0)</f>
        <v>0</v>
      </c>
      <c r="BI615" s="228">
        <f>IF(N615="nulová",J615,0)</f>
        <v>0</v>
      </c>
      <c r="BJ615" s="19" t="s">
        <v>76</v>
      </c>
      <c r="BK615" s="228">
        <f>ROUND(I615*H615,2)</f>
        <v>0</v>
      </c>
      <c r="BL615" s="19" t="s">
        <v>90</v>
      </c>
      <c r="BM615" s="227" t="s">
        <v>878</v>
      </c>
    </row>
    <row r="616" spans="1:65" s="2" customFormat="1" ht="37.8" customHeight="1">
      <c r="A616" s="40"/>
      <c r="B616" s="41"/>
      <c r="C616" s="216" t="s">
        <v>879</v>
      </c>
      <c r="D616" s="216" t="s">
        <v>254</v>
      </c>
      <c r="E616" s="217" t="s">
        <v>880</v>
      </c>
      <c r="F616" s="218" t="s">
        <v>881</v>
      </c>
      <c r="G616" s="219" t="s">
        <v>307</v>
      </c>
      <c r="H616" s="220">
        <v>1</v>
      </c>
      <c r="I616" s="221"/>
      <c r="J616" s="222">
        <f>ROUND(I616*H616,2)</f>
        <v>0</v>
      </c>
      <c r="K616" s="218" t="s">
        <v>19</v>
      </c>
      <c r="L616" s="46"/>
      <c r="M616" s="223" t="s">
        <v>19</v>
      </c>
      <c r="N616" s="224" t="s">
        <v>40</v>
      </c>
      <c r="O616" s="86"/>
      <c r="P616" s="225">
        <f>O616*H616</f>
        <v>0</v>
      </c>
      <c r="Q616" s="225">
        <v>0</v>
      </c>
      <c r="R616" s="225">
        <f>Q616*H616</f>
        <v>0</v>
      </c>
      <c r="S616" s="225">
        <v>0</v>
      </c>
      <c r="T616" s="226">
        <f>S616*H616</f>
        <v>0</v>
      </c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R616" s="227" t="s">
        <v>90</v>
      </c>
      <c r="AT616" s="227" t="s">
        <v>254</v>
      </c>
      <c r="AU616" s="227" t="s">
        <v>78</v>
      </c>
      <c r="AY616" s="19" t="s">
        <v>252</v>
      </c>
      <c r="BE616" s="228">
        <f>IF(N616="základní",J616,0)</f>
        <v>0</v>
      </c>
      <c r="BF616" s="228">
        <f>IF(N616="snížená",J616,0)</f>
        <v>0</v>
      </c>
      <c r="BG616" s="228">
        <f>IF(N616="zákl. přenesená",J616,0)</f>
        <v>0</v>
      </c>
      <c r="BH616" s="228">
        <f>IF(N616="sníž. přenesená",J616,0)</f>
        <v>0</v>
      </c>
      <c r="BI616" s="228">
        <f>IF(N616="nulová",J616,0)</f>
        <v>0</v>
      </c>
      <c r="BJ616" s="19" t="s">
        <v>76</v>
      </c>
      <c r="BK616" s="228">
        <f>ROUND(I616*H616,2)</f>
        <v>0</v>
      </c>
      <c r="BL616" s="19" t="s">
        <v>90</v>
      </c>
      <c r="BM616" s="227" t="s">
        <v>882</v>
      </c>
    </row>
    <row r="617" spans="1:65" s="2" customFormat="1" ht="14.4" customHeight="1">
      <c r="A617" s="40"/>
      <c r="B617" s="41"/>
      <c r="C617" s="216" t="s">
        <v>883</v>
      </c>
      <c r="D617" s="216" t="s">
        <v>254</v>
      </c>
      <c r="E617" s="217" t="s">
        <v>884</v>
      </c>
      <c r="F617" s="218" t="s">
        <v>885</v>
      </c>
      <c r="G617" s="219" t="s">
        <v>307</v>
      </c>
      <c r="H617" s="220">
        <v>1</v>
      </c>
      <c r="I617" s="221"/>
      <c r="J617" s="222">
        <f>ROUND(I617*H617,2)</f>
        <v>0</v>
      </c>
      <c r="K617" s="218" t="s">
        <v>19</v>
      </c>
      <c r="L617" s="46"/>
      <c r="M617" s="223" t="s">
        <v>19</v>
      </c>
      <c r="N617" s="224" t="s">
        <v>40</v>
      </c>
      <c r="O617" s="86"/>
      <c r="P617" s="225">
        <f>O617*H617</f>
        <v>0</v>
      </c>
      <c r="Q617" s="225">
        <v>0</v>
      </c>
      <c r="R617" s="225">
        <f>Q617*H617</f>
        <v>0</v>
      </c>
      <c r="S617" s="225">
        <v>0</v>
      </c>
      <c r="T617" s="226">
        <f>S617*H617</f>
        <v>0</v>
      </c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R617" s="227" t="s">
        <v>90</v>
      </c>
      <c r="AT617" s="227" t="s">
        <v>254</v>
      </c>
      <c r="AU617" s="227" t="s">
        <v>78</v>
      </c>
      <c r="AY617" s="19" t="s">
        <v>252</v>
      </c>
      <c r="BE617" s="228">
        <f>IF(N617="základní",J617,0)</f>
        <v>0</v>
      </c>
      <c r="BF617" s="228">
        <f>IF(N617="snížená",J617,0)</f>
        <v>0</v>
      </c>
      <c r="BG617" s="228">
        <f>IF(N617="zákl. přenesená",J617,0)</f>
        <v>0</v>
      </c>
      <c r="BH617" s="228">
        <f>IF(N617="sníž. přenesená",J617,0)</f>
        <v>0</v>
      </c>
      <c r="BI617" s="228">
        <f>IF(N617="nulová",J617,0)</f>
        <v>0</v>
      </c>
      <c r="BJ617" s="19" t="s">
        <v>76</v>
      </c>
      <c r="BK617" s="228">
        <f>ROUND(I617*H617,2)</f>
        <v>0</v>
      </c>
      <c r="BL617" s="19" t="s">
        <v>90</v>
      </c>
      <c r="BM617" s="227" t="s">
        <v>886</v>
      </c>
    </row>
    <row r="618" spans="1:65" s="2" customFormat="1" ht="24.15" customHeight="1">
      <c r="A618" s="40"/>
      <c r="B618" s="41"/>
      <c r="C618" s="216" t="s">
        <v>887</v>
      </c>
      <c r="D618" s="216" t="s">
        <v>254</v>
      </c>
      <c r="E618" s="217" t="s">
        <v>888</v>
      </c>
      <c r="F618" s="218" t="s">
        <v>889</v>
      </c>
      <c r="G618" s="219" t="s">
        <v>307</v>
      </c>
      <c r="H618" s="220">
        <v>1</v>
      </c>
      <c r="I618" s="221"/>
      <c r="J618" s="222">
        <f>ROUND(I618*H618,2)</f>
        <v>0</v>
      </c>
      <c r="K618" s="218" t="s">
        <v>19</v>
      </c>
      <c r="L618" s="46"/>
      <c r="M618" s="223" t="s">
        <v>19</v>
      </c>
      <c r="N618" s="224" t="s">
        <v>40</v>
      </c>
      <c r="O618" s="86"/>
      <c r="P618" s="225">
        <f>O618*H618</f>
        <v>0</v>
      </c>
      <c r="Q618" s="225">
        <v>0</v>
      </c>
      <c r="R618" s="225">
        <f>Q618*H618</f>
        <v>0</v>
      </c>
      <c r="S618" s="225">
        <v>0</v>
      </c>
      <c r="T618" s="226">
        <f>S618*H618</f>
        <v>0</v>
      </c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R618" s="227" t="s">
        <v>90</v>
      </c>
      <c r="AT618" s="227" t="s">
        <v>254</v>
      </c>
      <c r="AU618" s="227" t="s">
        <v>78</v>
      </c>
      <c r="AY618" s="19" t="s">
        <v>252</v>
      </c>
      <c r="BE618" s="228">
        <f>IF(N618="základní",J618,0)</f>
        <v>0</v>
      </c>
      <c r="BF618" s="228">
        <f>IF(N618="snížená",J618,0)</f>
        <v>0</v>
      </c>
      <c r="BG618" s="228">
        <f>IF(N618="zákl. přenesená",J618,0)</f>
        <v>0</v>
      </c>
      <c r="BH618" s="228">
        <f>IF(N618="sníž. přenesená",J618,0)</f>
        <v>0</v>
      </c>
      <c r="BI618" s="228">
        <f>IF(N618="nulová",J618,0)</f>
        <v>0</v>
      </c>
      <c r="BJ618" s="19" t="s">
        <v>76</v>
      </c>
      <c r="BK618" s="228">
        <f>ROUND(I618*H618,2)</f>
        <v>0</v>
      </c>
      <c r="BL618" s="19" t="s">
        <v>90</v>
      </c>
      <c r="BM618" s="227" t="s">
        <v>890</v>
      </c>
    </row>
    <row r="619" spans="1:65" s="2" customFormat="1" ht="24.15" customHeight="1">
      <c r="A619" s="40"/>
      <c r="B619" s="41"/>
      <c r="C619" s="216" t="s">
        <v>891</v>
      </c>
      <c r="D619" s="216" t="s">
        <v>254</v>
      </c>
      <c r="E619" s="217" t="s">
        <v>892</v>
      </c>
      <c r="F619" s="218" t="s">
        <v>893</v>
      </c>
      <c r="G619" s="219" t="s">
        <v>307</v>
      </c>
      <c r="H619" s="220">
        <v>12</v>
      </c>
      <c r="I619" s="221"/>
      <c r="J619" s="222">
        <f>ROUND(I619*H619,2)</f>
        <v>0</v>
      </c>
      <c r="K619" s="218" t="s">
        <v>19</v>
      </c>
      <c r="L619" s="46"/>
      <c r="M619" s="223" t="s">
        <v>19</v>
      </c>
      <c r="N619" s="224" t="s">
        <v>40</v>
      </c>
      <c r="O619" s="86"/>
      <c r="P619" s="225">
        <f>O619*H619</f>
        <v>0</v>
      </c>
      <c r="Q619" s="225">
        <v>0</v>
      </c>
      <c r="R619" s="225">
        <f>Q619*H619</f>
        <v>0</v>
      </c>
      <c r="S619" s="225">
        <v>0</v>
      </c>
      <c r="T619" s="226">
        <f>S619*H619</f>
        <v>0</v>
      </c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R619" s="227" t="s">
        <v>90</v>
      </c>
      <c r="AT619" s="227" t="s">
        <v>254</v>
      </c>
      <c r="AU619" s="227" t="s">
        <v>78</v>
      </c>
      <c r="AY619" s="19" t="s">
        <v>252</v>
      </c>
      <c r="BE619" s="228">
        <f>IF(N619="základní",J619,0)</f>
        <v>0</v>
      </c>
      <c r="BF619" s="228">
        <f>IF(N619="snížená",J619,0)</f>
        <v>0</v>
      </c>
      <c r="BG619" s="228">
        <f>IF(N619="zákl. přenesená",J619,0)</f>
        <v>0</v>
      </c>
      <c r="BH619" s="228">
        <f>IF(N619="sníž. přenesená",J619,0)</f>
        <v>0</v>
      </c>
      <c r="BI619" s="228">
        <f>IF(N619="nulová",J619,0)</f>
        <v>0</v>
      </c>
      <c r="BJ619" s="19" t="s">
        <v>76</v>
      </c>
      <c r="BK619" s="228">
        <f>ROUND(I619*H619,2)</f>
        <v>0</v>
      </c>
      <c r="BL619" s="19" t="s">
        <v>90</v>
      </c>
      <c r="BM619" s="227" t="s">
        <v>894</v>
      </c>
    </row>
    <row r="620" spans="1:65" s="2" customFormat="1" ht="14.4" customHeight="1">
      <c r="A620" s="40"/>
      <c r="B620" s="41"/>
      <c r="C620" s="216" t="s">
        <v>895</v>
      </c>
      <c r="D620" s="216" t="s">
        <v>254</v>
      </c>
      <c r="E620" s="217" t="s">
        <v>896</v>
      </c>
      <c r="F620" s="218" t="s">
        <v>897</v>
      </c>
      <c r="G620" s="219" t="s">
        <v>307</v>
      </c>
      <c r="H620" s="220">
        <v>12</v>
      </c>
      <c r="I620" s="221"/>
      <c r="J620" s="222">
        <f>ROUND(I620*H620,2)</f>
        <v>0</v>
      </c>
      <c r="K620" s="218" t="s">
        <v>19</v>
      </c>
      <c r="L620" s="46"/>
      <c r="M620" s="223" t="s">
        <v>19</v>
      </c>
      <c r="N620" s="224" t="s">
        <v>40</v>
      </c>
      <c r="O620" s="86"/>
      <c r="P620" s="225">
        <f>O620*H620</f>
        <v>0</v>
      </c>
      <c r="Q620" s="225">
        <v>0</v>
      </c>
      <c r="R620" s="225">
        <f>Q620*H620</f>
        <v>0</v>
      </c>
      <c r="S620" s="225">
        <v>0</v>
      </c>
      <c r="T620" s="226">
        <f>S620*H620</f>
        <v>0</v>
      </c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R620" s="227" t="s">
        <v>90</v>
      </c>
      <c r="AT620" s="227" t="s">
        <v>254</v>
      </c>
      <c r="AU620" s="227" t="s">
        <v>78</v>
      </c>
      <c r="AY620" s="19" t="s">
        <v>252</v>
      </c>
      <c r="BE620" s="228">
        <f>IF(N620="základní",J620,0)</f>
        <v>0</v>
      </c>
      <c r="BF620" s="228">
        <f>IF(N620="snížená",J620,0)</f>
        <v>0</v>
      </c>
      <c r="BG620" s="228">
        <f>IF(N620="zákl. přenesená",J620,0)</f>
        <v>0</v>
      </c>
      <c r="BH620" s="228">
        <f>IF(N620="sníž. přenesená",J620,0)</f>
        <v>0</v>
      </c>
      <c r="BI620" s="228">
        <f>IF(N620="nulová",J620,0)</f>
        <v>0</v>
      </c>
      <c r="BJ620" s="19" t="s">
        <v>76</v>
      </c>
      <c r="BK620" s="228">
        <f>ROUND(I620*H620,2)</f>
        <v>0</v>
      </c>
      <c r="BL620" s="19" t="s">
        <v>90</v>
      </c>
      <c r="BM620" s="227" t="s">
        <v>898</v>
      </c>
    </row>
    <row r="621" spans="1:65" s="2" customFormat="1" ht="24.15" customHeight="1">
      <c r="A621" s="40"/>
      <c r="B621" s="41"/>
      <c r="C621" s="216" t="s">
        <v>899</v>
      </c>
      <c r="D621" s="216" t="s">
        <v>254</v>
      </c>
      <c r="E621" s="217" t="s">
        <v>900</v>
      </c>
      <c r="F621" s="218" t="s">
        <v>901</v>
      </c>
      <c r="G621" s="219" t="s">
        <v>346</v>
      </c>
      <c r="H621" s="220">
        <v>36.95</v>
      </c>
      <c r="I621" s="221"/>
      <c r="J621" s="222">
        <f>ROUND(I621*H621,2)</f>
        <v>0</v>
      </c>
      <c r="K621" s="218" t="s">
        <v>19</v>
      </c>
      <c r="L621" s="46"/>
      <c r="M621" s="223" t="s">
        <v>19</v>
      </c>
      <c r="N621" s="224" t="s">
        <v>40</v>
      </c>
      <c r="O621" s="86"/>
      <c r="P621" s="225">
        <f>O621*H621</f>
        <v>0</v>
      </c>
      <c r="Q621" s="225">
        <v>0</v>
      </c>
      <c r="R621" s="225">
        <f>Q621*H621</f>
        <v>0</v>
      </c>
      <c r="S621" s="225">
        <v>0</v>
      </c>
      <c r="T621" s="226">
        <f>S621*H621</f>
        <v>0</v>
      </c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R621" s="227" t="s">
        <v>90</v>
      </c>
      <c r="AT621" s="227" t="s">
        <v>254</v>
      </c>
      <c r="AU621" s="227" t="s">
        <v>78</v>
      </c>
      <c r="AY621" s="19" t="s">
        <v>252</v>
      </c>
      <c r="BE621" s="228">
        <f>IF(N621="základní",J621,0)</f>
        <v>0</v>
      </c>
      <c r="BF621" s="228">
        <f>IF(N621="snížená",J621,0)</f>
        <v>0</v>
      </c>
      <c r="BG621" s="228">
        <f>IF(N621="zákl. přenesená",J621,0)</f>
        <v>0</v>
      </c>
      <c r="BH621" s="228">
        <f>IF(N621="sníž. přenesená",J621,0)</f>
        <v>0</v>
      </c>
      <c r="BI621" s="228">
        <f>IF(N621="nulová",J621,0)</f>
        <v>0</v>
      </c>
      <c r="BJ621" s="19" t="s">
        <v>76</v>
      </c>
      <c r="BK621" s="228">
        <f>ROUND(I621*H621,2)</f>
        <v>0</v>
      </c>
      <c r="BL621" s="19" t="s">
        <v>90</v>
      </c>
      <c r="BM621" s="227" t="s">
        <v>902</v>
      </c>
    </row>
    <row r="622" spans="1:65" s="2" customFormat="1" ht="14.4" customHeight="1">
      <c r="A622" s="40"/>
      <c r="B622" s="41"/>
      <c r="C622" s="216" t="s">
        <v>903</v>
      </c>
      <c r="D622" s="216" t="s">
        <v>254</v>
      </c>
      <c r="E622" s="217" t="s">
        <v>904</v>
      </c>
      <c r="F622" s="218" t="s">
        <v>905</v>
      </c>
      <c r="G622" s="219" t="s">
        <v>307</v>
      </c>
      <c r="H622" s="220">
        <v>1</v>
      </c>
      <c r="I622" s="221"/>
      <c r="J622" s="222">
        <f>ROUND(I622*H622,2)</f>
        <v>0</v>
      </c>
      <c r="K622" s="218" t="s">
        <v>19</v>
      </c>
      <c r="L622" s="46"/>
      <c r="M622" s="223" t="s">
        <v>19</v>
      </c>
      <c r="N622" s="224" t="s">
        <v>40</v>
      </c>
      <c r="O622" s="86"/>
      <c r="P622" s="225">
        <f>O622*H622</f>
        <v>0</v>
      </c>
      <c r="Q622" s="225">
        <v>0</v>
      </c>
      <c r="R622" s="225">
        <f>Q622*H622</f>
        <v>0</v>
      </c>
      <c r="S622" s="225">
        <v>0</v>
      </c>
      <c r="T622" s="226">
        <f>S622*H622</f>
        <v>0</v>
      </c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R622" s="227" t="s">
        <v>90</v>
      </c>
      <c r="AT622" s="227" t="s">
        <v>254</v>
      </c>
      <c r="AU622" s="227" t="s">
        <v>78</v>
      </c>
      <c r="AY622" s="19" t="s">
        <v>252</v>
      </c>
      <c r="BE622" s="228">
        <f>IF(N622="základní",J622,0)</f>
        <v>0</v>
      </c>
      <c r="BF622" s="228">
        <f>IF(N622="snížená",J622,0)</f>
        <v>0</v>
      </c>
      <c r="BG622" s="228">
        <f>IF(N622="zákl. přenesená",J622,0)</f>
        <v>0</v>
      </c>
      <c r="BH622" s="228">
        <f>IF(N622="sníž. přenesená",J622,0)</f>
        <v>0</v>
      </c>
      <c r="BI622" s="228">
        <f>IF(N622="nulová",J622,0)</f>
        <v>0</v>
      </c>
      <c r="BJ622" s="19" t="s">
        <v>76</v>
      </c>
      <c r="BK622" s="228">
        <f>ROUND(I622*H622,2)</f>
        <v>0</v>
      </c>
      <c r="BL622" s="19" t="s">
        <v>90</v>
      </c>
      <c r="BM622" s="227" t="s">
        <v>906</v>
      </c>
    </row>
    <row r="623" spans="1:65" s="2" customFormat="1" ht="24.15" customHeight="1">
      <c r="A623" s="40"/>
      <c r="B623" s="41"/>
      <c r="C623" s="216" t="s">
        <v>907</v>
      </c>
      <c r="D623" s="216" t="s">
        <v>254</v>
      </c>
      <c r="E623" s="217" t="s">
        <v>908</v>
      </c>
      <c r="F623" s="218" t="s">
        <v>909</v>
      </c>
      <c r="G623" s="219" t="s">
        <v>346</v>
      </c>
      <c r="H623" s="220">
        <v>322.55</v>
      </c>
      <c r="I623" s="221"/>
      <c r="J623" s="222">
        <f>ROUND(I623*H623,2)</f>
        <v>0</v>
      </c>
      <c r="K623" s="218" t="s">
        <v>19</v>
      </c>
      <c r="L623" s="46"/>
      <c r="M623" s="223" t="s">
        <v>19</v>
      </c>
      <c r="N623" s="224" t="s">
        <v>40</v>
      </c>
      <c r="O623" s="86"/>
      <c r="P623" s="225">
        <f>O623*H623</f>
        <v>0</v>
      </c>
      <c r="Q623" s="225">
        <v>0</v>
      </c>
      <c r="R623" s="225">
        <f>Q623*H623</f>
        <v>0</v>
      </c>
      <c r="S623" s="225">
        <v>0</v>
      </c>
      <c r="T623" s="226">
        <f>S623*H623</f>
        <v>0</v>
      </c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R623" s="227" t="s">
        <v>90</v>
      </c>
      <c r="AT623" s="227" t="s">
        <v>254</v>
      </c>
      <c r="AU623" s="227" t="s">
        <v>78</v>
      </c>
      <c r="AY623" s="19" t="s">
        <v>252</v>
      </c>
      <c r="BE623" s="228">
        <f>IF(N623="základní",J623,0)</f>
        <v>0</v>
      </c>
      <c r="BF623" s="228">
        <f>IF(N623="snížená",J623,0)</f>
        <v>0</v>
      </c>
      <c r="BG623" s="228">
        <f>IF(N623="zákl. přenesená",J623,0)</f>
        <v>0</v>
      </c>
      <c r="BH623" s="228">
        <f>IF(N623="sníž. přenesená",J623,0)</f>
        <v>0</v>
      </c>
      <c r="BI623" s="228">
        <f>IF(N623="nulová",J623,0)</f>
        <v>0</v>
      </c>
      <c r="BJ623" s="19" t="s">
        <v>76</v>
      </c>
      <c r="BK623" s="228">
        <f>ROUND(I623*H623,2)</f>
        <v>0</v>
      </c>
      <c r="BL623" s="19" t="s">
        <v>90</v>
      </c>
      <c r="BM623" s="227" t="s">
        <v>910</v>
      </c>
    </row>
    <row r="624" spans="1:65" s="2" customFormat="1" ht="24.15" customHeight="1">
      <c r="A624" s="40"/>
      <c r="B624" s="41"/>
      <c r="C624" s="216" t="s">
        <v>911</v>
      </c>
      <c r="D624" s="216" t="s">
        <v>254</v>
      </c>
      <c r="E624" s="217" t="s">
        <v>912</v>
      </c>
      <c r="F624" s="218" t="s">
        <v>913</v>
      </c>
      <c r="G624" s="219" t="s">
        <v>307</v>
      </c>
      <c r="H624" s="220">
        <v>1</v>
      </c>
      <c r="I624" s="221"/>
      <c r="J624" s="222">
        <f>ROUND(I624*H624,2)</f>
        <v>0</v>
      </c>
      <c r="K624" s="218" t="s">
        <v>19</v>
      </c>
      <c r="L624" s="46"/>
      <c r="M624" s="223" t="s">
        <v>19</v>
      </c>
      <c r="N624" s="224" t="s">
        <v>40</v>
      </c>
      <c r="O624" s="86"/>
      <c r="P624" s="225">
        <f>O624*H624</f>
        <v>0</v>
      </c>
      <c r="Q624" s="225">
        <v>0</v>
      </c>
      <c r="R624" s="225">
        <f>Q624*H624</f>
        <v>0</v>
      </c>
      <c r="S624" s="225">
        <v>0</v>
      </c>
      <c r="T624" s="226">
        <f>S624*H624</f>
        <v>0</v>
      </c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R624" s="227" t="s">
        <v>90</v>
      </c>
      <c r="AT624" s="227" t="s">
        <v>254</v>
      </c>
      <c r="AU624" s="227" t="s">
        <v>78</v>
      </c>
      <c r="AY624" s="19" t="s">
        <v>252</v>
      </c>
      <c r="BE624" s="228">
        <f>IF(N624="základní",J624,0)</f>
        <v>0</v>
      </c>
      <c r="BF624" s="228">
        <f>IF(N624="snížená",J624,0)</f>
        <v>0</v>
      </c>
      <c r="BG624" s="228">
        <f>IF(N624="zákl. přenesená",J624,0)</f>
        <v>0</v>
      </c>
      <c r="BH624" s="228">
        <f>IF(N624="sníž. přenesená",J624,0)</f>
        <v>0</v>
      </c>
      <c r="BI624" s="228">
        <f>IF(N624="nulová",J624,0)</f>
        <v>0</v>
      </c>
      <c r="BJ624" s="19" t="s">
        <v>76</v>
      </c>
      <c r="BK624" s="228">
        <f>ROUND(I624*H624,2)</f>
        <v>0</v>
      </c>
      <c r="BL624" s="19" t="s">
        <v>90</v>
      </c>
      <c r="BM624" s="227" t="s">
        <v>914</v>
      </c>
    </row>
    <row r="625" spans="1:65" s="2" customFormat="1" ht="24.15" customHeight="1">
      <c r="A625" s="40"/>
      <c r="B625" s="41"/>
      <c r="C625" s="216" t="s">
        <v>915</v>
      </c>
      <c r="D625" s="216" t="s">
        <v>254</v>
      </c>
      <c r="E625" s="217" t="s">
        <v>916</v>
      </c>
      <c r="F625" s="218" t="s">
        <v>917</v>
      </c>
      <c r="G625" s="219" t="s">
        <v>346</v>
      </c>
      <c r="H625" s="220">
        <v>89.4</v>
      </c>
      <c r="I625" s="221"/>
      <c r="J625" s="222">
        <f>ROUND(I625*H625,2)</f>
        <v>0</v>
      </c>
      <c r="K625" s="218" t="s">
        <v>19</v>
      </c>
      <c r="L625" s="46"/>
      <c r="M625" s="223" t="s">
        <v>19</v>
      </c>
      <c r="N625" s="224" t="s">
        <v>40</v>
      </c>
      <c r="O625" s="86"/>
      <c r="P625" s="225">
        <f>O625*H625</f>
        <v>0</v>
      </c>
      <c r="Q625" s="225">
        <v>0</v>
      </c>
      <c r="R625" s="225">
        <f>Q625*H625</f>
        <v>0</v>
      </c>
      <c r="S625" s="225">
        <v>0</v>
      </c>
      <c r="T625" s="226">
        <f>S625*H625</f>
        <v>0</v>
      </c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R625" s="227" t="s">
        <v>90</v>
      </c>
      <c r="AT625" s="227" t="s">
        <v>254</v>
      </c>
      <c r="AU625" s="227" t="s">
        <v>78</v>
      </c>
      <c r="AY625" s="19" t="s">
        <v>252</v>
      </c>
      <c r="BE625" s="228">
        <f>IF(N625="základní",J625,0)</f>
        <v>0</v>
      </c>
      <c r="BF625" s="228">
        <f>IF(N625="snížená",J625,0)</f>
        <v>0</v>
      </c>
      <c r="BG625" s="228">
        <f>IF(N625="zákl. přenesená",J625,0)</f>
        <v>0</v>
      </c>
      <c r="BH625" s="228">
        <f>IF(N625="sníž. přenesená",J625,0)</f>
        <v>0</v>
      </c>
      <c r="BI625" s="228">
        <f>IF(N625="nulová",J625,0)</f>
        <v>0</v>
      </c>
      <c r="BJ625" s="19" t="s">
        <v>76</v>
      </c>
      <c r="BK625" s="228">
        <f>ROUND(I625*H625,2)</f>
        <v>0</v>
      </c>
      <c r="BL625" s="19" t="s">
        <v>90</v>
      </c>
      <c r="BM625" s="227" t="s">
        <v>918</v>
      </c>
    </row>
    <row r="626" spans="1:65" s="2" customFormat="1" ht="24.15" customHeight="1">
      <c r="A626" s="40"/>
      <c r="B626" s="41"/>
      <c r="C626" s="216" t="s">
        <v>919</v>
      </c>
      <c r="D626" s="216" t="s">
        <v>254</v>
      </c>
      <c r="E626" s="217" t="s">
        <v>920</v>
      </c>
      <c r="F626" s="218" t="s">
        <v>921</v>
      </c>
      <c r="G626" s="219" t="s">
        <v>346</v>
      </c>
      <c r="H626" s="220">
        <v>5.4</v>
      </c>
      <c r="I626" s="221"/>
      <c r="J626" s="222">
        <f>ROUND(I626*H626,2)</f>
        <v>0</v>
      </c>
      <c r="K626" s="218" t="s">
        <v>19</v>
      </c>
      <c r="L626" s="46"/>
      <c r="M626" s="223" t="s">
        <v>19</v>
      </c>
      <c r="N626" s="224" t="s">
        <v>40</v>
      </c>
      <c r="O626" s="86"/>
      <c r="P626" s="225">
        <f>O626*H626</f>
        <v>0</v>
      </c>
      <c r="Q626" s="225">
        <v>0</v>
      </c>
      <c r="R626" s="225">
        <f>Q626*H626</f>
        <v>0</v>
      </c>
      <c r="S626" s="225">
        <v>0</v>
      </c>
      <c r="T626" s="226">
        <f>S626*H626</f>
        <v>0</v>
      </c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R626" s="227" t="s">
        <v>90</v>
      </c>
      <c r="AT626" s="227" t="s">
        <v>254</v>
      </c>
      <c r="AU626" s="227" t="s">
        <v>78</v>
      </c>
      <c r="AY626" s="19" t="s">
        <v>252</v>
      </c>
      <c r="BE626" s="228">
        <f>IF(N626="základní",J626,0)</f>
        <v>0</v>
      </c>
      <c r="BF626" s="228">
        <f>IF(N626="snížená",J626,0)</f>
        <v>0</v>
      </c>
      <c r="BG626" s="228">
        <f>IF(N626="zákl. přenesená",J626,0)</f>
        <v>0</v>
      </c>
      <c r="BH626" s="228">
        <f>IF(N626="sníž. přenesená",J626,0)</f>
        <v>0</v>
      </c>
      <c r="BI626" s="228">
        <f>IF(N626="nulová",J626,0)</f>
        <v>0</v>
      </c>
      <c r="BJ626" s="19" t="s">
        <v>76</v>
      </c>
      <c r="BK626" s="228">
        <f>ROUND(I626*H626,2)</f>
        <v>0</v>
      </c>
      <c r="BL626" s="19" t="s">
        <v>90</v>
      </c>
      <c r="BM626" s="227" t="s">
        <v>922</v>
      </c>
    </row>
    <row r="627" spans="1:65" s="2" customFormat="1" ht="24.15" customHeight="1">
      <c r="A627" s="40"/>
      <c r="B627" s="41"/>
      <c r="C627" s="216" t="s">
        <v>923</v>
      </c>
      <c r="D627" s="216" t="s">
        <v>254</v>
      </c>
      <c r="E627" s="217" t="s">
        <v>924</v>
      </c>
      <c r="F627" s="218" t="s">
        <v>925</v>
      </c>
      <c r="G627" s="219" t="s">
        <v>307</v>
      </c>
      <c r="H627" s="220">
        <v>8</v>
      </c>
      <c r="I627" s="221"/>
      <c r="J627" s="222">
        <f>ROUND(I627*H627,2)</f>
        <v>0</v>
      </c>
      <c r="K627" s="218" t="s">
        <v>19</v>
      </c>
      <c r="L627" s="46"/>
      <c r="M627" s="223" t="s">
        <v>19</v>
      </c>
      <c r="N627" s="224" t="s">
        <v>40</v>
      </c>
      <c r="O627" s="86"/>
      <c r="P627" s="225">
        <f>O627*H627</f>
        <v>0</v>
      </c>
      <c r="Q627" s="225">
        <v>0</v>
      </c>
      <c r="R627" s="225">
        <f>Q627*H627</f>
        <v>0</v>
      </c>
      <c r="S627" s="225">
        <v>0</v>
      </c>
      <c r="T627" s="226">
        <f>S627*H627</f>
        <v>0</v>
      </c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R627" s="227" t="s">
        <v>90</v>
      </c>
      <c r="AT627" s="227" t="s">
        <v>254</v>
      </c>
      <c r="AU627" s="227" t="s">
        <v>78</v>
      </c>
      <c r="AY627" s="19" t="s">
        <v>252</v>
      </c>
      <c r="BE627" s="228">
        <f>IF(N627="základní",J627,0)</f>
        <v>0</v>
      </c>
      <c r="BF627" s="228">
        <f>IF(N627="snížená",J627,0)</f>
        <v>0</v>
      </c>
      <c r="BG627" s="228">
        <f>IF(N627="zákl. přenesená",J627,0)</f>
        <v>0</v>
      </c>
      <c r="BH627" s="228">
        <f>IF(N627="sníž. přenesená",J627,0)</f>
        <v>0</v>
      </c>
      <c r="BI627" s="228">
        <f>IF(N627="nulová",J627,0)</f>
        <v>0</v>
      </c>
      <c r="BJ627" s="19" t="s">
        <v>76</v>
      </c>
      <c r="BK627" s="228">
        <f>ROUND(I627*H627,2)</f>
        <v>0</v>
      </c>
      <c r="BL627" s="19" t="s">
        <v>90</v>
      </c>
      <c r="BM627" s="227" t="s">
        <v>926</v>
      </c>
    </row>
    <row r="628" spans="1:65" s="2" customFormat="1" ht="24.15" customHeight="1">
      <c r="A628" s="40"/>
      <c r="B628" s="41"/>
      <c r="C628" s="216" t="s">
        <v>927</v>
      </c>
      <c r="D628" s="216" t="s">
        <v>254</v>
      </c>
      <c r="E628" s="217" t="s">
        <v>928</v>
      </c>
      <c r="F628" s="218" t="s">
        <v>929</v>
      </c>
      <c r="G628" s="219" t="s">
        <v>346</v>
      </c>
      <c r="H628" s="220">
        <v>77.3</v>
      </c>
      <c r="I628" s="221"/>
      <c r="J628" s="222">
        <f>ROUND(I628*H628,2)</f>
        <v>0</v>
      </c>
      <c r="K628" s="218" t="s">
        <v>19</v>
      </c>
      <c r="L628" s="46"/>
      <c r="M628" s="223" t="s">
        <v>19</v>
      </c>
      <c r="N628" s="224" t="s">
        <v>40</v>
      </c>
      <c r="O628" s="86"/>
      <c r="P628" s="225">
        <f>O628*H628</f>
        <v>0</v>
      </c>
      <c r="Q628" s="225">
        <v>0</v>
      </c>
      <c r="R628" s="225">
        <f>Q628*H628</f>
        <v>0</v>
      </c>
      <c r="S628" s="225">
        <v>0</v>
      </c>
      <c r="T628" s="226">
        <f>S628*H628</f>
        <v>0</v>
      </c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R628" s="227" t="s">
        <v>90</v>
      </c>
      <c r="AT628" s="227" t="s">
        <v>254</v>
      </c>
      <c r="AU628" s="227" t="s">
        <v>78</v>
      </c>
      <c r="AY628" s="19" t="s">
        <v>252</v>
      </c>
      <c r="BE628" s="228">
        <f>IF(N628="základní",J628,0)</f>
        <v>0</v>
      </c>
      <c r="BF628" s="228">
        <f>IF(N628="snížená",J628,0)</f>
        <v>0</v>
      </c>
      <c r="BG628" s="228">
        <f>IF(N628="zákl. přenesená",J628,0)</f>
        <v>0</v>
      </c>
      <c r="BH628" s="228">
        <f>IF(N628="sníž. přenesená",J628,0)</f>
        <v>0</v>
      </c>
      <c r="BI628" s="228">
        <f>IF(N628="nulová",J628,0)</f>
        <v>0</v>
      </c>
      <c r="BJ628" s="19" t="s">
        <v>76</v>
      </c>
      <c r="BK628" s="228">
        <f>ROUND(I628*H628,2)</f>
        <v>0</v>
      </c>
      <c r="BL628" s="19" t="s">
        <v>90</v>
      </c>
      <c r="BM628" s="227" t="s">
        <v>930</v>
      </c>
    </row>
    <row r="629" spans="1:65" s="2" customFormat="1" ht="24.15" customHeight="1">
      <c r="A629" s="40"/>
      <c r="B629" s="41"/>
      <c r="C629" s="216" t="s">
        <v>931</v>
      </c>
      <c r="D629" s="216" t="s">
        <v>254</v>
      </c>
      <c r="E629" s="217" t="s">
        <v>932</v>
      </c>
      <c r="F629" s="218" t="s">
        <v>933</v>
      </c>
      <c r="G629" s="219" t="s">
        <v>307</v>
      </c>
      <c r="H629" s="220">
        <v>1</v>
      </c>
      <c r="I629" s="221"/>
      <c r="J629" s="222">
        <f>ROUND(I629*H629,2)</f>
        <v>0</v>
      </c>
      <c r="K629" s="218" t="s">
        <v>19</v>
      </c>
      <c r="L629" s="46"/>
      <c r="M629" s="223" t="s">
        <v>19</v>
      </c>
      <c r="N629" s="224" t="s">
        <v>40</v>
      </c>
      <c r="O629" s="86"/>
      <c r="P629" s="225">
        <f>O629*H629</f>
        <v>0</v>
      </c>
      <c r="Q629" s="225">
        <v>0</v>
      </c>
      <c r="R629" s="225">
        <f>Q629*H629</f>
        <v>0</v>
      </c>
      <c r="S629" s="225">
        <v>0</v>
      </c>
      <c r="T629" s="226">
        <f>S629*H629</f>
        <v>0</v>
      </c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R629" s="227" t="s">
        <v>90</v>
      </c>
      <c r="AT629" s="227" t="s">
        <v>254</v>
      </c>
      <c r="AU629" s="227" t="s">
        <v>78</v>
      </c>
      <c r="AY629" s="19" t="s">
        <v>252</v>
      </c>
      <c r="BE629" s="228">
        <f>IF(N629="základní",J629,0)</f>
        <v>0</v>
      </c>
      <c r="BF629" s="228">
        <f>IF(N629="snížená",J629,0)</f>
        <v>0</v>
      </c>
      <c r="BG629" s="228">
        <f>IF(N629="zákl. přenesená",J629,0)</f>
        <v>0</v>
      </c>
      <c r="BH629" s="228">
        <f>IF(N629="sníž. přenesená",J629,0)</f>
        <v>0</v>
      </c>
      <c r="BI629" s="228">
        <f>IF(N629="nulová",J629,0)</f>
        <v>0</v>
      </c>
      <c r="BJ629" s="19" t="s">
        <v>76</v>
      </c>
      <c r="BK629" s="228">
        <f>ROUND(I629*H629,2)</f>
        <v>0</v>
      </c>
      <c r="BL629" s="19" t="s">
        <v>90</v>
      </c>
      <c r="BM629" s="227" t="s">
        <v>934</v>
      </c>
    </row>
    <row r="630" spans="1:63" s="12" customFormat="1" ht="22.8" customHeight="1">
      <c r="A630" s="12"/>
      <c r="B630" s="200"/>
      <c r="C630" s="201"/>
      <c r="D630" s="202" t="s">
        <v>68</v>
      </c>
      <c r="E630" s="214" t="s">
        <v>935</v>
      </c>
      <c r="F630" s="214" t="s">
        <v>936</v>
      </c>
      <c r="G630" s="201"/>
      <c r="H630" s="201"/>
      <c r="I630" s="204"/>
      <c r="J630" s="215">
        <f>BK630</f>
        <v>0</v>
      </c>
      <c r="K630" s="201"/>
      <c r="L630" s="206"/>
      <c r="M630" s="207"/>
      <c r="N630" s="208"/>
      <c r="O630" s="208"/>
      <c r="P630" s="209">
        <f>P631</f>
        <v>0</v>
      </c>
      <c r="Q630" s="208"/>
      <c r="R630" s="209">
        <f>R631</f>
        <v>0</v>
      </c>
      <c r="S630" s="208"/>
      <c r="T630" s="210">
        <f>T631</f>
        <v>0</v>
      </c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R630" s="211" t="s">
        <v>76</v>
      </c>
      <c r="AT630" s="212" t="s">
        <v>68</v>
      </c>
      <c r="AU630" s="212" t="s">
        <v>76</v>
      </c>
      <c r="AY630" s="211" t="s">
        <v>252</v>
      </c>
      <c r="BK630" s="213">
        <f>BK631</f>
        <v>0</v>
      </c>
    </row>
    <row r="631" spans="1:65" s="2" customFormat="1" ht="76.35" customHeight="1">
      <c r="A631" s="40"/>
      <c r="B631" s="41"/>
      <c r="C631" s="216" t="s">
        <v>937</v>
      </c>
      <c r="D631" s="216" t="s">
        <v>254</v>
      </c>
      <c r="E631" s="217" t="s">
        <v>938</v>
      </c>
      <c r="F631" s="218" t="s">
        <v>939</v>
      </c>
      <c r="G631" s="219" t="s">
        <v>277</v>
      </c>
      <c r="H631" s="220">
        <v>9220.025</v>
      </c>
      <c r="I631" s="221"/>
      <c r="J631" s="222">
        <f>ROUND(I631*H631,2)</f>
        <v>0</v>
      </c>
      <c r="K631" s="218" t="s">
        <v>258</v>
      </c>
      <c r="L631" s="46"/>
      <c r="M631" s="223" t="s">
        <v>19</v>
      </c>
      <c r="N631" s="224" t="s">
        <v>40</v>
      </c>
      <c r="O631" s="86"/>
      <c r="P631" s="225">
        <f>O631*H631</f>
        <v>0</v>
      </c>
      <c r="Q631" s="225">
        <v>0</v>
      </c>
      <c r="R631" s="225">
        <f>Q631*H631</f>
        <v>0</v>
      </c>
      <c r="S631" s="225">
        <v>0</v>
      </c>
      <c r="T631" s="226">
        <f>S631*H631</f>
        <v>0</v>
      </c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R631" s="227" t="s">
        <v>90</v>
      </c>
      <c r="AT631" s="227" t="s">
        <v>254</v>
      </c>
      <c r="AU631" s="227" t="s">
        <v>78</v>
      </c>
      <c r="AY631" s="19" t="s">
        <v>252</v>
      </c>
      <c r="BE631" s="228">
        <f>IF(N631="základní",J631,0)</f>
        <v>0</v>
      </c>
      <c r="BF631" s="228">
        <f>IF(N631="snížená",J631,0)</f>
        <v>0</v>
      </c>
      <c r="BG631" s="228">
        <f>IF(N631="zákl. přenesená",J631,0)</f>
        <v>0</v>
      </c>
      <c r="BH631" s="228">
        <f>IF(N631="sníž. přenesená",J631,0)</f>
        <v>0</v>
      </c>
      <c r="BI631" s="228">
        <f>IF(N631="nulová",J631,0)</f>
        <v>0</v>
      </c>
      <c r="BJ631" s="19" t="s">
        <v>76</v>
      </c>
      <c r="BK631" s="228">
        <f>ROUND(I631*H631,2)</f>
        <v>0</v>
      </c>
      <c r="BL631" s="19" t="s">
        <v>90</v>
      </c>
      <c r="BM631" s="227" t="s">
        <v>940</v>
      </c>
    </row>
    <row r="632" spans="1:63" s="12" customFormat="1" ht="25.9" customHeight="1">
      <c r="A632" s="12"/>
      <c r="B632" s="200"/>
      <c r="C632" s="201"/>
      <c r="D632" s="202" t="s">
        <v>68</v>
      </c>
      <c r="E632" s="203" t="s">
        <v>941</v>
      </c>
      <c r="F632" s="203" t="s">
        <v>942</v>
      </c>
      <c r="G632" s="201"/>
      <c r="H632" s="201"/>
      <c r="I632" s="204"/>
      <c r="J632" s="205">
        <f>BK632</f>
        <v>0</v>
      </c>
      <c r="K632" s="201"/>
      <c r="L632" s="206"/>
      <c r="M632" s="207"/>
      <c r="N632" s="208"/>
      <c r="O632" s="208"/>
      <c r="P632" s="209">
        <f>P633+P647+P759+P791+P798+P829+P841+P951</f>
        <v>0</v>
      </c>
      <c r="Q632" s="208"/>
      <c r="R632" s="209">
        <f>R633+R647+R759+R791+R798+R829+R841+R951</f>
        <v>177.43379550000003</v>
      </c>
      <c r="S632" s="208"/>
      <c r="T632" s="210">
        <f>T633+T647+T759+T791+T798+T829+T841+T951</f>
        <v>0</v>
      </c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R632" s="211" t="s">
        <v>78</v>
      </c>
      <c r="AT632" s="212" t="s">
        <v>68</v>
      </c>
      <c r="AU632" s="212" t="s">
        <v>69</v>
      </c>
      <c r="AY632" s="211" t="s">
        <v>252</v>
      </c>
      <c r="BK632" s="213">
        <f>BK633+BK647+BK759+BK791+BK798+BK829+BK841+BK951</f>
        <v>0</v>
      </c>
    </row>
    <row r="633" spans="1:63" s="12" customFormat="1" ht="22.8" customHeight="1">
      <c r="A633" s="12"/>
      <c r="B633" s="200"/>
      <c r="C633" s="201"/>
      <c r="D633" s="202" t="s">
        <v>68</v>
      </c>
      <c r="E633" s="214" t="s">
        <v>943</v>
      </c>
      <c r="F633" s="214" t="s">
        <v>944</v>
      </c>
      <c r="G633" s="201"/>
      <c r="H633" s="201"/>
      <c r="I633" s="204"/>
      <c r="J633" s="215">
        <f>BK633</f>
        <v>0</v>
      </c>
      <c r="K633" s="201"/>
      <c r="L633" s="206"/>
      <c r="M633" s="207"/>
      <c r="N633" s="208"/>
      <c r="O633" s="208"/>
      <c r="P633" s="209">
        <f>SUM(P634:P646)</f>
        <v>0</v>
      </c>
      <c r="Q633" s="208"/>
      <c r="R633" s="209">
        <f>SUM(R634:R646)</f>
        <v>2.355442</v>
      </c>
      <c r="S633" s="208"/>
      <c r="T633" s="210">
        <f>SUM(T634:T646)</f>
        <v>0</v>
      </c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R633" s="211" t="s">
        <v>78</v>
      </c>
      <c r="AT633" s="212" t="s">
        <v>68</v>
      </c>
      <c r="AU633" s="212" t="s">
        <v>76</v>
      </c>
      <c r="AY633" s="211" t="s">
        <v>252</v>
      </c>
      <c r="BK633" s="213">
        <f>SUM(BK634:BK646)</f>
        <v>0</v>
      </c>
    </row>
    <row r="634" spans="1:65" s="2" customFormat="1" ht="37.8" customHeight="1">
      <c r="A634" s="40"/>
      <c r="B634" s="41"/>
      <c r="C634" s="216" t="s">
        <v>945</v>
      </c>
      <c r="D634" s="216" t="s">
        <v>254</v>
      </c>
      <c r="E634" s="217" t="s">
        <v>946</v>
      </c>
      <c r="F634" s="218" t="s">
        <v>947</v>
      </c>
      <c r="G634" s="219" t="s">
        <v>300</v>
      </c>
      <c r="H634" s="220">
        <v>2048.21</v>
      </c>
      <c r="I634" s="221"/>
      <c r="J634" s="222">
        <f>ROUND(I634*H634,2)</f>
        <v>0</v>
      </c>
      <c r="K634" s="218" t="s">
        <v>258</v>
      </c>
      <c r="L634" s="46"/>
      <c r="M634" s="223" t="s">
        <v>19</v>
      </c>
      <c r="N634" s="224" t="s">
        <v>40</v>
      </c>
      <c r="O634" s="86"/>
      <c r="P634" s="225">
        <f>O634*H634</f>
        <v>0</v>
      </c>
      <c r="Q634" s="225">
        <v>0</v>
      </c>
      <c r="R634" s="225">
        <f>Q634*H634</f>
        <v>0</v>
      </c>
      <c r="S634" s="225">
        <v>0</v>
      </c>
      <c r="T634" s="226">
        <f>S634*H634</f>
        <v>0</v>
      </c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R634" s="227" t="s">
        <v>90</v>
      </c>
      <c r="AT634" s="227" t="s">
        <v>254</v>
      </c>
      <c r="AU634" s="227" t="s">
        <v>78</v>
      </c>
      <c r="AY634" s="19" t="s">
        <v>252</v>
      </c>
      <c r="BE634" s="228">
        <f>IF(N634="základní",J634,0)</f>
        <v>0</v>
      </c>
      <c r="BF634" s="228">
        <f>IF(N634="snížená",J634,0)</f>
        <v>0</v>
      </c>
      <c r="BG634" s="228">
        <f>IF(N634="zákl. přenesená",J634,0)</f>
        <v>0</v>
      </c>
      <c r="BH634" s="228">
        <f>IF(N634="sníž. přenesená",J634,0)</f>
        <v>0</v>
      </c>
      <c r="BI634" s="228">
        <f>IF(N634="nulová",J634,0)</f>
        <v>0</v>
      </c>
      <c r="BJ634" s="19" t="s">
        <v>76</v>
      </c>
      <c r="BK634" s="228">
        <f>ROUND(I634*H634,2)</f>
        <v>0</v>
      </c>
      <c r="BL634" s="19" t="s">
        <v>90</v>
      </c>
      <c r="BM634" s="227" t="s">
        <v>948</v>
      </c>
    </row>
    <row r="635" spans="1:51" s="14" customFormat="1" ht="12">
      <c r="A635" s="14"/>
      <c r="B635" s="240"/>
      <c r="C635" s="241"/>
      <c r="D635" s="231" t="s">
        <v>260</v>
      </c>
      <c r="E635" s="242" t="s">
        <v>19</v>
      </c>
      <c r="F635" s="243" t="s">
        <v>949</v>
      </c>
      <c r="G635" s="241"/>
      <c r="H635" s="244">
        <v>2048.21</v>
      </c>
      <c r="I635" s="245"/>
      <c r="J635" s="241"/>
      <c r="K635" s="241"/>
      <c r="L635" s="246"/>
      <c r="M635" s="247"/>
      <c r="N635" s="248"/>
      <c r="O635" s="248"/>
      <c r="P635" s="248"/>
      <c r="Q635" s="248"/>
      <c r="R635" s="248"/>
      <c r="S635" s="248"/>
      <c r="T635" s="249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50" t="s">
        <v>260</v>
      </c>
      <c r="AU635" s="250" t="s">
        <v>78</v>
      </c>
      <c r="AV635" s="14" t="s">
        <v>78</v>
      </c>
      <c r="AW635" s="14" t="s">
        <v>31</v>
      </c>
      <c r="AX635" s="14" t="s">
        <v>76</v>
      </c>
      <c r="AY635" s="250" t="s">
        <v>252</v>
      </c>
    </row>
    <row r="636" spans="1:65" s="2" customFormat="1" ht="14.4" customHeight="1">
      <c r="A636" s="40"/>
      <c r="B636" s="41"/>
      <c r="C636" s="262" t="s">
        <v>950</v>
      </c>
      <c r="D636" s="262" t="s">
        <v>285</v>
      </c>
      <c r="E636" s="263" t="s">
        <v>951</v>
      </c>
      <c r="F636" s="264" t="s">
        <v>952</v>
      </c>
      <c r="G636" s="265" t="s">
        <v>300</v>
      </c>
      <c r="H636" s="266">
        <v>2355.442</v>
      </c>
      <c r="I636" s="267"/>
      <c r="J636" s="268">
        <f>ROUND(I636*H636,2)</f>
        <v>0</v>
      </c>
      <c r="K636" s="264" t="s">
        <v>258</v>
      </c>
      <c r="L636" s="269"/>
      <c r="M636" s="270" t="s">
        <v>19</v>
      </c>
      <c r="N636" s="271" t="s">
        <v>40</v>
      </c>
      <c r="O636" s="86"/>
      <c r="P636" s="225">
        <f>O636*H636</f>
        <v>0</v>
      </c>
      <c r="Q636" s="225">
        <v>0.0004</v>
      </c>
      <c r="R636" s="225">
        <f>Q636*H636</f>
        <v>0.9421768</v>
      </c>
      <c r="S636" s="225">
        <v>0</v>
      </c>
      <c r="T636" s="226">
        <f>S636*H636</f>
        <v>0</v>
      </c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R636" s="227" t="s">
        <v>441</v>
      </c>
      <c r="AT636" s="227" t="s">
        <v>285</v>
      </c>
      <c r="AU636" s="227" t="s">
        <v>78</v>
      </c>
      <c r="AY636" s="19" t="s">
        <v>252</v>
      </c>
      <c r="BE636" s="228">
        <f>IF(N636="základní",J636,0)</f>
        <v>0</v>
      </c>
      <c r="BF636" s="228">
        <f>IF(N636="snížená",J636,0)</f>
        <v>0</v>
      </c>
      <c r="BG636" s="228">
        <f>IF(N636="zákl. přenesená",J636,0)</f>
        <v>0</v>
      </c>
      <c r="BH636" s="228">
        <f>IF(N636="sníž. přenesená",J636,0)</f>
        <v>0</v>
      </c>
      <c r="BI636" s="228">
        <f>IF(N636="nulová",J636,0)</f>
        <v>0</v>
      </c>
      <c r="BJ636" s="19" t="s">
        <v>76</v>
      </c>
      <c r="BK636" s="228">
        <f>ROUND(I636*H636,2)</f>
        <v>0</v>
      </c>
      <c r="BL636" s="19" t="s">
        <v>349</v>
      </c>
      <c r="BM636" s="227" t="s">
        <v>953</v>
      </c>
    </row>
    <row r="637" spans="1:51" s="14" customFormat="1" ht="12">
      <c r="A637" s="14"/>
      <c r="B637" s="240"/>
      <c r="C637" s="241"/>
      <c r="D637" s="231" t="s">
        <v>260</v>
      </c>
      <c r="E637" s="242" t="s">
        <v>19</v>
      </c>
      <c r="F637" s="243" t="s">
        <v>954</v>
      </c>
      <c r="G637" s="241"/>
      <c r="H637" s="244">
        <v>2355.442</v>
      </c>
      <c r="I637" s="245"/>
      <c r="J637" s="241"/>
      <c r="K637" s="241"/>
      <c r="L637" s="246"/>
      <c r="M637" s="247"/>
      <c r="N637" s="248"/>
      <c r="O637" s="248"/>
      <c r="P637" s="248"/>
      <c r="Q637" s="248"/>
      <c r="R637" s="248"/>
      <c r="S637" s="248"/>
      <c r="T637" s="249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50" t="s">
        <v>260</v>
      </c>
      <c r="AU637" s="250" t="s">
        <v>78</v>
      </c>
      <c r="AV637" s="14" t="s">
        <v>78</v>
      </c>
      <c r="AW637" s="14" t="s">
        <v>31</v>
      </c>
      <c r="AX637" s="14" t="s">
        <v>76</v>
      </c>
      <c r="AY637" s="250" t="s">
        <v>252</v>
      </c>
    </row>
    <row r="638" spans="1:65" s="2" customFormat="1" ht="37.8" customHeight="1">
      <c r="A638" s="40"/>
      <c r="B638" s="41"/>
      <c r="C638" s="216" t="s">
        <v>955</v>
      </c>
      <c r="D638" s="216" t="s">
        <v>254</v>
      </c>
      <c r="E638" s="217" t="s">
        <v>956</v>
      </c>
      <c r="F638" s="218" t="s">
        <v>957</v>
      </c>
      <c r="G638" s="219" t="s">
        <v>300</v>
      </c>
      <c r="H638" s="220">
        <v>2048.21</v>
      </c>
      <c r="I638" s="221"/>
      <c r="J638" s="222">
        <f>ROUND(I638*H638,2)</f>
        <v>0</v>
      </c>
      <c r="K638" s="218" t="s">
        <v>258</v>
      </c>
      <c r="L638" s="46"/>
      <c r="M638" s="223" t="s">
        <v>19</v>
      </c>
      <c r="N638" s="224" t="s">
        <v>40</v>
      </c>
      <c r="O638" s="86"/>
      <c r="P638" s="225">
        <f>O638*H638</f>
        <v>0</v>
      </c>
      <c r="Q638" s="225">
        <v>0</v>
      </c>
      <c r="R638" s="225">
        <f>Q638*H638</f>
        <v>0</v>
      </c>
      <c r="S638" s="225">
        <v>0</v>
      </c>
      <c r="T638" s="226">
        <f>S638*H638</f>
        <v>0</v>
      </c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R638" s="227" t="s">
        <v>349</v>
      </c>
      <c r="AT638" s="227" t="s">
        <v>254</v>
      </c>
      <c r="AU638" s="227" t="s">
        <v>78</v>
      </c>
      <c r="AY638" s="19" t="s">
        <v>252</v>
      </c>
      <c r="BE638" s="228">
        <f>IF(N638="základní",J638,0)</f>
        <v>0</v>
      </c>
      <c r="BF638" s="228">
        <f>IF(N638="snížená",J638,0)</f>
        <v>0</v>
      </c>
      <c r="BG638" s="228">
        <f>IF(N638="zákl. přenesená",J638,0)</f>
        <v>0</v>
      </c>
      <c r="BH638" s="228">
        <f>IF(N638="sníž. přenesená",J638,0)</f>
        <v>0</v>
      </c>
      <c r="BI638" s="228">
        <f>IF(N638="nulová",J638,0)</f>
        <v>0</v>
      </c>
      <c r="BJ638" s="19" t="s">
        <v>76</v>
      </c>
      <c r="BK638" s="228">
        <f>ROUND(I638*H638,2)</f>
        <v>0</v>
      </c>
      <c r="BL638" s="19" t="s">
        <v>349</v>
      </c>
      <c r="BM638" s="227" t="s">
        <v>958</v>
      </c>
    </row>
    <row r="639" spans="1:51" s="14" customFormat="1" ht="12">
      <c r="A639" s="14"/>
      <c r="B639" s="240"/>
      <c r="C639" s="241"/>
      <c r="D639" s="231" t="s">
        <v>260</v>
      </c>
      <c r="E639" s="242" t="s">
        <v>19</v>
      </c>
      <c r="F639" s="243" t="s">
        <v>949</v>
      </c>
      <c r="G639" s="241"/>
      <c r="H639" s="244">
        <v>2048.21</v>
      </c>
      <c r="I639" s="245"/>
      <c r="J639" s="241"/>
      <c r="K639" s="241"/>
      <c r="L639" s="246"/>
      <c r="M639" s="247"/>
      <c r="N639" s="248"/>
      <c r="O639" s="248"/>
      <c r="P639" s="248"/>
      <c r="Q639" s="248"/>
      <c r="R639" s="248"/>
      <c r="S639" s="248"/>
      <c r="T639" s="249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50" t="s">
        <v>260</v>
      </c>
      <c r="AU639" s="250" t="s">
        <v>78</v>
      </c>
      <c r="AV639" s="14" t="s">
        <v>78</v>
      </c>
      <c r="AW639" s="14" t="s">
        <v>31</v>
      </c>
      <c r="AX639" s="14" t="s">
        <v>76</v>
      </c>
      <c r="AY639" s="250" t="s">
        <v>252</v>
      </c>
    </row>
    <row r="640" spans="1:65" s="2" customFormat="1" ht="24.15" customHeight="1">
      <c r="A640" s="40"/>
      <c r="B640" s="41"/>
      <c r="C640" s="262" t="s">
        <v>959</v>
      </c>
      <c r="D640" s="262" t="s">
        <v>285</v>
      </c>
      <c r="E640" s="263" t="s">
        <v>960</v>
      </c>
      <c r="F640" s="264" t="s">
        <v>961</v>
      </c>
      <c r="G640" s="265" t="s">
        <v>300</v>
      </c>
      <c r="H640" s="266">
        <v>2355.442</v>
      </c>
      <c r="I640" s="267"/>
      <c r="J640" s="268">
        <f>ROUND(I640*H640,2)</f>
        <v>0</v>
      </c>
      <c r="K640" s="264" t="s">
        <v>258</v>
      </c>
      <c r="L640" s="269"/>
      <c r="M640" s="270" t="s">
        <v>19</v>
      </c>
      <c r="N640" s="271" t="s">
        <v>40</v>
      </c>
      <c r="O640" s="86"/>
      <c r="P640" s="225">
        <f>O640*H640</f>
        <v>0</v>
      </c>
      <c r="Q640" s="225">
        <v>0.0003</v>
      </c>
      <c r="R640" s="225">
        <f>Q640*H640</f>
        <v>0.7066325999999999</v>
      </c>
      <c r="S640" s="225">
        <v>0</v>
      </c>
      <c r="T640" s="226">
        <f>S640*H640</f>
        <v>0</v>
      </c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R640" s="227" t="s">
        <v>441</v>
      </c>
      <c r="AT640" s="227" t="s">
        <v>285</v>
      </c>
      <c r="AU640" s="227" t="s">
        <v>78</v>
      </c>
      <c r="AY640" s="19" t="s">
        <v>252</v>
      </c>
      <c r="BE640" s="228">
        <f>IF(N640="základní",J640,0)</f>
        <v>0</v>
      </c>
      <c r="BF640" s="228">
        <f>IF(N640="snížená",J640,0)</f>
        <v>0</v>
      </c>
      <c r="BG640" s="228">
        <f>IF(N640="zákl. přenesená",J640,0)</f>
        <v>0</v>
      </c>
      <c r="BH640" s="228">
        <f>IF(N640="sníž. přenesená",J640,0)</f>
        <v>0</v>
      </c>
      <c r="BI640" s="228">
        <f>IF(N640="nulová",J640,0)</f>
        <v>0</v>
      </c>
      <c r="BJ640" s="19" t="s">
        <v>76</v>
      </c>
      <c r="BK640" s="228">
        <f>ROUND(I640*H640,2)</f>
        <v>0</v>
      </c>
      <c r="BL640" s="19" t="s">
        <v>349</v>
      </c>
      <c r="BM640" s="227" t="s">
        <v>962</v>
      </c>
    </row>
    <row r="641" spans="1:51" s="14" customFormat="1" ht="12">
      <c r="A641" s="14"/>
      <c r="B641" s="240"/>
      <c r="C641" s="241"/>
      <c r="D641" s="231" t="s">
        <v>260</v>
      </c>
      <c r="E641" s="242" t="s">
        <v>19</v>
      </c>
      <c r="F641" s="243" t="s">
        <v>963</v>
      </c>
      <c r="G641" s="241"/>
      <c r="H641" s="244">
        <v>2355.442</v>
      </c>
      <c r="I641" s="245"/>
      <c r="J641" s="241"/>
      <c r="K641" s="241"/>
      <c r="L641" s="246"/>
      <c r="M641" s="247"/>
      <c r="N641" s="248"/>
      <c r="O641" s="248"/>
      <c r="P641" s="248"/>
      <c r="Q641" s="248"/>
      <c r="R641" s="248"/>
      <c r="S641" s="248"/>
      <c r="T641" s="249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50" t="s">
        <v>260</v>
      </c>
      <c r="AU641" s="250" t="s">
        <v>78</v>
      </c>
      <c r="AV641" s="14" t="s">
        <v>78</v>
      </c>
      <c r="AW641" s="14" t="s">
        <v>31</v>
      </c>
      <c r="AX641" s="14" t="s">
        <v>76</v>
      </c>
      <c r="AY641" s="250" t="s">
        <v>252</v>
      </c>
    </row>
    <row r="642" spans="1:65" s="2" customFormat="1" ht="37.8" customHeight="1">
      <c r="A642" s="40"/>
      <c r="B642" s="41"/>
      <c r="C642" s="216" t="s">
        <v>964</v>
      </c>
      <c r="D642" s="216" t="s">
        <v>254</v>
      </c>
      <c r="E642" s="217" t="s">
        <v>965</v>
      </c>
      <c r="F642" s="218" t="s">
        <v>966</v>
      </c>
      <c r="G642" s="219" t="s">
        <v>300</v>
      </c>
      <c r="H642" s="220">
        <v>2048.21</v>
      </c>
      <c r="I642" s="221"/>
      <c r="J642" s="222">
        <f>ROUND(I642*H642,2)</f>
        <v>0</v>
      </c>
      <c r="K642" s="218" t="s">
        <v>258</v>
      </c>
      <c r="L642" s="46"/>
      <c r="M642" s="223" t="s">
        <v>19</v>
      </c>
      <c r="N642" s="224" t="s">
        <v>40</v>
      </c>
      <c r="O642" s="86"/>
      <c r="P642" s="225">
        <f>O642*H642</f>
        <v>0</v>
      </c>
      <c r="Q642" s="225">
        <v>0</v>
      </c>
      <c r="R642" s="225">
        <f>Q642*H642</f>
        <v>0</v>
      </c>
      <c r="S642" s="225">
        <v>0</v>
      </c>
      <c r="T642" s="226">
        <f>S642*H642</f>
        <v>0</v>
      </c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R642" s="227" t="s">
        <v>349</v>
      </c>
      <c r="AT642" s="227" t="s">
        <v>254</v>
      </c>
      <c r="AU642" s="227" t="s">
        <v>78</v>
      </c>
      <c r="AY642" s="19" t="s">
        <v>252</v>
      </c>
      <c r="BE642" s="228">
        <f>IF(N642="základní",J642,0)</f>
        <v>0</v>
      </c>
      <c r="BF642" s="228">
        <f>IF(N642="snížená",J642,0)</f>
        <v>0</v>
      </c>
      <c r="BG642" s="228">
        <f>IF(N642="zákl. přenesená",J642,0)</f>
        <v>0</v>
      </c>
      <c r="BH642" s="228">
        <f>IF(N642="sníž. přenesená",J642,0)</f>
        <v>0</v>
      </c>
      <c r="BI642" s="228">
        <f>IF(N642="nulová",J642,0)</f>
        <v>0</v>
      </c>
      <c r="BJ642" s="19" t="s">
        <v>76</v>
      </c>
      <c r="BK642" s="228">
        <f>ROUND(I642*H642,2)</f>
        <v>0</v>
      </c>
      <c r="BL642" s="19" t="s">
        <v>349</v>
      </c>
      <c r="BM642" s="227" t="s">
        <v>967</v>
      </c>
    </row>
    <row r="643" spans="1:51" s="14" customFormat="1" ht="12">
      <c r="A643" s="14"/>
      <c r="B643" s="240"/>
      <c r="C643" s="241"/>
      <c r="D643" s="231" t="s">
        <v>260</v>
      </c>
      <c r="E643" s="242" t="s">
        <v>19</v>
      </c>
      <c r="F643" s="243" t="s">
        <v>949</v>
      </c>
      <c r="G643" s="241"/>
      <c r="H643" s="244">
        <v>2048.21</v>
      </c>
      <c r="I643" s="245"/>
      <c r="J643" s="241"/>
      <c r="K643" s="241"/>
      <c r="L643" s="246"/>
      <c r="M643" s="247"/>
      <c r="N643" s="248"/>
      <c r="O643" s="248"/>
      <c r="P643" s="248"/>
      <c r="Q643" s="248"/>
      <c r="R643" s="248"/>
      <c r="S643" s="248"/>
      <c r="T643" s="249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50" t="s">
        <v>260</v>
      </c>
      <c r="AU643" s="250" t="s">
        <v>78</v>
      </c>
      <c r="AV643" s="14" t="s">
        <v>78</v>
      </c>
      <c r="AW643" s="14" t="s">
        <v>31</v>
      </c>
      <c r="AX643" s="14" t="s">
        <v>76</v>
      </c>
      <c r="AY643" s="250" t="s">
        <v>252</v>
      </c>
    </row>
    <row r="644" spans="1:65" s="2" customFormat="1" ht="24.15" customHeight="1">
      <c r="A644" s="40"/>
      <c r="B644" s="41"/>
      <c r="C644" s="262" t="s">
        <v>968</v>
      </c>
      <c r="D644" s="262" t="s">
        <v>285</v>
      </c>
      <c r="E644" s="263" t="s">
        <v>960</v>
      </c>
      <c r="F644" s="264" t="s">
        <v>961</v>
      </c>
      <c r="G644" s="265" t="s">
        <v>300</v>
      </c>
      <c r="H644" s="266">
        <v>2355.442</v>
      </c>
      <c r="I644" s="267"/>
      <c r="J644" s="268">
        <f>ROUND(I644*H644,2)</f>
        <v>0</v>
      </c>
      <c r="K644" s="264" t="s">
        <v>258</v>
      </c>
      <c r="L644" s="269"/>
      <c r="M644" s="270" t="s">
        <v>19</v>
      </c>
      <c r="N644" s="271" t="s">
        <v>40</v>
      </c>
      <c r="O644" s="86"/>
      <c r="P644" s="225">
        <f>O644*H644</f>
        <v>0</v>
      </c>
      <c r="Q644" s="225">
        <v>0.0003</v>
      </c>
      <c r="R644" s="225">
        <f>Q644*H644</f>
        <v>0.7066325999999999</v>
      </c>
      <c r="S644" s="225">
        <v>0</v>
      </c>
      <c r="T644" s="226">
        <f>S644*H644</f>
        <v>0</v>
      </c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R644" s="227" t="s">
        <v>441</v>
      </c>
      <c r="AT644" s="227" t="s">
        <v>285</v>
      </c>
      <c r="AU644" s="227" t="s">
        <v>78</v>
      </c>
      <c r="AY644" s="19" t="s">
        <v>252</v>
      </c>
      <c r="BE644" s="228">
        <f>IF(N644="základní",J644,0)</f>
        <v>0</v>
      </c>
      <c r="BF644" s="228">
        <f>IF(N644="snížená",J644,0)</f>
        <v>0</v>
      </c>
      <c r="BG644" s="228">
        <f>IF(N644="zákl. přenesená",J644,0)</f>
        <v>0</v>
      </c>
      <c r="BH644" s="228">
        <f>IF(N644="sníž. přenesená",J644,0)</f>
        <v>0</v>
      </c>
      <c r="BI644" s="228">
        <f>IF(N644="nulová",J644,0)</f>
        <v>0</v>
      </c>
      <c r="BJ644" s="19" t="s">
        <v>76</v>
      </c>
      <c r="BK644" s="228">
        <f>ROUND(I644*H644,2)</f>
        <v>0</v>
      </c>
      <c r="BL644" s="19" t="s">
        <v>349</v>
      </c>
      <c r="BM644" s="227" t="s">
        <v>969</v>
      </c>
    </row>
    <row r="645" spans="1:51" s="14" customFormat="1" ht="12">
      <c r="A645" s="14"/>
      <c r="B645" s="240"/>
      <c r="C645" s="241"/>
      <c r="D645" s="231" t="s">
        <v>260</v>
      </c>
      <c r="E645" s="242" t="s">
        <v>19</v>
      </c>
      <c r="F645" s="243" t="s">
        <v>963</v>
      </c>
      <c r="G645" s="241"/>
      <c r="H645" s="244">
        <v>2355.442</v>
      </c>
      <c r="I645" s="245"/>
      <c r="J645" s="241"/>
      <c r="K645" s="241"/>
      <c r="L645" s="246"/>
      <c r="M645" s="247"/>
      <c r="N645" s="248"/>
      <c r="O645" s="248"/>
      <c r="P645" s="248"/>
      <c r="Q645" s="248"/>
      <c r="R645" s="248"/>
      <c r="S645" s="248"/>
      <c r="T645" s="249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50" t="s">
        <v>260</v>
      </c>
      <c r="AU645" s="250" t="s">
        <v>78</v>
      </c>
      <c r="AV645" s="14" t="s">
        <v>78</v>
      </c>
      <c r="AW645" s="14" t="s">
        <v>31</v>
      </c>
      <c r="AX645" s="14" t="s">
        <v>76</v>
      </c>
      <c r="AY645" s="250" t="s">
        <v>252</v>
      </c>
    </row>
    <row r="646" spans="1:65" s="2" customFormat="1" ht="49.05" customHeight="1">
      <c r="A646" s="40"/>
      <c r="B646" s="41"/>
      <c r="C646" s="216" t="s">
        <v>970</v>
      </c>
      <c r="D646" s="216" t="s">
        <v>254</v>
      </c>
      <c r="E646" s="217" t="s">
        <v>971</v>
      </c>
      <c r="F646" s="218" t="s">
        <v>972</v>
      </c>
      <c r="G646" s="219" t="s">
        <v>277</v>
      </c>
      <c r="H646" s="220">
        <v>2.355</v>
      </c>
      <c r="I646" s="221"/>
      <c r="J646" s="222">
        <f>ROUND(I646*H646,2)</f>
        <v>0</v>
      </c>
      <c r="K646" s="218" t="s">
        <v>258</v>
      </c>
      <c r="L646" s="46"/>
      <c r="M646" s="223" t="s">
        <v>19</v>
      </c>
      <c r="N646" s="224" t="s">
        <v>40</v>
      </c>
      <c r="O646" s="86"/>
      <c r="P646" s="225">
        <f>O646*H646</f>
        <v>0</v>
      </c>
      <c r="Q646" s="225">
        <v>0</v>
      </c>
      <c r="R646" s="225">
        <f>Q646*H646</f>
        <v>0</v>
      </c>
      <c r="S646" s="225">
        <v>0</v>
      </c>
      <c r="T646" s="226">
        <f>S646*H646</f>
        <v>0</v>
      </c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R646" s="227" t="s">
        <v>349</v>
      </c>
      <c r="AT646" s="227" t="s">
        <v>254</v>
      </c>
      <c r="AU646" s="227" t="s">
        <v>78</v>
      </c>
      <c r="AY646" s="19" t="s">
        <v>252</v>
      </c>
      <c r="BE646" s="228">
        <f>IF(N646="základní",J646,0)</f>
        <v>0</v>
      </c>
      <c r="BF646" s="228">
        <f>IF(N646="snížená",J646,0)</f>
        <v>0</v>
      </c>
      <c r="BG646" s="228">
        <f>IF(N646="zákl. přenesená",J646,0)</f>
        <v>0</v>
      </c>
      <c r="BH646" s="228">
        <f>IF(N646="sníž. přenesená",J646,0)</f>
        <v>0</v>
      </c>
      <c r="BI646" s="228">
        <f>IF(N646="nulová",J646,0)</f>
        <v>0</v>
      </c>
      <c r="BJ646" s="19" t="s">
        <v>76</v>
      </c>
      <c r="BK646" s="228">
        <f>ROUND(I646*H646,2)</f>
        <v>0</v>
      </c>
      <c r="BL646" s="19" t="s">
        <v>349</v>
      </c>
      <c r="BM646" s="227" t="s">
        <v>973</v>
      </c>
    </row>
    <row r="647" spans="1:63" s="12" customFormat="1" ht="22.8" customHeight="1">
      <c r="A647" s="12"/>
      <c r="B647" s="200"/>
      <c r="C647" s="201"/>
      <c r="D647" s="202" t="s">
        <v>68</v>
      </c>
      <c r="E647" s="214" t="s">
        <v>974</v>
      </c>
      <c r="F647" s="214" t="s">
        <v>975</v>
      </c>
      <c r="G647" s="201"/>
      <c r="H647" s="201"/>
      <c r="I647" s="204"/>
      <c r="J647" s="215">
        <f>BK647</f>
        <v>0</v>
      </c>
      <c r="K647" s="201"/>
      <c r="L647" s="206"/>
      <c r="M647" s="207"/>
      <c r="N647" s="208"/>
      <c r="O647" s="208"/>
      <c r="P647" s="209">
        <f>SUM(P648:P758)</f>
        <v>0</v>
      </c>
      <c r="Q647" s="208"/>
      <c r="R647" s="209">
        <f>SUM(R648:R758)</f>
        <v>141.55399834</v>
      </c>
      <c r="S647" s="208"/>
      <c r="T647" s="210">
        <f>SUM(T648:T758)</f>
        <v>0</v>
      </c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R647" s="211" t="s">
        <v>78</v>
      </c>
      <c r="AT647" s="212" t="s">
        <v>68</v>
      </c>
      <c r="AU647" s="212" t="s">
        <v>76</v>
      </c>
      <c r="AY647" s="211" t="s">
        <v>252</v>
      </c>
      <c r="BK647" s="213">
        <f>SUM(BK648:BK758)</f>
        <v>0</v>
      </c>
    </row>
    <row r="648" spans="1:65" s="2" customFormat="1" ht="24.15" customHeight="1">
      <c r="A648" s="40"/>
      <c r="B648" s="41"/>
      <c r="C648" s="216" t="s">
        <v>976</v>
      </c>
      <c r="D648" s="216" t="s">
        <v>254</v>
      </c>
      <c r="E648" s="217" t="s">
        <v>977</v>
      </c>
      <c r="F648" s="218" t="s">
        <v>978</v>
      </c>
      <c r="G648" s="219" t="s">
        <v>307</v>
      </c>
      <c r="H648" s="220">
        <v>0</v>
      </c>
      <c r="I648" s="221"/>
      <c r="J648" s="222">
        <f>ROUND(I648*H648,2)</f>
        <v>0</v>
      </c>
      <c r="K648" s="218" t="s">
        <v>19</v>
      </c>
      <c r="L648" s="46"/>
      <c r="M648" s="223" t="s">
        <v>19</v>
      </c>
      <c r="N648" s="224" t="s">
        <v>40</v>
      </c>
      <c r="O648" s="86"/>
      <c r="P648" s="225">
        <f>O648*H648</f>
        <v>0</v>
      </c>
      <c r="Q648" s="225">
        <v>0</v>
      </c>
      <c r="R648" s="225">
        <f>Q648*H648</f>
        <v>0</v>
      </c>
      <c r="S648" s="225">
        <v>0</v>
      </c>
      <c r="T648" s="226">
        <f>S648*H648</f>
        <v>0</v>
      </c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R648" s="227" t="s">
        <v>349</v>
      </c>
      <c r="AT648" s="227" t="s">
        <v>254</v>
      </c>
      <c r="AU648" s="227" t="s">
        <v>78</v>
      </c>
      <c r="AY648" s="19" t="s">
        <v>252</v>
      </c>
      <c r="BE648" s="228">
        <f>IF(N648="základní",J648,0)</f>
        <v>0</v>
      </c>
      <c r="BF648" s="228">
        <f>IF(N648="snížená",J648,0)</f>
        <v>0</v>
      </c>
      <c r="BG648" s="228">
        <f>IF(N648="zákl. přenesená",J648,0)</f>
        <v>0</v>
      </c>
      <c r="BH648" s="228">
        <f>IF(N648="sníž. přenesená",J648,0)</f>
        <v>0</v>
      </c>
      <c r="BI648" s="228">
        <f>IF(N648="nulová",J648,0)</f>
        <v>0</v>
      </c>
      <c r="BJ648" s="19" t="s">
        <v>76</v>
      </c>
      <c r="BK648" s="228">
        <f>ROUND(I648*H648,2)</f>
        <v>0</v>
      </c>
      <c r="BL648" s="19" t="s">
        <v>349</v>
      </c>
      <c r="BM648" s="227" t="s">
        <v>979</v>
      </c>
    </row>
    <row r="649" spans="1:65" s="2" customFormat="1" ht="37.8" customHeight="1">
      <c r="A649" s="40"/>
      <c r="B649" s="41"/>
      <c r="C649" s="216" t="s">
        <v>980</v>
      </c>
      <c r="D649" s="216" t="s">
        <v>254</v>
      </c>
      <c r="E649" s="217" t="s">
        <v>981</v>
      </c>
      <c r="F649" s="218" t="s">
        <v>982</v>
      </c>
      <c r="G649" s="219" t="s">
        <v>300</v>
      </c>
      <c r="H649" s="220">
        <v>2209.677</v>
      </c>
      <c r="I649" s="221"/>
      <c r="J649" s="222">
        <f>ROUND(I649*H649,2)</f>
        <v>0</v>
      </c>
      <c r="K649" s="218" t="s">
        <v>258</v>
      </c>
      <c r="L649" s="46"/>
      <c r="M649" s="223" t="s">
        <v>19</v>
      </c>
      <c r="N649" s="224" t="s">
        <v>40</v>
      </c>
      <c r="O649" s="86"/>
      <c r="P649" s="225">
        <f>O649*H649</f>
        <v>0</v>
      </c>
      <c r="Q649" s="225">
        <v>0</v>
      </c>
      <c r="R649" s="225">
        <f>Q649*H649</f>
        <v>0</v>
      </c>
      <c r="S649" s="225">
        <v>0</v>
      </c>
      <c r="T649" s="226">
        <f>S649*H649</f>
        <v>0</v>
      </c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R649" s="227" t="s">
        <v>349</v>
      </c>
      <c r="AT649" s="227" t="s">
        <v>254</v>
      </c>
      <c r="AU649" s="227" t="s">
        <v>78</v>
      </c>
      <c r="AY649" s="19" t="s">
        <v>252</v>
      </c>
      <c r="BE649" s="228">
        <f>IF(N649="základní",J649,0)</f>
        <v>0</v>
      </c>
      <c r="BF649" s="228">
        <f>IF(N649="snížená",J649,0)</f>
        <v>0</v>
      </c>
      <c r="BG649" s="228">
        <f>IF(N649="zákl. přenesená",J649,0)</f>
        <v>0</v>
      </c>
      <c r="BH649" s="228">
        <f>IF(N649="sníž. přenesená",J649,0)</f>
        <v>0</v>
      </c>
      <c r="BI649" s="228">
        <f>IF(N649="nulová",J649,0)</f>
        <v>0</v>
      </c>
      <c r="BJ649" s="19" t="s">
        <v>76</v>
      </c>
      <c r="BK649" s="228">
        <f>ROUND(I649*H649,2)</f>
        <v>0</v>
      </c>
      <c r="BL649" s="19" t="s">
        <v>349</v>
      </c>
      <c r="BM649" s="227" t="s">
        <v>983</v>
      </c>
    </row>
    <row r="650" spans="1:51" s="13" customFormat="1" ht="12">
      <c r="A650" s="13"/>
      <c r="B650" s="229"/>
      <c r="C650" s="230"/>
      <c r="D650" s="231" t="s">
        <v>260</v>
      </c>
      <c r="E650" s="232" t="s">
        <v>19</v>
      </c>
      <c r="F650" s="233" t="s">
        <v>984</v>
      </c>
      <c r="G650" s="230"/>
      <c r="H650" s="232" t="s">
        <v>19</v>
      </c>
      <c r="I650" s="234"/>
      <c r="J650" s="230"/>
      <c r="K650" s="230"/>
      <c r="L650" s="235"/>
      <c r="M650" s="236"/>
      <c r="N650" s="237"/>
      <c r="O650" s="237"/>
      <c r="P650" s="237"/>
      <c r="Q650" s="237"/>
      <c r="R650" s="237"/>
      <c r="S650" s="237"/>
      <c r="T650" s="238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39" t="s">
        <v>260</v>
      </c>
      <c r="AU650" s="239" t="s">
        <v>78</v>
      </c>
      <c r="AV650" s="13" t="s">
        <v>76</v>
      </c>
      <c r="AW650" s="13" t="s">
        <v>31</v>
      </c>
      <c r="AX650" s="13" t="s">
        <v>69</v>
      </c>
      <c r="AY650" s="239" t="s">
        <v>252</v>
      </c>
    </row>
    <row r="651" spans="1:51" s="14" customFormat="1" ht="12">
      <c r="A651" s="14"/>
      <c r="B651" s="240"/>
      <c r="C651" s="241"/>
      <c r="D651" s="231" t="s">
        <v>260</v>
      </c>
      <c r="E651" s="242" t="s">
        <v>19</v>
      </c>
      <c r="F651" s="243" t="s">
        <v>985</v>
      </c>
      <c r="G651" s="241"/>
      <c r="H651" s="244">
        <v>6.671</v>
      </c>
      <c r="I651" s="245"/>
      <c r="J651" s="241"/>
      <c r="K651" s="241"/>
      <c r="L651" s="246"/>
      <c r="M651" s="247"/>
      <c r="N651" s="248"/>
      <c r="O651" s="248"/>
      <c r="P651" s="248"/>
      <c r="Q651" s="248"/>
      <c r="R651" s="248"/>
      <c r="S651" s="248"/>
      <c r="T651" s="249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50" t="s">
        <v>260</v>
      </c>
      <c r="AU651" s="250" t="s">
        <v>78</v>
      </c>
      <c r="AV651" s="14" t="s">
        <v>78</v>
      </c>
      <c r="AW651" s="14" t="s">
        <v>31</v>
      </c>
      <c r="AX651" s="14" t="s">
        <v>69</v>
      </c>
      <c r="AY651" s="250" t="s">
        <v>252</v>
      </c>
    </row>
    <row r="652" spans="1:51" s="14" customFormat="1" ht="12">
      <c r="A652" s="14"/>
      <c r="B652" s="240"/>
      <c r="C652" s="241"/>
      <c r="D652" s="231" t="s">
        <v>260</v>
      </c>
      <c r="E652" s="242" t="s">
        <v>19</v>
      </c>
      <c r="F652" s="243" t="s">
        <v>986</v>
      </c>
      <c r="G652" s="241"/>
      <c r="H652" s="244">
        <v>8.378</v>
      </c>
      <c r="I652" s="245"/>
      <c r="J652" s="241"/>
      <c r="K652" s="241"/>
      <c r="L652" s="246"/>
      <c r="M652" s="247"/>
      <c r="N652" s="248"/>
      <c r="O652" s="248"/>
      <c r="P652" s="248"/>
      <c r="Q652" s="248"/>
      <c r="R652" s="248"/>
      <c r="S652" s="248"/>
      <c r="T652" s="249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50" t="s">
        <v>260</v>
      </c>
      <c r="AU652" s="250" t="s">
        <v>78</v>
      </c>
      <c r="AV652" s="14" t="s">
        <v>78</v>
      </c>
      <c r="AW652" s="14" t="s">
        <v>31</v>
      </c>
      <c r="AX652" s="14" t="s">
        <v>69</v>
      </c>
      <c r="AY652" s="250" t="s">
        <v>252</v>
      </c>
    </row>
    <row r="653" spans="1:51" s="16" customFormat="1" ht="12">
      <c r="A653" s="16"/>
      <c r="B653" s="272"/>
      <c r="C653" s="273"/>
      <c r="D653" s="231" t="s">
        <v>260</v>
      </c>
      <c r="E653" s="274" t="s">
        <v>19</v>
      </c>
      <c r="F653" s="275" t="s">
        <v>533</v>
      </c>
      <c r="G653" s="273"/>
      <c r="H653" s="276">
        <v>15.049</v>
      </c>
      <c r="I653" s="277"/>
      <c r="J653" s="273"/>
      <c r="K653" s="273"/>
      <c r="L653" s="278"/>
      <c r="M653" s="279"/>
      <c r="N653" s="280"/>
      <c r="O653" s="280"/>
      <c r="P653" s="280"/>
      <c r="Q653" s="280"/>
      <c r="R653" s="280"/>
      <c r="S653" s="280"/>
      <c r="T653" s="281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T653" s="282" t="s">
        <v>260</v>
      </c>
      <c r="AU653" s="282" t="s">
        <v>78</v>
      </c>
      <c r="AV653" s="16" t="s">
        <v>85</v>
      </c>
      <c r="AW653" s="16" t="s">
        <v>31</v>
      </c>
      <c r="AX653" s="16" t="s">
        <v>69</v>
      </c>
      <c r="AY653" s="282" t="s">
        <v>252</v>
      </c>
    </row>
    <row r="654" spans="1:51" s="13" customFormat="1" ht="12">
      <c r="A654" s="13"/>
      <c r="B654" s="229"/>
      <c r="C654" s="230"/>
      <c r="D654" s="231" t="s">
        <v>260</v>
      </c>
      <c r="E654" s="232" t="s">
        <v>19</v>
      </c>
      <c r="F654" s="233" t="s">
        <v>987</v>
      </c>
      <c r="G654" s="230"/>
      <c r="H654" s="232" t="s">
        <v>19</v>
      </c>
      <c r="I654" s="234"/>
      <c r="J654" s="230"/>
      <c r="K654" s="230"/>
      <c r="L654" s="235"/>
      <c r="M654" s="236"/>
      <c r="N654" s="237"/>
      <c r="O654" s="237"/>
      <c r="P654" s="237"/>
      <c r="Q654" s="237"/>
      <c r="R654" s="237"/>
      <c r="S654" s="237"/>
      <c r="T654" s="238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39" t="s">
        <v>260</v>
      </c>
      <c r="AU654" s="239" t="s">
        <v>78</v>
      </c>
      <c r="AV654" s="13" t="s">
        <v>76</v>
      </c>
      <c r="AW654" s="13" t="s">
        <v>31</v>
      </c>
      <c r="AX654" s="13" t="s">
        <v>69</v>
      </c>
      <c r="AY654" s="239" t="s">
        <v>252</v>
      </c>
    </row>
    <row r="655" spans="1:51" s="14" customFormat="1" ht="12">
      <c r="A655" s="14"/>
      <c r="B655" s="240"/>
      <c r="C655" s="241"/>
      <c r="D655" s="231" t="s">
        <v>260</v>
      </c>
      <c r="E655" s="242" t="s">
        <v>19</v>
      </c>
      <c r="F655" s="243" t="s">
        <v>988</v>
      </c>
      <c r="G655" s="241"/>
      <c r="H655" s="244">
        <v>1922.09</v>
      </c>
      <c r="I655" s="245"/>
      <c r="J655" s="241"/>
      <c r="K655" s="241"/>
      <c r="L655" s="246"/>
      <c r="M655" s="247"/>
      <c r="N655" s="248"/>
      <c r="O655" s="248"/>
      <c r="P655" s="248"/>
      <c r="Q655" s="248"/>
      <c r="R655" s="248"/>
      <c r="S655" s="248"/>
      <c r="T655" s="249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50" t="s">
        <v>260</v>
      </c>
      <c r="AU655" s="250" t="s">
        <v>78</v>
      </c>
      <c r="AV655" s="14" t="s">
        <v>78</v>
      </c>
      <c r="AW655" s="14" t="s">
        <v>31</v>
      </c>
      <c r="AX655" s="14" t="s">
        <v>69</v>
      </c>
      <c r="AY655" s="250" t="s">
        <v>252</v>
      </c>
    </row>
    <row r="656" spans="1:51" s="14" customFormat="1" ht="12">
      <c r="A656" s="14"/>
      <c r="B656" s="240"/>
      <c r="C656" s="241"/>
      <c r="D656" s="231" t="s">
        <v>260</v>
      </c>
      <c r="E656" s="242" t="s">
        <v>19</v>
      </c>
      <c r="F656" s="243" t="s">
        <v>989</v>
      </c>
      <c r="G656" s="241"/>
      <c r="H656" s="244">
        <v>175.044</v>
      </c>
      <c r="I656" s="245"/>
      <c r="J656" s="241"/>
      <c r="K656" s="241"/>
      <c r="L656" s="246"/>
      <c r="M656" s="247"/>
      <c r="N656" s="248"/>
      <c r="O656" s="248"/>
      <c r="P656" s="248"/>
      <c r="Q656" s="248"/>
      <c r="R656" s="248"/>
      <c r="S656" s="248"/>
      <c r="T656" s="249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50" t="s">
        <v>260</v>
      </c>
      <c r="AU656" s="250" t="s">
        <v>78</v>
      </c>
      <c r="AV656" s="14" t="s">
        <v>78</v>
      </c>
      <c r="AW656" s="14" t="s">
        <v>31</v>
      </c>
      <c r="AX656" s="14" t="s">
        <v>69</v>
      </c>
      <c r="AY656" s="250" t="s">
        <v>252</v>
      </c>
    </row>
    <row r="657" spans="1:51" s="14" customFormat="1" ht="12">
      <c r="A657" s="14"/>
      <c r="B657" s="240"/>
      <c r="C657" s="241"/>
      <c r="D657" s="231" t="s">
        <v>260</v>
      </c>
      <c r="E657" s="242" t="s">
        <v>19</v>
      </c>
      <c r="F657" s="243" t="s">
        <v>990</v>
      </c>
      <c r="G657" s="241"/>
      <c r="H657" s="244">
        <v>91.08</v>
      </c>
      <c r="I657" s="245"/>
      <c r="J657" s="241"/>
      <c r="K657" s="241"/>
      <c r="L657" s="246"/>
      <c r="M657" s="247"/>
      <c r="N657" s="248"/>
      <c r="O657" s="248"/>
      <c r="P657" s="248"/>
      <c r="Q657" s="248"/>
      <c r="R657" s="248"/>
      <c r="S657" s="248"/>
      <c r="T657" s="249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50" t="s">
        <v>260</v>
      </c>
      <c r="AU657" s="250" t="s">
        <v>78</v>
      </c>
      <c r="AV657" s="14" t="s">
        <v>78</v>
      </c>
      <c r="AW657" s="14" t="s">
        <v>31</v>
      </c>
      <c r="AX657" s="14" t="s">
        <v>69</v>
      </c>
      <c r="AY657" s="250" t="s">
        <v>252</v>
      </c>
    </row>
    <row r="658" spans="1:51" s="14" customFormat="1" ht="12">
      <c r="A658" s="14"/>
      <c r="B658" s="240"/>
      <c r="C658" s="241"/>
      <c r="D658" s="231" t="s">
        <v>260</v>
      </c>
      <c r="E658" s="242" t="s">
        <v>19</v>
      </c>
      <c r="F658" s="243" t="s">
        <v>991</v>
      </c>
      <c r="G658" s="241"/>
      <c r="H658" s="244">
        <v>6.414</v>
      </c>
      <c r="I658" s="245"/>
      <c r="J658" s="241"/>
      <c r="K658" s="241"/>
      <c r="L658" s="246"/>
      <c r="M658" s="247"/>
      <c r="N658" s="248"/>
      <c r="O658" s="248"/>
      <c r="P658" s="248"/>
      <c r="Q658" s="248"/>
      <c r="R658" s="248"/>
      <c r="S658" s="248"/>
      <c r="T658" s="249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50" t="s">
        <v>260</v>
      </c>
      <c r="AU658" s="250" t="s">
        <v>78</v>
      </c>
      <c r="AV658" s="14" t="s">
        <v>78</v>
      </c>
      <c r="AW658" s="14" t="s">
        <v>31</v>
      </c>
      <c r="AX658" s="14" t="s">
        <v>69</v>
      </c>
      <c r="AY658" s="250" t="s">
        <v>252</v>
      </c>
    </row>
    <row r="659" spans="1:51" s="15" customFormat="1" ht="12">
      <c r="A659" s="15"/>
      <c r="B659" s="251"/>
      <c r="C659" s="252"/>
      <c r="D659" s="231" t="s">
        <v>260</v>
      </c>
      <c r="E659" s="253" t="s">
        <v>19</v>
      </c>
      <c r="F659" s="254" t="s">
        <v>265</v>
      </c>
      <c r="G659" s="252"/>
      <c r="H659" s="255">
        <v>2209.677</v>
      </c>
      <c r="I659" s="256"/>
      <c r="J659" s="252"/>
      <c r="K659" s="252"/>
      <c r="L659" s="257"/>
      <c r="M659" s="258"/>
      <c r="N659" s="259"/>
      <c r="O659" s="259"/>
      <c r="P659" s="259"/>
      <c r="Q659" s="259"/>
      <c r="R659" s="259"/>
      <c r="S659" s="259"/>
      <c r="T659" s="260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T659" s="261" t="s">
        <v>260</v>
      </c>
      <c r="AU659" s="261" t="s">
        <v>78</v>
      </c>
      <c r="AV659" s="15" t="s">
        <v>90</v>
      </c>
      <c r="AW659" s="15" t="s">
        <v>31</v>
      </c>
      <c r="AX659" s="15" t="s">
        <v>76</v>
      </c>
      <c r="AY659" s="261" t="s">
        <v>252</v>
      </c>
    </row>
    <row r="660" spans="1:65" s="2" customFormat="1" ht="14.4" customHeight="1">
      <c r="A660" s="40"/>
      <c r="B660" s="41"/>
      <c r="C660" s="262" t="s">
        <v>992</v>
      </c>
      <c r="D660" s="262" t="s">
        <v>285</v>
      </c>
      <c r="E660" s="263" t="s">
        <v>993</v>
      </c>
      <c r="F660" s="264" t="s">
        <v>994</v>
      </c>
      <c r="G660" s="265" t="s">
        <v>277</v>
      </c>
      <c r="H660" s="266">
        <v>0.442</v>
      </c>
      <c r="I660" s="267"/>
      <c r="J660" s="268">
        <f>ROUND(I660*H660,2)</f>
        <v>0</v>
      </c>
      <c r="K660" s="264" t="s">
        <v>258</v>
      </c>
      <c r="L660" s="269"/>
      <c r="M660" s="270" t="s">
        <v>19</v>
      </c>
      <c r="N660" s="271" t="s">
        <v>40</v>
      </c>
      <c r="O660" s="86"/>
      <c r="P660" s="225">
        <f>O660*H660</f>
        <v>0</v>
      </c>
      <c r="Q660" s="225">
        <v>1</v>
      </c>
      <c r="R660" s="225">
        <f>Q660*H660</f>
        <v>0.442</v>
      </c>
      <c r="S660" s="225">
        <v>0</v>
      </c>
      <c r="T660" s="226">
        <f>S660*H660</f>
        <v>0</v>
      </c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R660" s="227" t="s">
        <v>441</v>
      </c>
      <c r="AT660" s="227" t="s">
        <v>285</v>
      </c>
      <c r="AU660" s="227" t="s">
        <v>78</v>
      </c>
      <c r="AY660" s="19" t="s">
        <v>252</v>
      </c>
      <c r="BE660" s="228">
        <f>IF(N660="základní",J660,0)</f>
        <v>0</v>
      </c>
      <c r="BF660" s="228">
        <f>IF(N660="snížená",J660,0)</f>
        <v>0</v>
      </c>
      <c r="BG660" s="228">
        <f>IF(N660="zákl. přenesená",J660,0)</f>
        <v>0</v>
      </c>
      <c r="BH660" s="228">
        <f>IF(N660="sníž. přenesená",J660,0)</f>
        <v>0</v>
      </c>
      <c r="BI660" s="228">
        <f>IF(N660="nulová",J660,0)</f>
        <v>0</v>
      </c>
      <c r="BJ660" s="19" t="s">
        <v>76</v>
      </c>
      <c r="BK660" s="228">
        <f>ROUND(I660*H660,2)</f>
        <v>0</v>
      </c>
      <c r="BL660" s="19" t="s">
        <v>349</v>
      </c>
      <c r="BM660" s="227" t="s">
        <v>995</v>
      </c>
    </row>
    <row r="661" spans="1:51" s="14" customFormat="1" ht="12">
      <c r="A661" s="14"/>
      <c r="B661" s="240"/>
      <c r="C661" s="241"/>
      <c r="D661" s="231" t="s">
        <v>260</v>
      </c>
      <c r="E661" s="242" t="s">
        <v>19</v>
      </c>
      <c r="F661" s="243" t="s">
        <v>996</v>
      </c>
      <c r="G661" s="241"/>
      <c r="H661" s="244">
        <v>0.442</v>
      </c>
      <c r="I661" s="245"/>
      <c r="J661" s="241"/>
      <c r="K661" s="241"/>
      <c r="L661" s="246"/>
      <c r="M661" s="247"/>
      <c r="N661" s="248"/>
      <c r="O661" s="248"/>
      <c r="P661" s="248"/>
      <c r="Q661" s="248"/>
      <c r="R661" s="248"/>
      <c r="S661" s="248"/>
      <c r="T661" s="249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50" t="s">
        <v>260</v>
      </c>
      <c r="AU661" s="250" t="s">
        <v>78</v>
      </c>
      <c r="AV661" s="14" t="s">
        <v>78</v>
      </c>
      <c r="AW661" s="14" t="s">
        <v>31</v>
      </c>
      <c r="AX661" s="14" t="s">
        <v>76</v>
      </c>
      <c r="AY661" s="250" t="s">
        <v>252</v>
      </c>
    </row>
    <row r="662" spans="1:65" s="2" customFormat="1" ht="49.05" customHeight="1">
      <c r="A662" s="40"/>
      <c r="B662" s="41"/>
      <c r="C662" s="216" t="s">
        <v>997</v>
      </c>
      <c r="D662" s="216" t="s">
        <v>254</v>
      </c>
      <c r="E662" s="217" t="s">
        <v>998</v>
      </c>
      <c r="F662" s="218" t="s">
        <v>999</v>
      </c>
      <c r="G662" s="219" t="s">
        <v>300</v>
      </c>
      <c r="H662" s="220">
        <v>1922.09</v>
      </c>
      <c r="I662" s="221"/>
      <c r="J662" s="222">
        <f>ROUND(I662*H662,2)</f>
        <v>0</v>
      </c>
      <c r="K662" s="218" t="s">
        <v>258</v>
      </c>
      <c r="L662" s="46"/>
      <c r="M662" s="223" t="s">
        <v>19</v>
      </c>
      <c r="N662" s="224" t="s">
        <v>40</v>
      </c>
      <c r="O662" s="86"/>
      <c r="P662" s="225">
        <f>O662*H662</f>
        <v>0</v>
      </c>
      <c r="Q662" s="225">
        <v>0.00142</v>
      </c>
      <c r="R662" s="225">
        <f>Q662*H662</f>
        <v>2.7293678</v>
      </c>
      <c r="S662" s="225">
        <v>0</v>
      </c>
      <c r="T662" s="226">
        <f>S662*H662</f>
        <v>0</v>
      </c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R662" s="227" t="s">
        <v>349</v>
      </c>
      <c r="AT662" s="227" t="s">
        <v>254</v>
      </c>
      <c r="AU662" s="227" t="s">
        <v>78</v>
      </c>
      <c r="AY662" s="19" t="s">
        <v>252</v>
      </c>
      <c r="BE662" s="228">
        <f>IF(N662="základní",J662,0)</f>
        <v>0</v>
      </c>
      <c r="BF662" s="228">
        <f>IF(N662="snížená",J662,0)</f>
        <v>0</v>
      </c>
      <c r="BG662" s="228">
        <f>IF(N662="zákl. přenesená",J662,0)</f>
        <v>0</v>
      </c>
      <c r="BH662" s="228">
        <f>IF(N662="sníž. přenesená",J662,0)</f>
        <v>0</v>
      </c>
      <c r="BI662" s="228">
        <f>IF(N662="nulová",J662,0)</f>
        <v>0</v>
      </c>
      <c r="BJ662" s="19" t="s">
        <v>76</v>
      </c>
      <c r="BK662" s="228">
        <f>ROUND(I662*H662,2)</f>
        <v>0</v>
      </c>
      <c r="BL662" s="19" t="s">
        <v>349</v>
      </c>
      <c r="BM662" s="227" t="s">
        <v>1000</v>
      </c>
    </row>
    <row r="663" spans="1:51" s="13" customFormat="1" ht="12">
      <c r="A663" s="13"/>
      <c r="B663" s="229"/>
      <c r="C663" s="230"/>
      <c r="D663" s="231" t="s">
        <v>260</v>
      </c>
      <c r="E663" s="232" t="s">
        <v>19</v>
      </c>
      <c r="F663" s="233" t="s">
        <v>987</v>
      </c>
      <c r="G663" s="230"/>
      <c r="H663" s="232" t="s">
        <v>19</v>
      </c>
      <c r="I663" s="234"/>
      <c r="J663" s="230"/>
      <c r="K663" s="230"/>
      <c r="L663" s="235"/>
      <c r="M663" s="236"/>
      <c r="N663" s="237"/>
      <c r="O663" s="237"/>
      <c r="P663" s="237"/>
      <c r="Q663" s="237"/>
      <c r="R663" s="237"/>
      <c r="S663" s="237"/>
      <c r="T663" s="238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39" t="s">
        <v>260</v>
      </c>
      <c r="AU663" s="239" t="s">
        <v>78</v>
      </c>
      <c r="AV663" s="13" t="s">
        <v>76</v>
      </c>
      <c r="AW663" s="13" t="s">
        <v>31</v>
      </c>
      <c r="AX663" s="13" t="s">
        <v>69</v>
      </c>
      <c r="AY663" s="239" t="s">
        <v>252</v>
      </c>
    </row>
    <row r="664" spans="1:51" s="14" customFormat="1" ht="12">
      <c r="A664" s="14"/>
      <c r="B664" s="240"/>
      <c r="C664" s="241"/>
      <c r="D664" s="231" t="s">
        <v>260</v>
      </c>
      <c r="E664" s="242" t="s">
        <v>19</v>
      </c>
      <c r="F664" s="243" t="s">
        <v>988</v>
      </c>
      <c r="G664" s="241"/>
      <c r="H664" s="244">
        <v>1922.09</v>
      </c>
      <c r="I664" s="245"/>
      <c r="J664" s="241"/>
      <c r="K664" s="241"/>
      <c r="L664" s="246"/>
      <c r="M664" s="247"/>
      <c r="N664" s="248"/>
      <c r="O664" s="248"/>
      <c r="P664" s="248"/>
      <c r="Q664" s="248"/>
      <c r="R664" s="248"/>
      <c r="S664" s="248"/>
      <c r="T664" s="249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50" t="s">
        <v>260</v>
      </c>
      <c r="AU664" s="250" t="s">
        <v>78</v>
      </c>
      <c r="AV664" s="14" t="s">
        <v>78</v>
      </c>
      <c r="AW664" s="14" t="s">
        <v>31</v>
      </c>
      <c r="AX664" s="14" t="s">
        <v>69</v>
      </c>
      <c r="AY664" s="250" t="s">
        <v>252</v>
      </c>
    </row>
    <row r="665" spans="1:51" s="15" customFormat="1" ht="12">
      <c r="A665" s="15"/>
      <c r="B665" s="251"/>
      <c r="C665" s="252"/>
      <c r="D665" s="231" t="s">
        <v>260</v>
      </c>
      <c r="E665" s="253" t="s">
        <v>19</v>
      </c>
      <c r="F665" s="254" t="s">
        <v>265</v>
      </c>
      <c r="G665" s="252"/>
      <c r="H665" s="255">
        <v>1922.09</v>
      </c>
      <c r="I665" s="256"/>
      <c r="J665" s="252"/>
      <c r="K665" s="252"/>
      <c r="L665" s="257"/>
      <c r="M665" s="258"/>
      <c r="N665" s="259"/>
      <c r="O665" s="259"/>
      <c r="P665" s="259"/>
      <c r="Q665" s="259"/>
      <c r="R665" s="259"/>
      <c r="S665" s="259"/>
      <c r="T665" s="260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T665" s="261" t="s">
        <v>260</v>
      </c>
      <c r="AU665" s="261" t="s">
        <v>78</v>
      </c>
      <c r="AV665" s="15" t="s">
        <v>90</v>
      </c>
      <c r="AW665" s="15" t="s">
        <v>31</v>
      </c>
      <c r="AX665" s="15" t="s">
        <v>76</v>
      </c>
      <c r="AY665" s="261" t="s">
        <v>252</v>
      </c>
    </row>
    <row r="666" spans="1:65" s="2" customFormat="1" ht="24.15" customHeight="1">
      <c r="A666" s="40"/>
      <c r="B666" s="41"/>
      <c r="C666" s="216" t="s">
        <v>1001</v>
      </c>
      <c r="D666" s="216" t="s">
        <v>254</v>
      </c>
      <c r="E666" s="217" t="s">
        <v>1002</v>
      </c>
      <c r="F666" s="218" t="s">
        <v>1003</v>
      </c>
      <c r="G666" s="219" t="s">
        <v>300</v>
      </c>
      <c r="H666" s="220">
        <v>2209.677</v>
      </c>
      <c r="I666" s="221"/>
      <c r="J666" s="222">
        <f>ROUND(I666*H666,2)</f>
        <v>0</v>
      </c>
      <c r="K666" s="218" t="s">
        <v>258</v>
      </c>
      <c r="L666" s="46"/>
      <c r="M666" s="223" t="s">
        <v>19</v>
      </c>
      <c r="N666" s="224" t="s">
        <v>40</v>
      </c>
      <c r="O666" s="86"/>
      <c r="P666" s="225">
        <f>O666*H666</f>
        <v>0</v>
      </c>
      <c r="Q666" s="225">
        <v>0.00088</v>
      </c>
      <c r="R666" s="225">
        <f>Q666*H666</f>
        <v>1.9445157600000003</v>
      </c>
      <c r="S666" s="225">
        <v>0</v>
      </c>
      <c r="T666" s="226">
        <f>S666*H666</f>
        <v>0</v>
      </c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R666" s="227" t="s">
        <v>349</v>
      </c>
      <c r="AT666" s="227" t="s">
        <v>254</v>
      </c>
      <c r="AU666" s="227" t="s">
        <v>78</v>
      </c>
      <c r="AY666" s="19" t="s">
        <v>252</v>
      </c>
      <c r="BE666" s="228">
        <f>IF(N666="základní",J666,0)</f>
        <v>0</v>
      </c>
      <c r="BF666" s="228">
        <f>IF(N666="snížená",J666,0)</f>
        <v>0</v>
      </c>
      <c r="BG666" s="228">
        <f>IF(N666="zákl. přenesená",J666,0)</f>
        <v>0</v>
      </c>
      <c r="BH666" s="228">
        <f>IF(N666="sníž. přenesená",J666,0)</f>
        <v>0</v>
      </c>
      <c r="BI666" s="228">
        <f>IF(N666="nulová",J666,0)</f>
        <v>0</v>
      </c>
      <c r="BJ666" s="19" t="s">
        <v>76</v>
      </c>
      <c r="BK666" s="228">
        <f>ROUND(I666*H666,2)</f>
        <v>0</v>
      </c>
      <c r="BL666" s="19" t="s">
        <v>349</v>
      </c>
      <c r="BM666" s="227" t="s">
        <v>1004</v>
      </c>
    </row>
    <row r="667" spans="1:51" s="13" customFormat="1" ht="12">
      <c r="A667" s="13"/>
      <c r="B667" s="229"/>
      <c r="C667" s="230"/>
      <c r="D667" s="231" t="s">
        <v>260</v>
      </c>
      <c r="E667" s="232" t="s">
        <v>19</v>
      </c>
      <c r="F667" s="233" t="s">
        <v>984</v>
      </c>
      <c r="G667" s="230"/>
      <c r="H667" s="232" t="s">
        <v>19</v>
      </c>
      <c r="I667" s="234"/>
      <c r="J667" s="230"/>
      <c r="K667" s="230"/>
      <c r="L667" s="235"/>
      <c r="M667" s="236"/>
      <c r="N667" s="237"/>
      <c r="O667" s="237"/>
      <c r="P667" s="237"/>
      <c r="Q667" s="237"/>
      <c r="R667" s="237"/>
      <c r="S667" s="237"/>
      <c r="T667" s="238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39" t="s">
        <v>260</v>
      </c>
      <c r="AU667" s="239" t="s">
        <v>78</v>
      </c>
      <c r="AV667" s="13" t="s">
        <v>76</v>
      </c>
      <c r="AW667" s="13" t="s">
        <v>31</v>
      </c>
      <c r="AX667" s="13" t="s">
        <v>69</v>
      </c>
      <c r="AY667" s="239" t="s">
        <v>252</v>
      </c>
    </row>
    <row r="668" spans="1:51" s="14" customFormat="1" ht="12">
      <c r="A668" s="14"/>
      <c r="B668" s="240"/>
      <c r="C668" s="241"/>
      <c r="D668" s="231" t="s">
        <v>260</v>
      </c>
      <c r="E668" s="242" t="s">
        <v>19</v>
      </c>
      <c r="F668" s="243" t="s">
        <v>985</v>
      </c>
      <c r="G668" s="241"/>
      <c r="H668" s="244">
        <v>6.671</v>
      </c>
      <c r="I668" s="245"/>
      <c r="J668" s="241"/>
      <c r="K668" s="241"/>
      <c r="L668" s="246"/>
      <c r="M668" s="247"/>
      <c r="N668" s="248"/>
      <c r="O668" s="248"/>
      <c r="P668" s="248"/>
      <c r="Q668" s="248"/>
      <c r="R668" s="248"/>
      <c r="S668" s="248"/>
      <c r="T668" s="249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50" t="s">
        <v>260</v>
      </c>
      <c r="AU668" s="250" t="s">
        <v>78</v>
      </c>
      <c r="AV668" s="14" t="s">
        <v>78</v>
      </c>
      <c r="AW668" s="14" t="s">
        <v>31</v>
      </c>
      <c r="AX668" s="14" t="s">
        <v>69</v>
      </c>
      <c r="AY668" s="250" t="s">
        <v>252</v>
      </c>
    </row>
    <row r="669" spans="1:51" s="14" customFormat="1" ht="12">
      <c r="A669" s="14"/>
      <c r="B669" s="240"/>
      <c r="C669" s="241"/>
      <c r="D669" s="231" t="s">
        <v>260</v>
      </c>
      <c r="E669" s="242" t="s">
        <v>19</v>
      </c>
      <c r="F669" s="243" t="s">
        <v>986</v>
      </c>
      <c r="G669" s="241"/>
      <c r="H669" s="244">
        <v>8.378</v>
      </c>
      <c r="I669" s="245"/>
      <c r="J669" s="241"/>
      <c r="K669" s="241"/>
      <c r="L669" s="246"/>
      <c r="M669" s="247"/>
      <c r="N669" s="248"/>
      <c r="O669" s="248"/>
      <c r="P669" s="248"/>
      <c r="Q669" s="248"/>
      <c r="R669" s="248"/>
      <c r="S669" s="248"/>
      <c r="T669" s="249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50" t="s">
        <v>260</v>
      </c>
      <c r="AU669" s="250" t="s">
        <v>78</v>
      </c>
      <c r="AV669" s="14" t="s">
        <v>78</v>
      </c>
      <c r="AW669" s="14" t="s">
        <v>31</v>
      </c>
      <c r="AX669" s="14" t="s">
        <v>69</v>
      </c>
      <c r="AY669" s="250" t="s">
        <v>252</v>
      </c>
    </row>
    <row r="670" spans="1:51" s="16" customFormat="1" ht="12">
      <c r="A670" s="16"/>
      <c r="B670" s="272"/>
      <c r="C670" s="273"/>
      <c r="D670" s="231" t="s">
        <v>260</v>
      </c>
      <c r="E670" s="274" t="s">
        <v>19</v>
      </c>
      <c r="F670" s="275" t="s">
        <v>533</v>
      </c>
      <c r="G670" s="273"/>
      <c r="H670" s="276">
        <v>15.049</v>
      </c>
      <c r="I670" s="277"/>
      <c r="J670" s="273"/>
      <c r="K670" s="273"/>
      <c r="L670" s="278"/>
      <c r="M670" s="279"/>
      <c r="N670" s="280"/>
      <c r="O670" s="280"/>
      <c r="P670" s="280"/>
      <c r="Q670" s="280"/>
      <c r="R670" s="280"/>
      <c r="S670" s="280"/>
      <c r="T670" s="281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T670" s="282" t="s">
        <v>260</v>
      </c>
      <c r="AU670" s="282" t="s">
        <v>78</v>
      </c>
      <c r="AV670" s="16" t="s">
        <v>85</v>
      </c>
      <c r="AW670" s="16" t="s">
        <v>31</v>
      </c>
      <c r="AX670" s="16" t="s">
        <v>69</v>
      </c>
      <c r="AY670" s="282" t="s">
        <v>252</v>
      </c>
    </row>
    <row r="671" spans="1:51" s="13" customFormat="1" ht="12">
      <c r="A671" s="13"/>
      <c r="B671" s="229"/>
      <c r="C671" s="230"/>
      <c r="D671" s="231" t="s">
        <v>260</v>
      </c>
      <c r="E671" s="232" t="s">
        <v>19</v>
      </c>
      <c r="F671" s="233" t="s">
        <v>987</v>
      </c>
      <c r="G671" s="230"/>
      <c r="H671" s="232" t="s">
        <v>19</v>
      </c>
      <c r="I671" s="234"/>
      <c r="J671" s="230"/>
      <c r="K671" s="230"/>
      <c r="L671" s="235"/>
      <c r="M671" s="236"/>
      <c r="N671" s="237"/>
      <c r="O671" s="237"/>
      <c r="P671" s="237"/>
      <c r="Q671" s="237"/>
      <c r="R671" s="237"/>
      <c r="S671" s="237"/>
      <c r="T671" s="238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39" t="s">
        <v>260</v>
      </c>
      <c r="AU671" s="239" t="s">
        <v>78</v>
      </c>
      <c r="AV671" s="13" t="s">
        <v>76</v>
      </c>
      <c r="AW671" s="13" t="s">
        <v>31</v>
      </c>
      <c r="AX671" s="13" t="s">
        <v>69</v>
      </c>
      <c r="AY671" s="239" t="s">
        <v>252</v>
      </c>
    </row>
    <row r="672" spans="1:51" s="14" customFormat="1" ht="12">
      <c r="A672" s="14"/>
      <c r="B672" s="240"/>
      <c r="C672" s="241"/>
      <c r="D672" s="231" t="s">
        <v>260</v>
      </c>
      <c r="E672" s="242" t="s">
        <v>19</v>
      </c>
      <c r="F672" s="243" t="s">
        <v>988</v>
      </c>
      <c r="G672" s="241"/>
      <c r="H672" s="244">
        <v>1922.09</v>
      </c>
      <c r="I672" s="245"/>
      <c r="J672" s="241"/>
      <c r="K672" s="241"/>
      <c r="L672" s="246"/>
      <c r="M672" s="247"/>
      <c r="N672" s="248"/>
      <c r="O672" s="248"/>
      <c r="P672" s="248"/>
      <c r="Q672" s="248"/>
      <c r="R672" s="248"/>
      <c r="S672" s="248"/>
      <c r="T672" s="249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50" t="s">
        <v>260</v>
      </c>
      <c r="AU672" s="250" t="s">
        <v>78</v>
      </c>
      <c r="AV672" s="14" t="s">
        <v>78</v>
      </c>
      <c r="AW672" s="14" t="s">
        <v>31</v>
      </c>
      <c r="AX672" s="14" t="s">
        <v>69</v>
      </c>
      <c r="AY672" s="250" t="s">
        <v>252</v>
      </c>
    </row>
    <row r="673" spans="1:51" s="14" customFormat="1" ht="12">
      <c r="A673" s="14"/>
      <c r="B673" s="240"/>
      <c r="C673" s="241"/>
      <c r="D673" s="231" t="s">
        <v>260</v>
      </c>
      <c r="E673" s="242" t="s">
        <v>19</v>
      </c>
      <c r="F673" s="243" t="s">
        <v>989</v>
      </c>
      <c r="G673" s="241"/>
      <c r="H673" s="244">
        <v>175.044</v>
      </c>
      <c r="I673" s="245"/>
      <c r="J673" s="241"/>
      <c r="K673" s="241"/>
      <c r="L673" s="246"/>
      <c r="M673" s="247"/>
      <c r="N673" s="248"/>
      <c r="O673" s="248"/>
      <c r="P673" s="248"/>
      <c r="Q673" s="248"/>
      <c r="R673" s="248"/>
      <c r="S673" s="248"/>
      <c r="T673" s="249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50" t="s">
        <v>260</v>
      </c>
      <c r="AU673" s="250" t="s">
        <v>78</v>
      </c>
      <c r="AV673" s="14" t="s">
        <v>78</v>
      </c>
      <c r="AW673" s="14" t="s">
        <v>31</v>
      </c>
      <c r="AX673" s="14" t="s">
        <v>69</v>
      </c>
      <c r="AY673" s="250" t="s">
        <v>252</v>
      </c>
    </row>
    <row r="674" spans="1:51" s="14" customFormat="1" ht="12">
      <c r="A674" s="14"/>
      <c r="B674" s="240"/>
      <c r="C674" s="241"/>
      <c r="D674" s="231" t="s">
        <v>260</v>
      </c>
      <c r="E674" s="242" t="s">
        <v>19</v>
      </c>
      <c r="F674" s="243" t="s">
        <v>990</v>
      </c>
      <c r="G674" s="241"/>
      <c r="H674" s="244">
        <v>91.08</v>
      </c>
      <c r="I674" s="245"/>
      <c r="J674" s="241"/>
      <c r="K674" s="241"/>
      <c r="L674" s="246"/>
      <c r="M674" s="247"/>
      <c r="N674" s="248"/>
      <c r="O674" s="248"/>
      <c r="P674" s="248"/>
      <c r="Q674" s="248"/>
      <c r="R674" s="248"/>
      <c r="S674" s="248"/>
      <c r="T674" s="249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50" t="s">
        <v>260</v>
      </c>
      <c r="AU674" s="250" t="s">
        <v>78</v>
      </c>
      <c r="AV674" s="14" t="s">
        <v>78</v>
      </c>
      <c r="AW674" s="14" t="s">
        <v>31</v>
      </c>
      <c r="AX674" s="14" t="s">
        <v>69</v>
      </c>
      <c r="AY674" s="250" t="s">
        <v>252</v>
      </c>
    </row>
    <row r="675" spans="1:51" s="14" customFormat="1" ht="12">
      <c r="A675" s="14"/>
      <c r="B675" s="240"/>
      <c r="C675" s="241"/>
      <c r="D675" s="231" t="s">
        <v>260</v>
      </c>
      <c r="E675" s="242" t="s">
        <v>19</v>
      </c>
      <c r="F675" s="243" t="s">
        <v>991</v>
      </c>
      <c r="G675" s="241"/>
      <c r="H675" s="244">
        <v>6.414</v>
      </c>
      <c r="I675" s="245"/>
      <c r="J675" s="241"/>
      <c r="K675" s="241"/>
      <c r="L675" s="246"/>
      <c r="M675" s="247"/>
      <c r="N675" s="248"/>
      <c r="O675" s="248"/>
      <c r="P675" s="248"/>
      <c r="Q675" s="248"/>
      <c r="R675" s="248"/>
      <c r="S675" s="248"/>
      <c r="T675" s="249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50" t="s">
        <v>260</v>
      </c>
      <c r="AU675" s="250" t="s">
        <v>78</v>
      </c>
      <c r="AV675" s="14" t="s">
        <v>78</v>
      </c>
      <c r="AW675" s="14" t="s">
        <v>31</v>
      </c>
      <c r="AX675" s="14" t="s">
        <v>69</v>
      </c>
      <c r="AY675" s="250" t="s">
        <v>252</v>
      </c>
    </row>
    <row r="676" spans="1:51" s="15" customFormat="1" ht="12">
      <c r="A676" s="15"/>
      <c r="B676" s="251"/>
      <c r="C676" s="252"/>
      <c r="D676" s="231" t="s">
        <v>260</v>
      </c>
      <c r="E676" s="253" t="s">
        <v>19</v>
      </c>
      <c r="F676" s="254" t="s">
        <v>265</v>
      </c>
      <c r="G676" s="252"/>
      <c r="H676" s="255">
        <v>2209.677</v>
      </c>
      <c r="I676" s="256"/>
      <c r="J676" s="252"/>
      <c r="K676" s="252"/>
      <c r="L676" s="257"/>
      <c r="M676" s="258"/>
      <c r="N676" s="259"/>
      <c r="O676" s="259"/>
      <c r="P676" s="259"/>
      <c r="Q676" s="259"/>
      <c r="R676" s="259"/>
      <c r="S676" s="259"/>
      <c r="T676" s="260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T676" s="261" t="s">
        <v>260</v>
      </c>
      <c r="AU676" s="261" t="s">
        <v>78</v>
      </c>
      <c r="AV676" s="15" t="s">
        <v>90</v>
      </c>
      <c r="AW676" s="15" t="s">
        <v>31</v>
      </c>
      <c r="AX676" s="15" t="s">
        <v>76</v>
      </c>
      <c r="AY676" s="261" t="s">
        <v>252</v>
      </c>
    </row>
    <row r="677" spans="1:65" s="2" customFormat="1" ht="49.05" customHeight="1">
      <c r="A677" s="40"/>
      <c r="B677" s="41"/>
      <c r="C677" s="262" t="s">
        <v>1005</v>
      </c>
      <c r="D677" s="262" t="s">
        <v>285</v>
      </c>
      <c r="E677" s="263" t="s">
        <v>1006</v>
      </c>
      <c r="F677" s="264" t="s">
        <v>1007</v>
      </c>
      <c r="G677" s="265" t="s">
        <v>300</v>
      </c>
      <c r="H677" s="266">
        <v>2541.129</v>
      </c>
      <c r="I677" s="267"/>
      <c r="J677" s="268">
        <f>ROUND(I677*H677,2)</f>
        <v>0</v>
      </c>
      <c r="K677" s="264" t="s">
        <v>258</v>
      </c>
      <c r="L677" s="269"/>
      <c r="M677" s="270" t="s">
        <v>19</v>
      </c>
      <c r="N677" s="271" t="s">
        <v>40</v>
      </c>
      <c r="O677" s="86"/>
      <c r="P677" s="225">
        <f>O677*H677</f>
        <v>0</v>
      </c>
      <c r="Q677" s="225">
        <v>0.001</v>
      </c>
      <c r="R677" s="225">
        <f>Q677*H677</f>
        <v>2.5411289999999997</v>
      </c>
      <c r="S677" s="225">
        <v>0</v>
      </c>
      <c r="T677" s="226">
        <f>S677*H677</f>
        <v>0</v>
      </c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R677" s="227" t="s">
        <v>441</v>
      </c>
      <c r="AT677" s="227" t="s">
        <v>285</v>
      </c>
      <c r="AU677" s="227" t="s">
        <v>78</v>
      </c>
      <c r="AY677" s="19" t="s">
        <v>252</v>
      </c>
      <c r="BE677" s="228">
        <f>IF(N677="základní",J677,0)</f>
        <v>0</v>
      </c>
      <c r="BF677" s="228">
        <f>IF(N677="snížená",J677,0)</f>
        <v>0</v>
      </c>
      <c r="BG677" s="228">
        <f>IF(N677="zákl. přenesená",J677,0)</f>
        <v>0</v>
      </c>
      <c r="BH677" s="228">
        <f>IF(N677="sníž. přenesená",J677,0)</f>
        <v>0</v>
      </c>
      <c r="BI677" s="228">
        <f>IF(N677="nulová",J677,0)</f>
        <v>0</v>
      </c>
      <c r="BJ677" s="19" t="s">
        <v>76</v>
      </c>
      <c r="BK677" s="228">
        <f>ROUND(I677*H677,2)</f>
        <v>0</v>
      </c>
      <c r="BL677" s="19" t="s">
        <v>349</v>
      </c>
      <c r="BM677" s="227" t="s">
        <v>1008</v>
      </c>
    </row>
    <row r="678" spans="1:51" s="14" customFormat="1" ht="12">
      <c r="A678" s="14"/>
      <c r="B678" s="240"/>
      <c r="C678" s="241"/>
      <c r="D678" s="231" t="s">
        <v>260</v>
      </c>
      <c r="E678" s="242" t="s">
        <v>19</v>
      </c>
      <c r="F678" s="243" t="s">
        <v>1009</v>
      </c>
      <c r="G678" s="241"/>
      <c r="H678" s="244">
        <v>2541.129</v>
      </c>
      <c r="I678" s="245"/>
      <c r="J678" s="241"/>
      <c r="K678" s="241"/>
      <c r="L678" s="246"/>
      <c r="M678" s="247"/>
      <c r="N678" s="248"/>
      <c r="O678" s="248"/>
      <c r="P678" s="248"/>
      <c r="Q678" s="248"/>
      <c r="R678" s="248"/>
      <c r="S678" s="248"/>
      <c r="T678" s="249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50" t="s">
        <v>260</v>
      </c>
      <c r="AU678" s="250" t="s">
        <v>78</v>
      </c>
      <c r="AV678" s="14" t="s">
        <v>78</v>
      </c>
      <c r="AW678" s="14" t="s">
        <v>31</v>
      </c>
      <c r="AX678" s="14" t="s">
        <v>76</v>
      </c>
      <c r="AY678" s="250" t="s">
        <v>252</v>
      </c>
    </row>
    <row r="679" spans="1:65" s="2" customFormat="1" ht="62.7" customHeight="1">
      <c r="A679" s="40"/>
      <c r="B679" s="41"/>
      <c r="C679" s="216" t="s">
        <v>1010</v>
      </c>
      <c r="D679" s="216" t="s">
        <v>254</v>
      </c>
      <c r="E679" s="217" t="s">
        <v>1011</v>
      </c>
      <c r="F679" s="218" t="s">
        <v>1012</v>
      </c>
      <c r="G679" s="219" t="s">
        <v>300</v>
      </c>
      <c r="H679" s="220">
        <v>2.867</v>
      </c>
      <c r="I679" s="221"/>
      <c r="J679" s="222">
        <f>ROUND(I679*H679,2)</f>
        <v>0</v>
      </c>
      <c r="K679" s="218" t="s">
        <v>258</v>
      </c>
      <c r="L679" s="46"/>
      <c r="M679" s="223" t="s">
        <v>19</v>
      </c>
      <c r="N679" s="224" t="s">
        <v>40</v>
      </c>
      <c r="O679" s="86"/>
      <c r="P679" s="225">
        <f>O679*H679</f>
        <v>0</v>
      </c>
      <c r="Q679" s="225">
        <v>0.00014</v>
      </c>
      <c r="R679" s="225">
        <f>Q679*H679</f>
        <v>0.00040137999999999996</v>
      </c>
      <c r="S679" s="225">
        <v>0</v>
      </c>
      <c r="T679" s="226">
        <f>S679*H679</f>
        <v>0</v>
      </c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R679" s="227" t="s">
        <v>349</v>
      </c>
      <c r="AT679" s="227" t="s">
        <v>254</v>
      </c>
      <c r="AU679" s="227" t="s">
        <v>78</v>
      </c>
      <c r="AY679" s="19" t="s">
        <v>252</v>
      </c>
      <c r="BE679" s="228">
        <f>IF(N679="základní",J679,0)</f>
        <v>0</v>
      </c>
      <c r="BF679" s="228">
        <f>IF(N679="snížená",J679,0)</f>
        <v>0</v>
      </c>
      <c r="BG679" s="228">
        <f>IF(N679="zákl. přenesená",J679,0)</f>
        <v>0</v>
      </c>
      <c r="BH679" s="228">
        <f>IF(N679="sníž. přenesená",J679,0)</f>
        <v>0</v>
      </c>
      <c r="BI679" s="228">
        <f>IF(N679="nulová",J679,0)</f>
        <v>0</v>
      </c>
      <c r="BJ679" s="19" t="s">
        <v>76</v>
      </c>
      <c r="BK679" s="228">
        <f>ROUND(I679*H679,2)</f>
        <v>0</v>
      </c>
      <c r="BL679" s="19" t="s">
        <v>349</v>
      </c>
      <c r="BM679" s="227" t="s">
        <v>1013</v>
      </c>
    </row>
    <row r="680" spans="1:51" s="13" customFormat="1" ht="12">
      <c r="A680" s="13"/>
      <c r="B680" s="229"/>
      <c r="C680" s="230"/>
      <c r="D680" s="231" t="s">
        <v>260</v>
      </c>
      <c r="E680" s="232" t="s">
        <v>19</v>
      </c>
      <c r="F680" s="233" t="s">
        <v>1014</v>
      </c>
      <c r="G680" s="230"/>
      <c r="H680" s="232" t="s">
        <v>19</v>
      </c>
      <c r="I680" s="234"/>
      <c r="J680" s="230"/>
      <c r="K680" s="230"/>
      <c r="L680" s="235"/>
      <c r="M680" s="236"/>
      <c r="N680" s="237"/>
      <c r="O680" s="237"/>
      <c r="P680" s="237"/>
      <c r="Q680" s="237"/>
      <c r="R680" s="237"/>
      <c r="S680" s="237"/>
      <c r="T680" s="238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39" t="s">
        <v>260</v>
      </c>
      <c r="AU680" s="239" t="s">
        <v>78</v>
      </c>
      <c r="AV680" s="13" t="s">
        <v>76</v>
      </c>
      <c r="AW680" s="13" t="s">
        <v>31</v>
      </c>
      <c r="AX680" s="13" t="s">
        <v>69</v>
      </c>
      <c r="AY680" s="239" t="s">
        <v>252</v>
      </c>
    </row>
    <row r="681" spans="1:51" s="14" customFormat="1" ht="12">
      <c r="A681" s="14"/>
      <c r="B681" s="240"/>
      <c r="C681" s="241"/>
      <c r="D681" s="231" t="s">
        <v>260</v>
      </c>
      <c r="E681" s="242" t="s">
        <v>19</v>
      </c>
      <c r="F681" s="243" t="s">
        <v>1015</v>
      </c>
      <c r="G681" s="241"/>
      <c r="H681" s="244">
        <v>2.867</v>
      </c>
      <c r="I681" s="245"/>
      <c r="J681" s="241"/>
      <c r="K681" s="241"/>
      <c r="L681" s="246"/>
      <c r="M681" s="247"/>
      <c r="N681" s="248"/>
      <c r="O681" s="248"/>
      <c r="P681" s="248"/>
      <c r="Q681" s="248"/>
      <c r="R681" s="248"/>
      <c r="S681" s="248"/>
      <c r="T681" s="249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50" t="s">
        <v>260</v>
      </c>
      <c r="AU681" s="250" t="s">
        <v>78</v>
      </c>
      <c r="AV681" s="14" t="s">
        <v>78</v>
      </c>
      <c r="AW681" s="14" t="s">
        <v>31</v>
      </c>
      <c r="AX681" s="14" t="s">
        <v>69</v>
      </c>
      <c r="AY681" s="250" t="s">
        <v>252</v>
      </c>
    </row>
    <row r="682" spans="1:51" s="15" customFormat="1" ht="12">
      <c r="A682" s="15"/>
      <c r="B682" s="251"/>
      <c r="C682" s="252"/>
      <c r="D682" s="231" t="s">
        <v>260</v>
      </c>
      <c r="E682" s="253" t="s">
        <v>19</v>
      </c>
      <c r="F682" s="254" t="s">
        <v>265</v>
      </c>
      <c r="G682" s="252"/>
      <c r="H682" s="255">
        <v>2.867</v>
      </c>
      <c r="I682" s="256"/>
      <c r="J682" s="252"/>
      <c r="K682" s="252"/>
      <c r="L682" s="257"/>
      <c r="M682" s="258"/>
      <c r="N682" s="259"/>
      <c r="O682" s="259"/>
      <c r="P682" s="259"/>
      <c r="Q682" s="259"/>
      <c r="R682" s="259"/>
      <c r="S682" s="259"/>
      <c r="T682" s="260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T682" s="261" t="s">
        <v>260</v>
      </c>
      <c r="AU682" s="261" t="s">
        <v>78</v>
      </c>
      <c r="AV682" s="15" t="s">
        <v>90</v>
      </c>
      <c r="AW682" s="15" t="s">
        <v>31</v>
      </c>
      <c r="AX682" s="15" t="s">
        <v>76</v>
      </c>
      <c r="AY682" s="261" t="s">
        <v>252</v>
      </c>
    </row>
    <row r="683" spans="1:65" s="2" customFormat="1" ht="62.7" customHeight="1">
      <c r="A683" s="40"/>
      <c r="B683" s="41"/>
      <c r="C683" s="216" t="s">
        <v>1016</v>
      </c>
      <c r="D683" s="216" t="s">
        <v>254</v>
      </c>
      <c r="E683" s="217" t="s">
        <v>1017</v>
      </c>
      <c r="F683" s="218" t="s">
        <v>1018</v>
      </c>
      <c r="G683" s="219" t="s">
        <v>300</v>
      </c>
      <c r="H683" s="220">
        <v>3.804</v>
      </c>
      <c r="I683" s="221"/>
      <c r="J683" s="222">
        <f>ROUND(I683*H683,2)</f>
        <v>0</v>
      </c>
      <c r="K683" s="218" t="s">
        <v>258</v>
      </c>
      <c r="L683" s="46"/>
      <c r="M683" s="223" t="s">
        <v>19</v>
      </c>
      <c r="N683" s="224" t="s">
        <v>40</v>
      </c>
      <c r="O683" s="86"/>
      <c r="P683" s="225">
        <f>O683*H683</f>
        <v>0</v>
      </c>
      <c r="Q683" s="225">
        <v>0.00028</v>
      </c>
      <c r="R683" s="225">
        <f>Q683*H683</f>
        <v>0.00106512</v>
      </c>
      <c r="S683" s="225">
        <v>0</v>
      </c>
      <c r="T683" s="226">
        <f>S683*H683</f>
        <v>0</v>
      </c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R683" s="227" t="s">
        <v>349</v>
      </c>
      <c r="AT683" s="227" t="s">
        <v>254</v>
      </c>
      <c r="AU683" s="227" t="s">
        <v>78</v>
      </c>
      <c r="AY683" s="19" t="s">
        <v>252</v>
      </c>
      <c r="BE683" s="228">
        <f>IF(N683="základní",J683,0)</f>
        <v>0</v>
      </c>
      <c r="BF683" s="228">
        <f>IF(N683="snížená",J683,0)</f>
        <v>0</v>
      </c>
      <c r="BG683" s="228">
        <f>IF(N683="zákl. přenesená",J683,0)</f>
        <v>0</v>
      </c>
      <c r="BH683" s="228">
        <f>IF(N683="sníž. přenesená",J683,0)</f>
        <v>0</v>
      </c>
      <c r="BI683" s="228">
        <f>IF(N683="nulová",J683,0)</f>
        <v>0</v>
      </c>
      <c r="BJ683" s="19" t="s">
        <v>76</v>
      </c>
      <c r="BK683" s="228">
        <f>ROUND(I683*H683,2)</f>
        <v>0</v>
      </c>
      <c r="BL683" s="19" t="s">
        <v>349</v>
      </c>
      <c r="BM683" s="227" t="s">
        <v>1019</v>
      </c>
    </row>
    <row r="684" spans="1:51" s="13" customFormat="1" ht="12">
      <c r="A684" s="13"/>
      <c r="B684" s="229"/>
      <c r="C684" s="230"/>
      <c r="D684" s="231" t="s">
        <v>260</v>
      </c>
      <c r="E684" s="232" t="s">
        <v>19</v>
      </c>
      <c r="F684" s="233" t="s">
        <v>1014</v>
      </c>
      <c r="G684" s="230"/>
      <c r="H684" s="232" t="s">
        <v>19</v>
      </c>
      <c r="I684" s="234"/>
      <c r="J684" s="230"/>
      <c r="K684" s="230"/>
      <c r="L684" s="235"/>
      <c r="M684" s="236"/>
      <c r="N684" s="237"/>
      <c r="O684" s="237"/>
      <c r="P684" s="237"/>
      <c r="Q684" s="237"/>
      <c r="R684" s="237"/>
      <c r="S684" s="237"/>
      <c r="T684" s="238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39" t="s">
        <v>260</v>
      </c>
      <c r="AU684" s="239" t="s">
        <v>78</v>
      </c>
      <c r="AV684" s="13" t="s">
        <v>76</v>
      </c>
      <c r="AW684" s="13" t="s">
        <v>31</v>
      </c>
      <c r="AX684" s="13" t="s">
        <v>69</v>
      </c>
      <c r="AY684" s="239" t="s">
        <v>252</v>
      </c>
    </row>
    <row r="685" spans="1:51" s="14" customFormat="1" ht="12">
      <c r="A685" s="14"/>
      <c r="B685" s="240"/>
      <c r="C685" s="241"/>
      <c r="D685" s="231" t="s">
        <v>260</v>
      </c>
      <c r="E685" s="242" t="s">
        <v>19</v>
      </c>
      <c r="F685" s="243" t="s">
        <v>1020</v>
      </c>
      <c r="G685" s="241"/>
      <c r="H685" s="244">
        <v>3.804</v>
      </c>
      <c r="I685" s="245"/>
      <c r="J685" s="241"/>
      <c r="K685" s="241"/>
      <c r="L685" s="246"/>
      <c r="M685" s="247"/>
      <c r="N685" s="248"/>
      <c r="O685" s="248"/>
      <c r="P685" s="248"/>
      <c r="Q685" s="248"/>
      <c r="R685" s="248"/>
      <c r="S685" s="248"/>
      <c r="T685" s="249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50" t="s">
        <v>260</v>
      </c>
      <c r="AU685" s="250" t="s">
        <v>78</v>
      </c>
      <c r="AV685" s="14" t="s">
        <v>78</v>
      </c>
      <c r="AW685" s="14" t="s">
        <v>31</v>
      </c>
      <c r="AX685" s="14" t="s">
        <v>69</v>
      </c>
      <c r="AY685" s="250" t="s">
        <v>252</v>
      </c>
    </row>
    <row r="686" spans="1:51" s="15" customFormat="1" ht="12">
      <c r="A686" s="15"/>
      <c r="B686" s="251"/>
      <c r="C686" s="252"/>
      <c r="D686" s="231" t="s">
        <v>260</v>
      </c>
      <c r="E686" s="253" t="s">
        <v>19</v>
      </c>
      <c r="F686" s="254" t="s">
        <v>265</v>
      </c>
      <c r="G686" s="252"/>
      <c r="H686" s="255">
        <v>3.804</v>
      </c>
      <c r="I686" s="256"/>
      <c r="J686" s="252"/>
      <c r="K686" s="252"/>
      <c r="L686" s="257"/>
      <c r="M686" s="258"/>
      <c r="N686" s="259"/>
      <c r="O686" s="259"/>
      <c r="P686" s="259"/>
      <c r="Q686" s="259"/>
      <c r="R686" s="259"/>
      <c r="S686" s="259"/>
      <c r="T686" s="260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T686" s="261" t="s">
        <v>260</v>
      </c>
      <c r="AU686" s="261" t="s">
        <v>78</v>
      </c>
      <c r="AV686" s="15" t="s">
        <v>90</v>
      </c>
      <c r="AW686" s="15" t="s">
        <v>31</v>
      </c>
      <c r="AX686" s="15" t="s">
        <v>76</v>
      </c>
      <c r="AY686" s="261" t="s">
        <v>252</v>
      </c>
    </row>
    <row r="687" spans="1:65" s="2" customFormat="1" ht="62.7" customHeight="1">
      <c r="A687" s="40"/>
      <c r="B687" s="41"/>
      <c r="C687" s="216" t="s">
        <v>1021</v>
      </c>
      <c r="D687" s="216" t="s">
        <v>254</v>
      </c>
      <c r="E687" s="217" t="s">
        <v>1022</v>
      </c>
      <c r="F687" s="218" t="s">
        <v>1023</v>
      </c>
      <c r="G687" s="219" t="s">
        <v>300</v>
      </c>
      <c r="H687" s="220">
        <v>8.378</v>
      </c>
      <c r="I687" s="221"/>
      <c r="J687" s="222">
        <f>ROUND(I687*H687,2)</f>
        <v>0</v>
      </c>
      <c r="K687" s="218" t="s">
        <v>258</v>
      </c>
      <c r="L687" s="46"/>
      <c r="M687" s="223" t="s">
        <v>19</v>
      </c>
      <c r="N687" s="224" t="s">
        <v>40</v>
      </c>
      <c r="O687" s="86"/>
      <c r="P687" s="225">
        <f>O687*H687</f>
        <v>0</v>
      </c>
      <c r="Q687" s="225">
        <v>0.00042</v>
      </c>
      <c r="R687" s="225">
        <f>Q687*H687</f>
        <v>0.00351876</v>
      </c>
      <c r="S687" s="225">
        <v>0</v>
      </c>
      <c r="T687" s="226">
        <f>S687*H687</f>
        <v>0</v>
      </c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R687" s="227" t="s">
        <v>349</v>
      </c>
      <c r="AT687" s="227" t="s">
        <v>254</v>
      </c>
      <c r="AU687" s="227" t="s">
        <v>78</v>
      </c>
      <c r="AY687" s="19" t="s">
        <v>252</v>
      </c>
      <c r="BE687" s="228">
        <f>IF(N687="základní",J687,0)</f>
        <v>0</v>
      </c>
      <c r="BF687" s="228">
        <f>IF(N687="snížená",J687,0)</f>
        <v>0</v>
      </c>
      <c r="BG687" s="228">
        <f>IF(N687="zákl. přenesená",J687,0)</f>
        <v>0</v>
      </c>
      <c r="BH687" s="228">
        <f>IF(N687="sníž. přenesená",J687,0)</f>
        <v>0</v>
      </c>
      <c r="BI687" s="228">
        <f>IF(N687="nulová",J687,0)</f>
        <v>0</v>
      </c>
      <c r="BJ687" s="19" t="s">
        <v>76</v>
      </c>
      <c r="BK687" s="228">
        <f>ROUND(I687*H687,2)</f>
        <v>0</v>
      </c>
      <c r="BL687" s="19" t="s">
        <v>349</v>
      </c>
      <c r="BM687" s="227" t="s">
        <v>1024</v>
      </c>
    </row>
    <row r="688" spans="1:51" s="13" customFormat="1" ht="12">
      <c r="A688" s="13"/>
      <c r="B688" s="229"/>
      <c r="C688" s="230"/>
      <c r="D688" s="231" t="s">
        <v>260</v>
      </c>
      <c r="E688" s="232" t="s">
        <v>19</v>
      </c>
      <c r="F688" s="233" t="s">
        <v>1014</v>
      </c>
      <c r="G688" s="230"/>
      <c r="H688" s="232" t="s">
        <v>19</v>
      </c>
      <c r="I688" s="234"/>
      <c r="J688" s="230"/>
      <c r="K688" s="230"/>
      <c r="L688" s="235"/>
      <c r="M688" s="236"/>
      <c r="N688" s="237"/>
      <c r="O688" s="237"/>
      <c r="P688" s="237"/>
      <c r="Q688" s="237"/>
      <c r="R688" s="237"/>
      <c r="S688" s="237"/>
      <c r="T688" s="238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39" t="s">
        <v>260</v>
      </c>
      <c r="AU688" s="239" t="s">
        <v>78</v>
      </c>
      <c r="AV688" s="13" t="s">
        <v>76</v>
      </c>
      <c r="AW688" s="13" t="s">
        <v>31</v>
      </c>
      <c r="AX688" s="13" t="s">
        <v>69</v>
      </c>
      <c r="AY688" s="239" t="s">
        <v>252</v>
      </c>
    </row>
    <row r="689" spans="1:51" s="14" customFormat="1" ht="12">
      <c r="A689" s="14"/>
      <c r="B689" s="240"/>
      <c r="C689" s="241"/>
      <c r="D689" s="231" t="s">
        <v>260</v>
      </c>
      <c r="E689" s="242" t="s">
        <v>19</v>
      </c>
      <c r="F689" s="243" t="s">
        <v>986</v>
      </c>
      <c r="G689" s="241"/>
      <c r="H689" s="244">
        <v>8.378</v>
      </c>
      <c r="I689" s="245"/>
      <c r="J689" s="241"/>
      <c r="K689" s="241"/>
      <c r="L689" s="246"/>
      <c r="M689" s="247"/>
      <c r="N689" s="248"/>
      <c r="O689" s="248"/>
      <c r="P689" s="248"/>
      <c r="Q689" s="248"/>
      <c r="R689" s="248"/>
      <c r="S689" s="248"/>
      <c r="T689" s="249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50" t="s">
        <v>260</v>
      </c>
      <c r="AU689" s="250" t="s">
        <v>78</v>
      </c>
      <c r="AV689" s="14" t="s">
        <v>78</v>
      </c>
      <c r="AW689" s="14" t="s">
        <v>31</v>
      </c>
      <c r="AX689" s="14" t="s">
        <v>69</v>
      </c>
      <c r="AY689" s="250" t="s">
        <v>252</v>
      </c>
    </row>
    <row r="690" spans="1:51" s="15" customFormat="1" ht="12">
      <c r="A690" s="15"/>
      <c r="B690" s="251"/>
      <c r="C690" s="252"/>
      <c r="D690" s="231" t="s">
        <v>260</v>
      </c>
      <c r="E690" s="253" t="s">
        <v>19</v>
      </c>
      <c r="F690" s="254" t="s">
        <v>265</v>
      </c>
      <c r="G690" s="252"/>
      <c r="H690" s="255">
        <v>8.378</v>
      </c>
      <c r="I690" s="256"/>
      <c r="J690" s="252"/>
      <c r="K690" s="252"/>
      <c r="L690" s="257"/>
      <c r="M690" s="258"/>
      <c r="N690" s="259"/>
      <c r="O690" s="259"/>
      <c r="P690" s="259"/>
      <c r="Q690" s="259"/>
      <c r="R690" s="259"/>
      <c r="S690" s="259"/>
      <c r="T690" s="260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T690" s="261" t="s">
        <v>260</v>
      </c>
      <c r="AU690" s="261" t="s">
        <v>78</v>
      </c>
      <c r="AV690" s="15" t="s">
        <v>90</v>
      </c>
      <c r="AW690" s="15" t="s">
        <v>31</v>
      </c>
      <c r="AX690" s="15" t="s">
        <v>76</v>
      </c>
      <c r="AY690" s="261" t="s">
        <v>252</v>
      </c>
    </row>
    <row r="691" spans="1:65" s="2" customFormat="1" ht="24.15" customHeight="1">
      <c r="A691" s="40"/>
      <c r="B691" s="41"/>
      <c r="C691" s="262" t="s">
        <v>1025</v>
      </c>
      <c r="D691" s="262" t="s">
        <v>285</v>
      </c>
      <c r="E691" s="263" t="s">
        <v>1026</v>
      </c>
      <c r="F691" s="264" t="s">
        <v>1027</v>
      </c>
      <c r="G691" s="265" t="s">
        <v>300</v>
      </c>
      <c r="H691" s="266">
        <v>17.307</v>
      </c>
      <c r="I691" s="267"/>
      <c r="J691" s="268">
        <f>ROUND(I691*H691,2)</f>
        <v>0</v>
      </c>
      <c r="K691" s="264" t="s">
        <v>258</v>
      </c>
      <c r="L691" s="269"/>
      <c r="M691" s="270" t="s">
        <v>19</v>
      </c>
      <c r="N691" s="271" t="s">
        <v>40</v>
      </c>
      <c r="O691" s="86"/>
      <c r="P691" s="225">
        <f>O691*H691</f>
        <v>0</v>
      </c>
      <c r="Q691" s="225">
        <v>0.00254</v>
      </c>
      <c r="R691" s="225">
        <f>Q691*H691</f>
        <v>0.04395978</v>
      </c>
      <c r="S691" s="225">
        <v>0</v>
      </c>
      <c r="T691" s="226">
        <f>S691*H691</f>
        <v>0</v>
      </c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R691" s="227" t="s">
        <v>441</v>
      </c>
      <c r="AT691" s="227" t="s">
        <v>285</v>
      </c>
      <c r="AU691" s="227" t="s">
        <v>78</v>
      </c>
      <c r="AY691" s="19" t="s">
        <v>252</v>
      </c>
      <c r="BE691" s="228">
        <f>IF(N691="základní",J691,0)</f>
        <v>0</v>
      </c>
      <c r="BF691" s="228">
        <f>IF(N691="snížená",J691,0)</f>
        <v>0</v>
      </c>
      <c r="BG691" s="228">
        <f>IF(N691="zákl. přenesená",J691,0)</f>
        <v>0</v>
      </c>
      <c r="BH691" s="228">
        <f>IF(N691="sníž. přenesená",J691,0)</f>
        <v>0</v>
      </c>
      <c r="BI691" s="228">
        <f>IF(N691="nulová",J691,0)</f>
        <v>0</v>
      </c>
      <c r="BJ691" s="19" t="s">
        <v>76</v>
      </c>
      <c r="BK691" s="228">
        <f>ROUND(I691*H691,2)</f>
        <v>0</v>
      </c>
      <c r="BL691" s="19" t="s">
        <v>349</v>
      </c>
      <c r="BM691" s="227" t="s">
        <v>1028</v>
      </c>
    </row>
    <row r="692" spans="1:51" s="13" customFormat="1" ht="12">
      <c r="A692" s="13"/>
      <c r="B692" s="229"/>
      <c r="C692" s="230"/>
      <c r="D692" s="231" t="s">
        <v>260</v>
      </c>
      <c r="E692" s="232" t="s">
        <v>19</v>
      </c>
      <c r="F692" s="233" t="s">
        <v>1014</v>
      </c>
      <c r="G692" s="230"/>
      <c r="H692" s="232" t="s">
        <v>19</v>
      </c>
      <c r="I692" s="234"/>
      <c r="J692" s="230"/>
      <c r="K692" s="230"/>
      <c r="L692" s="235"/>
      <c r="M692" s="236"/>
      <c r="N692" s="237"/>
      <c r="O692" s="237"/>
      <c r="P692" s="237"/>
      <c r="Q692" s="237"/>
      <c r="R692" s="237"/>
      <c r="S692" s="237"/>
      <c r="T692" s="238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39" t="s">
        <v>260</v>
      </c>
      <c r="AU692" s="239" t="s">
        <v>78</v>
      </c>
      <c r="AV692" s="13" t="s">
        <v>76</v>
      </c>
      <c r="AW692" s="13" t="s">
        <v>31</v>
      </c>
      <c r="AX692" s="13" t="s">
        <v>69</v>
      </c>
      <c r="AY692" s="239" t="s">
        <v>252</v>
      </c>
    </row>
    <row r="693" spans="1:51" s="14" customFormat="1" ht="12">
      <c r="A693" s="14"/>
      <c r="B693" s="240"/>
      <c r="C693" s="241"/>
      <c r="D693" s="231" t="s">
        <v>260</v>
      </c>
      <c r="E693" s="242" t="s">
        <v>19</v>
      </c>
      <c r="F693" s="243" t="s">
        <v>1029</v>
      </c>
      <c r="G693" s="241"/>
      <c r="H693" s="244">
        <v>7.672</v>
      </c>
      <c r="I693" s="245"/>
      <c r="J693" s="241"/>
      <c r="K693" s="241"/>
      <c r="L693" s="246"/>
      <c r="M693" s="247"/>
      <c r="N693" s="248"/>
      <c r="O693" s="248"/>
      <c r="P693" s="248"/>
      <c r="Q693" s="248"/>
      <c r="R693" s="248"/>
      <c r="S693" s="248"/>
      <c r="T693" s="249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50" t="s">
        <v>260</v>
      </c>
      <c r="AU693" s="250" t="s">
        <v>78</v>
      </c>
      <c r="AV693" s="14" t="s">
        <v>78</v>
      </c>
      <c r="AW693" s="14" t="s">
        <v>31</v>
      </c>
      <c r="AX693" s="14" t="s">
        <v>69</v>
      </c>
      <c r="AY693" s="250" t="s">
        <v>252</v>
      </c>
    </row>
    <row r="694" spans="1:51" s="14" customFormat="1" ht="12">
      <c r="A694" s="14"/>
      <c r="B694" s="240"/>
      <c r="C694" s="241"/>
      <c r="D694" s="231" t="s">
        <v>260</v>
      </c>
      <c r="E694" s="242" t="s">
        <v>19</v>
      </c>
      <c r="F694" s="243" t="s">
        <v>1030</v>
      </c>
      <c r="G694" s="241"/>
      <c r="H694" s="244">
        <v>9.635</v>
      </c>
      <c r="I694" s="245"/>
      <c r="J694" s="241"/>
      <c r="K694" s="241"/>
      <c r="L694" s="246"/>
      <c r="M694" s="247"/>
      <c r="N694" s="248"/>
      <c r="O694" s="248"/>
      <c r="P694" s="248"/>
      <c r="Q694" s="248"/>
      <c r="R694" s="248"/>
      <c r="S694" s="248"/>
      <c r="T694" s="249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50" t="s">
        <v>260</v>
      </c>
      <c r="AU694" s="250" t="s">
        <v>78</v>
      </c>
      <c r="AV694" s="14" t="s">
        <v>78</v>
      </c>
      <c r="AW694" s="14" t="s">
        <v>31</v>
      </c>
      <c r="AX694" s="14" t="s">
        <v>69</v>
      </c>
      <c r="AY694" s="250" t="s">
        <v>252</v>
      </c>
    </row>
    <row r="695" spans="1:51" s="15" customFormat="1" ht="12">
      <c r="A695" s="15"/>
      <c r="B695" s="251"/>
      <c r="C695" s="252"/>
      <c r="D695" s="231" t="s">
        <v>260</v>
      </c>
      <c r="E695" s="253" t="s">
        <v>19</v>
      </c>
      <c r="F695" s="254" t="s">
        <v>265</v>
      </c>
      <c r="G695" s="252"/>
      <c r="H695" s="255">
        <v>17.307</v>
      </c>
      <c r="I695" s="256"/>
      <c r="J695" s="252"/>
      <c r="K695" s="252"/>
      <c r="L695" s="257"/>
      <c r="M695" s="258"/>
      <c r="N695" s="259"/>
      <c r="O695" s="259"/>
      <c r="P695" s="259"/>
      <c r="Q695" s="259"/>
      <c r="R695" s="259"/>
      <c r="S695" s="259"/>
      <c r="T695" s="260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T695" s="261" t="s">
        <v>260</v>
      </c>
      <c r="AU695" s="261" t="s">
        <v>78</v>
      </c>
      <c r="AV695" s="15" t="s">
        <v>90</v>
      </c>
      <c r="AW695" s="15" t="s">
        <v>31</v>
      </c>
      <c r="AX695" s="15" t="s">
        <v>76</v>
      </c>
      <c r="AY695" s="261" t="s">
        <v>252</v>
      </c>
    </row>
    <row r="696" spans="1:65" s="2" customFormat="1" ht="62.7" customHeight="1">
      <c r="A696" s="40"/>
      <c r="B696" s="41"/>
      <c r="C696" s="216" t="s">
        <v>1031</v>
      </c>
      <c r="D696" s="216" t="s">
        <v>254</v>
      </c>
      <c r="E696" s="217" t="s">
        <v>1032</v>
      </c>
      <c r="F696" s="218" t="s">
        <v>1033</v>
      </c>
      <c r="G696" s="219" t="s">
        <v>300</v>
      </c>
      <c r="H696" s="220">
        <v>1623.49</v>
      </c>
      <c r="I696" s="221"/>
      <c r="J696" s="222">
        <f>ROUND(I696*H696,2)</f>
        <v>0</v>
      </c>
      <c r="K696" s="218" t="s">
        <v>258</v>
      </c>
      <c r="L696" s="46"/>
      <c r="M696" s="223" t="s">
        <v>19</v>
      </c>
      <c r="N696" s="224" t="s">
        <v>40</v>
      </c>
      <c r="O696" s="86"/>
      <c r="P696" s="225">
        <f>O696*H696</f>
        <v>0</v>
      </c>
      <c r="Q696" s="225">
        <v>0.00014</v>
      </c>
      <c r="R696" s="225">
        <f>Q696*H696</f>
        <v>0.22728859999999998</v>
      </c>
      <c r="S696" s="225">
        <v>0</v>
      </c>
      <c r="T696" s="226">
        <f>S696*H696</f>
        <v>0</v>
      </c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R696" s="227" t="s">
        <v>349</v>
      </c>
      <c r="AT696" s="227" t="s">
        <v>254</v>
      </c>
      <c r="AU696" s="227" t="s">
        <v>78</v>
      </c>
      <c r="AY696" s="19" t="s">
        <v>252</v>
      </c>
      <c r="BE696" s="228">
        <f>IF(N696="základní",J696,0)</f>
        <v>0</v>
      </c>
      <c r="BF696" s="228">
        <f>IF(N696="snížená",J696,0)</f>
        <v>0</v>
      </c>
      <c r="BG696" s="228">
        <f>IF(N696="zákl. přenesená",J696,0)</f>
        <v>0</v>
      </c>
      <c r="BH696" s="228">
        <f>IF(N696="sníž. přenesená",J696,0)</f>
        <v>0</v>
      </c>
      <c r="BI696" s="228">
        <f>IF(N696="nulová",J696,0)</f>
        <v>0</v>
      </c>
      <c r="BJ696" s="19" t="s">
        <v>76</v>
      </c>
      <c r="BK696" s="228">
        <f>ROUND(I696*H696,2)</f>
        <v>0</v>
      </c>
      <c r="BL696" s="19" t="s">
        <v>349</v>
      </c>
      <c r="BM696" s="227" t="s">
        <v>1034</v>
      </c>
    </row>
    <row r="697" spans="1:51" s="13" customFormat="1" ht="12">
      <c r="A697" s="13"/>
      <c r="B697" s="229"/>
      <c r="C697" s="230"/>
      <c r="D697" s="231" t="s">
        <v>260</v>
      </c>
      <c r="E697" s="232" t="s">
        <v>19</v>
      </c>
      <c r="F697" s="233" t="s">
        <v>987</v>
      </c>
      <c r="G697" s="230"/>
      <c r="H697" s="232" t="s">
        <v>19</v>
      </c>
      <c r="I697" s="234"/>
      <c r="J697" s="230"/>
      <c r="K697" s="230"/>
      <c r="L697" s="235"/>
      <c r="M697" s="236"/>
      <c r="N697" s="237"/>
      <c r="O697" s="237"/>
      <c r="P697" s="237"/>
      <c r="Q697" s="237"/>
      <c r="R697" s="237"/>
      <c r="S697" s="237"/>
      <c r="T697" s="238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39" t="s">
        <v>260</v>
      </c>
      <c r="AU697" s="239" t="s">
        <v>78</v>
      </c>
      <c r="AV697" s="13" t="s">
        <v>76</v>
      </c>
      <c r="AW697" s="13" t="s">
        <v>31</v>
      </c>
      <c r="AX697" s="13" t="s">
        <v>69</v>
      </c>
      <c r="AY697" s="239" t="s">
        <v>252</v>
      </c>
    </row>
    <row r="698" spans="1:51" s="14" customFormat="1" ht="12">
      <c r="A698" s="14"/>
      <c r="B698" s="240"/>
      <c r="C698" s="241"/>
      <c r="D698" s="231" t="s">
        <v>260</v>
      </c>
      <c r="E698" s="242" t="s">
        <v>19</v>
      </c>
      <c r="F698" s="243" t="s">
        <v>1035</v>
      </c>
      <c r="G698" s="241"/>
      <c r="H698" s="244">
        <v>1623.49</v>
      </c>
      <c r="I698" s="245"/>
      <c r="J698" s="241"/>
      <c r="K698" s="241"/>
      <c r="L698" s="246"/>
      <c r="M698" s="247"/>
      <c r="N698" s="248"/>
      <c r="O698" s="248"/>
      <c r="P698" s="248"/>
      <c r="Q698" s="248"/>
      <c r="R698" s="248"/>
      <c r="S698" s="248"/>
      <c r="T698" s="249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50" t="s">
        <v>260</v>
      </c>
      <c r="AU698" s="250" t="s">
        <v>78</v>
      </c>
      <c r="AV698" s="14" t="s">
        <v>78</v>
      </c>
      <c r="AW698" s="14" t="s">
        <v>31</v>
      </c>
      <c r="AX698" s="14" t="s">
        <v>69</v>
      </c>
      <c r="AY698" s="250" t="s">
        <v>252</v>
      </c>
    </row>
    <row r="699" spans="1:51" s="15" customFormat="1" ht="12">
      <c r="A699" s="15"/>
      <c r="B699" s="251"/>
      <c r="C699" s="252"/>
      <c r="D699" s="231" t="s">
        <v>260</v>
      </c>
      <c r="E699" s="253" t="s">
        <v>19</v>
      </c>
      <c r="F699" s="254" t="s">
        <v>265</v>
      </c>
      <c r="G699" s="252"/>
      <c r="H699" s="255">
        <v>1623.49</v>
      </c>
      <c r="I699" s="256"/>
      <c r="J699" s="252"/>
      <c r="K699" s="252"/>
      <c r="L699" s="257"/>
      <c r="M699" s="258"/>
      <c r="N699" s="259"/>
      <c r="O699" s="259"/>
      <c r="P699" s="259"/>
      <c r="Q699" s="259"/>
      <c r="R699" s="259"/>
      <c r="S699" s="259"/>
      <c r="T699" s="260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T699" s="261" t="s">
        <v>260</v>
      </c>
      <c r="AU699" s="261" t="s">
        <v>78</v>
      </c>
      <c r="AV699" s="15" t="s">
        <v>90</v>
      </c>
      <c r="AW699" s="15" t="s">
        <v>31</v>
      </c>
      <c r="AX699" s="15" t="s">
        <v>76</v>
      </c>
      <c r="AY699" s="261" t="s">
        <v>252</v>
      </c>
    </row>
    <row r="700" spans="1:65" s="2" customFormat="1" ht="62.7" customHeight="1">
      <c r="A700" s="40"/>
      <c r="B700" s="41"/>
      <c r="C700" s="216" t="s">
        <v>1036</v>
      </c>
      <c r="D700" s="216" t="s">
        <v>254</v>
      </c>
      <c r="E700" s="217" t="s">
        <v>1037</v>
      </c>
      <c r="F700" s="218" t="s">
        <v>1038</v>
      </c>
      <c r="G700" s="219" t="s">
        <v>300</v>
      </c>
      <c r="H700" s="220">
        <v>298.6</v>
      </c>
      <c r="I700" s="221"/>
      <c r="J700" s="222">
        <f>ROUND(I700*H700,2)</f>
        <v>0</v>
      </c>
      <c r="K700" s="218" t="s">
        <v>258</v>
      </c>
      <c r="L700" s="46"/>
      <c r="M700" s="223" t="s">
        <v>19</v>
      </c>
      <c r="N700" s="224" t="s">
        <v>40</v>
      </c>
      <c r="O700" s="86"/>
      <c r="P700" s="225">
        <f>O700*H700</f>
        <v>0</v>
      </c>
      <c r="Q700" s="225">
        <v>0.00028</v>
      </c>
      <c r="R700" s="225">
        <f>Q700*H700</f>
        <v>0.083608</v>
      </c>
      <c r="S700" s="225">
        <v>0</v>
      </c>
      <c r="T700" s="226">
        <f>S700*H700</f>
        <v>0</v>
      </c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R700" s="227" t="s">
        <v>349</v>
      </c>
      <c r="AT700" s="227" t="s">
        <v>254</v>
      </c>
      <c r="AU700" s="227" t="s">
        <v>78</v>
      </c>
      <c r="AY700" s="19" t="s">
        <v>252</v>
      </c>
      <c r="BE700" s="228">
        <f>IF(N700="základní",J700,0)</f>
        <v>0</v>
      </c>
      <c r="BF700" s="228">
        <f>IF(N700="snížená",J700,0)</f>
        <v>0</v>
      </c>
      <c r="BG700" s="228">
        <f>IF(N700="zákl. přenesená",J700,0)</f>
        <v>0</v>
      </c>
      <c r="BH700" s="228">
        <f>IF(N700="sníž. přenesená",J700,0)</f>
        <v>0</v>
      </c>
      <c r="BI700" s="228">
        <f>IF(N700="nulová",J700,0)</f>
        <v>0</v>
      </c>
      <c r="BJ700" s="19" t="s">
        <v>76</v>
      </c>
      <c r="BK700" s="228">
        <f>ROUND(I700*H700,2)</f>
        <v>0</v>
      </c>
      <c r="BL700" s="19" t="s">
        <v>349</v>
      </c>
      <c r="BM700" s="227" t="s">
        <v>1039</v>
      </c>
    </row>
    <row r="701" spans="1:51" s="13" customFormat="1" ht="12">
      <c r="A701" s="13"/>
      <c r="B701" s="229"/>
      <c r="C701" s="230"/>
      <c r="D701" s="231" t="s">
        <v>260</v>
      </c>
      <c r="E701" s="232" t="s">
        <v>19</v>
      </c>
      <c r="F701" s="233" t="s">
        <v>987</v>
      </c>
      <c r="G701" s="230"/>
      <c r="H701" s="232" t="s">
        <v>19</v>
      </c>
      <c r="I701" s="234"/>
      <c r="J701" s="230"/>
      <c r="K701" s="230"/>
      <c r="L701" s="235"/>
      <c r="M701" s="236"/>
      <c r="N701" s="237"/>
      <c r="O701" s="237"/>
      <c r="P701" s="237"/>
      <c r="Q701" s="237"/>
      <c r="R701" s="237"/>
      <c r="S701" s="237"/>
      <c r="T701" s="238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39" t="s">
        <v>260</v>
      </c>
      <c r="AU701" s="239" t="s">
        <v>78</v>
      </c>
      <c r="AV701" s="13" t="s">
        <v>76</v>
      </c>
      <c r="AW701" s="13" t="s">
        <v>31</v>
      </c>
      <c r="AX701" s="13" t="s">
        <v>69</v>
      </c>
      <c r="AY701" s="239" t="s">
        <v>252</v>
      </c>
    </row>
    <row r="702" spans="1:51" s="14" customFormat="1" ht="12">
      <c r="A702" s="14"/>
      <c r="B702" s="240"/>
      <c r="C702" s="241"/>
      <c r="D702" s="231" t="s">
        <v>260</v>
      </c>
      <c r="E702" s="242" t="s">
        <v>19</v>
      </c>
      <c r="F702" s="243" t="s">
        <v>1040</v>
      </c>
      <c r="G702" s="241"/>
      <c r="H702" s="244">
        <v>298.6</v>
      </c>
      <c r="I702" s="245"/>
      <c r="J702" s="241"/>
      <c r="K702" s="241"/>
      <c r="L702" s="246"/>
      <c r="M702" s="247"/>
      <c r="N702" s="248"/>
      <c r="O702" s="248"/>
      <c r="P702" s="248"/>
      <c r="Q702" s="248"/>
      <c r="R702" s="248"/>
      <c r="S702" s="248"/>
      <c r="T702" s="249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50" t="s">
        <v>260</v>
      </c>
      <c r="AU702" s="250" t="s">
        <v>78</v>
      </c>
      <c r="AV702" s="14" t="s">
        <v>78</v>
      </c>
      <c r="AW702" s="14" t="s">
        <v>31</v>
      </c>
      <c r="AX702" s="14" t="s">
        <v>69</v>
      </c>
      <c r="AY702" s="250" t="s">
        <v>252</v>
      </c>
    </row>
    <row r="703" spans="1:51" s="15" customFormat="1" ht="12">
      <c r="A703" s="15"/>
      <c r="B703" s="251"/>
      <c r="C703" s="252"/>
      <c r="D703" s="231" t="s">
        <v>260</v>
      </c>
      <c r="E703" s="253" t="s">
        <v>19</v>
      </c>
      <c r="F703" s="254" t="s">
        <v>265</v>
      </c>
      <c r="G703" s="252"/>
      <c r="H703" s="255">
        <v>298.6</v>
      </c>
      <c r="I703" s="256"/>
      <c r="J703" s="252"/>
      <c r="K703" s="252"/>
      <c r="L703" s="257"/>
      <c r="M703" s="258"/>
      <c r="N703" s="259"/>
      <c r="O703" s="259"/>
      <c r="P703" s="259"/>
      <c r="Q703" s="259"/>
      <c r="R703" s="259"/>
      <c r="S703" s="259"/>
      <c r="T703" s="260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T703" s="261" t="s">
        <v>260</v>
      </c>
      <c r="AU703" s="261" t="s">
        <v>78</v>
      </c>
      <c r="AV703" s="15" t="s">
        <v>90</v>
      </c>
      <c r="AW703" s="15" t="s">
        <v>31</v>
      </c>
      <c r="AX703" s="15" t="s">
        <v>76</v>
      </c>
      <c r="AY703" s="261" t="s">
        <v>252</v>
      </c>
    </row>
    <row r="704" spans="1:65" s="2" customFormat="1" ht="62.7" customHeight="1">
      <c r="A704" s="40"/>
      <c r="B704" s="41"/>
      <c r="C704" s="216" t="s">
        <v>1041</v>
      </c>
      <c r="D704" s="216" t="s">
        <v>254</v>
      </c>
      <c r="E704" s="217" t="s">
        <v>1042</v>
      </c>
      <c r="F704" s="218" t="s">
        <v>1043</v>
      </c>
      <c r="G704" s="219" t="s">
        <v>300</v>
      </c>
      <c r="H704" s="220">
        <v>272.538</v>
      </c>
      <c r="I704" s="221"/>
      <c r="J704" s="222">
        <f>ROUND(I704*H704,2)</f>
        <v>0</v>
      </c>
      <c r="K704" s="218" t="s">
        <v>258</v>
      </c>
      <c r="L704" s="46"/>
      <c r="M704" s="223" t="s">
        <v>19</v>
      </c>
      <c r="N704" s="224" t="s">
        <v>40</v>
      </c>
      <c r="O704" s="86"/>
      <c r="P704" s="225">
        <f>O704*H704</f>
        <v>0</v>
      </c>
      <c r="Q704" s="225">
        <v>0.00043</v>
      </c>
      <c r="R704" s="225">
        <f>Q704*H704</f>
        <v>0.11719134</v>
      </c>
      <c r="S704" s="225">
        <v>0</v>
      </c>
      <c r="T704" s="226">
        <f>S704*H704</f>
        <v>0</v>
      </c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R704" s="227" t="s">
        <v>349</v>
      </c>
      <c r="AT704" s="227" t="s">
        <v>254</v>
      </c>
      <c r="AU704" s="227" t="s">
        <v>78</v>
      </c>
      <c r="AY704" s="19" t="s">
        <v>252</v>
      </c>
      <c r="BE704" s="228">
        <f>IF(N704="základní",J704,0)</f>
        <v>0</v>
      </c>
      <c r="BF704" s="228">
        <f>IF(N704="snížená",J704,0)</f>
        <v>0</v>
      </c>
      <c r="BG704" s="228">
        <f>IF(N704="zákl. přenesená",J704,0)</f>
        <v>0</v>
      </c>
      <c r="BH704" s="228">
        <f>IF(N704="sníž. přenesená",J704,0)</f>
        <v>0</v>
      </c>
      <c r="BI704" s="228">
        <f>IF(N704="nulová",J704,0)</f>
        <v>0</v>
      </c>
      <c r="BJ704" s="19" t="s">
        <v>76</v>
      </c>
      <c r="BK704" s="228">
        <f>ROUND(I704*H704,2)</f>
        <v>0</v>
      </c>
      <c r="BL704" s="19" t="s">
        <v>349</v>
      </c>
      <c r="BM704" s="227" t="s">
        <v>1044</v>
      </c>
    </row>
    <row r="705" spans="1:51" s="13" customFormat="1" ht="12">
      <c r="A705" s="13"/>
      <c r="B705" s="229"/>
      <c r="C705" s="230"/>
      <c r="D705" s="231" t="s">
        <v>260</v>
      </c>
      <c r="E705" s="232" t="s">
        <v>19</v>
      </c>
      <c r="F705" s="233" t="s">
        <v>987</v>
      </c>
      <c r="G705" s="230"/>
      <c r="H705" s="232" t="s">
        <v>19</v>
      </c>
      <c r="I705" s="234"/>
      <c r="J705" s="230"/>
      <c r="K705" s="230"/>
      <c r="L705" s="235"/>
      <c r="M705" s="236"/>
      <c r="N705" s="237"/>
      <c r="O705" s="237"/>
      <c r="P705" s="237"/>
      <c r="Q705" s="237"/>
      <c r="R705" s="237"/>
      <c r="S705" s="237"/>
      <c r="T705" s="238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39" t="s">
        <v>260</v>
      </c>
      <c r="AU705" s="239" t="s">
        <v>78</v>
      </c>
      <c r="AV705" s="13" t="s">
        <v>76</v>
      </c>
      <c r="AW705" s="13" t="s">
        <v>31</v>
      </c>
      <c r="AX705" s="13" t="s">
        <v>69</v>
      </c>
      <c r="AY705" s="239" t="s">
        <v>252</v>
      </c>
    </row>
    <row r="706" spans="1:51" s="14" customFormat="1" ht="12">
      <c r="A706" s="14"/>
      <c r="B706" s="240"/>
      <c r="C706" s="241"/>
      <c r="D706" s="231" t="s">
        <v>260</v>
      </c>
      <c r="E706" s="242" t="s">
        <v>19</v>
      </c>
      <c r="F706" s="243" t="s">
        <v>989</v>
      </c>
      <c r="G706" s="241"/>
      <c r="H706" s="244">
        <v>175.044</v>
      </c>
      <c r="I706" s="245"/>
      <c r="J706" s="241"/>
      <c r="K706" s="241"/>
      <c r="L706" s="246"/>
      <c r="M706" s="247"/>
      <c r="N706" s="248"/>
      <c r="O706" s="248"/>
      <c r="P706" s="248"/>
      <c r="Q706" s="248"/>
      <c r="R706" s="248"/>
      <c r="S706" s="248"/>
      <c r="T706" s="249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50" t="s">
        <v>260</v>
      </c>
      <c r="AU706" s="250" t="s">
        <v>78</v>
      </c>
      <c r="AV706" s="14" t="s">
        <v>78</v>
      </c>
      <c r="AW706" s="14" t="s">
        <v>31</v>
      </c>
      <c r="AX706" s="14" t="s">
        <v>69</v>
      </c>
      <c r="AY706" s="250" t="s">
        <v>252</v>
      </c>
    </row>
    <row r="707" spans="1:51" s="14" customFormat="1" ht="12">
      <c r="A707" s="14"/>
      <c r="B707" s="240"/>
      <c r="C707" s="241"/>
      <c r="D707" s="231" t="s">
        <v>260</v>
      </c>
      <c r="E707" s="242" t="s">
        <v>19</v>
      </c>
      <c r="F707" s="243" t="s">
        <v>990</v>
      </c>
      <c r="G707" s="241"/>
      <c r="H707" s="244">
        <v>91.08</v>
      </c>
      <c r="I707" s="245"/>
      <c r="J707" s="241"/>
      <c r="K707" s="241"/>
      <c r="L707" s="246"/>
      <c r="M707" s="247"/>
      <c r="N707" s="248"/>
      <c r="O707" s="248"/>
      <c r="P707" s="248"/>
      <c r="Q707" s="248"/>
      <c r="R707" s="248"/>
      <c r="S707" s="248"/>
      <c r="T707" s="249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50" t="s">
        <v>260</v>
      </c>
      <c r="AU707" s="250" t="s">
        <v>78</v>
      </c>
      <c r="AV707" s="14" t="s">
        <v>78</v>
      </c>
      <c r="AW707" s="14" t="s">
        <v>31</v>
      </c>
      <c r="AX707" s="14" t="s">
        <v>69</v>
      </c>
      <c r="AY707" s="250" t="s">
        <v>252</v>
      </c>
    </row>
    <row r="708" spans="1:51" s="14" customFormat="1" ht="12">
      <c r="A708" s="14"/>
      <c r="B708" s="240"/>
      <c r="C708" s="241"/>
      <c r="D708" s="231" t="s">
        <v>260</v>
      </c>
      <c r="E708" s="242" t="s">
        <v>19</v>
      </c>
      <c r="F708" s="243" t="s">
        <v>1045</v>
      </c>
      <c r="G708" s="241"/>
      <c r="H708" s="244">
        <v>6.414</v>
      </c>
      <c r="I708" s="245"/>
      <c r="J708" s="241"/>
      <c r="K708" s="241"/>
      <c r="L708" s="246"/>
      <c r="M708" s="247"/>
      <c r="N708" s="248"/>
      <c r="O708" s="248"/>
      <c r="P708" s="248"/>
      <c r="Q708" s="248"/>
      <c r="R708" s="248"/>
      <c r="S708" s="248"/>
      <c r="T708" s="249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50" t="s">
        <v>260</v>
      </c>
      <c r="AU708" s="250" t="s">
        <v>78</v>
      </c>
      <c r="AV708" s="14" t="s">
        <v>78</v>
      </c>
      <c r="AW708" s="14" t="s">
        <v>31</v>
      </c>
      <c r="AX708" s="14" t="s">
        <v>69</v>
      </c>
      <c r="AY708" s="250" t="s">
        <v>252</v>
      </c>
    </row>
    <row r="709" spans="1:51" s="15" customFormat="1" ht="12">
      <c r="A709" s="15"/>
      <c r="B709" s="251"/>
      <c r="C709" s="252"/>
      <c r="D709" s="231" t="s">
        <v>260</v>
      </c>
      <c r="E709" s="253" t="s">
        <v>19</v>
      </c>
      <c r="F709" s="254" t="s">
        <v>265</v>
      </c>
      <c r="G709" s="252"/>
      <c r="H709" s="255">
        <v>272.538</v>
      </c>
      <c r="I709" s="256"/>
      <c r="J709" s="252"/>
      <c r="K709" s="252"/>
      <c r="L709" s="257"/>
      <c r="M709" s="258"/>
      <c r="N709" s="259"/>
      <c r="O709" s="259"/>
      <c r="P709" s="259"/>
      <c r="Q709" s="259"/>
      <c r="R709" s="259"/>
      <c r="S709" s="259"/>
      <c r="T709" s="260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T709" s="261" t="s">
        <v>260</v>
      </c>
      <c r="AU709" s="261" t="s">
        <v>78</v>
      </c>
      <c r="AV709" s="15" t="s">
        <v>90</v>
      </c>
      <c r="AW709" s="15" t="s">
        <v>31</v>
      </c>
      <c r="AX709" s="15" t="s">
        <v>76</v>
      </c>
      <c r="AY709" s="261" t="s">
        <v>252</v>
      </c>
    </row>
    <row r="710" spans="1:65" s="2" customFormat="1" ht="37.8" customHeight="1">
      <c r="A710" s="40"/>
      <c r="B710" s="41"/>
      <c r="C710" s="262" t="s">
        <v>1046</v>
      </c>
      <c r="D710" s="262" t="s">
        <v>285</v>
      </c>
      <c r="E710" s="263" t="s">
        <v>1047</v>
      </c>
      <c r="F710" s="264" t="s">
        <v>1048</v>
      </c>
      <c r="G710" s="265" t="s">
        <v>300</v>
      </c>
      <c r="H710" s="266">
        <v>2523.823</v>
      </c>
      <c r="I710" s="267"/>
      <c r="J710" s="268">
        <f>ROUND(I710*H710,2)</f>
        <v>0</v>
      </c>
      <c r="K710" s="264" t="s">
        <v>19</v>
      </c>
      <c r="L710" s="269"/>
      <c r="M710" s="270" t="s">
        <v>19</v>
      </c>
      <c r="N710" s="271" t="s">
        <v>40</v>
      </c>
      <c r="O710" s="86"/>
      <c r="P710" s="225">
        <f>O710*H710</f>
        <v>0</v>
      </c>
      <c r="Q710" s="225">
        <v>0.0005</v>
      </c>
      <c r="R710" s="225">
        <f>Q710*H710</f>
        <v>1.2619114999999999</v>
      </c>
      <c r="S710" s="225">
        <v>0</v>
      </c>
      <c r="T710" s="226">
        <f>S710*H710</f>
        <v>0</v>
      </c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R710" s="227" t="s">
        <v>441</v>
      </c>
      <c r="AT710" s="227" t="s">
        <v>285</v>
      </c>
      <c r="AU710" s="227" t="s">
        <v>78</v>
      </c>
      <c r="AY710" s="19" t="s">
        <v>252</v>
      </c>
      <c r="BE710" s="228">
        <f>IF(N710="základní",J710,0)</f>
        <v>0</v>
      </c>
      <c r="BF710" s="228">
        <f>IF(N710="snížená",J710,0)</f>
        <v>0</v>
      </c>
      <c r="BG710" s="228">
        <f>IF(N710="zákl. přenesená",J710,0)</f>
        <v>0</v>
      </c>
      <c r="BH710" s="228">
        <f>IF(N710="sníž. přenesená",J710,0)</f>
        <v>0</v>
      </c>
      <c r="BI710" s="228">
        <f>IF(N710="nulová",J710,0)</f>
        <v>0</v>
      </c>
      <c r="BJ710" s="19" t="s">
        <v>76</v>
      </c>
      <c r="BK710" s="228">
        <f>ROUND(I710*H710,2)</f>
        <v>0</v>
      </c>
      <c r="BL710" s="19" t="s">
        <v>349</v>
      </c>
      <c r="BM710" s="227" t="s">
        <v>1049</v>
      </c>
    </row>
    <row r="711" spans="1:51" s="13" customFormat="1" ht="12">
      <c r="A711" s="13"/>
      <c r="B711" s="229"/>
      <c r="C711" s="230"/>
      <c r="D711" s="231" t="s">
        <v>260</v>
      </c>
      <c r="E711" s="232" t="s">
        <v>19</v>
      </c>
      <c r="F711" s="233" t="s">
        <v>987</v>
      </c>
      <c r="G711" s="230"/>
      <c r="H711" s="232" t="s">
        <v>19</v>
      </c>
      <c r="I711" s="234"/>
      <c r="J711" s="230"/>
      <c r="K711" s="230"/>
      <c r="L711" s="235"/>
      <c r="M711" s="236"/>
      <c r="N711" s="237"/>
      <c r="O711" s="237"/>
      <c r="P711" s="237"/>
      <c r="Q711" s="237"/>
      <c r="R711" s="237"/>
      <c r="S711" s="237"/>
      <c r="T711" s="238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39" t="s">
        <v>260</v>
      </c>
      <c r="AU711" s="239" t="s">
        <v>78</v>
      </c>
      <c r="AV711" s="13" t="s">
        <v>76</v>
      </c>
      <c r="AW711" s="13" t="s">
        <v>31</v>
      </c>
      <c r="AX711" s="13" t="s">
        <v>69</v>
      </c>
      <c r="AY711" s="239" t="s">
        <v>252</v>
      </c>
    </row>
    <row r="712" spans="1:51" s="14" customFormat="1" ht="12">
      <c r="A712" s="14"/>
      <c r="B712" s="240"/>
      <c r="C712" s="241"/>
      <c r="D712" s="231" t="s">
        <v>260</v>
      </c>
      <c r="E712" s="242" t="s">
        <v>19</v>
      </c>
      <c r="F712" s="243" t="s">
        <v>1050</v>
      </c>
      <c r="G712" s="241"/>
      <c r="H712" s="244">
        <v>2210.404</v>
      </c>
      <c r="I712" s="245"/>
      <c r="J712" s="241"/>
      <c r="K712" s="241"/>
      <c r="L712" s="246"/>
      <c r="M712" s="247"/>
      <c r="N712" s="248"/>
      <c r="O712" s="248"/>
      <c r="P712" s="248"/>
      <c r="Q712" s="248"/>
      <c r="R712" s="248"/>
      <c r="S712" s="248"/>
      <c r="T712" s="249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50" t="s">
        <v>260</v>
      </c>
      <c r="AU712" s="250" t="s">
        <v>78</v>
      </c>
      <c r="AV712" s="14" t="s">
        <v>78</v>
      </c>
      <c r="AW712" s="14" t="s">
        <v>31</v>
      </c>
      <c r="AX712" s="14" t="s">
        <v>69</v>
      </c>
      <c r="AY712" s="250" t="s">
        <v>252</v>
      </c>
    </row>
    <row r="713" spans="1:51" s="14" customFormat="1" ht="12">
      <c r="A713" s="14"/>
      <c r="B713" s="240"/>
      <c r="C713" s="241"/>
      <c r="D713" s="231" t="s">
        <v>260</v>
      </c>
      <c r="E713" s="242" t="s">
        <v>19</v>
      </c>
      <c r="F713" s="243" t="s">
        <v>1051</v>
      </c>
      <c r="G713" s="241"/>
      <c r="H713" s="244">
        <v>201.301</v>
      </c>
      <c r="I713" s="245"/>
      <c r="J713" s="241"/>
      <c r="K713" s="241"/>
      <c r="L713" s="246"/>
      <c r="M713" s="247"/>
      <c r="N713" s="248"/>
      <c r="O713" s="248"/>
      <c r="P713" s="248"/>
      <c r="Q713" s="248"/>
      <c r="R713" s="248"/>
      <c r="S713" s="248"/>
      <c r="T713" s="249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50" t="s">
        <v>260</v>
      </c>
      <c r="AU713" s="250" t="s">
        <v>78</v>
      </c>
      <c r="AV713" s="14" t="s">
        <v>78</v>
      </c>
      <c r="AW713" s="14" t="s">
        <v>31</v>
      </c>
      <c r="AX713" s="14" t="s">
        <v>69</v>
      </c>
      <c r="AY713" s="250" t="s">
        <v>252</v>
      </c>
    </row>
    <row r="714" spans="1:51" s="14" customFormat="1" ht="12">
      <c r="A714" s="14"/>
      <c r="B714" s="240"/>
      <c r="C714" s="241"/>
      <c r="D714" s="231" t="s">
        <v>260</v>
      </c>
      <c r="E714" s="242" t="s">
        <v>19</v>
      </c>
      <c r="F714" s="243" t="s">
        <v>1052</v>
      </c>
      <c r="G714" s="241"/>
      <c r="H714" s="244">
        <v>104.742</v>
      </c>
      <c r="I714" s="245"/>
      <c r="J714" s="241"/>
      <c r="K714" s="241"/>
      <c r="L714" s="246"/>
      <c r="M714" s="247"/>
      <c r="N714" s="248"/>
      <c r="O714" s="248"/>
      <c r="P714" s="248"/>
      <c r="Q714" s="248"/>
      <c r="R714" s="248"/>
      <c r="S714" s="248"/>
      <c r="T714" s="249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50" t="s">
        <v>260</v>
      </c>
      <c r="AU714" s="250" t="s">
        <v>78</v>
      </c>
      <c r="AV714" s="14" t="s">
        <v>78</v>
      </c>
      <c r="AW714" s="14" t="s">
        <v>31</v>
      </c>
      <c r="AX714" s="14" t="s">
        <v>69</v>
      </c>
      <c r="AY714" s="250" t="s">
        <v>252</v>
      </c>
    </row>
    <row r="715" spans="1:51" s="14" customFormat="1" ht="12">
      <c r="A715" s="14"/>
      <c r="B715" s="240"/>
      <c r="C715" s="241"/>
      <c r="D715" s="231" t="s">
        <v>260</v>
      </c>
      <c r="E715" s="242" t="s">
        <v>19</v>
      </c>
      <c r="F715" s="243" t="s">
        <v>1053</v>
      </c>
      <c r="G715" s="241"/>
      <c r="H715" s="244">
        <v>7.376</v>
      </c>
      <c r="I715" s="245"/>
      <c r="J715" s="241"/>
      <c r="K715" s="241"/>
      <c r="L715" s="246"/>
      <c r="M715" s="247"/>
      <c r="N715" s="248"/>
      <c r="O715" s="248"/>
      <c r="P715" s="248"/>
      <c r="Q715" s="248"/>
      <c r="R715" s="248"/>
      <c r="S715" s="248"/>
      <c r="T715" s="249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50" t="s">
        <v>260</v>
      </c>
      <c r="AU715" s="250" t="s">
        <v>78</v>
      </c>
      <c r="AV715" s="14" t="s">
        <v>78</v>
      </c>
      <c r="AW715" s="14" t="s">
        <v>31</v>
      </c>
      <c r="AX715" s="14" t="s">
        <v>69</v>
      </c>
      <c r="AY715" s="250" t="s">
        <v>252</v>
      </c>
    </row>
    <row r="716" spans="1:51" s="15" customFormat="1" ht="12">
      <c r="A716" s="15"/>
      <c r="B716" s="251"/>
      <c r="C716" s="252"/>
      <c r="D716" s="231" t="s">
        <v>260</v>
      </c>
      <c r="E716" s="253" t="s">
        <v>19</v>
      </c>
      <c r="F716" s="254" t="s">
        <v>265</v>
      </c>
      <c r="G716" s="252"/>
      <c r="H716" s="255">
        <v>2523.8230000000003</v>
      </c>
      <c r="I716" s="256"/>
      <c r="J716" s="252"/>
      <c r="K716" s="252"/>
      <c r="L716" s="257"/>
      <c r="M716" s="258"/>
      <c r="N716" s="259"/>
      <c r="O716" s="259"/>
      <c r="P716" s="259"/>
      <c r="Q716" s="259"/>
      <c r="R716" s="259"/>
      <c r="S716" s="259"/>
      <c r="T716" s="260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T716" s="261" t="s">
        <v>260</v>
      </c>
      <c r="AU716" s="261" t="s">
        <v>78</v>
      </c>
      <c r="AV716" s="15" t="s">
        <v>90</v>
      </c>
      <c r="AW716" s="15" t="s">
        <v>31</v>
      </c>
      <c r="AX716" s="15" t="s">
        <v>76</v>
      </c>
      <c r="AY716" s="261" t="s">
        <v>252</v>
      </c>
    </row>
    <row r="717" spans="1:65" s="2" customFormat="1" ht="24.15" customHeight="1">
      <c r="A717" s="40"/>
      <c r="B717" s="41"/>
      <c r="C717" s="216" t="s">
        <v>1054</v>
      </c>
      <c r="D717" s="216" t="s">
        <v>254</v>
      </c>
      <c r="E717" s="217" t="s">
        <v>1055</v>
      </c>
      <c r="F717" s="218" t="s">
        <v>1056</v>
      </c>
      <c r="G717" s="219" t="s">
        <v>300</v>
      </c>
      <c r="H717" s="220">
        <v>1928.761</v>
      </c>
      <c r="I717" s="221"/>
      <c r="J717" s="222">
        <f>ROUND(I717*H717,2)</f>
        <v>0</v>
      </c>
      <c r="K717" s="218" t="s">
        <v>258</v>
      </c>
      <c r="L717" s="46"/>
      <c r="M717" s="223" t="s">
        <v>19</v>
      </c>
      <c r="N717" s="224" t="s">
        <v>40</v>
      </c>
      <c r="O717" s="86"/>
      <c r="P717" s="225">
        <f>O717*H717</f>
        <v>0</v>
      </c>
      <c r="Q717" s="225">
        <v>0</v>
      </c>
      <c r="R717" s="225">
        <f>Q717*H717</f>
        <v>0</v>
      </c>
      <c r="S717" s="225">
        <v>0</v>
      </c>
      <c r="T717" s="226">
        <f>S717*H717</f>
        <v>0</v>
      </c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R717" s="227" t="s">
        <v>349</v>
      </c>
      <c r="AT717" s="227" t="s">
        <v>254</v>
      </c>
      <c r="AU717" s="227" t="s">
        <v>78</v>
      </c>
      <c r="AY717" s="19" t="s">
        <v>252</v>
      </c>
      <c r="BE717" s="228">
        <f>IF(N717="základní",J717,0)</f>
        <v>0</v>
      </c>
      <c r="BF717" s="228">
        <f>IF(N717="snížená",J717,0)</f>
        <v>0</v>
      </c>
      <c r="BG717" s="228">
        <f>IF(N717="zákl. přenesená",J717,0)</f>
        <v>0</v>
      </c>
      <c r="BH717" s="228">
        <f>IF(N717="sníž. přenesená",J717,0)</f>
        <v>0</v>
      </c>
      <c r="BI717" s="228">
        <f>IF(N717="nulová",J717,0)</f>
        <v>0</v>
      </c>
      <c r="BJ717" s="19" t="s">
        <v>76</v>
      </c>
      <c r="BK717" s="228">
        <f>ROUND(I717*H717,2)</f>
        <v>0</v>
      </c>
      <c r="BL717" s="19" t="s">
        <v>349</v>
      </c>
      <c r="BM717" s="227" t="s">
        <v>1057</v>
      </c>
    </row>
    <row r="718" spans="1:51" s="13" customFormat="1" ht="12">
      <c r="A718" s="13"/>
      <c r="B718" s="229"/>
      <c r="C718" s="230"/>
      <c r="D718" s="231" t="s">
        <v>260</v>
      </c>
      <c r="E718" s="232" t="s">
        <v>19</v>
      </c>
      <c r="F718" s="233" t="s">
        <v>984</v>
      </c>
      <c r="G718" s="230"/>
      <c r="H718" s="232" t="s">
        <v>19</v>
      </c>
      <c r="I718" s="234"/>
      <c r="J718" s="230"/>
      <c r="K718" s="230"/>
      <c r="L718" s="235"/>
      <c r="M718" s="236"/>
      <c r="N718" s="237"/>
      <c r="O718" s="237"/>
      <c r="P718" s="237"/>
      <c r="Q718" s="237"/>
      <c r="R718" s="237"/>
      <c r="S718" s="237"/>
      <c r="T718" s="238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39" t="s">
        <v>260</v>
      </c>
      <c r="AU718" s="239" t="s">
        <v>78</v>
      </c>
      <c r="AV718" s="13" t="s">
        <v>76</v>
      </c>
      <c r="AW718" s="13" t="s">
        <v>31</v>
      </c>
      <c r="AX718" s="13" t="s">
        <v>69</v>
      </c>
      <c r="AY718" s="239" t="s">
        <v>252</v>
      </c>
    </row>
    <row r="719" spans="1:51" s="14" customFormat="1" ht="12">
      <c r="A719" s="14"/>
      <c r="B719" s="240"/>
      <c r="C719" s="241"/>
      <c r="D719" s="231" t="s">
        <v>260</v>
      </c>
      <c r="E719" s="242" t="s">
        <v>19</v>
      </c>
      <c r="F719" s="243" t="s">
        <v>985</v>
      </c>
      <c r="G719" s="241"/>
      <c r="H719" s="244">
        <v>6.671</v>
      </c>
      <c r="I719" s="245"/>
      <c r="J719" s="241"/>
      <c r="K719" s="241"/>
      <c r="L719" s="246"/>
      <c r="M719" s="247"/>
      <c r="N719" s="248"/>
      <c r="O719" s="248"/>
      <c r="P719" s="248"/>
      <c r="Q719" s="248"/>
      <c r="R719" s="248"/>
      <c r="S719" s="248"/>
      <c r="T719" s="249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50" t="s">
        <v>260</v>
      </c>
      <c r="AU719" s="250" t="s">
        <v>78</v>
      </c>
      <c r="AV719" s="14" t="s">
        <v>78</v>
      </c>
      <c r="AW719" s="14" t="s">
        <v>31</v>
      </c>
      <c r="AX719" s="14" t="s">
        <v>69</v>
      </c>
      <c r="AY719" s="250" t="s">
        <v>252</v>
      </c>
    </row>
    <row r="720" spans="1:51" s="13" customFormat="1" ht="12">
      <c r="A720" s="13"/>
      <c r="B720" s="229"/>
      <c r="C720" s="230"/>
      <c r="D720" s="231" t="s">
        <v>260</v>
      </c>
      <c r="E720" s="232" t="s">
        <v>19</v>
      </c>
      <c r="F720" s="233" t="s">
        <v>987</v>
      </c>
      <c r="G720" s="230"/>
      <c r="H720" s="232" t="s">
        <v>19</v>
      </c>
      <c r="I720" s="234"/>
      <c r="J720" s="230"/>
      <c r="K720" s="230"/>
      <c r="L720" s="235"/>
      <c r="M720" s="236"/>
      <c r="N720" s="237"/>
      <c r="O720" s="237"/>
      <c r="P720" s="237"/>
      <c r="Q720" s="237"/>
      <c r="R720" s="237"/>
      <c r="S720" s="237"/>
      <c r="T720" s="238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39" t="s">
        <v>260</v>
      </c>
      <c r="AU720" s="239" t="s">
        <v>78</v>
      </c>
      <c r="AV720" s="13" t="s">
        <v>76</v>
      </c>
      <c r="AW720" s="13" t="s">
        <v>31</v>
      </c>
      <c r="AX720" s="13" t="s">
        <v>69</v>
      </c>
      <c r="AY720" s="239" t="s">
        <v>252</v>
      </c>
    </row>
    <row r="721" spans="1:51" s="14" customFormat="1" ht="12">
      <c r="A721" s="14"/>
      <c r="B721" s="240"/>
      <c r="C721" s="241"/>
      <c r="D721" s="231" t="s">
        <v>260</v>
      </c>
      <c r="E721" s="242" t="s">
        <v>19</v>
      </c>
      <c r="F721" s="243" t="s">
        <v>988</v>
      </c>
      <c r="G721" s="241"/>
      <c r="H721" s="244">
        <v>1922.09</v>
      </c>
      <c r="I721" s="245"/>
      <c r="J721" s="241"/>
      <c r="K721" s="241"/>
      <c r="L721" s="246"/>
      <c r="M721" s="247"/>
      <c r="N721" s="248"/>
      <c r="O721" s="248"/>
      <c r="P721" s="248"/>
      <c r="Q721" s="248"/>
      <c r="R721" s="248"/>
      <c r="S721" s="248"/>
      <c r="T721" s="249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50" t="s">
        <v>260</v>
      </c>
      <c r="AU721" s="250" t="s">
        <v>78</v>
      </c>
      <c r="AV721" s="14" t="s">
        <v>78</v>
      </c>
      <c r="AW721" s="14" t="s">
        <v>31</v>
      </c>
      <c r="AX721" s="14" t="s">
        <v>69</v>
      </c>
      <c r="AY721" s="250" t="s">
        <v>252</v>
      </c>
    </row>
    <row r="722" spans="1:51" s="15" customFormat="1" ht="12">
      <c r="A722" s="15"/>
      <c r="B722" s="251"/>
      <c r="C722" s="252"/>
      <c r="D722" s="231" t="s">
        <v>260</v>
      </c>
      <c r="E722" s="253" t="s">
        <v>19</v>
      </c>
      <c r="F722" s="254" t="s">
        <v>265</v>
      </c>
      <c r="G722" s="252"/>
      <c r="H722" s="255">
        <v>1928.761</v>
      </c>
      <c r="I722" s="256"/>
      <c r="J722" s="252"/>
      <c r="K722" s="252"/>
      <c r="L722" s="257"/>
      <c r="M722" s="258"/>
      <c r="N722" s="259"/>
      <c r="O722" s="259"/>
      <c r="P722" s="259"/>
      <c r="Q722" s="259"/>
      <c r="R722" s="259"/>
      <c r="S722" s="259"/>
      <c r="T722" s="260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T722" s="261" t="s">
        <v>260</v>
      </c>
      <c r="AU722" s="261" t="s">
        <v>78</v>
      </c>
      <c r="AV722" s="15" t="s">
        <v>90</v>
      </c>
      <c r="AW722" s="15" t="s">
        <v>31</v>
      </c>
      <c r="AX722" s="15" t="s">
        <v>76</v>
      </c>
      <c r="AY722" s="261" t="s">
        <v>252</v>
      </c>
    </row>
    <row r="723" spans="1:65" s="2" customFormat="1" ht="24.15" customHeight="1">
      <c r="A723" s="40"/>
      <c r="B723" s="41"/>
      <c r="C723" s="262" t="s">
        <v>1058</v>
      </c>
      <c r="D723" s="262" t="s">
        <v>285</v>
      </c>
      <c r="E723" s="263" t="s">
        <v>1059</v>
      </c>
      <c r="F723" s="264" t="s">
        <v>1060</v>
      </c>
      <c r="G723" s="265" t="s">
        <v>300</v>
      </c>
      <c r="H723" s="266">
        <v>2218.076</v>
      </c>
      <c r="I723" s="267"/>
      <c r="J723" s="268">
        <f>ROUND(I723*H723,2)</f>
        <v>0</v>
      </c>
      <c r="K723" s="264" t="s">
        <v>258</v>
      </c>
      <c r="L723" s="269"/>
      <c r="M723" s="270" t="s">
        <v>19</v>
      </c>
      <c r="N723" s="271" t="s">
        <v>40</v>
      </c>
      <c r="O723" s="86"/>
      <c r="P723" s="225">
        <f>O723*H723</f>
        <v>0</v>
      </c>
      <c r="Q723" s="225">
        <v>0.0003</v>
      </c>
      <c r="R723" s="225">
        <f>Q723*H723</f>
        <v>0.6654228</v>
      </c>
      <c r="S723" s="225">
        <v>0</v>
      </c>
      <c r="T723" s="226">
        <f>S723*H723</f>
        <v>0</v>
      </c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R723" s="227" t="s">
        <v>441</v>
      </c>
      <c r="AT723" s="227" t="s">
        <v>285</v>
      </c>
      <c r="AU723" s="227" t="s">
        <v>78</v>
      </c>
      <c r="AY723" s="19" t="s">
        <v>252</v>
      </c>
      <c r="BE723" s="228">
        <f>IF(N723="základní",J723,0)</f>
        <v>0</v>
      </c>
      <c r="BF723" s="228">
        <f>IF(N723="snížená",J723,0)</f>
        <v>0</v>
      </c>
      <c r="BG723" s="228">
        <f>IF(N723="zákl. přenesená",J723,0)</f>
        <v>0</v>
      </c>
      <c r="BH723" s="228">
        <f>IF(N723="sníž. přenesená",J723,0)</f>
        <v>0</v>
      </c>
      <c r="BI723" s="228">
        <f>IF(N723="nulová",J723,0)</f>
        <v>0</v>
      </c>
      <c r="BJ723" s="19" t="s">
        <v>76</v>
      </c>
      <c r="BK723" s="228">
        <f>ROUND(I723*H723,2)</f>
        <v>0</v>
      </c>
      <c r="BL723" s="19" t="s">
        <v>349</v>
      </c>
      <c r="BM723" s="227" t="s">
        <v>1061</v>
      </c>
    </row>
    <row r="724" spans="1:51" s="13" customFormat="1" ht="12">
      <c r="A724" s="13"/>
      <c r="B724" s="229"/>
      <c r="C724" s="230"/>
      <c r="D724" s="231" t="s">
        <v>260</v>
      </c>
      <c r="E724" s="232" t="s">
        <v>19</v>
      </c>
      <c r="F724" s="233" t="s">
        <v>984</v>
      </c>
      <c r="G724" s="230"/>
      <c r="H724" s="232" t="s">
        <v>19</v>
      </c>
      <c r="I724" s="234"/>
      <c r="J724" s="230"/>
      <c r="K724" s="230"/>
      <c r="L724" s="235"/>
      <c r="M724" s="236"/>
      <c r="N724" s="237"/>
      <c r="O724" s="237"/>
      <c r="P724" s="237"/>
      <c r="Q724" s="237"/>
      <c r="R724" s="237"/>
      <c r="S724" s="237"/>
      <c r="T724" s="238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39" t="s">
        <v>260</v>
      </c>
      <c r="AU724" s="239" t="s">
        <v>78</v>
      </c>
      <c r="AV724" s="13" t="s">
        <v>76</v>
      </c>
      <c r="AW724" s="13" t="s">
        <v>31</v>
      </c>
      <c r="AX724" s="13" t="s">
        <v>69</v>
      </c>
      <c r="AY724" s="239" t="s">
        <v>252</v>
      </c>
    </row>
    <row r="725" spans="1:51" s="14" customFormat="1" ht="12">
      <c r="A725" s="14"/>
      <c r="B725" s="240"/>
      <c r="C725" s="241"/>
      <c r="D725" s="231" t="s">
        <v>260</v>
      </c>
      <c r="E725" s="242" t="s">
        <v>19</v>
      </c>
      <c r="F725" s="243" t="s">
        <v>1029</v>
      </c>
      <c r="G725" s="241"/>
      <c r="H725" s="244">
        <v>7.672</v>
      </c>
      <c r="I725" s="245"/>
      <c r="J725" s="241"/>
      <c r="K725" s="241"/>
      <c r="L725" s="246"/>
      <c r="M725" s="247"/>
      <c r="N725" s="248"/>
      <c r="O725" s="248"/>
      <c r="P725" s="248"/>
      <c r="Q725" s="248"/>
      <c r="R725" s="248"/>
      <c r="S725" s="248"/>
      <c r="T725" s="249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50" t="s">
        <v>260</v>
      </c>
      <c r="AU725" s="250" t="s">
        <v>78</v>
      </c>
      <c r="AV725" s="14" t="s">
        <v>78</v>
      </c>
      <c r="AW725" s="14" t="s">
        <v>31</v>
      </c>
      <c r="AX725" s="14" t="s">
        <v>69</v>
      </c>
      <c r="AY725" s="250" t="s">
        <v>252</v>
      </c>
    </row>
    <row r="726" spans="1:51" s="13" customFormat="1" ht="12">
      <c r="A726" s="13"/>
      <c r="B726" s="229"/>
      <c r="C726" s="230"/>
      <c r="D726" s="231" t="s">
        <v>260</v>
      </c>
      <c r="E726" s="232" t="s">
        <v>19</v>
      </c>
      <c r="F726" s="233" t="s">
        <v>987</v>
      </c>
      <c r="G726" s="230"/>
      <c r="H726" s="232" t="s">
        <v>19</v>
      </c>
      <c r="I726" s="234"/>
      <c r="J726" s="230"/>
      <c r="K726" s="230"/>
      <c r="L726" s="235"/>
      <c r="M726" s="236"/>
      <c r="N726" s="237"/>
      <c r="O726" s="237"/>
      <c r="P726" s="237"/>
      <c r="Q726" s="237"/>
      <c r="R726" s="237"/>
      <c r="S726" s="237"/>
      <c r="T726" s="238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39" t="s">
        <v>260</v>
      </c>
      <c r="AU726" s="239" t="s">
        <v>78</v>
      </c>
      <c r="AV726" s="13" t="s">
        <v>76</v>
      </c>
      <c r="AW726" s="13" t="s">
        <v>31</v>
      </c>
      <c r="AX726" s="13" t="s">
        <v>69</v>
      </c>
      <c r="AY726" s="239" t="s">
        <v>252</v>
      </c>
    </row>
    <row r="727" spans="1:51" s="14" customFormat="1" ht="12">
      <c r="A727" s="14"/>
      <c r="B727" s="240"/>
      <c r="C727" s="241"/>
      <c r="D727" s="231" t="s">
        <v>260</v>
      </c>
      <c r="E727" s="242" t="s">
        <v>19</v>
      </c>
      <c r="F727" s="243" t="s">
        <v>1050</v>
      </c>
      <c r="G727" s="241"/>
      <c r="H727" s="244">
        <v>2210.404</v>
      </c>
      <c r="I727" s="245"/>
      <c r="J727" s="241"/>
      <c r="K727" s="241"/>
      <c r="L727" s="246"/>
      <c r="M727" s="247"/>
      <c r="N727" s="248"/>
      <c r="O727" s="248"/>
      <c r="P727" s="248"/>
      <c r="Q727" s="248"/>
      <c r="R727" s="248"/>
      <c r="S727" s="248"/>
      <c r="T727" s="249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50" t="s">
        <v>260</v>
      </c>
      <c r="AU727" s="250" t="s">
        <v>78</v>
      </c>
      <c r="AV727" s="14" t="s">
        <v>78</v>
      </c>
      <c r="AW727" s="14" t="s">
        <v>31</v>
      </c>
      <c r="AX727" s="14" t="s">
        <v>69</v>
      </c>
      <c r="AY727" s="250" t="s">
        <v>252</v>
      </c>
    </row>
    <row r="728" spans="1:51" s="15" customFormat="1" ht="12">
      <c r="A728" s="15"/>
      <c r="B728" s="251"/>
      <c r="C728" s="252"/>
      <c r="D728" s="231" t="s">
        <v>260</v>
      </c>
      <c r="E728" s="253" t="s">
        <v>19</v>
      </c>
      <c r="F728" s="254" t="s">
        <v>265</v>
      </c>
      <c r="G728" s="252"/>
      <c r="H728" s="255">
        <v>2218.076</v>
      </c>
      <c r="I728" s="256"/>
      <c r="J728" s="252"/>
      <c r="K728" s="252"/>
      <c r="L728" s="257"/>
      <c r="M728" s="258"/>
      <c r="N728" s="259"/>
      <c r="O728" s="259"/>
      <c r="P728" s="259"/>
      <c r="Q728" s="259"/>
      <c r="R728" s="259"/>
      <c r="S728" s="259"/>
      <c r="T728" s="260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T728" s="261" t="s">
        <v>260</v>
      </c>
      <c r="AU728" s="261" t="s">
        <v>78</v>
      </c>
      <c r="AV728" s="15" t="s">
        <v>90</v>
      </c>
      <c r="AW728" s="15" t="s">
        <v>31</v>
      </c>
      <c r="AX728" s="15" t="s">
        <v>76</v>
      </c>
      <c r="AY728" s="261" t="s">
        <v>252</v>
      </c>
    </row>
    <row r="729" spans="1:65" s="2" customFormat="1" ht="24.15" customHeight="1">
      <c r="A729" s="40"/>
      <c r="B729" s="41"/>
      <c r="C729" s="216" t="s">
        <v>1062</v>
      </c>
      <c r="D729" s="216" t="s">
        <v>254</v>
      </c>
      <c r="E729" s="217" t="s">
        <v>1063</v>
      </c>
      <c r="F729" s="218" t="s">
        <v>1064</v>
      </c>
      <c r="G729" s="219" t="s">
        <v>300</v>
      </c>
      <c r="H729" s="220">
        <v>1922.09</v>
      </c>
      <c r="I729" s="221"/>
      <c r="J729" s="222">
        <f>ROUND(I729*H729,2)</f>
        <v>0</v>
      </c>
      <c r="K729" s="218" t="s">
        <v>258</v>
      </c>
      <c r="L729" s="46"/>
      <c r="M729" s="223" t="s">
        <v>19</v>
      </c>
      <c r="N729" s="224" t="s">
        <v>40</v>
      </c>
      <c r="O729" s="86"/>
      <c r="P729" s="225">
        <f>O729*H729</f>
        <v>0</v>
      </c>
      <c r="Q729" s="225">
        <v>0</v>
      </c>
      <c r="R729" s="225">
        <f>Q729*H729</f>
        <v>0</v>
      </c>
      <c r="S729" s="225">
        <v>0</v>
      </c>
      <c r="T729" s="226">
        <f>S729*H729</f>
        <v>0</v>
      </c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R729" s="227" t="s">
        <v>349</v>
      </c>
      <c r="AT729" s="227" t="s">
        <v>254</v>
      </c>
      <c r="AU729" s="227" t="s">
        <v>78</v>
      </c>
      <c r="AY729" s="19" t="s">
        <v>252</v>
      </c>
      <c r="BE729" s="228">
        <f>IF(N729="základní",J729,0)</f>
        <v>0</v>
      </c>
      <c r="BF729" s="228">
        <f>IF(N729="snížená",J729,0)</f>
        <v>0</v>
      </c>
      <c r="BG729" s="228">
        <f>IF(N729="zákl. přenesená",J729,0)</f>
        <v>0</v>
      </c>
      <c r="BH729" s="228">
        <f>IF(N729="sníž. přenesená",J729,0)</f>
        <v>0</v>
      </c>
      <c r="BI729" s="228">
        <f>IF(N729="nulová",J729,0)</f>
        <v>0</v>
      </c>
      <c r="BJ729" s="19" t="s">
        <v>76</v>
      </c>
      <c r="BK729" s="228">
        <f>ROUND(I729*H729,2)</f>
        <v>0</v>
      </c>
      <c r="BL729" s="19" t="s">
        <v>349</v>
      </c>
      <c r="BM729" s="227" t="s">
        <v>1065</v>
      </c>
    </row>
    <row r="730" spans="1:51" s="13" customFormat="1" ht="12">
      <c r="A730" s="13"/>
      <c r="B730" s="229"/>
      <c r="C730" s="230"/>
      <c r="D730" s="231" t="s">
        <v>260</v>
      </c>
      <c r="E730" s="232" t="s">
        <v>19</v>
      </c>
      <c r="F730" s="233" t="s">
        <v>987</v>
      </c>
      <c r="G730" s="230"/>
      <c r="H730" s="232" t="s">
        <v>19</v>
      </c>
      <c r="I730" s="234"/>
      <c r="J730" s="230"/>
      <c r="K730" s="230"/>
      <c r="L730" s="235"/>
      <c r="M730" s="236"/>
      <c r="N730" s="237"/>
      <c r="O730" s="237"/>
      <c r="P730" s="237"/>
      <c r="Q730" s="237"/>
      <c r="R730" s="237"/>
      <c r="S730" s="237"/>
      <c r="T730" s="238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39" t="s">
        <v>260</v>
      </c>
      <c r="AU730" s="239" t="s">
        <v>78</v>
      </c>
      <c r="AV730" s="13" t="s">
        <v>76</v>
      </c>
      <c r="AW730" s="13" t="s">
        <v>31</v>
      </c>
      <c r="AX730" s="13" t="s">
        <v>69</v>
      </c>
      <c r="AY730" s="239" t="s">
        <v>252</v>
      </c>
    </row>
    <row r="731" spans="1:51" s="14" customFormat="1" ht="12">
      <c r="A731" s="14"/>
      <c r="B731" s="240"/>
      <c r="C731" s="241"/>
      <c r="D731" s="231" t="s">
        <v>260</v>
      </c>
      <c r="E731" s="242" t="s">
        <v>19</v>
      </c>
      <c r="F731" s="243" t="s">
        <v>988</v>
      </c>
      <c r="G731" s="241"/>
      <c r="H731" s="244">
        <v>1922.09</v>
      </c>
      <c r="I731" s="245"/>
      <c r="J731" s="241"/>
      <c r="K731" s="241"/>
      <c r="L731" s="246"/>
      <c r="M731" s="247"/>
      <c r="N731" s="248"/>
      <c r="O731" s="248"/>
      <c r="P731" s="248"/>
      <c r="Q731" s="248"/>
      <c r="R731" s="248"/>
      <c r="S731" s="248"/>
      <c r="T731" s="249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50" t="s">
        <v>260</v>
      </c>
      <c r="AU731" s="250" t="s">
        <v>78</v>
      </c>
      <c r="AV731" s="14" t="s">
        <v>78</v>
      </c>
      <c r="AW731" s="14" t="s">
        <v>31</v>
      </c>
      <c r="AX731" s="14" t="s">
        <v>69</v>
      </c>
      <c r="AY731" s="250" t="s">
        <v>252</v>
      </c>
    </row>
    <row r="732" spans="1:51" s="15" customFormat="1" ht="12">
      <c r="A732" s="15"/>
      <c r="B732" s="251"/>
      <c r="C732" s="252"/>
      <c r="D732" s="231" t="s">
        <v>260</v>
      </c>
      <c r="E732" s="253" t="s">
        <v>19</v>
      </c>
      <c r="F732" s="254" t="s">
        <v>265</v>
      </c>
      <c r="G732" s="252"/>
      <c r="H732" s="255">
        <v>1922.09</v>
      </c>
      <c r="I732" s="256"/>
      <c r="J732" s="252"/>
      <c r="K732" s="252"/>
      <c r="L732" s="257"/>
      <c r="M732" s="258"/>
      <c r="N732" s="259"/>
      <c r="O732" s="259"/>
      <c r="P732" s="259"/>
      <c r="Q732" s="259"/>
      <c r="R732" s="259"/>
      <c r="S732" s="259"/>
      <c r="T732" s="260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T732" s="261" t="s">
        <v>260</v>
      </c>
      <c r="AU732" s="261" t="s">
        <v>78</v>
      </c>
      <c r="AV732" s="15" t="s">
        <v>90</v>
      </c>
      <c r="AW732" s="15" t="s">
        <v>31</v>
      </c>
      <c r="AX732" s="15" t="s">
        <v>76</v>
      </c>
      <c r="AY732" s="261" t="s">
        <v>252</v>
      </c>
    </row>
    <row r="733" spans="1:65" s="2" customFormat="1" ht="24.15" customHeight="1">
      <c r="A733" s="40"/>
      <c r="B733" s="41"/>
      <c r="C733" s="262" t="s">
        <v>1066</v>
      </c>
      <c r="D733" s="262" t="s">
        <v>285</v>
      </c>
      <c r="E733" s="263" t="s">
        <v>1059</v>
      </c>
      <c r="F733" s="264" t="s">
        <v>1060</v>
      </c>
      <c r="G733" s="265" t="s">
        <v>300</v>
      </c>
      <c r="H733" s="266">
        <v>2210.404</v>
      </c>
      <c r="I733" s="267"/>
      <c r="J733" s="268">
        <f>ROUND(I733*H733,2)</f>
        <v>0</v>
      </c>
      <c r="K733" s="264" t="s">
        <v>258</v>
      </c>
      <c r="L733" s="269"/>
      <c r="M733" s="270" t="s">
        <v>19</v>
      </c>
      <c r="N733" s="271" t="s">
        <v>40</v>
      </c>
      <c r="O733" s="86"/>
      <c r="P733" s="225">
        <f>O733*H733</f>
        <v>0</v>
      </c>
      <c r="Q733" s="225">
        <v>0.0003</v>
      </c>
      <c r="R733" s="225">
        <f>Q733*H733</f>
        <v>0.6631212</v>
      </c>
      <c r="S733" s="225">
        <v>0</v>
      </c>
      <c r="T733" s="226">
        <f>S733*H733</f>
        <v>0</v>
      </c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R733" s="227" t="s">
        <v>441</v>
      </c>
      <c r="AT733" s="227" t="s">
        <v>285</v>
      </c>
      <c r="AU733" s="227" t="s">
        <v>78</v>
      </c>
      <c r="AY733" s="19" t="s">
        <v>252</v>
      </c>
      <c r="BE733" s="228">
        <f>IF(N733="základní",J733,0)</f>
        <v>0</v>
      </c>
      <c r="BF733" s="228">
        <f>IF(N733="snížená",J733,0)</f>
        <v>0</v>
      </c>
      <c r="BG733" s="228">
        <f>IF(N733="zákl. přenesená",J733,0)</f>
        <v>0</v>
      </c>
      <c r="BH733" s="228">
        <f>IF(N733="sníž. přenesená",J733,0)</f>
        <v>0</v>
      </c>
      <c r="BI733" s="228">
        <f>IF(N733="nulová",J733,0)</f>
        <v>0</v>
      </c>
      <c r="BJ733" s="19" t="s">
        <v>76</v>
      </c>
      <c r="BK733" s="228">
        <f>ROUND(I733*H733,2)</f>
        <v>0</v>
      </c>
      <c r="BL733" s="19" t="s">
        <v>349</v>
      </c>
      <c r="BM733" s="227" t="s">
        <v>1067</v>
      </c>
    </row>
    <row r="734" spans="1:51" s="13" customFormat="1" ht="12">
      <c r="A734" s="13"/>
      <c r="B734" s="229"/>
      <c r="C734" s="230"/>
      <c r="D734" s="231" t="s">
        <v>260</v>
      </c>
      <c r="E734" s="232" t="s">
        <v>19</v>
      </c>
      <c r="F734" s="233" t="s">
        <v>987</v>
      </c>
      <c r="G734" s="230"/>
      <c r="H734" s="232" t="s">
        <v>19</v>
      </c>
      <c r="I734" s="234"/>
      <c r="J734" s="230"/>
      <c r="K734" s="230"/>
      <c r="L734" s="235"/>
      <c r="M734" s="236"/>
      <c r="N734" s="237"/>
      <c r="O734" s="237"/>
      <c r="P734" s="237"/>
      <c r="Q734" s="237"/>
      <c r="R734" s="237"/>
      <c r="S734" s="237"/>
      <c r="T734" s="238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39" t="s">
        <v>260</v>
      </c>
      <c r="AU734" s="239" t="s">
        <v>78</v>
      </c>
      <c r="AV734" s="13" t="s">
        <v>76</v>
      </c>
      <c r="AW734" s="13" t="s">
        <v>31</v>
      </c>
      <c r="AX734" s="13" t="s">
        <v>69</v>
      </c>
      <c r="AY734" s="239" t="s">
        <v>252</v>
      </c>
    </row>
    <row r="735" spans="1:51" s="14" customFormat="1" ht="12">
      <c r="A735" s="14"/>
      <c r="B735" s="240"/>
      <c r="C735" s="241"/>
      <c r="D735" s="231" t="s">
        <v>260</v>
      </c>
      <c r="E735" s="242" t="s">
        <v>19</v>
      </c>
      <c r="F735" s="243" t="s">
        <v>1050</v>
      </c>
      <c r="G735" s="241"/>
      <c r="H735" s="244">
        <v>2210.404</v>
      </c>
      <c r="I735" s="245"/>
      <c r="J735" s="241"/>
      <c r="K735" s="241"/>
      <c r="L735" s="246"/>
      <c r="M735" s="247"/>
      <c r="N735" s="248"/>
      <c r="O735" s="248"/>
      <c r="P735" s="248"/>
      <c r="Q735" s="248"/>
      <c r="R735" s="248"/>
      <c r="S735" s="248"/>
      <c r="T735" s="249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50" t="s">
        <v>260</v>
      </c>
      <c r="AU735" s="250" t="s">
        <v>78</v>
      </c>
      <c r="AV735" s="14" t="s">
        <v>78</v>
      </c>
      <c r="AW735" s="14" t="s">
        <v>31</v>
      </c>
      <c r="AX735" s="14" t="s">
        <v>69</v>
      </c>
      <c r="AY735" s="250" t="s">
        <v>252</v>
      </c>
    </row>
    <row r="736" spans="1:51" s="15" customFormat="1" ht="12">
      <c r="A736" s="15"/>
      <c r="B736" s="251"/>
      <c r="C736" s="252"/>
      <c r="D736" s="231" t="s">
        <v>260</v>
      </c>
      <c r="E736" s="253" t="s">
        <v>19</v>
      </c>
      <c r="F736" s="254" t="s">
        <v>265</v>
      </c>
      <c r="G736" s="252"/>
      <c r="H736" s="255">
        <v>2210.404</v>
      </c>
      <c r="I736" s="256"/>
      <c r="J736" s="252"/>
      <c r="K736" s="252"/>
      <c r="L736" s="257"/>
      <c r="M736" s="258"/>
      <c r="N736" s="259"/>
      <c r="O736" s="259"/>
      <c r="P736" s="259"/>
      <c r="Q736" s="259"/>
      <c r="R736" s="259"/>
      <c r="S736" s="259"/>
      <c r="T736" s="260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T736" s="261" t="s">
        <v>260</v>
      </c>
      <c r="AU736" s="261" t="s">
        <v>78</v>
      </c>
      <c r="AV736" s="15" t="s">
        <v>90</v>
      </c>
      <c r="AW736" s="15" t="s">
        <v>31</v>
      </c>
      <c r="AX736" s="15" t="s">
        <v>76</v>
      </c>
      <c r="AY736" s="261" t="s">
        <v>252</v>
      </c>
    </row>
    <row r="737" spans="1:65" s="2" customFormat="1" ht="14.4" customHeight="1">
      <c r="A737" s="40"/>
      <c r="B737" s="41"/>
      <c r="C737" s="216" t="s">
        <v>1068</v>
      </c>
      <c r="D737" s="216" t="s">
        <v>254</v>
      </c>
      <c r="E737" s="217" t="s">
        <v>1069</v>
      </c>
      <c r="F737" s="218" t="s">
        <v>1070</v>
      </c>
      <c r="G737" s="219" t="s">
        <v>300</v>
      </c>
      <c r="H737" s="220">
        <v>1773.537</v>
      </c>
      <c r="I737" s="221"/>
      <c r="J737" s="222">
        <f>ROUND(I737*H737,2)</f>
        <v>0</v>
      </c>
      <c r="K737" s="218" t="s">
        <v>19</v>
      </c>
      <c r="L737" s="46"/>
      <c r="M737" s="223" t="s">
        <v>19</v>
      </c>
      <c r="N737" s="224" t="s">
        <v>40</v>
      </c>
      <c r="O737" s="86"/>
      <c r="P737" s="225">
        <f>O737*H737</f>
        <v>0</v>
      </c>
      <c r="Q737" s="225">
        <v>0</v>
      </c>
      <c r="R737" s="225">
        <f>Q737*H737</f>
        <v>0</v>
      </c>
      <c r="S737" s="225">
        <v>0</v>
      </c>
      <c r="T737" s="226">
        <f>S737*H737</f>
        <v>0</v>
      </c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R737" s="227" t="s">
        <v>349</v>
      </c>
      <c r="AT737" s="227" t="s">
        <v>254</v>
      </c>
      <c r="AU737" s="227" t="s">
        <v>78</v>
      </c>
      <c r="AY737" s="19" t="s">
        <v>252</v>
      </c>
      <c r="BE737" s="228">
        <f>IF(N737="základní",J737,0)</f>
        <v>0</v>
      </c>
      <c r="BF737" s="228">
        <f>IF(N737="snížená",J737,0)</f>
        <v>0</v>
      </c>
      <c r="BG737" s="228">
        <f>IF(N737="zákl. přenesená",J737,0)</f>
        <v>0</v>
      </c>
      <c r="BH737" s="228">
        <f>IF(N737="sníž. přenesená",J737,0)</f>
        <v>0</v>
      </c>
      <c r="BI737" s="228">
        <f>IF(N737="nulová",J737,0)</f>
        <v>0</v>
      </c>
      <c r="BJ737" s="19" t="s">
        <v>76</v>
      </c>
      <c r="BK737" s="228">
        <f>ROUND(I737*H737,2)</f>
        <v>0</v>
      </c>
      <c r="BL737" s="19" t="s">
        <v>349</v>
      </c>
      <c r="BM737" s="227" t="s">
        <v>1071</v>
      </c>
    </row>
    <row r="738" spans="1:65" s="2" customFormat="1" ht="49.05" customHeight="1">
      <c r="A738" s="40"/>
      <c r="B738" s="41"/>
      <c r="C738" s="216" t="s">
        <v>1072</v>
      </c>
      <c r="D738" s="216" t="s">
        <v>254</v>
      </c>
      <c r="E738" s="217" t="s">
        <v>1073</v>
      </c>
      <c r="F738" s="218" t="s">
        <v>1074</v>
      </c>
      <c r="G738" s="219" t="s">
        <v>300</v>
      </c>
      <c r="H738" s="220">
        <v>1922.09</v>
      </c>
      <c r="I738" s="221"/>
      <c r="J738" s="222">
        <f>ROUND(I738*H738,2)</f>
        <v>0</v>
      </c>
      <c r="K738" s="218" t="s">
        <v>258</v>
      </c>
      <c r="L738" s="46"/>
      <c r="M738" s="223" t="s">
        <v>19</v>
      </c>
      <c r="N738" s="224" t="s">
        <v>40</v>
      </c>
      <c r="O738" s="86"/>
      <c r="P738" s="225">
        <f>O738*H738</f>
        <v>0</v>
      </c>
      <c r="Q738" s="225">
        <v>0</v>
      </c>
      <c r="R738" s="225">
        <f>Q738*H738</f>
        <v>0</v>
      </c>
      <c r="S738" s="225">
        <v>0</v>
      </c>
      <c r="T738" s="226">
        <f>S738*H738</f>
        <v>0</v>
      </c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R738" s="227" t="s">
        <v>349</v>
      </c>
      <c r="AT738" s="227" t="s">
        <v>254</v>
      </c>
      <c r="AU738" s="227" t="s">
        <v>78</v>
      </c>
      <c r="AY738" s="19" t="s">
        <v>252</v>
      </c>
      <c r="BE738" s="228">
        <f>IF(N738="základní",J738,0)</f>
        <v>0</v>
      </c>
      <c r="BF738" s="228">
        <f>IF(N738="snížená",J738,0)</f>
        <v>0</v>
      </c>
      <c r="BG738" s="228">
        <f>IF(N738="zákl. přenesená",J738,0)</f>
        <v>0</v>
      </c>
      <c r="BH738" s="228">
        <f>IF(N738="sníž. přenesená",J738,0)</f>
        <v>0</v>
      </c>
      <c r="BI738" s="228">
        <f>IF(N738="nulová",J738,0)</f>
        <v>0</v>
      </c>
      <c r="BJ738" s="19" t="s">
        <v>76</v>
      </c>
      <c r="BK738" s="228">
        <f>ROUND(I738*H738,2)</f>
        <v>0</v>
      </c>
      <c r="BL738" s="19" t="s">
        <v>349</v>
      </c>
      <c r="BM738" s="227" t="s">
        <v>1075</v>
      </c>
    </row>
    <row r="739" spans="1:51" s="13" customFormat="1" ht="12">
      <c r="A739" s="13"/>
      <c r="B739" s="229"/>
      <c r="C739" s="230"/>
      <c r="D739" s="231" t="s">
        <v>260</v>
      </c>
      <c r="E739" s="232" t="s">
        <v>19</v>
      </c>
      <c r="F739" s="233" t="s">
        <v>987</v>
      </c>
      <c r="G739" s="230"/>
      <c r="H739" s="232" t="s">
        <v>19</v>
      </c>
      <c r="I739" s="234"/>
      <c r="J739" s="230"/>
      <c r="K739" s="230"/>
      <c r="L739" s="235"/>
      <c r="M739" s="236"/>
      <c r="N739" s="237"/>
      <c r="O739" s="237"/>
      <c r="P739" s="237"/>
      <c r="Q739" s="237"/>
      <c r="R739" s="237"/>
      <c r="S739" s="237"/>
      <c r="T739" s="238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39" t="s">
        <v>260</v>
      </c>
      <c r="AU739" s="239" t="s">
        <v>78</v>
      </c>
      <c r="AV739" s="13" t="s">
        <v>76</v>
      </c>
      <c r="AW739" s="13" t="s">
        <v>31</v>
      </c>
      <c r="AX739" s="13" t="s">
        <v>69</v>
      </c>
      <c r="AY739" s="239" t="s">
        <v>252</v>
      </c>
    </row>
    <row r="740" spans="1:51" s="14" customFormat="1" ht="12">
      <c r="A740" s="14"/>
      <c r="B740" s="240"/>
      <c r="C740" s="241"/>
      <c r="D740" s="231" t="s">
        <v>260</v>
      </c>
      <c r="E740" s="242" t="s">
        <v>19</v>
      </c>
      <c r="F740" s="243" t="s">
        <v>988</v>
      </c>
      <c r="G740" s="241"/>
      <c r="H740" s="244">
        <v>1922.09</v>
      </c>
      <c r="I740" s="245"/>
      <c r="J740" s="241"/>
      <c r="K740" s="241"/>
      <c r="L740" s="246"/>
      <c r="M740" s="247"/>
      <c r="N740" s="248"/>
      <c r="O740" s="248"/>
      <c r="P740" s="248"/>
      <c r="Q740" s="248"/>
      <c r="R740" s="248"/>
      <c r="S740" s="248"/>
      <c r="T740" s="249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50" t="s">
        <v>260</v>
      </c>
      <c r="AU740" s="250" t="s">
        <v>78</v>
      </c>
      <c r="AV740" s="14" t="s">
        <v>78</v>
      </c>
      <c r="AW740" s="14" t="s">
        <v>31</v>
      </c>
      <c r="AX740" s="14" t="s">
        <v>69</v>
      </c>
      <c r="AY740" s="250" t="s">
        <v>252</v>
      </c>
    </row>
    <row r="741" spans="1:51" s="15" customFormat="1" ht="12">
      <c r="A741" s="15"/>
      <c r="B741" s="251"/>
      <c r="C741" s="252"/>
      <c r="D741" s="231" t="s">
        <v>260</v>
      </c>
      <c r="E741" s="253" t="s">
        <v>19</v>
      </c>
      <c r="F741" s="254" t="s">
        <v>265</v>
      </c>
      <c r="G741" s="252"/>
      <c r="H741" s="255">
        <v>1922.09</v>
      </c>
      <c r="I741" s="256"/>
      <c r="J741" s="252"/>
      <c r="K741" s="252"/>
      <c r="L741" s="257"/>
      <c r="M741" s="258"/>
      <c r="N741" s="259"/>
      <c r="O741" s="259"/>
      <c r="P741" s="259"/>
      <c r="Q741" s="259"/>
      <c r="R741" s="259"/>
      <c r="S741" s="259"/>
      <c r="T741" s="260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T741" s="261" t="s">
        <v>260</v>
      </c>
      <c r="AU741" s="261" t="s">
        <v>78</v>
      </c>
      <c r="AV741" s="15" t="s">
        <v>90</v>
      </c>
      <c r="AW741" s="15" t="s">
        <v>31</v>
      </c>
      <c r="AX741" s="15" t="s">
        <v>76</v>
      </c>
      <c r="AY741" s="261" t="s">
        <v>252</v>
      </c>
    </row>
    <row r="742" spans="1:65" s="2" customFormat="1" ht="24.15" customHeight="1">
      <c r="A742" s="40"/>
      <c r="B742" s="41"/>
      <c r="C742" s="262" t="s">
        <v>1076</v>
      </c>
      <c r="D742" s="262" t="s">
        <v>285</v>
      </c>
      <c r="E742" s="263" t="s">
        <v>1077</v>
      </c>
      <c r="F742" s="264" t="s">
        <v>1078</v>
      </c>
      <c r="G742" s="265" t="s">
        <v>300</v>
      </c>
      <c r="H742" s="266">
        <v>2210.404</v>
      </c>
      <c r="I742" s="267"/>
      <c r="J742" s="268">
        <f>ROUND(I742*H742,2)</f>
        <v>0</v>
      </c>
      <c r="K742" s="264" t="s">
        <v>258</v>
      </c>
      <c r="L742" s="269"/>
      <c r="M742" s="270" t="s">
        <v>19</v>
      </c>
      <c r="N742" s="271" t="s">
        <v>40</v>
      </c>
      <c r="O742" s="86"/>
      <c r="P742" s="225">
        <f>O742*H742</f>
        <v>0</v>
      </c>
      <c r="Q742" s="225">
        <v>0.0002</v>
      </c>
      <c r="R742" s="225">
        <f>Q742*H742</f>
        <v>0.4420808</v>
      </c>
      <c r="S742" s="225">
        <v>0</v>
      </c>
      <c r="T742" s="226">
        <f>S742*H742</f>
        <v>0</v>
      </c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R742" s="227" t="s">
        <v>441</v>
      </c>
      <c r="AT742" s="227" t="s">
        <v>285</v>
      </c>
      <c r="AU742" s="227" t="s">
        <v>78</v>
      </c>
      <c r="AY742" s="19" t="s">
        <v>252</v>
      </c>
      <c r="BE742" s="228">
        <f>IF(N742="základní",J742,0)</f>
        <v>0</v>
      </c>
      <c r="BF742" s="228">
        <f>IF(N742="snížená",J742,0)</f>
        <v>0</v>
      </c>
      <c r="BG742" s="228">
        <f>IF(N742="zákl. přenesená",J742,0)</f>
        <v>0</v>
      </c>
      <c r="BH742" s="228">
        <f>IF(N742="sníž. přenesená",J742,0)</f>
        <v>0</v>
      </c>
      <c r="BI742" s="228">
        <f>IF(N742="nulová",J742,0)</f>
        <v>0</v>
      </c>
      <c r="BJ742" s="19" t="s">
        <v>76</v>
      </c>
      <c r="BK742" s="228">
        <f>ROUND(I742*H742,2)</f>
        <v>0</v>
      </c>
      <c r="BL742" s="19" t="s">
        <v>349</v>
      </c>
      <c r="BM742" s="227" t="s">
        <v>1079</v>
      </c>
    </row>
    <row r="743" spans="1:51" s="14" customFormat="1" ht="12">
      <c r="A743" s="14"/>
      <c r="B743" s="240"/>
      <c r="C743" s="241"/>
      <c r="D743" s="231" t="s">
        <v>260</v>
      </c>
      <c r="E743" s="242" t="s">
        <v>19</v>
      </c>
      <c r="F743" s="243" t="s">
        <v>1080</v>
      </c>
      <c r="G743" s="241"/>
      <c r="H743" s="244">
        <v>2210.404</v>
      </c>
      <c r="I743" s="245"/>
      <c r="J743" s="241"/>
      <c r="K743" s="241"/>
      <c r="L743" s="246"/>
      <c r="M743" s="247"/>
      <c r="N743" s="248"/>
      <c r="O743" s="248"/>
      <c r="P743" s="248"/>
      <c r="Q743" s="248"/>
      <c r="R743" s="248"/>
      <c r="S743" s="248"/>
      <c r="T743" s="249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50" t="s">
        <v>260</v>
      </c>
      <c r="AU743" s="250" t="s">
        <v>78</v>
      </c>
      <c r="AV743" s="14" t="s">
        <v>78</v>
      </c>
      <c r="AW743" s="14" t="s">
        <v>31</v>
      </c>
      <c r="AX743" s="14" t="s">
        <v>76</v>
      </c>
      <c r="AY743" s="250" t="s">
        <v>252</v>
      </c>
    </row>
    <row r="744" spans="1:65" s="2" customFormat="1" ht="24.15" customHeight="1">
      <c r="A744" s="40"/>
      <c r="B744" s="41"/>
      <c r="C744" s="216" t="s">
        <v>1081</v>
      </c>
      <c r="D744" s="216" t="s">
        <v>254</v>
      </c>
      <c r="E744" s="217" t="s">
        <v>1082</v>
      </c>
      <c r="F744" s="218" t="s">
        <v>1083</v>
      </c>
      <c r="G744" s="219" t="s">
        <v>300</v>
      </c>
      <c r="H744" s="220">
        <v>1773.537</v>
      </c>
      <c r="I744" s="221"/>
      <c r="J744" s="222">
        <f>ROUND(I744*H744,2)</f>
        <v>0</v>
      </c>
      <c r="K744" s="218" t="s">
        <v>258</v>
      </c>
      <c r="L744" s="46"/>
      <c r="M744" s="223" t="s">
        <v>19</v>
      </c>
      <c r="N744" s="224" t="s">
        <v>40</v>
      </c>
      <c r="O744" s="86"/>
      <c r="P744" s="225">
        <f>O744*H744</f>
        <v>0</v>
      </c>
      <c r="Q744" s="225">
        <v>0</v>
      </c>
      <c r="R744" s="225">
        <f>Q744*H744</f>
        <v>0</v>
      </c>
      <c r="S744" s="225">
        <v>0</v>
      </c>
      <c r="T744" s="226">
        <f>S744*H744</f>
        <v>0</v>
      </c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R744" s="227" t="s">
        <v>349</v>
      </c>
      <c r="AT744" s="227" t="s">
        <v>254</v>
      </c>
      <c r="AU744" s="227" t="s">
        <v>78</v>
      </c>
      <c r="AY744" s="19" t="s">
        <v>252</v>
      </c>
      <c r="BE744" s="228">
        <f>IF(N744="základní",J744,0)</f>
        <v>0</v>
      </c>
      <c r="BF744" s="228">
        <f>IF(N744="snížená",J744,0)</f>
        <v>0</v>
      </c>
      <c r="BG744" s="228">
        <f>IF(N744="zákl. přenesená",J744,0)</f>
        <v>0</v>
      </c>
      <c r="BH744" s="228">
        <f>IF(N744="sníž. přenesená",J744,0)</f>
        <v>0</v>
      </c>
      <c r="BI744" s="228">
        <f>IF(N744="nulová",J744,0)</f>
        <v>0</v>
      </c>
      <c r="BJ744" s="19" t="s">
        <v>76</v>
      </c>
      <c r="BK744" s="228">
        <f>ROUND(I744*H744,2)</f>
        <v>0</v>
      </c>
      <c r="BL744" s="19" t="s">
        <v>349</v>
      </c>
      <c r="BM744" s="227" t="s">
        <v>1084</v>
      </c>
    </row>
    <row r="745" spans="1:51" s="13" customFormat="1" ht="12">
      <c r="A745" s="13"/>
      <c r="B745" s="229"/>
      <c r="C745" s="230"/>
      <c r="D745" s="231" t="s">
        <v>260</v>
      </c>
      <c r="E745" s="232" t="s">
        <v>19</v>
      </c>
      <c r="F745" s="233" t="s">
        <v>987</v>
      </c>
      <c r="G745" s="230"/>
      <c r="H745" s="232" t="s">
        <v>19</v>
      </c>
      <c r="I745" s="234"/>
      <c r="J745" s="230"/>
      <c r="K745" s="230"/>
      <c r="L745" s="235"/>
      <c r="M745" s="236"/>
      <c r="N745" s="237"/>
      <c r="O745" s="237"/>
      <c r="P745" s="237"/>
      <c r="Q745" s="237"/>
      <c r="R745" s="237"/>
      <c r="S745" s="237"/>
      <c r="T745" s="238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39" t="s">
        <v>260</v>
      </c>
      <c r="AU745" s="239" t="s">
        <v>78</v>
      </c>
      <c r="AV745" s="13" t="s">
        <v>76</v>
      </c>
      <c r="AW745" s="13" t="s">
        <v>31</v>
      </c>
      <c r="AX745" s="13" t="s">
        <v>69</v>
      </c>
      <c r="AY745" s="239" t="s">
        <v>252</v>
      </c>
    </row>
    <row r="746" spans="1:51" s="14" customFormat="1" ht="12">
      <c r="A746" s="14"/>
      <c r="B746" s="240"/>
      <c r="C746" s="241"/>
      <c r="D746" s="231" t="s">
        <v>260</v>
      </c>
      <c r="E746" s="242" t="s">
        <v>19</v>
      </c>
      <c r="F746" s="243" t="s">
        <v>988</v>
      </c>
      <c r="G746" s="241"/>
      <c r="H746" s="244">
        <v>1922.09</v>
      </c>
      <c r="I746" s="245"/>
      <c r="J746" s="241"/>
      <c r="K746" s="241"/>
      <c r="L746" s="246"/>
      <c r="M746" s="247"/>
      <c r="N746" s="248"/>
      <c r="O746" s="248"/>
      <c r="P746" s="248"/>
      <c r="Q746" s="248"/>
      <c r="R746" s="248"/>
      <c r="S746" s="248"/>
      <c r="T746" s="249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50" t="s">
        <v>260</v>
      </c>
      <c r="AU746" s="250" t="s">
        <v>78</v>
      </c>
      <c r="AV746" s="14" t="s">
        <v>78</v>
      </c>
      <c r="AW746" s="14" t="s">
        <v>31</v>
      </c>
      <c r="AX746" s="14" t="s">
        <v>69</v>
      </c>
      <c r="AY746" s="250" t="s">
        <v>252</v>
      </c>
    </row>
    <row r="747" spans="1:51" s="14" customFormat="1" ht="12">
      <c r="A747" s="14"/>
      <c r="B747" s="240"/>
      <c r="C747" s="241"/>
      <c r="D747" s="231" t="s">
        <v>260</v>
      </c>
      <c r="E747" s="242" t="s">
        <v>19</v>
      </c>
      <c r="F747" s="243" t="s">
        <v>1085</v>
      </c>
      <c r="G747" s="241"/>
      <c r="H747" s="244">
        <v>-148.553</v>
      </c>
      <c r="I747" s="245"/>
      <c r="J747" s="241"/>
      <c r="K747" s="241"/>
      <c r="L747" s="246"/>
      <c r="M747" s="247"/>
      <c r="N747" s="248"/>
      <c r="O747" s="248"/>
      <c r="P747" s="248"/>
      <c r="Q747" s="248"/>
      <c r="R747" s="248"/>
      <c r="S747" s="248"/>
      <c r="T747" s="249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50" t="s">
        <v>260</v>
      </c>
      <c r="AU747" s="250" t="s">
        <v>78</v>
      </c>
      <c r="AV747" s="14" t="s">
        <v>78</v>
      </c>
      <c r="AW747" s="14" t="s">
        <v>31</v>
      </c>
      <c r="AX747" s="14" t="s">
        <v>69</v>
      </c>
      <c r="AY747" s="250" t="s">
        <v>252</v>
      </c>
    </row>
    <row r="748" spans="1:51" s="15" customFormat="1" ht="12">
      <c r="A748" s="15"/>
      <c r="B748" s="251"/>
      <c r="C748" s="252"/>
      <c r="D748" s="231" t="s">
        <v>260</v>
      </c>
      <c r="E748" s="253" t="s">
        <v>19</v>
      </c>
      <c r="F748" s="254" t="s">
        <v>265</v>
      </c>
      <c r="G748" s="252"/>
      <c r="H748" s="255">
        <v>1773.5369999999998</v>
      </c>
      <c r="I748" s="256"/>
      <c r="J748" s="252"/>
      <c r="K748" s="252"/>
      <c r="L748" s="257"/>
      <c r="M748" s="258"/>
      <c r="N748" s="259"/>
      <c r="O748" s="259"/>
      <c r="P748" s="259"/>
      <c r="Q748" s="259"/>
      <c r="R748" s="259"/>
      <c r="S748" s="259"/>
      <c r="T748" s="260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T748" s="261" t="s">
        <v>260</v>
      </c>
      <c r="AU748" s="261" t="s">
        <v>78</v>
      </c>
      <c r="AV748" s="15" t="s">
        <v>90</v>
      </c>
      <c r="AW748" s="15" t="s">
        <v>31</v>
      </c>
      <c r="AX748" s="15" t="s">
        <v>76</v>
      </c>
      <c r="AY748" s="261" t="s">
        <v>252</v>
      </c>
    </row>
    <row r="749" spans="1:65" s="2" customFormat="1" ht="24.15" customHeight="1">
      <c r="A749" s="40"/>
      <c r="B749" s="41"/>
      <c r="C749" s="262" t="s">
        <v>1086</v>
      </c>
      <c r="D749" s="262" t="s">
        <v>285</v>
      </c>
      <c r="E749" s="263" t="s">
        <v>1087</v>
      </c>
      <c r="F749" s="264" t="s">
        <v>1088</v>
      </c>
      <c r="G749" s="265" t="s">
        <v>257</v>
      </c>
      <c r="H749" s="266">
        <v>141.883</v>
      </c>
      <c r="I749" s="267"/>
      <c r="J749" s="268">
        <f>ROUND(I749*H749,2)</f>
        <v>0</v>
      </c>
      <c r="K749" s="264" t="s">
        <v>258</v>
      </c>
      <c r="L749" s="269"/>
      <c r="M749" s="270" t="s">
        <v>19</v>
      </c>
      <c r="N749" s="271" t="s">
        <v>40</v>
      </c>
      <c r="O749" s="86"/>
      <c r="P749" s="225">
        <f>O749*H749</f>
        <v>0</v>
      </c>
      <c r="Q749" s="225">
        <v>0.75</v>
      </c>
      <c r="R749" s="225">
        <f>Q749*H749</f>
        <v>106.41225</v>
      </c>
      <c r="S749" s="225">
        <v>0</v>
      </c>
      <c r="T749" s="226">
        <f>S749*H749</f>
        <v>0</v>
      </c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R749" s="227" t="s">
        <v>441</v>
      </c>
      <c r="AT749" s="227" t="s">
        <v>285</v>
      </c>
      <c r="AU749" s="227" t="s">
        <v>78</v>
      </c>
      <c r="AY749" s="19" t="s">
        <v>252</v>
      </c>
      <c r="BE749" s="228">
        <f>IF(N749="základní",J749,0)</f>
        <v>0</v>
      </c>
      <c r="BF749" s="228">
        <f>IF(N749="snížená",J749,0)</f>
        <v>0</v>
      </c>
      <c r="BG749" s="228">
        <f>IF(N749="zákl. přenesená",J749,0)</f>
        <v>0</v>
      </c>
      <c r="BH749" s="228">
        <f>IF(N749="sníž. přenesená",J749,0)</f>
        <v>0</v>
      </c>
      <c r="BI749" s="228">
        <f>IF(N749="nulová",J749,0)</f>
        <v>0</v>
      </c>
      <c r="BJ749" s="19" t="s">
        <v>76</v>
      </c>
      <c r="BK749" s="228">
        <f>ROUND(I749*H749,2)</f>
        <v>0</v>
      </c>
      <c r="BL749" s="19" t="s">
        <v>349</v>
      </c>
      <c r="BM749" s="227" t="s">
        <v>1089</v>
      </c>
    </row>
    <row r="750" spans="1:51" s="14" customFormat="1" ht="12">
      <c r="A750" s="14"/>
      <c r="B750" s="240"/>
      <c r="C750" s="241"/>
      <c r="D750" s="231" t="s">
        <v>260</v>
      </c>
      <c r="E750" s="242" t="s">
        <v>19</v>
      </c>
      <c r="F750" s="243" t="s">
        <v>1090</v>
      </c>
      <c r="G750" s="241"/>
      <c r="H750" s="244">
        <v>141.883</v>
      </c>
      <c r="I750" s="245"/>
      <c r="J750" s="241"/>
      <c r="K750" s="241"/>
      <c r="L750" s="246"/>
      <c r="M750" s="247"/>
      <c r="N750" s="248"/>
      <c r="O750" s="248"/>
      <c r="P750" s="248"/>
      <c r="Q750" s="248"/>
      <c r="R750" s="248"/>
      <c r="S750" s="248"/>
      <c r="T750" s="249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50" t="s">
        <v>260</v>
      </c>
      <c r="AU750" s="250" t="s">
        <v>78</v>
      </c>
      <c r="AV750" s="14" t="s">
        <v>78</v>
      </c>
      <c r="AW750" s="14" t="s">
        <v>31</v>
      </c>
      <c r="AX750" s="14" t="s">
        <v>76</v>
      </c>
      <c r="AY750" s="250" t="s">
        <v>252</v>
      </c>
    </row>
    <row r="751" spans="1:65" s="2" customFormat="1" ht="49.05" customHeight="1">
      <c r="A751" s="40"/>
      <c r="B751" s="41"/>
      <c r="C751" s="216" t="s">
        <v>1091</v>
      </c>
      <c r="D751" s="216" t="s">
        <v>254</v>
      </c>
      <c r="E751" s="217" t="s">
        <v>1092</v>
      </c>
      <c r="F751" s="218" t="s">
        <v>1093</v>
      </c>
      <c r="G751" s="219" t="s">
        <v>257</v>
      </c>
      <c r="H751" s="220">
        <v>11.884</v>
      </c>
      <c r="I751" s="221"/>
      <c r="J751" s="222">
        <f>ROUND(I751*H751,2)</f>
        <v>0</v>
      </c>
      <c r="K751" s="218" t="s">
        <v>258</v>
      </c>
      <c r="L751" s="46"/>
      <c r="M751" s="223" t="s">
        <v>19</v>
      </c>
      <c r="N751" s="224" t="s">
        <v>40</v>
      </c>
      <c r="O751" s="86"/>
      <c r="P751" s="225">
        <f>O751*H751</f>
        <v>0</v>
      </c>
      <c r="Q751" s="225">
        <v>0</v>
      </c>
      <c r="R751" s="225">
        <f>Q751*H751</f>
        <v>0</v>
      </c>
      <c r="S751" s="225">
        <v>0</v>
      </c>
      <c r="T751" s="226">
        <f>S751*H751</f>
        <v>0</v>
      </c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R751" s="227" t="s">
        <v>349</v>
      </c>
      <c r="AT751" s="227" t="s">
        <v>254</v>
      </c>
      <c r="AU751" s="227" t="s">
        <v>78</v>
      </c>
      <c r="AY751" s="19" t="s">
        <v>252</v>
      </c>
      <c r="BE751" s="228">
        <f>IF(N751="základní",J751,0)</f>
        <v>0</v>
      </c>
      <c r="BF751" s="228">
        <f>IF(N751="snížená",J751,0)</f>
        <v>0</v>
      </c>
      <c r="BG751" s="228">
        <f>IF(N751="zákl. přenesená",J751,0)</f>
        <v>0</v>
      </c>
      <c r="BH751" s="228">
        <f>IF(N751="sníž. přenesená",J751,0)</f>
        <v>0</v>
      </c>
      <c r="BI751" s="228">
        <f>IF(N751="nulová",J751,0)</f>
        <v>0</v>
      </c>
      <c r="BJ751" s="19" t="s">
        <v>76</v>
      </c>
      <c r="BK751" s="228">
        <f>ROUND(I751*H751,2)</f>
        <v>0</v>
      </c>
      <c r="BL751" s="19" t="s">
        <v>349</v>
      </c>
      <c r="BM751" s="227" t="s">
        <v>1094</v>
      </c>
    </row>
    <row r="752" spans="1:51" s="14" customFormat="1" ht="12">
      <c r="A752" s="14"/>
      <c r="B752" s="240"/>
      <c r="C752" s="241"/>
      <c r="D752" s="231" t="s">
        <v>260</v>
      </c>
      <c r="E752" s="242" t="s">
        <v>19</v>
      </c>
      <c r="F752" s="243" t="s">
        <v>1095</v>
      </c>
      <c r="G752" s="241"/>
      <c r="H752" s="244">
        <v>11.884</v>
      </c>
      <c r="I752" s="245"/>
      <c r="J752" s="241"/>
      <c r="K752" s="241"/>
      <c r="L752" s="246"/>
      <c r="M752" s="247"/>
      <c r="N752" s="248"/>
      <c r="O752" s="248"/>
      <c r="P752" s="248"/>
      <c r="Q752" s="248"/>
      <c r="R752" s="248"/>
      <c r="S752" s="248"/>
      <c r="T752" s="249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50" t="s">
        <v>260</v>
      </c>
      <c r="AU752" s="250" t="s">
        <v>78</v>
      </c>
      <c r="AV752" s="14" t="s">
        <v>78</v>
      </c>
      <c r="AW752" s="14" t="s">
        <v>31</v>
      </c>
      <c r="AX752" s="14" t="s">
        <v>76</v>
      </c>
      <c r="AY752" s="250" t="s">
        <v>252</v>
      </c>
    </row>
    <row r="753" spans="1:65" s="2" customFormat="1" ht="14.4" customHeight="1">
      <c r="A753" s="40"/>
      <c r="B753" s="41"/>
      <c r="C753" s="262" t="s">
        <v>1096</v>
      </c>
      <c r="D753" s="262" t="s">
        <v>285</v>
      </c>
      <c r="E753" s="263" t="s">
        <v>1097</v>
      </c>
      <c r="F753" s="264" t="s">
        <v>1098</v>
      </c>
      <c r="G753" s="265" t="s">
        <v>277</v>
      </c>
      <c r="H753" s="266">
        <v>23.768</v>
      </c>
      <c r="I753" s="267"/>
      <c r="J753" s="268">
        <f>ROUND(I753*H753,2)</f>
        <v>0</v>
      </c>
      <c r="K753" s="264" t="s">
        <v>258</v>
      </c>
      <c r="L753" s="269"/>
      <c r="M753" s="270" t="s">
        <v>19</v>
      </c>
      <c r="N753" s="271" t="s">
        <v>40</v>
      </c>
      <c r="O753" s="86"/>
      <c r="P753" s="225">
        <f>O753*H753</f>
        <v>0</v>
      </c>
      <c r="Q753" s="225">
        <v>1</v>
      </c>
      <c r="R753" s="225">
        <f>Q753*H753</f>
        <v>23.768</v>
      </c>
      <c r="S753" s="225">
        <v>0</v>
      </c>
      <c r="T753" s="226">
        <f>S753*H753</f>
        <v>0</v>
      </c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R753" s="227" t="s">
        <v>441</v>
      </c>
      <c r="AT753" s="227" t="s">
        <v>285</v>
      </c>
      <c r="AU753" s="227" t="s">
        <v>78</v>
      </c>
      <c r="AY753" s="19" t="s">
        <v>252</v>
      </c>
      <c r="BE753" s="228">
        <f>IF(N753="základní",J753,0)</f>
        <v>0</v>
      </c>
      <c r="BF753" s="228">
        <f>IF(N753="snížená",J753,0)</f>
        <v>0</v>
      </c>
      <c r="BG753" s="228">
        <f>IF(N753="zákl. přenesená",J753,0)</f>
        <v>0</v>
      </c>
      <c r="BH753" s="228">
        <f>IF(N753="sníž. přenesená",J753,0)</f>
        <v>0</v>
      </c>
      <c r="BI753" s="228">
        <f>IF(N753="nulová",J753,0)</f>
        <v>0</v>
      </c>
      <c r="BJ753" s="19" t="s">
        <v>76</v>
      </c>
      <c r="BK753" s="228">
        <f>ROUND(I753*H753,2)</f>
        <v>0</v>
      </c>
      <c r="BL753" s="19" t="s">
        <v>349</v>
      </c>
      <c r="BM753" s="227" t="s">
        <v>1099</v>
      </c>
    </row>
    <row r="754" spans="1:51" s="14" customFormat="1" ht="12">
      <c r="A754" s="14"/>
      <c r="B754" s="240"/>
      <c r="C754" s="241"/>
      <c r="D754" s="231" t="s">
        <v>260</v>
      </c>
      <c r="E754" s="242" t="s">
        <v>19</v>
      </c>
      <c r="F754" s="243" t="s">
        <v>1100</v>
      </c>
      <c r="G754" s="241"/>
      <c r="H754" s="244">
        <v>23.768</v>
      </c>
      <c r="I754" s="245"/>
      <c r="J754" s="241"/>
      <c r="K754" s="241"/>
      <c r="L754" s="246"/>
      <c r="M754" s="247"/>
      <c r="N754" s="248"/>
      <c r="O754" s="248"/>
      <c r="P754" s="248"/>
      <c r="Q754" s="248"/>
      <c r="R754" s="248"/>
      <c r="S754" s="248"/>
      <c r="T754" s="249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50" t="s">
        <v>260</v>
      </c>
      <c r="AU754" s="250" t="s">
        <v>78</v>
      </c>
      <c r="AV754" s="14" t="s">
        <v>78</v>
      </c>
      <c r="AW754" s="14" t="s">
        <v>31</v>
      </c>
      <c r="AX754" s="14" t="s">
        <v>76</v>
      </c>
      <c r="AY754" s="250" t="s">
        <v>252</v>
      </c>
    </row>
    <row r="755" spans="1:65" s="2" customFormat="1" ht="24.15" customHeight="1">
      <c r="A755" s="40"/>
      <c r="B755" s="41"/>
      <c r="C755" s="216" t="s">
        <v>1101</v>
      </c>
      <c r="D755" s="216" t="s">
        <v>254</v>
      </c>
      <c r="E755" s="217" t="s">
        <v>1102</v>
      </c>
      <c r="F755" s="218" t="s">
        <v>1103</v>
      </c>
      <c r="G755" s="219" t="s">
        <v>346</v>
      </c>
      <c r="H755" s="220">
        <v>363.45</v>
      </c>
      <c r="I755" s="221"/>
      <c r="J755" s="222">
        <f>ROUND(I755*H755,2)</f>
        <v>0</v>
      </c>
      <c r="K755" s="218" t="s">
        <v>258</v>
      </c>
      <c r="L755" s="46"/>
      <c r="M755" s="223" t="s">
        <v>19</v>
      </c>
      <c r="N755" s="224" t="s">
        <v>40</v>
      </c>
      <c r="O755" s="86"/>
      <c r="P755" s="225">
        <f>O755*H755</f>
        <v>0</v>
      </c>
      <c r="Q755" s="225">
        <v>2E-05</v>
      </c>
      <c r="R755" s="225">
        <f>Q755*H755</f>
        <v>0.007269</v>
      </c>
      <c r="S755" s="225">
        <v>0</v>
      </c>
      <c r="T755" s="226">
        <f>S755*H755</f>
        <v>0</v>
      </c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R755" s="227" t="s">
        <v>349</v>
      </c>
      <c r="AT755" s="227" t="s">
        <v>254</v>
      </c>
      <c r="AU755" s="227" t="s">
        <v>78</v>
      </c>
      <c r="AY755" s="19" t="s">
        <v>252</v>
      </c>
      <c r="BE755" s="228">
        <f>IF(N755="základní",J755,0)</f>
        <v>0</v>
      </c>
      <c r="BF755" s="228">
        <f>IF(N755="snížená",J755,0)</f>
        <v>0</v>
      </c>
      <c r="BG755" s="228">
        <f>IF(N755="zákl. přenesená",J755,0)</f>
        <v>0</v>
      </c>
      <c r="BH755" s="228">
        <f>IF(N755="sníž. přenesená",J755,0)</f>
        <v>0</v>
      </c>
      <c r="BI755" s="228">
        <f>IF(N755="nulová",J755,0)</f>
        <v>0</v>
      </c>
      <c r="BJ755" s="19" t="s">
        <v>76</v>
      </c>
      <c r="BK755" s="228">
        <f>ROUND(I755*H755,2)</f>
        <v>0</v>
      </c>
      <c r="BL755" s="19" t="s">
        <v>349</v>
      </c>
      <c r="BM755" s="227" t="s">
        <v>1104</v>
      </c>
    </row>
    <row r="756" spans="1:65" s="2" customFormat="1" ht="14.4" customHeight="1">
      <c r="A756" s="40"/>
      <c r="B756" s="41"/>
      <c r="C756" s="262" t="s">
        <v>1105</v>
      </c>
      <c r="D756" s="262" t="s">
        <v>285</v>
      </c>
      <c r="E756" s="263" t="s">
        <v>1106</v>
      </c>
      <c r="F756" s="264" t="s">
        <v>1107</v>
      </c>
      <c r="G756" s="265" t="s">
        <v>346</v>
      </c>
      <c r="H756" s="266">
        <v>399.795</v>
      </c>
      <c r="I756" s="267"/>
      <c r="J756" s="268">
        <f>ROUND(I756*H756,2)</f>
        <v>0</v>
      </c>
      <c r="K756" s="264" t="s">
        <v>258</v>
      </c>
      <c r="L756" s="269"/>
      <c r="M756" s="270" t="s">
        <v>19</v>
      </c>
      <c r="N756" s="271" t="s">
        <v>40</v>
      </c>
      <c r="O756" s="86"/>
      <c r="P756" s="225">
        <f>O756*H756</f>
        <v>0</v>
      </c>
      <c r="Q756" s="225">
        <v>0.0005</v>
      </c>
      <c r="R756" s="225">
        <f>Q756*H756</f>
        <v>0.1998975</v>
      </c>
      <c r="S756" s="225">
        <v>0</v>
      </c>
      <c r="T756" s="226">
        <f>S756*H756</f>
        <v>0</v>
      </c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R756" s="227" t="s">
        <v>441</v>
      </c>
      <c r="AT756" s="227" t="s">
        <v>285</v>
      </c>
      <c r="AU756" s="227" t="s">
        <v>78</v>
      </c>
      <c r="AY756" s="19" t="s">
        <v>252</v>
      </c>
      <c r="BE756" s="228">
        <f>IF(N756="základní",J756,0)</f>
        <v>0</v>
      </c>
      <c r="BF756" s="228">
        <f>IF(N756="snížená",J756,0)</f>
        <v>0</v>
      </c>
      <c r="BG756" s="228">
        <f>IF(N756="zákl. přenesená",J756,0)</f>
        <v>0</v>
      </c>
      <c r="BH756" s="228">
        <f>IF(N756="sníž. přenesená",J756,0)</f>
        <v>0</v>
      </c>
      <c r="BI756" s="228">
        <f>IF(N756="nulová",J756,0)</f>
        <v>0</v>
      </c>
      <c r="BJ756" s="19" t="s">
        <v>76</v>
      </c>
      <c r="BK756" s="228">
        <f>ROUND(I756*H756,2)</f>
        <v>0</v>
      </c>
      <c r="BL756" s="19" t="s">
        <v>349</v>
      </c>
      <c r="BM756" s="227" t="s">
        <v>1108</v>
      </c>
    </row>
    <row r="757" spans="1:51" s="14" customFormat="1" ht="12">
      <c r="A757" s="14"/>
      <c r="B757" s="240"/>
      <c r="C757" s="241"/>
      <c r="D757" s="231" t="s">
        <v>260</v>
      </c>
      <c r="E757" s="242" t="s">
        <v>19</v>
      </c>
      <c r="F757" s="243" t="s">
        <v>1109</v>
      </c>
      <c r="G757" s="241"/>
      <c r="H757" s="244">
        <v>399.795</v>
      </c>
      <c r="I757" s="245"/>
      <c r="J757" s="241"/>
      <c r="K757" s="241"/>
      <c r="L757" s="246"/>
      <c r="M757" s="247"/>
      <c r="N757" s="248"/>
      <c r="O757" s="248"/>
      <c r="P757" s="248"/>
      <c r="Q757" s="248"/>
      <c r="R757" s="248"/>
      <c r="S757" s="248"/>
      <c r="T757" s="249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50" t="s">
        <v>260</v>
      </c>
      <c r="AU757" s="250" t="s">
        <v>78</v>
      </c>
      <c r="AV757" s="14" t="s">
        <v>78</v>
      </c>
      <c r="AW757" s="14" t="s">
        <v>31</v>
      </c>
      <c r="AX757" s="14" t="s">
        <v>76</v>
      </c>
      <c r="AY757" s="250" t="s">
        <v>252</v>
      </c>
    </row>
    <row r="758" spans="1:65" s="2" customFormat="1" ht="37.8" customHeight="1">
      <c r="A758" s="40"/>
      <c r="B758" s="41"/>
      <c r="C758" s="216" t="s">
        <v>1110</v>
      </c>
      <c r="D758" s="216" t="s">
        <v>254</v>
      </c>
      <c r="E758" s="217" t="s">
        <v>1111</v>
      </c>
      <c r="F758" s="218" t="s">
        <v>1112</v>
      </c>
      <c r="G758" s="219" t="s">
        <v>277</v>
      </c>
      <c r="H758" s="220">
        <v>141.554</v>
      </c>
      <c r="I758" s="221"/>
      <c r="J758" s="222">
        <f>ROUND(I758*H758,2)</f>
        <v>0</v>
      </c>
      <c r="K758" s="218" t="s">
        <v>258</v>
      </c>
      <c r="L758" s="46"/>
      <c r="M758" s="223" t="s">
        <v>19</v>
      </c>
      <c r="N758" s="224" t="s">
        <v>40</v>
      </c>
      <c r="O758" s="86"/>
      <c r="P758" s="225">
        <f>O758*H758</f>
        <v>0</v>
      </c>
      <c r="Q758" s="225">
        <v>0</v>
      </c>
      <c r="R758" s="225">
        <f>Q758*H758</f>
        <v>0</v>
      </c>
      <c r="S758" s="225">
        <v>0</v>
      </c>
      <c r="T758" s="226">
        <f>S758*H758</f>
        <v>0</v>
      </c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R758" s="227" t="s">
        <v>349</v>
      </c>
      <c r="AT758" s="227" t="s">
        <v>254</v>
      </c>
      <c r="AU758" s="227" t="s">
        <v>78</v>
      </c>
      <c r="AY758" s="19" t="s">
        <v>252</v>
      </c>
      <c r="BE758" s="228">
        <f>IF(N758="základní",J758,0)</f>
        <v>0</v>
      </c>
      <c r="BF758" s="228">
        <f>IF(N758="snížená",J758,0)</f>
        <v>0</v>
      </c>
      <c r="BG758" s="228">
        <f>IF(N758="zákl. přenesená",J758,0)</f>
        <v>0</v>
      </c>
      <c r="BH758" s="228">
        <f>IF(N758="sníž. přenesená",J758,0)</f>
        <v>0</v>
      </c>
      <c r="BI758" s="228">
        <f>IF(N758="nulová",J758,0)</f>
        <v>0</v>
      </c>
      <c r="BJ758" s="19" t="s">
        <v>76</v>
      </c>
      <c r="BK758" s="228">
        <f>ROUND(I758*H758,2)</f>
        <v>0</v>
      </c>
      <c r="BL758" s="19" t="s">
        <v>349</v>
      </c>
      <c r="BM758" s="227" t="s">
        <v>1113</v>
      </c>
    </row>
    <row r="759" spans="1:63" s="12" customFormat="1" ht="22.8" customHeight="1">
      <c r="A759" s="12"/>
      <c r="B759" s="200"/>
      <c r="C759" s="201"/>
      <c r="D759" s="202" t="s">
        <v>68</v>
      </c>
      <c r="E759" s="214" t="s">
        <v>1114</v>
      </c>
      <c r="F759" s="214" t="s">
        <v>1115</v>
      </c>
      <c r="G759" s="201"/>
      <c r="H759" s="201"/>
      <c r="I759" s="204"/>
      <c r="J759" s="215">
        <f>BK759</f>
        <v>0</v>
      </c>
      <c r="K759" s="201"/>
      <c r="L759" s="206"/>
      <c r="M759" s="207"/>
      <c r="N759" s="208"/>
      <c r="O759" s="208"/>
      <c r="P759" s="209">
        <f>SUM(P760:P790)</f>
        <v>0</v>
      </c>
      <c r="Q759" s="208"/>
      <c r="R759" s="209">
        <f>SUM(R760:R790)</f>
        <v>12.342977280000001</v>
      </c>
      <c r="S759" s="208"/>
      <c r="T759" s="210">
        <f>SUM(T760:T790)</f>
        <v>0</v>
      </c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R759" s="211" t="s">
        <v>78</v>
      </c>
      <c r="AT759" s="212" t="s">
        <v>68</v>
      </c>
      <c r="AU759" s="212" t="s">
        <v>76</v>
      </c>
      <c r="AY759" s="211" t="s">
        <v>252</v>
      </c>
      <c r="BK759" s="213">
        <f>SUM(BK760:BK790)</f>
        <v>0</v>
      </c>
    </row>
    <row r="760" spans="1:65" s="2" customFormat="1" ht="37.8" customHeight="1">
      <c r="A760" s="40"/>
      <c r="B760" s="41"/>
      <c r="C760" s="216" t="s">
        <v>1116</v>
      </c>
      <c r="D760" s="216" t="s">
        <v>254</v>
      </c>
      <c r="E760" s="217" t="s">
        <v>1117</v>
      </c>
      <c r="F760" s="218" t="s">
        <v>1118</v>
      </c>
      <c r="G760" s="219" t="s">
        <v>300</v>
      </c>
      <c r="H760" s="220">
        <v>125.696</v>
      </c>
      <c r="I760" s="221"/>
      <c r="J760" s="222">
        <f>ROUND(I760*H760,2)</f>
        <v>0</v>
      </c>
      <c r="K760" s="218" t="s">
        <v>258</v>
      </c>
      <c r="L760" s="46"/>
      <c r="M760" s="223" t="s">
        <v>19</v>
      </c>
      <c r="N760" s="224" t="s">
        <v>40</v>
      </c>
      <c r="O760" s="86"/>
      <c r="P760" s="225">
        <f>O760*H760</f>
        <v>0</v>
      </c>
      <c r="Q760" s="225">
        <v>0.006</v>
      </c>
      <c r="R760" s="225">
        <f>Q760*H760</f>
        <v>0.754176</v>
      </c>
      <c r="S760" s="225">
        <v>0</v>
      </c>
      <c r="T760" s="226">
        <f>S760*H760</f>
        <v>0</v>
      </c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R760" s="227" t="s">
        <v>349</v>
      </c>
      <c r="AT760" s="227" t="s">
        <v>254</v>
      </c>
      <c r="AU760" s="227" t="s">
        <v>78</v>
      </c>
      <c r="AY760" s="19" t="s">
        <v>252</v>
      </c>
      <c r="BE760" s="228">
        <f>IF(N760="základní",J760,0)</f>
        <v>0</v>
      </c>
      <c r="BF760" s="228">
        <f>IF(N760="snížená",J760,0)</f>
        <v>0</v>
      </c>
      <c r="BG760" s="228">
        <f>IF(N760="zákl. přenesená",J760,0)</f>
        <v>0</v>
      </c>
      <c r="BH760" s="228">
        <f>IF(N760="sníž. přenesená",J760,0)</f>
        <v>0</v>
      </c>
      <c r="BI760" s="228">
        <f>IF(N760="nulová",J760,0)</f>
        <v>0</v>
      </c>
      <c r="BJ760" s="19" t="s">
        <v>76</v>
      </c>
      <c r="BK760" s="228">
        <f>ROUND(I760*H760,2)</f>
        <v>0</v>
      </c>
      <c r="BL760" s="19" t="s">
        <v>349</v>
      </c>
      <c r="BM760" s="227" t="s">
        <v>1119</v>
      </c>
    </row>
    <row r="761" spans="1:51" s="14" customFormat="1" ht="12">
      <c r="A761" s="14"/>
      <c r="B761" s="240"/>
      <c r="C761" s="241"/>
      <c r="D761" s="231" t="s">
        <v>260</v>
      </c>
      <c r="E761" s="242" t="s">
        <v>19</v>
      </c>
      <c r="F761" s="243" t="s">
        <v>1120</v>
      </c>
      <c r="G761" s="241"/>
      <c r="H761" s="244">
        <v>117.318</v>
      </c>
      <c r="I761" s="245"/>
      <c r="J761" s="241"/>
      <c r="K761" s="241"/>
      <c r="L761" s="246"/>
      <c r="M761" s="247"/>
      <c r="N761" s="248"/>
      <c r="O761" s="248"/>
      <c r="P761" s="248"/>
      <c r="Q761" s="248"/>
      <c r="R761" s="248"/>
      <c r="S761" s="248"/>
      <c r="T761" s="249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50" t="s">
        <v>260</v>
      </c>
      <c r="AU761" s="250" t="s">
        <v>78</v>
      </c>
      <c r="AV761" s="14" t="s">
        <v>78</v>
      </c>
      <c r="AW761" s="14" t="s">
        <v>31</v>
      </c>
      <c r="AX761" s="14" t="s">
        <v>69</v>
      </c>
      <c r="AY761" s="250" t="s">
        <v>252</v>
      </c>
    </row>
    <row r="762" spans="1:51" s="14" customFormat="1" ht="12">
      <c r="A762" s="14"/>
      <c r="B762" s="240"/>
      <c r="C762" s="241"/>
      <c r="D762" s="231" t="s">
        <v>260</v>
      </c>
      <c r="E762" s="242" t="s">
        <v>19</v>
      </c>
      <c r="F762" s="243" t="s">
        <v>1121</v>
      </c>
      <c r="G762" s="241"/>
      <c r="H762" s="244">
        <v>8.378</v>
      </c>
      <c r="I762" s="245"/>
      <c r="J762" s="241"/>
      <c r="K762" s="241"/>
      <c r="L762" s="246"/>
      <c r="M762" s="247"/>
      <c r="N762" s="248"/>
      <c r="O762" s="248"/>
      <c r="P762" s="248"/>
      <c r="Q762" s="248"/>
      <c r="R762" s="248"/>
      <c r="S762" s="248"/>
      <c r="T762" s="249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50" t="s">
        <v>260</v>
      </c>
      <c r="AU762" s="250" t="s">
        <v>78</v>
      </c>
      <c r="AV762" s="14" t="s">
        <v>78</v>
      </c>
      <c r="AW762" s="14" t="s">
        <v>31</v>
      </c>
      <c r="AX762" s="14" t="s">
        <v>69</v>
      </c>
      <c r="AY762" s="250" t="s">
        <v>252</v>
      </c>
    </row>
    <row r="763" spans="1:51" s="15" customFormat="1" ht="12">
      <c r="A763" s="15"/>
      <c r="B763" s="251"/>
      <c r="C763" s="252"/>
      <c r="D763" s="231" t="s">
        <v>260</v>
      </c>
      <c r="E763" s="253" t="s">
        <v>19</v>
      </c>
      <c r="F763" s="254" t="s">
        <v>265</v>
      </c>
      <c r="G763" s="252"/>
      <c r="H763" s="255">
        <v>125.696</v>
      </c>
      <c r="I763" s="256"/>
      <c r="J763" s="252"/>
      <c r="K763" s="252"/>
      <c r="L763" s="257"/>
      <c r="M763" s="258"/>
      <c r="N763" s="259"/>
      <c r="O763" s="259"/>
      <c r="P763" s="259"/>
      <c r="Q763" s="259"/>
      <c r="R763" s="259"/>
      <c r="S763" s="259"/>
      <c r="T763" s="260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T763" s="261" t="s">
        <v>260</v>
      </c>
      <c r="AU763" s="261" t="s">
        <v>78</v>
      </c>
      <c r="AV763" s="15" t="s">
        <v>90</v>
      </c>
      <c r="AW763" s="15" t="s">
        <v>31</v>
      </c>
      <c r="AX763" s="15" t="s">
        <v>76</v>
      </c>
      <c r="AY763" s="261" t="s">
        <v>252</v>
      </c>
    </row>
    <row r="764" spans="1:65" s="2" customFormat="1" ht="24.15" customHeight="1">
      <c r="A764" s="40"/>
      <c r="B764" s="41"/>
      <c r="C764" s="262" t="s">
        <v>1122</v>
      </c>
      <c r="D764" s="262" t="s">
        <v>285</v>
      </c>
      <c r="E764" s="263" t="s">
        <v>1123</v>
      </c>
      <c r="F764" s="264" t="s">
        <v>1124</v>
      </c>
      <c r="G764" s="265" t="s">
        <v>257</v>
      </c>
      <c r="H764" s="266">
        <v>4.927</v>
      </c>
      <c r="I764" s="267"/>
      <c r="J764" s="268">
        <f>ROUND(I764*H764,2)</f>
        <v>0</v>
      </c>
      <c r="K764" s="264" t="s">
        <v>258</v>
      </c>
      <c r="L764" s="269"/>
      <c r="M764" s="270" t="s">
        <v>19</v>
      </c>
      <c r="N764" s="271" t="s">
        <v>40</v>
      </c>
      <c r="O764" s="86"/>
      <c r="P764" s="225">
        <f>O764*H764</f>
        <v>0</v>
      </c>
      <c r="Q764" s="225">
        <v>0.03</v>
      </c>
      <c r="R764" s="225">
        <f>Q764*H764</f>
        <v>0.14780999999999997</v>
      </c>
      <c r="S764" s="225">
        <v>0</v>
      </c>
      <c r="T764" s="226">
        <f>S764*H764</f>
        <v>0</v>
      </c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R764" s="227" t="s">
        <v>441</v>
      </c>
      <c r="AT764" s="227" t="s">
        <v>285</v>
      </c>
      <c r="AU764" s="227" t="s">
        <v>78</v>
      </c>
      <c r="AY764" s="19" t="s">
        <v>252</v>
      </c>
      <c r="BE764" s="228">
        <f>IF(N764="základní",J764,0)</f>
        <v>0</v>
      </c>
      <c r="BF764" s="228">
        <f>IF(N764="snížená",J764,0)</f>
        <v>0</v>
      </c>
      <c r="BG764" s="228">
        <f>IF(N764="zákl. přenesená",J764,0)</f>
        <v>0</v>
      </c>
      <c r="BH764" s="228">
        <f>IF(N764="sníž. přenesená",J764,0)</f>
        <v>0</v>
      </c>
      <c r="BI764" s="228">
        <f>IF(N764="nulová",J764,0)</f>
        <v>0</v>
      </c>
      <c r="BJ764" s="19" t="s">
        <v>76</v>
      </c>
      <c r="BK764" s="228">
        <f>ROUND(I764*H764,2)</f>
        <v>0</v>
      </c>
      <c r="BL764" s="19" t="s">
        <v>349</v>
      </c>
      <c r="BM764" s="227" t="s">
        <v>1125</v>
      </c>
    </row>
    <row r="765" spans="1:51" s="14" customFormat="1" ht="12">
      <c r="A765" s="14"/>
      <c r="B765" s="240"/>
      <c r="C765" s="241"/>
      <c r="D765" s="231" t="s">
        <v>260</v>
      </c>
      <c r="E765" s="242" t="s">
        <v>19</v>
      </c>
      <c r="F765" s="243" t="s">
        <v>1126</v>
      </c>
      <c r="G765" s="241"/>
      <c r="H765" s="244">
        <v>4.927</v>
      </c>
      <c r="I765" s="245"/>
      <c r="J765" s="241"/>
      <c r="K765" s="241"/>
      <c r="L765" s="246"/>
      <c r="M765" s="247"/>
      <c r="N765" s="248"/>
      <c r="O765" s="248"/>
      <c r="P765" s="248"/>
      <c r="Q765" s="248"/>
      <c r="R765" s="248"/>
      <c r="S765" s="248"/>
      <c r="T765" s="249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50" t="s">
        <v>260</v>
      </c>
      <c r="AU765" s="250" t="s">
        <v>78</v>
      </c>
      <c r="AV765" s="14" t="s">
        <v>78</v>
      </c>
      <c r="AW765" s="14" t="s">
        <v>31</v>
      </c>
      <c r="AX765" s="14" t="s">
        <v>76</v>
      </c>
      <c r="AY765" s="250" t="s">
        <v>252</v>
      </c>
    </row>
    <row r="766" spans="1:65" s="2" customFormat="1" ht="24.15" customHeight="1">
      <c r="A766" s="40"/>
      <c r="B766" s="41"/>
      <c r="C766" s="262" t="s">
        <v>1127</v>
      </c>
      <c r="D766" s="262" t="s">
        <v>285</v>
      </c>
      <c r="E766" s="263" t="s">
        <v>1128</v>
      </c>
      <c r="F766" s="264" t="s">
        <v>1129</v>
      </c>
      <c r="G766" s="265" t="s">
        <v>300</v>
      </c>
      <c r="H766" s="266">
        <v>8.797</v>
      </c>
      <c r="I766" s="267"/>
      <c r="J766" s="268">
        <f>ROUND(I766*H766,2)</f>
        <v>0</v>
      </c>
      <c r="K766" s="264" t="s">
        <v>258</v>
      </c>
      <c r="L766" s="269"/>
      <c r="M766" s="270" t="s">
        <v>19</v>
      </c>
      <c r="N766" s="271" t="s">
        <v>40</v>
      </c>
      <c r="O766" s="86"/>
      <c r="P766" s="225">
        <f>O766*H766</f>
        <v>0</v>
      </c>
      <c r="Q766" s="225">
        <v>0.0025</v>
      </c>
      <c r="R766" s="225">
        <f>Q766*H766</f>
        <v>0.0219925</v>
      </c>
      <c r="S766" s="225">
        <v>0</v>
      </c>
      <c r="T766" s="226">
        <f>S766*H766</f>
        <v>0</v>
      </c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R766" s="227" t="s">
        <v>441</v>
      </c>
      <c r="AT766" s="227" t="s">
        <v>285</v>
      </c>
      <c r="AU766" s="227" t="s">
        <v>78</v>
      </c>
      <c r="AY766" s="19" t="s">
        <v>252</v>
      </c>
      <c r="BE766" s="228">
        <f>IF(N766="základní",J766,0)</f>
        <v>0</v>
      </c>
      <c r="BF766" s="228">
        <f>IF(N766="snížená",J766,0)</f>
        <v>0</v>
      </c>
      <c r="BG766" s="228">
        <f>IF(N766="zákl. přenesená",J766,0)</f>
        <v>0</v>
      </c>
      <c r="BH766" s="228">
        <f>IF(N766="sníž. přenesená",J766,0)</f>
        <v>0</v>
      </c>
      <c r="BI766" s="228">
        <f>IF(N766="nulová",J766,0)</f>
        <v>0</v>
      </c>
      <c r="BJ766" s="19" t="s">
        <v>76</v>
      </c>
      <c r="BK766" s="228">
        <f>ROUND(I766*H766,2)</f>
        <v>0</v>
      </c>
      <c r="BL766" s="19" t="s">
        <v>349</v>
      </c>
      <c r="BM766" s="227" t="s">
        <v>1130</v>
      </c>
    </row>
    <row r="767" spans="1:51" s="14" customFormat="1" ht="12">
      <c r="A767" s="14"/>
      <c r="B767" s="240"/>
      <c r="C767" s="241"/>
      <c r="D767" s="231" t="s">
        <v>260</v>
      </c>
      <c r="E767" s="242" t="s">
        <v>19</v>
      </c>
      <c r="F767" s="243" t="s">
        <v>1131</v>
      </c>
      <c r="G767" s="241"/>
      <c r="H767" s="244">
        <v>8.797</v>
      </c>
      <c r="I767" s="245"/>
      <c r="J767" s="241"/>
      <c r="K767" s="241"/>
      <c r="L767" s="246"/>
      <c r="M767" s="247"/>
      <c r="N767" s="248"/>
      <c r="O767" s="248"/>
      <c r="P767" s="248"/>
      <c r="Q767" s="248"/>
      <c r="R767" s="248"/>
      <c r="S767" s="248"/>
      <c r="T767" s="249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50" t="s">
        <v>260</v>
      </c>
      <c r="AU767" s="250" t="s">
        <v>78</v>
      </c>
      <c r="AV767" s="14" t="s">
        <v>78</v>
      </c>
      <c r="AW767" s="14" t="s">
        <v>31</v>
      </c>
      <c r="AX767" s="14" t="s">
        <v>76</v>
      </c>
      <c r="AY767" s="250" t="s">
        <v>252</v>
      </c>
    </row>
    <row r="768" spans="1:65" s="2" customFormat="1" ht="24.15" customHeight="1">
      <c r="A768" s="40"/>
      <c r="B768" s="41"/>
      <c r="C768" s="262" t="s">
        <v>1132</v>
      </c>
      <c r="D768" s="262" t="s">
        <v>285</v>
      </c>
      <c r="E768" s="263" t="s">
        <v>1133</v>
      </c>
      <c r="F768" s="264" t="s">
        <v>1134</v>
      </c>
      <c r="G768" s="265" t="s">
        <v>300</v>
      </c>
      <c r="H768" s="266">
        <v>7.005</v>
      </c>
      <c r="I768" s="267"/>
      <c r="J768" s="268">
        <f>ROUND(I768*H768,2)</f>
        <v>0</v>
      </c>
      <c r="K768" s="264" t="s">
        <v>258</v>
      </c>
      <c r="L768" s="269"/>
      <c r="M768" s="270" t="s">
        <v>19</v>
      </c>
      <c r="N768" s="271" t="s">
        <v>40</v>
      </c>
      <c r="O768" s="86"/>
      <c r="P768" s="225">
        <f>O768*H768</f>
        <v>0</v>
      </c>
      <c r="Q768" s="225">
        <v>0.0035</v>
      </c>
      <c r="R768" s="225">
        <f>Q768*H768</f>
        <v>0.0245175</v>
      </c>
      <c r="S768" s="225">
        <v>0</v>
      </c>
      <c r="T768" s="226">
        <f>S768*H768</f>
        <v>0</v>
      </c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R768" s="227" t="s">
        <v>441</v>
      </c>
      <c r="AT768" s="227" t="s">
        <v>285</v>
      </c>
      <c r="AU768" s="227" t="s">
        <v>78</v>
      </c>
      <c r="AY768" s="19" t="s">
        <v>252</v>
      </c>
      <c r="BE768" s="228">
        <f>IF(N768="základní",J768,0)</f>
        <v>0</v>
      </c>
      <c r="BF768" s="228">
        <f>IF(N768="snížená",J768,0)</f>
        <v>0</v>
      </c>
      <c r="BG768" s="228">
        <f>IF(N768="zákl. přenesená",J768,0)</f>
        <v>0</v>
      </c>
      <c r="BH768" s="228">
        <f>IF(N768="sníž. přenesená",J768,0)</f>
        <v>0</v>
      </c>
      <c r="BI768" s="228">
        <f>IF(N768="nulová",J768,0)</f>
        <v>0</v>
      </c>
      <c r="BJ768" s="19" t="s">
        <v>76</v>
      </c>
      <c r="BK768" s="228">
        <f>ROUND(I768*H768,2)</f>
        <v>0</v>
      </c>
      <c r="BL768" s="19" t="s">
        <v>349</v>
      </c>
      <c r="BM768" s="227" t="s">
        <v>1135</v>
      </c>
    </row>
    <row r="769" spans="1:51" s="13" customFormat="1" ht="12">
      <c r="A769" s="13"/>
      <c r="B769" s="229"/>
      <c r="C769" s="230"/>
      <c r="D769" s="231" t="s">
        <v>260</v>
      </c>
      <c r="E769" s="232" t="s">
        <v>19</v>
      </c>
      <c r="F769" s="233" t="s">
        <v>984</v>
      </c>
      <c r="G769" s="230"/>
      <c r="H769" s="232" t="s">
        <v>19</v>
      </c>
      <c r="I769" s="234"/>
      <c r="J769" s="230"/>
      <c r="K769" s="230"/>
      <c r="L769" s="235"/>
      <c r="M769" s="236"/>
      <c r="N769" s="237"/>
      <c r="O769" s="237"/>
      <c r="P769" s="237"/>
      <c r="Q769" s="237"/>
      <c r="R769" s="237"/>
      <c r="S769" s="237"/>
      <c r="T769" s="238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39" t="s">
        <v>260</v>
      </c>
      <c r="AU769" s="239" t="s">
        <v>78</v>
      </c>
      <c r="AV769" s="13" t="s">
        <v>76</v>
      </c>
      <c r="AW769" s="13" t="s">
        <v>31</v>
      </c>
      <c r="AX769" s="13" t="s">
        <v>69</v>
      </c>
      <c r="AY769" s="239" t="s">
        <v>252</v>
      </c>
    </row>
    <row r="770" spans="1:51" s="14" customFormat="1" ht="12">
      <c r="A770" s="14"/>
      <c r="B770" s="240"/>
      <c r="C770" s="241"/>
      <c r="D770" s="231" t="s">
        <v>260</v>
      </c>
      <c r="E770" s="242" t="s">
        <v>19</v>
      </c>
      <c r="F770" s="243" t="s">
        <v>1136</v>
      </c>
      <c r="G770" s="241"/>
      <c r="H770" s="244">
        <v>7.005</v>
      </c>
      <c r="I770" s="245"/>
      <c r="J770" s="241"/>
      <c r="K770" s="241"/>
      <c r="L770" s="246"/>
      <c r="M770" s="247"/>
      <c r="N770" s="248"/>
      <c r="O770" s="248"/>
      <c r="P770" s="248"/>
      <c r="Q770" s="248"/>
      <c r="R770" s="248"/>
      <c r="S770" s="248"/>
      <c r="T770" s="249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50" t="s">
        <v>260</v>
      </c>
      <c r="AU770" s="250" t="s">
        <v>78</v>
      </c>
      <c r="AV770" s="14" t="s">
        <v>78</v>
      </c>
      <c r="AW770" s="14" t="s">
        <v>31</v>
      </c>
      <c r="AX770" s="14" t="s">
        <v>69</v>
      </c>
      <c r="AY770" s="250" t="s">
        <v>252</v>
      </c>
    </row>
    <row r="771" spans="1:51" s="15" customFormat="1" ht="12">
      <c r="A771" s="15"/>
      <c r="B771" s="251"/>
      <c r="C771" s="252"/>
      <c r="D771" s="231" t="s">
        <v>260</v>
      </c>
      <c r="E771" s="253" t="s">
        <v>19</v>
      </c>
      <c r="F771" s="254" t="s">
        <v>265</v>
      </c>
      <c r="G771" s="252"/>
      <c r="H771" s="255">
        <v>7.005</v>
      </c>
      <c r="I771" s="256"/>
      <c r="J771" s="252"/>
      <c r="K771" s="252"/>
      <c r="L771" s="257"/>
      <c r="M771" s="258"/>
      <c r="N771" s="259"/>
      <c r="O771" s="259"/>
      <c r="P771" s="259"/>
      <c r="Q771" s="259"/>
      <c r="R771" s="259"/>
      <c r="S771" s="259"/>
      <c r="T771" s="260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T771" s="261" t="s">
        <v>260</v>
      </c>
      <c r="AU771" s="261" t="s">
        <v>78</v>
      </c>
      <c r="AV771" s="15" t="s">
        <v>90</v>
      </c>
      <c r="AW771" s="15" t="s">
        <v>31</v>
      </c>
      <c r="AX771" s="15" t="s">
        <v>76</v>
      </c>
      <c r="AY771" s="261" t="s">
        <v>252</v>
      </c>
    </row>
    <row r="772" spans="1:65" s="2" customFormat="1" ht="14.4" customHeight="1">
      <c r="A772" s="40"/>
      <c r="B772" s="41"/>
      <c r="C772" s="262" t="s">
        <v>1137</v>
      </c>
      <c r="D772" s="262" t="s">
        <v>285</v>
      </c>
      <c r="E772" s="263" t="s">
        <v>1138</v>
      </c>
      <c r="F772" s="264" t="s">
        <v>1139</v>
      </c>
      <c r="G772" s="265" t="s">
        <v>257</v>
      </c>
      <c r="H772" s="266">
        <v>0.315</v>
      </c>
      <c r="I772" s="267"/>
      <c r="J772" s="268">
        <f>ROUND(I772*H772,2)</f>
        <v>0</v>
      </c>
      <c r="K772" s="264" t="s">
        <v>258</v>
      </c>
      <c r="L772" s="269"/>
      <c r="M772" s="270" t="s">
        <v>19</v>
      </c>
      <c r="N772" s="271" t="s">
        <v>40</v>
      </c>
      <c r="O772" s="86"/>
      <c r="P772" s="225">
        <f>O772*H772</f>
        <v>0</v>
      </c>
      <c r="Q772" s="225">
        <v>0.02</v>
      </c>
      <c r="R772" s="225">
        <f>Q772*H772</f>
        <v>0.0063</v>
      </c>
      <c r="S772" s="225">
        <v>0</v>
      </c>
      <c r="T772" s="226">
        <f>S772*H772</f>
        <v>0</v>
      </c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R772" s="227" t="s">
        <v>441</v>
      </c>
      <c r="AT772" s="227" t="s">
        <v>285</v>
      </c>
      <c r="AU772" s="227" t="s">
        <v>78</v>
      </c>
      <c r="AY772" s="19" t="s">
        <v>252</v>
      </c>
      <c r="BE772" s="228">
        <f>IF(N772="základní",J772,0)</f>
        <v>0</v>
      </c>
      <c r="BF772" s="228">
        <f>IF(N772="snížená",J772,0)</f>
        <v>0</v>
      </c>
      <c r="BG772" s="228">
        <f>IF(N772="zákl. přenesená",J772,0)</f>
        <v>0</v>
      </c>
      <c r="BH772" s="228">
        <f>IF(N772="sníž. přenesená",J772,0)</f>
        <v>0</v>
      </c>
      <c r="BI772" s="228">
        <f>IF(N772="nulová",J772,0)</f>
        <v>0</v>
      </c>
      <c r="BJ772" s="19" t="s">
        <v>76</v>
      </c>
      <c r="BK772" s="228">
        <f>ROUND(I772*H772,2)</f>
        <v>0</v>
      </c>
      <c r="BL772" s="19" t="s">
        <v>349</v>
      </c>
      <c r="BM772" s="227" t="s">
        <v>1140</v>
      </c>
    </row>
    <row r="773" spans="1:51" s="13" customFormat="1" ht="12">
      <c r="A773" s="13"/>
      <c r="B773" s="229"/>
      <c r="C773" s="230"/>
      <c r="D773" s="231" t="s">
        <v>260</v>
      </c>
      <c r="E773" s="232" t="s">
        <v>19</v>
      </c>
      <c r="F773" s="233" t="s">
        <v>984</v>
      </c>
      <c r="G773" s="230"/>
      <c r="H773" s="232" t="s">
        <v>19</v>
      </c>
      <c r="I773" s="234"/>
      <c r="J773" s="230"/>
      <c r="K773" s="230"/>
      <c r="L773" s="235"/>
      <c r="M773" s="236"/>
      <c r="N773" s="237"/>
      <c r="O773" s="237"/>
      <c r="P773" s="237"/>
      <c r="Q773" s="237"/>
      <c r="R773" s="237"/>
      <c r="S773" s="237"/>
      <c r="T773" s="238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39" t="s">
        <v>260</v>
      </c>
      <c r="AU773" s="239" t="s">
        <v>78</v>
      </c>
      <c r="AV773" s="13" t="s">
        <v>76</v>
      </c>
      <c r="AW773" s="13" t="s">
        <v>31</v>
      </c>
      <c r="AX773" s="13" t="s">
        <v>69</v>
      </c>
      <c r="AY773" s="239" t="s">
        <v>252</v>
      </c>
    </row>
    <row r="774" spans="1:51" s="14" customFormat="1" ht="12">
      <c r="A774" s="14"/>
      <c r="B774" s="240"/>
      <c r="C774" s="241"/>
      <c r="D774" s="231" t="s">
        <v>260</v>
      </c>
      <c r="E774" s="242" t="s">
        <v>19</v>
      </c>
      <c r="F774" s="243" t="s">
        <v>1141</v>
      </c>
      <c r="G774" s="241"/>
      <c r="H774" s="244">
        <v>0.315</v>
      </c>
      <c r="I774" s="245"/>
      <c r="J774" s="241"/>
      <c r="K774" s="241"/>
      <c r="L774" s="246"/>
      <c r="M774" s="247"/>
      <c r="N774" s="248"/>
      <c r="O774" s="248"/>
      <c r="P774" s="248"/>
      <c r="Q774" s="248"/>
      <c r="R774" s="248"/>
      <c r="S774" s="248"/>
      <c r="T774" s="249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50" t="s">
        <v>260</v>
      </c>
      <c r="AU774" s="250" t="s">
        <v>78</v>
      </c>
      <c r="AV774" s="14" t="s">
        <v>78</v>
      </c>
      <c r="AW774" s="14" t="s">
        <v>31</v>
      </c>
      <c r="AX774" s="14" t="s">
        <v>69</v>
      </c>
      <c r="AY774" s="250" t="s">
        <v>252</v>
      </c>
    </row>
    <row r="775" spans="1:51" s="15" customFormat="1" ht="12">
      <c r="A775" s="15"/>
      <c r="B775" s="251"/>
      <c r="C775" s="252"/>
      <c r="D775" s="231" t="s">
        <v>260</v>
      </c>
      <c r="E775" s="253" t="s">
        <v>19</v>
      </c>
      <c r="F775" s="254" t="s">
        <v>265</v>
      </c>
      <c r="G775" s="252"/>
      <c r="H775" s="255">
        <v>0.315</v>
      </c>
      <c r="I775" s="256"/>
      <c r="J775" s="252"/>
      <c r="K775" s="252"/>
      <c r="L775" s="257"/>
      <c r="M775" s="258"/>
      <c r="N775" s="259"/>
      <c r="O775" s="259"/>
      <c r="P775" s="259"/>
      <c r="Q775" s="259"/>
      <c r="R775" s="259"/>
      <c r="S775" s="259"/>
      <c r="T775" s="260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T775" s="261" t="s">
        <v>260</v>
      </c>
      <c r="AU775" s="261" t="s">
        <v>78</v>
      </c>
      <c r="AV775" s="15" t="s">
        <v>90</v>
      </c>
      <c r="AW775" s="15" t="s">
        <v>31</v>
      </c>
      <c r="AX775" s="15" t="s">
        <v>76</v>
      </c>
      <c r="AY775" s="261" t="s">
        <v>252</v>
      </c>
    </row>
    <row r="776" spans="1:65" s="2" customFormat="1" ht="14.4" customHeight="1">
      <c r="A776" s="40"/>
      <c r="B776" s="41"/>
      <c r="C776" s="262" t="s">
        <v>1142</v>
      </c>
      <c r="D776" s="262" t="s">
        <v>285</v>
      </c>
      <c r="E776" s="263" t="s">
        <v>1143</v>
      </c>
      <c r="F776" s="264" t="s">
        <v>1144</v>
      </c>
      <c r="G776" s="265" t="s">
        <v>257</v>
      </c>
      <c r="H776" s="266">
        <v>297.596</v>
      </c>
      <c r="I776" s="267"/>
      <c r="J776" s="268">
        <f>ROUND(I776*H776,2)</f>
        <v>0</v>
      </c>
      <c r="K776" s="264" t="s">
        <v>258</v>
      </c>
      <c r="L776" s="269"/>
      <c r="M776" s="270" t="s">
        <v>19</v>
      </c>
      <c r="N776" s="271" t="s">
        <v>40</v>
      </c>
      <c r="O776" s="86"/>
      <c r="P776" s="225">
        <f>O776*H776</f>
        <v>0</v>
      </c>
      <c r="Q776" s="225">
        <v>0.025</v>
      </c>
      <c r="R776" s="225">
        <f>Q776*H776</f>
        <v>7.439900000000001</v>
      </c>
      <c r="S776" s="225">
        <v>0</v>
      </c>
      <c r="T776" s="226">
        <f>S776*H776</f>
        <v>0</v>
      </c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R776" s="227" t="s">
        <v>441</v>
      </c>
      <c r="AT776" s="227" t="s">
        <v>285</v>
      </c>
      <c r="AU776" s="227" t="s">
        <v>78</v>
      </c>
      <c r="AY776" s="19" t="s">
        <v>252</v>
      </c>
      <c r="BE776" s="228">
        <f>IF(N776="základní",J776,0)</f>
        <v>0</v>
      </c>
      <c r="BF776" s="228">
        <f>IF(N776="snížená",J776,0)</f>
        <v>0</v>
      </c>
      <c r="BG776" s="228">
        <f>IF(N776="zákl. přenesená",J776,0)</f>
        <v>0</v>
      </c>
      <c r="BH776" s="228">
        <f>IF(N776="sníž. přenesená",J776,0)</f>
        <v>0</v>
      </c>
      <c r="BI776" s="228">
        <f>IF(N776="nulová",J776,0)</f>
        <v>0</v>
      </c>
      <c r="BJ776" s="19" t="s">
        <v>76</v>
      </c>
      <c r="BK776" s="228">
        <f>ROUND(I776*H776,2)</f>
        <v>0</v>
      </c>
      <c r="BL776" s="19" t="s">
        <v>349</v>
      </c>
      <c r="BM776" s="227" t="s">
        <v>1145</v>
      </c>
    </row>
    <row r="777" spans="1:51" s="13" customFormat="1" ht="12">
      <c r="A777" s="13"/>
      <c r="B777" s="229"/>
      <c r="C777" s="230"/>
      <c r="D777" s="231" t="s">
        <v>260</v>
      </c>
      <c r="E777" s="232" t="s">
        <v>19</v>
      </c>
      <c r="F777" s="233" t="s">
        <v>984</v>
      </c>
      <c r="G777" s="230"/>
      <c r="H777" s="232" t="s">
        <v>19</v>
      </c>
      <c r="I777" s="234"/>
      <c r="J777" s="230"/>
      <c r="K777" s="230"/>
      <c r="L777" s="235"/>
      <c r="M777" s="236"/>
      <c r="N777" s="237"/>
      <c r="O777" s="237"/>
      <c r="P777" s="237"/>
      <c r="Q777" s="237"/>
      <c r="R777" s="237"/>
      <c r="S777" s="237"/>
      <c r="T777" s="238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39" t="s">
        <v>260</v>
      </c>
      <c r="AU777" s="239" t="s">
        <v>78</v>
      </c>
      <c r="AV777" s="13" t="s">
        <v>76</v>
      </c>
      <c r="AW777" s="13" t="s">
        <v>31</v>
      </c>
      <c r="AX777" s="13" t="s">
        <v>69</v>
      </c>
      <c r="AY777" s="239" t="s">
        <v>252</v>
      </c>
    </row>
    <row r="778" spans="1:51" s="14" customFormat="1" ht="12">
      <c r="A778" s="14"/>
      <c r="B778" s="240"/>
      <c r="C778" s="241"/>
      <c r="D778" s="231" t="s">
        <v>260</v>
      </c>
      <c r="E778" s="242" t="s">
        <v>19</v>
      </c>
      <c r="F778" s="243" t="s">
        <v>985</v>
      </c>
      <c r="G778" s="241"/>
      <c r="H778" s="244">
        <v>6.671</v>
      </c>
      <c r="I778" s="245"/>
      <c r="J778" s="241"/>
      <c r="K778" s="241"/>
      <c r="L778" s="246"/>
      <c r="M778" s="247"/>
      <c r="N778" s="248"/>
      <c r="O778" s="248"/>
      <c r="P778" s="248"/>
      <c r="Q778" s="248"/>
      <c r="R778" s="248"/>
      <c r="S778" s="248"/>
      <c r="T778" s="249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50" t="s">
        <v>260</v>
      </c>
      <c r="AU778" s="250" t="s">
        <v>78</v>
      </c>
      <c r="AV778" s="14" t="s">
        <v>78</v>
      </c>
      <c r="AW778" s="14" t="s">
        <v>31</v>
      </c>
      <c r="AX778" s="14" t="s">
        <v>69</v>
      </c>
      <c r="AY778" s="250" t="s">
        <v>252</v>
      </c>
    </row>
    <row r="779" spans="1:51" s="14" customFormat="1" ht="12">
      <c r="A779" s="14"/>
      <c r="B779" s="240"/>
      <c r="C779" s="241"/>
      <c r="D779" s="231" t="s">
        <v>260</v>
      </c>
      <c r="E779" s="242" t="s">
        <v>19</v>
      </c>
      <c r="F779" s="243" t="s">
        <v>986</v>
      </c>
      <c r="G779" s="241"/>
      <c r="H779" s="244">
        <v>8.378</v>
      </c>
      <c r="I779" s="245"/>
      <c r="J779" s="241"/>
      <c r="K779" s="241"/>
      <c r="L779" s="246"/>
      <c r="M779" s="247"/>
      <c r="N779" s="248"/>
      <c r="O779" s="248"/>
      <c r="P779" s="248"/>
      <c r="Q779" s="248"/>
      <c r="R779" s="248"/>
      <c r="S779" s="248"/>
      <c r="T779" s="249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50" t="s">
        <v>260</v>
      </c>
      <c r="AU779" s="250" t="s">
        <v>78</v>
      </c>
      <c r="AV779" s="14" t="s">
        <v>78</v>
      </c>
      <c r="AW779" s="14" t="s">
        <v>31</v>
      </c>
      <c r="AX779" s="14" t="s">
        <v>69</v>
      </c>
      <c r="AY779" s="250" t="s">
        <v>252</v>
      </c>
    </row>
    <row r="780" spans="1:51" s="16" customFormat="1" ht="12">
      <c r="A780" s="16"/>
      <c r="B780" s="272"/>
      <c r="C780" s="273"/>
      <c r="D780" s="231" t="s">
        <v>260</v>
      </c>
      <c r="E780" s="274" t="s">
        <v>19</v>
      </c>
      <c r="F780" s="275" t="s">
        <v>533</v>
      </c>
      <c r="G780" s="273"/>
      <c r="H780" s="276">
        <v>15.049</v>
      </c>
      <c r="I780" s="277"/>
      <c r="J780" s="273"/>
      <c r="K780" s="273"/>
      <c r="L780" s="278"/>
      <c r="M780" s="279"/>
      <c r="N780" s="280"/>
      <c r="O780" s="280"/>
      <c r="P780" s="280"/>
      <c r="Q780" s="280"/>
      <c r="R780" s="280"/>
      <c r="S780" s="280"/>
      <c r="T780" s="281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T780" s="282" t="s">
        <v>260</v>
      </c>
      <c r="AU780" s="282" t="s">
        <v>78</v>
      </c>
      <c r="AV780" s="16" t="s">
        <v>85</v>
      </c>
      <c r="AW780" s="16" t="s">
        <v>31</v>
      </c>
      <c r="AX780" s="16" t="s">
        <v>69</v>
      </c>
      <c r="AY780" s="282" t="s">
        <v>252</v>
      </c>
    </row>
    <row r="781" spans="1:51" s="13" customFormat="1" ht="12">
      <c r="A781" s="13"/>
      <c r="B781" s="229"/>
      <c r="C781" s="230"/>
      <c r="D781" s="231" t="s">
        <v>260</v>
      </c>
      <c r="E781" s="232" t="s">
        <v>19</v>
      </c>
      <c r="F781" s="233" t="s">
        <v>987</v>
      </c>
      <c r="G781" s="230"/>
      <c r="H781" s="232" t="s">
        <v>19</v>
      </c>
      <c r="I781" s="234"/>
      <c r="J781" s="230"/>
      <c r="K781" s="230"/>
      <c r="L781" s="235"/>
      <c r="M781" s="236"/>
      <c r="N781" s="237"/>
      <c r="O781" s="237"/>
      <c r="P781" s="237"/>
      <c r="Q781" s="237"/>
      <c r="R781" s="237"/>
      <c r="S781" s="237"/>
      <c r="T781" s="238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39" t="s">
        <v>260</v>
      </c>
      <c r="AU781" s="239" t="s">
        <v>78</v>
      </c>
      <c r="AV781" s="13" t="s">
        <v>76</v>
      </c>
      <c r="AW781" s="13" t="s">
        <v>31</v>
      </c>
      <c r="AX781" s="13" t="s">
        <v>69</v>
      </c>
      <c r="AY781" s="239" t="s">
        <v>252</v>
      </c>
    </row>
    <row r="782" spans="1:51" s="14" customFormat="1" ht="12">
      <c r="A782" s="14"/>
      <c r="B782" s="240"/>
      <c r="C782" s="241"/>
      <c r="D782" s="231" t="s">
        <v>260</v>
      </c>
      <c r="E782" s="242" t="s">
        <v>19</v>
      </c>
      <c r="F782" s="243" t="s">
        <v>1146</v>
      </c>
      <c r="G782" s="241"/>
      <c r="H782" s="244">
        <v>282.547</v>
      </c>
      <c r="I782" s="245"/>
      <c r="J782" s="241"/>
      <c r="K782" s="241"/>
      <c r="L782" s="246"/>
      <c r="M782" s="247"/>
      <c r="N782" s="248"/>
      <c r="O782" s="248"/>
      <c r="P782" s="248"/>
      <c r="Q782" s="248"/>
      <c r="R782" s="248"/>
      <c r="S782" s="248"/>
      <c r="T782" s="249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50" t="s">
        <v>260</v>
      </c>
      <c r="AU782" s="250" t="s">
        <v>78</v>
      </c>
      <c r="AV782" s="14" t="s">
        <v>78</v>
      </c>
      <c r="AW782" s="14" t="s">
        <v>31</v>
      </c>
      <c r="AX782" s="14" t="s">
        <v>69</v>
      </c>
      <c r="AY782" s="250" t="s">
        <v>252</v>
      </c>
    </row>
    <row r="783" spans="1:51" s="15" customFormat="1" ht="12">
      <c r="A783" s="15"/>
      <c r="B783" s="251"/>
      <c r="C783" s="252"/>
      <c r="D783" s="231" t="s">
        <v>260</v>
      </c>
      <c r="E783" s="253" t="s">
        <v>19</v>
      </c>
      <c r="F783" s="254" t="s">
        <v>265</v>
      </c>
      <c r="G783" s="252"/>
      <c r="H783" s="255">
        <v>297.596</v>
      </c>
      <c r="I783" s="256"/>
      <c r="J783" s="252"/>
      <c r="K783" s="252"/>
      <c r="L783" s="257"/>
      <c r="M783" s="258"/>
      <c r="N783" s="259"/>
      <c r="O783" s="259"/>
      <c r="P783" s="259"/>
      <c r="Q783" s="259"/>
      <c r="R783" s="259"/>
      <c r="S783" s="259"/>
      <c r="T783" s="260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T783" s="261" t="s">
        <v>260</v>
      </c>
      <c r="AU783" s="261" t="s">
        <v>78</v>
      </c>
      <c r="AV783" s="15" t="s">
        <v>90</v>
      </c>
      <c r="AW783" s="15" t="s">
        <v>31</v>
      </c>
      <c r="AX783" s="15" t="s">
        <v>76</v>
      </c>
      <c r="AY783" s="261" t="s">
        <v>252</v>
      </c>
    </row>
    <row r="784" spans="1:65" s="2" customFormat="1" ht="37.8" customHeight="1">
      <c r="A784" s="40"/>
      <c r="B784" s="41"/>
      <c r="C784" s="216" t="s">
        <v>1147</v>
      </c>
      <c r="D784" s="216" t="s">
        <v>254</v>
      </c>
      <c r="E784" s="217" t="s">
        <v>1148</v>
      </c>
      <c r="F784" s="218" t="s">
        <v>1149</v>
      </c>
      <c r="G784" s="219" t="s">
        <v>300</v>
      </c>
      <c r="H784" s="220">
        <v>1935.432</v>
      </c>
      <c r="I784" s="221"/>
      <c r="J784" s="222">
        <f>ROUND(I784*H784,2)</f>
        <v>0</v>
      </c>
      <c r="K784" s="218" t="s">
        <v>258</v>
      </c>
      <c r="L784" s="46"/>
      <c r="M784" s="223" t="s">
        <v>19</v>
      </c>
      <c r="N784" s="224" t="s">
        <v>40</v>
      </c>
      <c r="O784" s="86"/>
      <c r="P784" s="225">
        <f>O784*H784</f>
        <v>0</v>
      </c>
      <c r="Q784" s="225">
        <v>0.00204</v>
      </c>
      <c r="R784" s="225">
        <f>Q784*H784</f>
        <v>3.9482812800000002</v>
      </c>
      <c r="S784" s="225">
        <v>0</v>
      </c>
      <c r="T784" s="226">
        <f>S784*H784</f>
        <v>0</v>
      </c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R784" s="227" t="s">
        <v>349</v>
      </c>
      <c r="AT784" s="227" t="s">
        <v>254</v>
      </c>
      <c r="AU784" s="227" t="s">
        <v>78</v>
      </c>
      <c r="AY784" s="19" t="s">
        <v>252</v>
      </c>
      <c r="BE784" s="228">
        <f>IF(N784="základní",J784,0)</f>
        <v>0</v>
      </c>
      <c r="BF784" s="228">
        <f>IF(N784="snížená",J784,0)</f>
        <v>0</v>
      </c>
      <c r="BG784" s="228">
        <f>IF(N784="zákl. přenesená",J784,0)</f>
        <v>0</v>
      </c>
      <c r="BH784" s="228">
        <f>IF(N784="sníž. přenesená",J784,0)</f>
        <v>0</v>
      </c>
      <c r="BI784" s="228">
        <f>IF(N784="nulová",J784,0)</f>
        <v>0</v>
      </c>
      <c r="BJ784" s="19" t="s">
        <v>76</v>
      </c>
      <c r="BK784" s="228">
        <f>ROUND(I784*H784,2)</f>
        <v>0</v>
      </c>
      <c r="BL784" s="19" t="s">
        <v>349</v>
      </c>
      <c r="BM784" s="227" t="s">
        <v>1150</v>
      </c>
    </row>
    <row r="785" spans="1:51" s="13" customFormat="1" ht="12">
      <c r="A785" s="13"/>
      <c r="B785" s="229"/>
      <c r="C785" s="230"/>
      <c r="D785" s="231" t="s">
        <v>260</v>
      </c>
      <c r="E785" s="232" t="s">
        <v>19</v>
      </c>
      <c r="F785" s="233" t="s">
        <v>984</v>
      </c>
      <c r="G785" s="230"/>
      <c r="H785" s="232" t="s">
        <v>19</v>
      </c>
      <c r="I785" s="234"/>
      <c r="J785" s="230"/>
      <c r="K785" s="230"/>
      <c r="L785" s="235"/>
      <c r="M785" s="236"/>
      <c r="N785" s="237"/>
      <c r="O785" s="237"/>
      <c r="P785" s="237"/>
      <c r="Q785" s="237"/>
      <c r="R785" s="237"/>
      <c r="S785" s="237"/>
      <c r="T785" s="238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39" t="s">
        <v>260</v>
      </c>
      <c r="AU785" s="239" t="s">
        <v>78</v>
      </c>
      <c r="AV785" s="13" t="s">
        <v>76</v>
      </c>
      <c r="AW785" s="13" t="s">
        <v>31</v>
      </c>
      <c r="AX785" s="13" t="s">
        <v>69</v>
      </c>
      <c r="AY785" s="239" t="s">
        <v>252</v>
      </c>
    </row>
    <row r="786" spans="1:51" s="14" customFormat="1" ht="12">
      <c r="A786" s="14"/>
      <c r="B786" s="240"/>
      <c r="C786" s="241"/>
      <c r="D786" s="231" t="s">
        <v>260</v>
      </c>
      <c r="E786" s="242" t="s">
        <v>19</v>
      </c>
      <c r="F786" s="243" t="s">
        <v>1151</v>
      </c>
      <c r="G786" s="241"/>
      <c r="H786" s="244">
        <v>13.342</v>
      </c>
      <c r="I786" s="245"/>
      <c r="J786" s="241"/>
      <c r="K786" s="241"/>
      <c r="L786" s="246"/>
      <c r="M786" s="247"/>
      <c r="N786" s="248"/>
      <c r="O786" s="248"/>
      <c r="P786" s="248"/>
      <c r="Q786" s="248"/>
      <c r="R786" s="248"/>
      <c r="S786" s="248"/>
      <c r="T786" s="249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50" t="s">
        <v>260</v>
      </c>
      <c r="AU786" s="250" t="s">
        <v>78</v>
      </c>
      <c r="AV786" s="14" t="s">
        <v>78</v>
      </c>
      <c r="AW786" s="14" t="s">
        <v>31</v>
      </c>
      <c r="AX786" s="14" t="s">
        <v>69</v>
      </c>
      <c r="AY786" s="250" t="s">
        <v>252</v>
      </c>
    </row>
    <row r="787" spans="1:51" s="13" customFormat="1" ht="12">
      <c r="A787" s="13"/>
      <c r="B787" s="229"/>
      <c r="C787" s="230"/>
      <c r="D787" s="231" t="s">
        <v>260</v>
      </c>
      <c r="E787" s="232" t="s">
        <v>19</v>
      </c>
      <c r="F787" s="233" t="s">
        <v>987</v>
      </c>
      <c r="G787" s="230"/>
      <c r="H787" s="232" t="s">
        <v>19</v>
      </c>
      <c r="I787" s="234"/>
      <c r="J787" s="230"/>
      <c r="K787" s="230"/>
      <c r="L787" s="235"/>
      <c r="M787" s="236"/>
      <c r="N787" s="237"/>
      <c r="O787" s="237"/>
      <c r="P787" s="237"/>
      <c r="Q787" s="237"/>
      <c r="R787" s="237"/>
      <c r="S787" s="237"/>
      <c r="T787" s="238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39" t="s">
        <v>260</v>
      </c>
      <c r="AU787" s="239" t="s">
        <v>78</v>
      </c>
      <c r="AV787" s="13" t="s">
        <v>76</v>
      </c>
      <c r="AW787" s="13" t="s">
        <v>31</v>
      </c>
      <c r="AX787" s="13" t="s">
        <v>69</v>
      </c>
      <c r="AY787" s="239" t="s">
        <v>252</v>
      </c>
    </row>
    <row r="788" spans="1:51" s="14" customFormat="1" ht="12">
      <c r="A788" s="14"/>
      <c r="B788" s="240"/>
      <c r="C788" s="241"/>
      <c r="D788" s="231" t="s">
        <v>260</v>
      </c>
      <c r="E788" s="242" t="s">
        <v>19</v>
      </c>
      <c r="F788" s="243" t="s">
        <v>988</v>
      </c>
      <c r="G788" s="241"/>
      <c r="H788" s="244">
        <v>1922.09</v>
      </c>
      <c r="I788" s="245"/>
      <c r="J788" s="241"/>
      <c r="K788" s="241"/>
      <c r="L788" s="246"/>
      <c r="M788" s="247"/>
      <c r="N788" s="248"/>
      <c r="O788" s="248"/>
      <c r="P788" s="248"/>
      <c r="Q788" s="248"/>
      <c r="R788" s="248"/>
      <c r="S788" s="248"/>
      <c r="T788" s="249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50" t="s">
        <v>260</v>
      </c>
      <c r="AU788" s="250" t="s">
        <v>78</v>
      </c>
      <c r="AV788" s="14" t="s">
        <v>78</v>
      </c>
      <c r="AW788" s="14" t="s">
        <v>31</v>
      </c>
      <c r="AX788" s="14" t="s">
        <v>69</v>
      </c>
      <c r="AY788" s="250" t="s">
        <v>252</v>
      </c>
    </row>
    <row r="789" spans="1:51" s="15" customFormat="1" ht="12">
      <c r="A789" s="15"/>
      <c r="B789" s="251"/>
      <c r="C789" s="252"/>
      <c r="D789" s="231" t="s">
        <v>260</v>
      </c>
      <c r="E789" s="253" t="s">
        <v>19</v>
      </c>
      <c r="F789" s="254" t="s">
        <v>265</v>
      </c>
      <c r="G789" s="252"/>
      <c r="H789" s="255">
        <v>1935.432</v>
      </c>
      <c r="I789" s="256"/>
      <c r="J789" s="252"/>
      <c r="K789" s="252"/>
      <c r="L789" s="257"/>
      <c r="M789" s="258"/>
      <c r="N789" s="259"/>
      <c r="O789" s="259"/>
      <c r="P789" s="259"/>
      <c r="Q789" s="259"/>
      <c r="R789" s="259"/>
      <c r="S789" s="259"/>
      <c r="T789" s="260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T789" s="261" t="s">
        <v>260</v>
      </c>
      <c r="AU789" s="261" t="s">
        <v>78</v>
      </c>
      <c r="AV789" s="15" t="s">
        <v>90</v>
      </c>
      <c r="AW789" s="15" t="s">
        <v>31</v>
      </c>
      <c r="AX789" s="15" t="s">
        <v>76</v>
      </c>
      <c r="AY789" s="261" t="s">
        <v>252</v>
      </c>
    </row>
    <row r="790" spans="1:65" s="2" customFormat="1" ht="37.8" customHeight="1">
      <c r="A790" s="40"/>
      <c r="B790" s="41"/>
      <c r="C790" s="216" t="s">
        <v>1152</v>
      </c>
      <c r="D790" s="216" t="s">
        <v>254</v>
      </c>
      <c r="E790" s="217" t="s">
        <v>1153</v>
      </c>
      <c r="F790" s="218" t="s">
        <v>1154</v>
      </c>
      <c r="G790" s="219" t="s">
        <v>277</v>
      </c>
      <c r="H790" s="220">
        <v>12.343</v>
      </c>
      <c r="I790" s="221"/>
      <c r="J790" s="222">
        <f>ROUND(I790*H790,2)</f>
        <v>0</v>
      </c>
      <c r="K790" s="218" t="s">
        <v>258</v>
      </c>
      <c r="L790" s="46"/>
      <c r="M790" s="223" t="s">
        <v>19</v>
      </c>
      <c r="N790" s="224" t="s">
        <v>40</v>
      </c>
      <c r="O790" s="86"/>
      <c r="P790" s="225">
        <f>O790*H790</f>
        <v>0</v>
      </c>
      <c r="Q790" s="225">
        <v>0</v>
      </c>
      <c r="R790" s="225">
        <f>Q790*H790</f>
        <v>0</v>
      </c>
      <c r="S790" s="225">
        <v>0</v>
      </c>
      <c r="T790" s="226">
        <f>S790*H790</f>
        <v>0</v>
      </c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R790" s="227" t="s">
        <v>349</v>
      </c>
      <c r="AT790" s="227" t="s">
        <v>254</v>
      </c>
      <c r="AU790" s="227" t="s">
        <v>78</v>
      </c>
      <c r="AY790" s="19" t="s">
        <v>252</v>
      </c>
      <c r="BE790" s="228">
        <f>IF(N790="základní",J790,0)</f>
        <v>0</v>
      </c>
      <c r="BF790" s="228">
        <f>IF(N790="snížená",J790,0)</f>
        <v>0</v>
      </c>
      <c r="BG790" s="228">
        <f>IF(N790="zákl. přenesená",J790,0)</f>
        <v>0</v>
      </c>
      <c r="BH790" s="228">
        <f>IF(N790="sníž. přenesená",J790,0)</f>
        <v>0</v>
      </c>
      <c r="BI790" s="228">
        <f>IF(N790="nulová",J790,0)</f>
        <v>0</v>
      </c>
      <c r="BJ790" s="19" t="s">
        <v>76</v>
      </c>
      <c r="BK790" s="228">
        <f>ROUND(I790*H790,2)</f>
        <v>0</v>
      </c>
      <c r="BL790" s="19" t="s">
        <v>349</v>
      </c>
      <c r="BM790" s="227" t="s">
        <v>1155</v>
      </c>
    </row>
    <row r="791" spans="1:63" s="12" customFormat="1" ht="22.8" customHeight="1">
      <c r="A791" s="12"/>
      <c r="B791" s="200"/>
      <c r="C791" s="201"/>
      <c r="D791" s="202" t="s">
        <v>68</v>
      </c>
      <c r="E791" s="214" t="s">
        <v>1156</v>
      </c>
      <c r="F791" s="214" t="s">
        <v>1157</v>
      </c>
      <c r="G791" s="201"/>
      <c r="H791" s="201"/>
      <c r="I791" s="204"/>
      <c r="J791" s="215">
        <f>BK791</f>
        <v>0</v>
      </c>
      <c r="K791" s="201"/>
      <c r="L791" s="206"/>
      <c r="M791" s="207"/>
      <c r="N791" s="208"/>
      <c r="O791" s="208"/>
      <c r="P791" s="209">
        <f>SUM(P792:P797)</f>
        <v>0</v>
      </c>
      <c r="Q791" s="208"/>
      <c r="R791" s="209">
        <f>SUM(R792:R797)</f>
        <v>1.027547</v>
      </c>
      <c r="S791" s="208"/>
      <c r="T791" s="210">
        <f>SUM(T792:T797)</f>
        <v>0</v>
      </c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R791" s="211" t="s">
        <v>78</v>
      </c>
      <c r="AT791" s="212" t="s">
        <v>68</v>
      </c>
      <c r="AU791" s="212" t="s">
        <v>76</v>
      </c>
      <c r="AY791" s="211" t="s">
        <v>252</v>
      </c>
      <c r="BK791" s="213">
        <f>SUM(BK792:BK797)</f>
        <v>0</v>
      </c>
    </row>
    <row r="792" spans="1:65" s="2" customFormat="1" ht="24.15" customHeight="1">
      <c r="A792" s="40"/>
      <c r="B792" s="41"/>
      <c r="C792" s="216" t="s">
        <v>1158</v>
      </c>
      <c r="D792" s="216" t="s">
        <v>254</v>
      </c>
      <c r="E792" s="217" t="s">
        <v>1159</v>
      </c>
      <c r="F792" s="218" t="s">
        <v>1160</v>
      </c>
      <c r="G792" s="219" t="s">
        <v>346</v>
      </c>
      <c r="H792" s="220">
        <v>292.6</v>
      </c>
      <c r="I792" s="221"/>
      <c r="J792" s="222">
        <f>ROUND(I792*H792,2)</f>
        <v>0</v>
      </c>
      <c r="K792" s="218" t="s">
        <v>258</v>
      </c>
      <c r="L792" s="46"/>
      <c r="M792" s="223" t="s">
        <v>19</v>
      </c>
      <c r="N792" s="224" t="s">
        <v>40</v>
      </c>
      <c r="O792" s="86"/>
      <c r="P792" s="225">
        <f>O792*H792</f>
        <v>0</v>
      </c>
      <c r="Q792" s="225">
        <v>0.00347</v>
      </c>
      <c r="R792" s="225">
        <f>Q792*H792</f>
        <v>1.015322</v>
      </c>
      <c r="S792" s="225">
        <v>0</v>
      </c>
      <c r="T792" s="226">
        <f>S792*H792</f>
        <v>0</v>
      </c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R792" s="227" t="s">
        <v>349</v>
      </c>
      <c r="AT792" s="227" t="s">
        <v>254</v>
      </c>
      <c r="AU792" s="227" t="s">
        <v>78</v>
      </c>
      <c r="AY792" s="19" t="s">
        <v>252</v>
      </c>
      <c r="BE792" s="228">
        <f>IF(N792="základní",J792,0)</f>
        <v>0</v>
      </c>
      <c r="BF792" s="228">
        <f>IF(N792="snížená",J792,0)</f>
        <v>0</v>
      </c>
      <c r="BG792" s="228">
        <f>IF(N792="zákl. přenesená",J792,0)</f>
        <v>0</v>
      </c>
      <c r="BH792" s="228">
        <f>IF(N792="sníž. přenesená",J792,0)</f>
        <v>0</v>
      </c>
      <c r="BI792" s="228">
        <f>IF(N792="nulová",J792,0)</f>
        <v>0</v>
      </c>
      <c r="BJ792" s="19" t="s">
        <v>76</v>
      </c>
      <c r="BK792" s="228">
        <f>ROUND(I792*H792,2)</f>
        <v>0</v>
      </c>
      <c r="BL792" s="19" t="s">
        <v>349</v>
      </c>
      <c r="BM792" s="227" t="s">
        <v>1161</v>
      </c>
    </row>
    <row r="793" spans="1:51" s="14" customFormat="1" ht="12">
      <c r="A793" s="14"/>
      <c r="B793" s="240"/>
      <c r="C793" s="241"/>
      <c r="D793" s="231" t="s">
        <v>260</v>
      </c>
      <c r="E793" s="242" t="s">
        <v>19</v>
      </c>
      <c r="F793" s="243" t="s">
        <v>1162</v>
      </c>
      <c r="G793" s="241"/>
      <c r="H793" s="244">
        <v>292.6</v>
      </c>
      <c r="I793" s="245"/>
      <c r="J793" s="241"/>
      <c r="K793" s="241"/>
      <c r="L793" s="246"/>
      <c r="M793" s="247"/>
      <c r="N793" s="248"/>
      <c r="O793" s="248"/>
      <c r="P793" s="248"/>
      <c r="Q793" s="248"/>
      <c r="R793" s="248"/>
      <c r="S793" s="248"/>
      <c r="T793" s="249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50" t="s">
        <v>260</v>
      </c>
      <c r="AU793" s="250" t="s">
        <v>78</v>
      </c>
      <c r="AV793" s="14" t="s">
        <v>78</v>
      </c>
      <c r="AW793" s="14" t="s">
        <v>31</v>
      </c>
      <c r="AX793" s="14" t="s">
        <v>69</v>
      </c>
      <c r="AY793" s="250" t="s">
        <v>252</v>
      </c>
    </row>
    <row r="794" spans="1:51" s="15" customFormat="1" ht="12">
      <c r="A794" s="15"/>
      <c r="B794" s="251"/>
      <c r="C794" s="252"/>
      <c r="D794" s="231" t="s">
        <v>260</v>
      </c>
      <c r="E794" s="253" t="s">
        <v>19</v>
      </c>
      <c r="F794" s="254" t="s">
        <v>265</v>
      </c>
      <c r="G794" s="252"/>
      <c r="H794" s="255">
        <v>292.6</v>
      </c>
      <c r="I794" s="256"/>
      <c r="J794" s="252"/>
      <c r="K794" s="252"/>
      <c r="L794" s="257"/>
      <c r="M794" s="258"/>
      <c r="N794" s="259"/>
      <c r="O794" s="259"/>
      <c r="P794" s="259"/>
      <c r="Q794" s="259"/>
      <c r="R794" s="259"/>
      <c r="S794" s="259"/>
      <c r="T794" s="260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T794" s="261" t="s">
        <v>260</v>
      </c>
      <c r="AU794" s="261" t="s">
        <v>78</v>
      </c>
      <c r="AV794" s="15" t="s">
        <v>90</v>
      </c>
      <c r="AW794" s="15" t="s">
        <v>31</v>
      </c>
      <c r="AX794" s="15" t="s">
        <v>76</v>
      </c>
      <c r="AY794" s="261" t="s">
        <v>252</v>
      </c>
    </row>
    <row r="795" spans="1:65" s="2" customFormat="1" ht="37.8" customHeight="1">
      <c r="A795" s="40"/>
      <c r="B795" s="41"/>
      <c r="C795" s="216" t="s">
        <v>1163</v>
      </c>
      <c r="D795" s="216" t="s">
        <v>254</v>
      </c>
      <c r="E795" s="217" t="s">
        <v>1164</v>
      </c>
      <c r="F795" s="218" t="s">
        <v>1165</v>
      </c>
      <c r="G795" s="219" t="s">
        <v>346</v>
      </c>
      <c r="H795" s="220">
        <v>7.5</v>
      </c>
      <c r="I795" s="221"/>
      <c r="J795" s="222">
        <f>ROUND(I795*H795,2)</f>
        <v>0</v>
      </c>
      <c r="K795" s="218" t="s">
        <v>258</v>
      </c>
      <c r="L795" s="46"/>
      <c r="M795" s="223" t="s">
        <v>19</v>
      </c>
      <c r="N795" s="224" t="s">
        <v>40</v>
      </c>
      <c r="O795" s="86"/>
      <c r="P795" s="225">
        <f>O795*H795</f>
        <v>0</v>
      </c>
      <c r="Q795" s="225">
        <v>0.00163</v>
      </c>
      <c r="R795" s="225">
        <f>Q795*H795</f>
        <v>0.012225</v>
      </c>
      <c r="S795" s="225">
        <v>0</v>
      </c>
      <c r="T795" s="226">
        <f>S795*H795</f>
        <v>0</v>
      </c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R795" s="227" t="s">
        <v>349</v>
      </c>
      <c r="AT795" s="227" t="s">
        <v>254</v>
      </c>
      <c r="AU795" s="227" t="s">
        <v>78</v>
      </c>
      <c r="AY795" s="19" t="s">
        <v>252</v>
      </c>
      <c r="BE795" s="228">
        <f>IF(N795="základní",J795,0)</f>
        <v>0</v>
      </c>
      <c r="BF795" s="228">
        <f>IF(N795="snížená",J795,0)</f>
        <v>0</v>
      </c>
      <c r="BG795" s="228">
        <f>IF(N795="zákl. přenesená",J795,0)</f>
        <v>0</v>
      </c>
      <c r="BH795" s="228">
        <f>IF(N795="sníž. přenesená",J795,0)</f>
        <v>0</v>
      </c>
      <c r="BI795" s="228">
        <f>IF(N795="nulová",J795,0)</f>
        <v>0</v>
      </c>
      <c r="BJ795" s="19" t="s">
        <v>76</v>
      </c>
      <c r="BK795" s="228">
        <f>ROUND(I795*H795,2)</f>
        <v>0</v>
      </c>
      <c r="BL795" s="19" t="s">
        <v>349</v>
      </c>
      <c r="BM795" s="227" t="s">
        <v>1166</v>
      </c>
    </row>
    <row r="796" spans="1:51" s="14" customFormat="1" ht="12">
      <c r="A796" s="14"/>
      <c r="B796" s="240"/>
      <c r="C796" s="241"/>
      <c r="D796" s="231" t="s">
        <v>260</v>
      </c>
      <c r="E796" s="242" t="s">
        <v>19</v>
      </c>
      <c r="F796" s="243" t="s">
        <v>1167</v>
      </c>
      <c r="G796" s="241"/>
      <c r="H796" s="244">
        <v>7.5</v>
      </c>
      <c r="I796" s="245"/>
      <c r="J796" s="241"/>
      <c r="K796" s="241"/>
      <c r="L796" s="246"/>
      <c r="M796" s="247"/>
      <c r="N796" s="248"/>
      <c r="O796" s="248"/>
      <c r="P796" s="248"/>
      <c r="Q796" s="248"/>
      <c r="R796" s="248"/>
      <c r="S796" s="248"/>
      <c r="T796" s="249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50" t="s">
        <v>260</v>
      </c>
      <c r="AU796" s="250" t="s">
        <v>78</v>
      </c>
      <c r="AV796" s="14" t="s">
        <v>78</v>
      </c>
      <c r="AW796" s="14" t="s">
        <v>31</v>
      </c>
      <c r="AX796" s="14" t="s">
        <v>76</v>
      </c>
      <c r="AY796" s="250" t="s">
        <v>252</v>
      </c>
    </row>
    <row r="797" spans="1:65" s="2" customFormat="1" ht="37.8" customHeight="1">
      <c r="A797" s="40"/>
      <c r="B797" s="41"/>
      <c r="C797" s="216" t="s">
        <v>1168</v>
      </c>
      <c r="D797" s="216" t="s">
        <v>254</v>
      </c>
      <c r="E797" s="217" t="s">
        <v>1169</v>
      </c>
      <c r="F797" s="218" t="s">
        <v>1170</v>
      </c>
      <c r="G797" s="219" t="s">
        <v>277</v>
      </c>
      <c r="H797" s="220">
        <v>1.028</v>
      </c>
      <c r="I797" s="221"/>
      <c r="J797" s="222">
        <f>ROUND(I797*H797,2)</f>
        <v>0</v>
      </c>
      <c r="K797" s="218" t="s">
        <v>258</v>
      </c>
      <c r="L797" s="46"/>
      <c r="M797" s="223" t="s">
        <v>19</v>
      </c>
      <c r="N797" s="224" t="s">
        <v>40</v>
      </c>
      <c r="O797" s="86"/>
      <c r="P797" s="225">
        <f>O797*H797</f>
        <v>0</v>
      </c>
      <c r="Q797" s="225">
        <v>0</v>
      </c>
      <c r="R797" s="225">
        <f>Q797*H797</f>
        <v>0</v>
      </c>
      <c r="S797" s="225">
        <v>0</v>
      </c>
      <c r="T797" s="226">
        <f>S797*H797</f>
        <v>0</v>
      </c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R797" s="227" t="s">
        <v>349</v>
      </c>
      <c r="AT797" s="227" t="s">
        <v>254</v>
      </c>
      <c r="AU797" s="227" t="s">
        <v>78</v>
      </c>
      <c r="AY797" s="19" t="s">
        <v>252</v>
      </c>
      <c r="BE797" s="228">
        <f>IF(N797="základní",J797,0)</f>
        <v>0</v>
      </c>
      <c r="BF797" s="228">
        <f>IF(N797="snížená",J797,0)</f>
        <v>0</v>
      </c>
      <c r="BG797" s="228">
        <f>IF(N797="zákl. přenesená",J797,0)</f>
        <v>0</v>
      </c>
      <c r="BH797" s="228">
        <f>IF(N797="sníž. přenesená",J797,0)</f>
        <v>0</v>
      </c>
      <c r="BI797" s="228">
        <f>IF(N797="nulová",J797,0)</f>
        <v>0</v>
      </c>
      <c r="BJ797" s="19" t="s">
        <v>76</v>
      </c>
      <c r="BK797" s="228">
        <f>ROUND(I797*H797,2)</f>
        <v>0</v>
      </c>
      <c r="BL797" s="19" t="s">
        <v>349</v>
      </c>
      <c r="BM797" s="227" t="s">
        <v>1171</v>
      </c>
    </row>
    <row r="798" spans="1:63" s="12" customFormat="1" ht="22.8" customHeight="1">
      <c r="A798" s="12"/>
      <c r="B798" s="200"/>
      <c r="C798" s="201"/>
      <c r="D798" s="202" t="s">
        <v>68</v>
      </c>
      <c r="E798" s="214" t="s">
        <v>1172</v>
      </c>
      <c r="F798" s="214" t="s">
        <v>1173</v>
      </c>
      <c r="G798" s="201"/>
      <c r="H798" s="201"/>
      <c r="I798" s="204"/>
      <c r="J798" s="215">
        <f>BK798</f>
        <v>0</v>
      </c>
      <c r="K798" s="201"/>
      <c r="L798" s="206"/>
      <c r="M798" s="207"/>
      <c r="N798" s="208"/>
      <c r="O798" s="208"/>
      <c r="P798" s="209">
        <f>SUM(P799:P828)</f>
        <v>0</v>
      </c>
      <c r="Q798" s="208"/>
      <c r="R798" s="209">
        <f>SUM(R799:R828)</f>
        <v>19.393200000000004</v>
      </c>
      <c r="S798" s="208"/>
      <c r="T798" s="210">
        <f>SUM(T799:T828)</f>
        <v>0</v>
      </c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R798" s="211" t="s">
        <v>78</v>
      </c>
      <c r="AT798" s="212" t="s">
        <v>68</v>
      </c>
      <c r="AU798" s="212" t="s">
        <v>76</v>
      </c>
      <c r="AY798" s="211" t="s">
        <v>252</v>
      </c>
      <c r="BK798" s="213">
        <f>SUM(BK799:BK828)</f>
        <v>0</v>
      </c>
    </row>
    <row r="799" spans="1:65" s="2" customFormat="1" ht="37.8" customHeight="1">
      <c r="A799" s="40"/>
      <c r="B799" s="41"/>
      <c r="C799" s="216" t="s">
        <v>1174</v>
      </c>
      <c r="D799" s="216" t="s">
        <v>254</v>
      </c>
      <c r="E799" s="217" t="s">
        <v>1175</v>
      </c>
      <c r="F799" s="218" t="s">
        <v>1176</v>
      </c>
      <c r="G799" s="219" t="s">
        <v>300</v>
      </c>
      <c r="H799" s="220">
        <v>251.18</v>
      </c>
      <c r="I799" s="221"/>
      <c r="J799" s="222">
        <f>ROUND(I799*H799,2)</f>
        <v>0</v>
      </c>
      <c r="K799" s="218" t="s">
        <v>19</v>
      </c>
      <c r="L799" s="46"/>
      <c r="M799" s="223" t="s">
        <v>19</v>
      </c>
      <c r="N799" s="224" t="s">
        <v>40</v>
      </c>
      <c r="O799" s="86"/>
      <c r="P799" s="225">
        <f>O799*H799</f>
        <v>0</v>
      </c>
      <c r="Q799" s="225">
        <v>0.02</v>
      </c>
      <c r="R799" s="225">
        <f>Q799*H799</f>
        <v>5.0236</v>
      </c>
      <c r="S799" s="225">
        <v>0</v>
      </c>
      <c r="T799" s="226">
        <f>S799*H799</f>
        <v>0</v>
      </c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R799" s="227" t="s">
        <v>349</v>
      </c>
      <c r="AT799" s="227" t="s">
        <v>254</v>
      </c>
      <c r="AU799" s="227" t="s">
        <v>78</v>
      </c>
      <c r="AY799" s="19" t="s">
        <v>252</v>
      </c>
      <c r="BE799" s="228">
        <f>IF(N799="základní",J799,0)</f>
        <v>0</v>
      </c>
      <c r="BF799" s="228">
        <f>IF(N799="snížená",J799,0)</f>
        <v>0</v>
      </c>
      <c r="BG799" s="228">
        <f>IF(N799="zákl. přenesená",J799,0)</f>
        <v>0</v>
      </c>
      <c r="BH799" s="228">
        <f>IF(N799="sníž. přenesená",J799,0)</f>
        <v>0</v>
      </c>
      <c r="BI799" s="228">
        <f>IF(N799="nulová",J799,0)</f>
        <v>0</v>
      </c>
      <c r="BJ799" s="19" t="s">
        <v>76</v>
      </c>
      <c r="BK799" s="228">
        <f>ROUND(I799*H799,2)</f>
        <v>0</v>
      </c>
      <c r="BL799" s="19" t="s">
        <v>349</v>
      </c>
      <c r="BM799" s="227" t="s">
        <v>1177</v>
      </c>
    </row>
    <row r="800" spans="1:65" s="2" customFormat="1" ht="37.8" customHeight="1">
      <c r="A800" s="40"/>
      <c r="B800" s="41"/>
      <c r="C800" s="216" t="s">
        <v>1178</v>
      </c>
      <c r="D800" s="216" t="s">
        <v>254</v>
      </c>
      <c r="E800" s="217" t="s">
        <v>1179</v>
      </c>
      <c r="F800" s="218" t="s">
        <v>1180</v>
      </c>
      <c r="G800" s="219" t="s">
        <v>1181</v>
      </c>
      <c r="H800" s="220">
        <v>1999.4</v>
      </c>
      <c r="I800" s="221"/>
      <c r="J800" s="222">
        <f>ROUND(I800*H800,2)</f>
        <v>0</v>
      </c>
      <c r="K800" s="218" t="s">
        <v>19</v>
      </c>
      <c r="L800" s="46"/>
      <c r="M800" s="223" t="s">
        <v>19</v>
      </c>
      <c r="N800" s="224" t="s">
        <v>40</v>
      </c>
      <c r="O800" s="86"/>
      <c r="P800" s="225">
        <f>O800*H800</f>
        <v>0</v>
      </c>
      <c r="Q800" s="225">
        <v>0.001</v>
      </c>
      <c r="R800" s="225">
        <f>Q800*H800</f>
        <v>1.9994</v>
      </c>
      <c r="S800" s="225">
        <v>0</v>
      </c>
      <c r="T800" s="226">
        <f>S800*H800</f>
        <v>0</v>
      </c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R800" s="227" t="s">
        <v>349</v>
      </c>
      <c r="AT800" s="227" t="s">
        <v>254</v>
      </c>
      <c r="AU800" s="227" t="s">
        <v>78</v>
      </c>
      <c r="AY800" s="19" t="s">
        <v>252</v>
      </c>
      <c r="BE800" s="228">
        <f>IF(N800="základní",J800,0)</f>
        <v>0</v>
      </c>
      <c r="BF800" s="228">
        <f>IF(N800="snížená",J800,0)</f>
        <v>0</v>
      </c>
      <c r="BG800" s="228">
        <f>IF(N800="zákl. přenesená",J800,0)</f>
        <v>0</v>
      </c>
      <c r="BH800" s="228">
        <f>IF(N800="sníž. přenesená",J800,0)</f>
        <v>0</v>
      </c>
      <c r="BI800" s="228">
        <f>IF(N800="nulová",J800,0)</f>
        <v>0</v>
      </c>
      <c r="BJ800" s="19" t="s">
        <v>76</v>
      </c>
      <c r="BK800" s="228">
        <f>ROUND(I800*H800,2)</f>
        <v>0</v>
      </c>
      <c r="BL800" s="19" t="s">
        <v>349</v>
      </c>
      <c r="BM800" s="227" t="s">
        <v>1182</v>
      </c>
    </row>
    <row r="801" spans="1:65" s="2" customFormat="1" ht="37.8" customHeight="1">
      <c r="A801" s="40"/>
      <c r="B801" s="41"/>
      <c r="C801" s="216" t="s">
        <v>1183</v>
      </c>
      <c r="D801" s="216" t="s">
        <v>254</v>
      </c>
      <c r="E801" s="217" t="s">
        <v>1184</v>
      </c>
      <c r="F801" s="218" t="s">
        <v>1185</v>
      </c>
      <c r="G801" s="219" t="s">
        <v>300</v>
      </c>
      <c r="H801" s="220">
        <v>278.52</v>
      </c>
      <c r="I801" s="221"/>
      <c r="J801" s="222">
        <f>ROUND(I801*H801,2)</f>
        <v>0</v>
      </c>
      <c r="K801" s="218" t="s">
        <v>19</v>
      </c>
      <c r="L801" s="46"/>
      <c r="M801" s="223" t="s">
        <v>19</v>
      </c>
      <c r="N801" s="224" t="s">
        <v>40</v>
      </c>
      <c r="O801" s="86"/>
      <c r="P801" s="225">
        <f>O801*H801</f>
        <v>0</v>
      </c>
      <c r="Q801" s="225">
        <v>0.02</v>
      </c>
      <c r="R801" s="225">
        <f>Q801*H801</f>
        <v>5.570399999999999</v>
      </c>
      <c r="S801" s="225">
        <v>0</v>
      </c>
      <c r="T801" s="226">
        <f>S801*H801</f>
        <v>0</v>
      </c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R801" s="227" t="s">
        <v>349</v>
      </c>
      <c r="AT801" s="227" t="s">
        <v>254</v>
      </c>
      <c r="AU801" s="227" t="s">
        <v>78</v>
      </c>
      <c r="AY801" s="19" t="s">
        <v>252</v>
      </c>
      <c r="BE801" s="228">
        <f>IF(N801="základní",J801,0)</f>
        <v>0</v>
      </c>
      <c r="BF801" s="228">
        <f>IF(N801="snížená",J801,0)</f>
        <v>0</v>
      </c>
      <c r="BG801" s="228">
        <f>IF(N801="zákl. přenesená",J801,0)</f>
        <v>0</v>
      </c>
      <c r="BH801" s="228">
        <f>IF(N801="sníž. přenesená",J801,0)</f>
        <v>0</v>
      </c>
      <c r="BI801" s="228">
        <f>IF(N801="nulová",J801,0)</f>
        <v>0</v>
      </c>
      <c r="BJ801" s="19" t="s">
        <v>76</v>
      </c>
      <c r="BK801" s="228">
        <f>ROUND(I801*H801,2)</f>
        <v>0</v>
      </c>
      <c r="BL801" s="19" t="s">
        <v>349</v>
      </c>
      <c r="BM801" s="227" t="s">
        <v>1186</v>
      </c>
    </row>
    <row r="802" spans="1:65" s="2" customFormat="1" ht="37.8" customHeight="1">
      <c r="A802" s="40"/>
      <c r="B802" s="41"/>
      <c r="C802" s="216" t="s">
        <v>1187</v>
      </c>
      <c r="D802" s="216" t="s">
        <v>254</v>
      </c>
      <c r="E802" s="217" t="s">
        <v>1188</v>
      </c>
      <c r="F802" s="218" t="s">
        <v>1189</v>
      </c>
      <c r="G802" s="219" t="s">
        <v>1181</v>
      </c>
      <c r="H802" s="220">
        <v>2216.3</v>
      </c>
      <c r="I802" s="221"/>
      <c r="J802" s="222">
        <f>ROUND(I802*H802,2)</f>
        <v>0</v>
      </c>
      <c r="K802" s="218" t="s">
        <v>19</v>
      </c>
      <c r="L802" s="46"/>
      <c r="M802" s="223" t="s">
        <v>19</v>
      </c>
      <c r="N802" s="224" t="s">
        <v>40</v>
      </c>
      <c r="O802" s="86"/>
      <c r="P802" s="225">
        <f>O802*H802</f>
        <v>0</v>
      </c>
      <c r="Q802" s="225">
        <v>0.001</v>
      </c>
      <c r="R802" s="225">
        <f>Q802*H802</f>
        <v>2.2163000000000004</v>
      </c>
      <c r="S802" s="225">
        <v>0</v>
      </c>
      <c r="T802" s="226">
        <f>S802*H802</f>
        <v>0</v>
      </c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R802" s="227" t="s">
        <v>349</v>
      </c>
      <c r="AT802" s="227" t="s">
        <v>254</v>
      </c>
      <c r="AU802" s="227" t="s">
        <v>78</v>
      </c>
      <c r="AY802" s="19" t="s">
        <v>252</v>
      </c>
      <c r="BE802" s="228">
        <f>IF(N802="základní",J802,0)</f>
        <v>0</v>
      </c>
      <c r="BF802" s="228">
        <f>IF(N802="snížená",J802,0)</f>
        <v>0</v>
      </c>
      <c r="BG802" s="228">
        <f>IF(N802="zákl. přenesená",J802,0)</f>
        <v>0</v>
      </c>
      <c r="BH802" s="228">
        <f>IF(N802="sníž. přenesená",J802,0)</f>
        <v>0</v>
      </c>
      <c r="BI802" s="228">
        <f>IF(N802="nulová",J802,0)</f>
        <v>0</v>
      </c>
      <c r="BJ802" s="19" t="s">
        <v>76</v>
      </c>
      <c r="BK802" s="228">
        <f>ROUND(I802*H802,2)</f>
        <v>0</v>
      </c>
      <c r="BL802" s="19" t="s">
        <v>349</v>
      </c>
      <c r="BM802" s="227" t="s">
        <v>1190</v>
      </c>
    </row>
    <row r="803" spans="1:65" s="2" customFormat="1" ht="24.15" customHeight="1">
      <c r="A803" s="40"/>
      <c r="B803" s="41"/>
      <c r="C803" s="216" t="s">
        <v>1191</v>
      </c>
      <c r="D803" s="216" t="s">
        <v>254</v>
      </c>
      <c r="E803" s="217" t="s">
        <v>1192</v>
      </c>
      <c r="F803" s="218" t="s">
        <v>1193</v>
      </c>
      <c r="G803" s="219" t="s">
        <v>307</v>
      </c>
      <c r="H803" s="220">
        <v>1</v>
      </c>
      <c r="I803" s="221"/>
      <c r="J803" s="222">
        <f>ROUND(I803*H803,2)</f>
        <v>0</v>
      </c>
      <c r="K803" s="218" t="s">
        <v>19</v>
      </c>
      <c r="L803" s="46"/>
      <c r="M803" s="223" t="s">
        <v>19</v>
      </c>
      <c r="N803" s="224" t="s">
        <v>40</v>
      </c>
      <c r="O803" s="86"/>
      <c r="P803" s="225">
        <f>O803*H803</f>
        <v>0</v>
      </c>
      <c r="Q803" s="225">
        <v>0.015</v>
      </c>
      <c r="R803" s="225">
        <f>Q803*H803</f>
        <v>0.015</v>
      </c>
      <c r="S803" s="225">
        <v>0</v>
      </c>
      <c r="T803" s="226">
        <f>S803*H803</f>
        <v>0</v>
      </c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R803" s="227" t="s">
        <v>349</v>
      </c>
      <c r="AT803" s="227" t="s">
        <v>254</v>
      </c>
      <c r="AU803" s="227" t="s">
        <v>78</v>
      </c>
      <c r="AY803" s="19" t="s">
        <v>252</v>
      </c>
      <c r="BE803" s="228">
        <f>IF(N803="základní",J803,0)</f>
        <v>0</v>
      </c>
      <c r="BF803" s="228">
        <f>IF(N803="snížená",J803,0)</f>
        <v>0</v>
      </c>
      <c r="BG803" s="228">
        <f>IF(N803="zákl. přenesená",J803,0)</f>
        <v>0</v>
      </c>
      <c r="BH803" s="228">
        <f>IF(N803="sníž. přenesená",J803,0)</f>
        <v>0</v>
      </c>
      <c r="BI803" s="228">
        <f>IF(N803="nulová",J803,0)</f>
        <v>0</v>
      </c>
      <c r="BJ803" s="19" t="s">
        <v>76</v>
      </c>
      <c r="BK803" s="228">
        <f>ROUND(I803*H803,2)</f>
        <v>0</v>
      </c>
      <c r="BL803" s="19" t="s">
        <v>349</v>
      </c>
      <c r="BM803" s="227" t="s">
        <v>1194</v>
      </c>
    </row>
    <row r="804" spans="1:65" s="2" customFormat="1" ht="24.15" customHeight="1">
      <c r="A804" s="40"/>
      <c r="B804" s="41"/>
      <c r="C804" s="216" t="s">
        <v>1195</v>
      </c>
      <c r="D804" s="216" t="s">
        <v>254</v>
      </c>
      <c r="E804" s="217" t="s">
        <v>1196</v>
      </c>
      <c r="F804" s="218" t="s">
        <v>1197</v>
      </c>
      <c r="G804" s="219" t="s">
        <v>307</v>
      </c>
      <c r="H804" s="220">
        <v>1</v>
      </c>
      <c r="I804" s="221"/>
      <c r="J804" s="222">
        <f>ROUND(I804*H804,2)</f>
        <v>0</v>
      </c>
      <c r="K804" s="218" t="s">
        <v>19</v>
      </c>
      <c r="L804" s="46"/>
      <c r="M804" s="223" t="s">
        <v>19</v>
      </c>
      <c r="N804" s="224" t="s">
        <v>40</v>
      </c>
      <c r="O804" s="86"/>
      <c r="P804" s="225">
        <f>O804*H804</f>
        <v>0</v>
      </c>
      <c r="Q804" s="225">
        <v>0.06</v>
      </c>
      <c r="R804" s="225">
        <f>Q804*H804</f>
        <v>0.06</v>
      </c>
      <c r="S804" s="225">
        <v>0</v>
      </c>
      <c r="T804" s="226">
        <f>S804*H804</f>
        <v>0</v>
      </c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R804" s="227" t="s">
        <v>349</v>
      </c>
      <c r="AT804" s="227" t="s">
        <v>254</v>
      </c>
      <c r="AU804" s="227" t="s">
        <v>78</v>
      </c>
      <c r="AY804" s="19" t="s">
        <v>252</v>
      </c>
      <c r="BE804" s="228">
        <f>IF(N804="základní",J804,0)</f>
        <v>0</v>
      </c>
      <c r="BF804" s="228">
        <f>IF(N804="snížená",J804,0)</f>
        <v>0</v>
      </c>
      <c r="BG804" s="228">
        <f>IF(N804="zákl. přenesená",J804,0)</f>
        <v>0</v>
      </c>
      <c r="BH804" s="228">
        <f>IF(N804="sníž. přenesená",J804,0)</f>
        <v>0</v>
      </c>
      <c r="BI804" s="228">
        <f>IF(N804="nulová",J804,0)</f>
        <v>0</v>
      </c>
      <c r="BJ804" s="19" t="s">
        <v>76</v>
      </c>
      <c r="BK804" s="228">
        <f>ROUND(I804*H804,2)</f>
        <v>0</v>
      </c>
      <c r="BL804" s="19" t="s">
        <v>349</v>
      </c>
      <c r="BM804" s="227" t="s">
        <v>1198</v>
      </c>
    </row>
    <row r="805" spans="1:65" s="2" customFormat="1" ht="37.8" customHeight="1">
      <c r="A805" s="40"/>
      <c r="B805" s="41"/>
      <c r="C805" s="216" t="s">
        <v>1199</v>
      </c>
      <c r="D805" s="216" t="s">
        <v>254</v>
      </c>
      <c r="E805" s="217" t="s">
        <v>1200</v>
      </c>
      <c r="F805" s="218" t="s">
        <v>1201</v>
      </c>
      <c r="G805" s="219" t="s">
        <v>307</v>
      </c>
      <c r="H805" s="220">
        <v>1</v>
      </c>
      <c r="I805" s="221"/>
      <c r="J805" s="222">
        <f>ROUND(I805*H805,2)</f>
        <v>0</v>
      </c>
      <c r="K805" s="218" t="s">
        <v>19</v>
      </c>
      <c r="L805" s="46"/>
      <c r="M805" s="223" t="s">
        <v>19</v>
      </c>
      <c r="N805" s="224" t="s">
        <v>40</v>
      </c>
      <c r="O805" s="86"/>
      <c r="P805" s="225">
        <f>O805*H805</f>
        <v>0</v>
      </c>
      <c r="Q805" s="225">
        <v>0.09</v>
      </c>
      <c r="R805" s="225">
        <f>Q805*H805</f>
        <v>0.09</v>
      </c>
      <c r="S805" s="225">
        <v>0</v>
      </c>
      <c r="T805" s="226">
        <f>S805*H805</f>
        <v>0</v>
      </c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R805" s="227" t="s">
        <v>349</v>
      </c>
      <c r="AT805" s="227" t="s">
        <v>254</v>
      </c>
      <c r="AU805" s="227" t="s">
        <v>78</v>
      </c>
      <c r="AY805" s="19" t="s">
        <v>252</v>
      </c>
      <c r="BE805" s="228">
        <f>IF(N805="základní",J805,0)</f>
        <v>0</v>
      </c>
      <c r="BF805" s="228">
        <f>IF(N805="snížená",J805,0)</f>
        <v>0</v>
      </c>
      <c r="BG805" s="228">
        <f>IF(N805="zákl. přenesená",J805,0)</f>
        <v>0</v>
      </c>
      <c r="BH805" s="228">
        <f>IF(N805="sníž. přenesená",J805,0)</f>
        <v>0</v>
      </c>
      <c r="BI805" s="228">
        <f>IF(N805="nulová",J805,0)</f>
        <v>0</v>
      </c>
      <c r="BJ805" s="19" t="s">
        <v>76</v>
      </c>
      <c r="BK805" s="228">
        <f>ROUND(I805*H805,2)</f>
        <v>0</v>
      </c>
      <c r="BL805" s="19" t="s">
        <v>349</v>
      </c>
      <c r="BM805" s="227" t="s">
        <v>1202</v>
      </c>
    </row>
    <row r="806" spans="1:65" s="2" customFormat="1" ht="37.8" customHeight="1">
      <c r="A806" s="40"/>
      <c r="B806" s="41"/>
      <c r="C806" s="216" t="s">
        <v>1203</v>
      </c>
      <c r="D806" s="216" t="s">
        <v>254</v>
      </c>
      <c r="E806" s="217" t="s">
        <v>1204</v>
      </c>
      <c r="F806" s="218" t="s">
        <v>1205</v>
      </c>
      <c r="G806" s="219" t="s">
        <v>307</v>
      </c>
      <c r="H806" s="220">
        <v>1</v>
      </c>
      <c r="I806" s="221"/>
      <c r="J806" s="222">
        <f>ROUND(I806*H806,2)</f>
        <v>0</v>
      </c>
      <c r="K806" s="218" t="s">
        <v>19</v>
      </c>
      <c r="L806" s="46"/>
      <c r="M806" s="223" t="s">
        <v>19</v>
      </c>
      <c r="N806" s="224" t="s">
        <v>40</v>
      </c>
      <c r="O806" s="86"/>
      <c r="P806" s="225">
        <f>O806*H806</f>
        <v>0</v>
      </c>
      <c r="Q806" s="225">
        <v>0.15</v>
      </c>
      <c r="R806" s="225">
        <f>Q806*H806</f>
        <v>0.15</v>
      </c>
      <c r="S806" s="225">
        <v>0</v>
      </c>
      <c r="T806" s="226">
        <f>S806*H806</f>
        <v>0</v>
      </c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R806" s="227" t="s">
        <v>349</v>
      </c>
      <c r="AT806" s="227" t="s">
        <v>254</v>
      </c>
      <c r="AU806" s="227" t="s">
        <v>78</v>
      </c>
      <c r="AY806" s="19" t="s">
        <v>252</v>
      </c>
      <c r="BE806" s="228">
        <f>IF(N806="základní",J806,0)</f>
        <v>0</v>
      </c>
      <c r="BF806" s="228">
        <f>IF(N806="snížená",J806,0)</f>
        <v>0</v>
      </c>
      <c r="BG806" s="228">
        <f>IF(N806="zákl. přenesená",J806,0)</f>
        <v>0</v>
      </c>
      <c r="BH806" s="228">
        <f>IF(N806="sníž. přenesená",J806,0)</f>
        <v>0</v>
      </c>
      <c r="BI806" s="228">
        <f>IF(N806="nulová",J806,0)</f>
        <v>0</v>
      </c>
      <c r="BJ806" s="19" t="s">
        <v>76</v>
      </c>
      <c r="BK806" s="228">
        <f>ROUND(I806*H806,2)</f>
        <v>0</v>
      </c>
      <c r="BL806" s="19" t="s">
        <v>349</v>
      </c>
      <c r="BM806" s="227" t="s">
        <v>1206</v>
      </c>
    </row>
    <row r="807" spans="1:65" s="2" customFormat="1" ht="37.8" customHeight="1">
      <c r="A807" s="40"/>
      <c r="B807" s="41"/>
      <c r="C807" s="216" t="s">
        <v>1207</v>
      </c>
      <c r="D807" s="216" t="s">
        <v>254</v>
      </c>
      <c r="E807" s="217" t="s">
        <v>1208</v>
      </c>
      <c r="F807" s="218" t="s">
        <v>1209</v>
      </c>
      <c r="G807" s="219" t="s">
        <v>307</v>
      </c>
      <c r="H807" s="220">
        <v>8</v>
      </c>
      <c r="I807" s="221"/>
      <c r="J807" s="222">
        <f>ROUND(I807*H807,2)</f>
        <v>0</v>
      </c>
      <c r="K807" s="218" t="s">
        <v>19</v>
      </c>
      <c r="L807" s="46"/>
      <c r="M807" s="223" t="s">
        <v>19</v>
      </c>
      <c r="N807" s="224" t="s">
        <v>40</v>
      </c>
      <c r="O807" s="86"/>
      <c r="P807" s="225">
        <f>O807*H807</f>
        <v>0</v>
      </c>
      <c r="Q807" s="225">
        <v>0.09</v>
      </c>
      <c r="R807" s="225">
        <f>Q807*H807</f>
        <v>0.72</v>
      </c>
      <c r="S807" s="225">
        <v>0</v>
      </c>
      <c r="T807" s="226">
        <f>S807*H807</f>
        <v>0</v>
      </c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R807" s="227" t="s">
        <v>349</v>
      </c>
      <c r="AT807" s="227" t="s">
        <v>254</v>
      </c>
      <c r="AU807" s="227" t="s">
        <v>78</v>
      </c>
      <c r="AY807" s="19" t="s">
        <v>252</v>
      </c>
      <c r="BE807" s="228">
        <f>IF(N807="základní",J807,0)</f>
        <v>0</v>
      </c>
      <c r="BF807" s="228">
        <f>IF(N807="snížená",J807,0)</f>
        <v>0</v>
      </c>
      <c r="BG807" s="228">
        <f>IF(N807="zákl. přenesená",J807,0)</f>
        <v>0</v>
      </c>
      <c r="BH807" s="228">
        <f>IF(N807="sníž. přenesená",J807,0)</f>
        <v>0</v>
      </c>
      <c r="BI807" s="228">
        <f>IF(N807="nulová",J807,0)</f>
        <v>0</v>
      </c>
      <c r="BJ807" s="19" t="s">
        <v>76</v>
      </c>
      <c r="BK807" s="228">
        <f>ROUND(I807*H807,2)</f>
        <v>0</v>
      </c>
      <c r="BL807" s="19" t="s">
        <v>349</v>
      </c>
      <c r="BM807" s="227" t="s">
        <v>1210</v>
      </c>
    </row>
    <row r="808" spans="1:65" s="2" customFormat="1" ht="37.8" customHeight="1">
      <c r="A808" s="40"/>
      <c r="B808" s="41"/>
      <c r="C808" s="216" t="s">
        <v>1211</v>
      </c>
      <c r="D808" s="216" t="s">
        <v>254</v>
      </c>
      <c r="E808" s="217" t="s">
        <v>1212</v>
      </c>
      <c r="F808" s="218" t="s">
        <v>1213</v>
      </c>
      <c r="G808" s="219" t="s">
        <v>307</v>
      </c>
      <c r="H808" s="220">
        <v>1</v>
      </c>
      <c r="I808" s="221"/>
      <c r="J808" s="222">
        <f>ROUND(I808*H808,2)</f>
        <v>0</v>
      </c>
      <c r="K808" s="218" t="s">
        <v>19</v>
      </c>
      <c r="L808" s="46"/>
      <c r="M808" s="223" t="s">
        <v>19</v>
      </c>
      <c r="N808" s="224" t="s">
        <v>40</v>
      </c>
      <c r="O808" s="86"/>
      <c r="P808" s="225">
        <f>O808*H808</f>
        <v>0</v>
      </c>
      <c r="Q808" s="225">
        <v>0.03</v>
      </c>
      <c r="R808" s="225">
        <f>Q808*H808</f>
        <v>0.03</v>
      </c>
      <c r="S808" s="225">
        <v>0</v>
      </c>
      <c r="T808" s="226">
        <f>S808*H808</f>
        <v>0</v>
      </c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R808" s="227" t="s">
        <v>349</v>
      </c>
      <c r="AT808" s="227" t="s">
        <v>254</v>
      </c>
      <c r="AU808" s="227" t="s">
        <v>78</v>
      </c>
      <c r="AY808" s="19" t="s">
        <v>252</v>
      </c>
      <c r="BE808" s="228">
        <f>IF(N808="základní",J808,0)</f>
        <v>0</v>
      </c>
      <c r="BF808" s="228">
        <f>IF(N808="snížená",J808,0)</f>
        <v>0</v>
      </c>
      <c r="BG808" s="228">
        <f>IF(N808="zákl. přenesená",J808,0)</f>
        <v>0</v>
      </c>
      <c r="BH808" s="228">
        <f>IF(N808="sníž. přenesená",J808,0)</f>
        <v>0</v>
      </c>
      <c r="BI808" s="228">
        <f>IF(N808="nulová",J808,0)</f>
        <v>0</v>
      </c>
      <c r="BJ808" s="19" t="s">
        <v>76</v>
      </c>
      <c r="BK808" s="228">
        <f>ROUND(I808*H808,2)</f>
        <v>0</v>
      </c>
      <c r="BL808" s="19" t="s">
        <v>349</v>
      </c>
      <c r="BM808" s="227" t="s">
        <v>1214</v>
      </c>
    </row>
    <row r="809" spans="1:65" s="2" customFormat="1" ht="37.8" customHeight="1">
      <c r="A809" s="40"/>
      <c r="B809" s="41"/>
      <c r="C809" s="216" t="s">
        <v>1215</v>
      </c>
      <c r="D809" s="216" t="s">
        <v>254</v>
      </c>
      <c r="E809" s="217" t="s">
        <v>1216</v>
      </c>
      <c r="F809" s="218" t="s">
        <v>1217</v>
      </c>
      <c r="G809" s="219" t="s">
        <v>307</v>
      </c>
      <c r="H809" s="220">
        <v>1</v>
      </c>
      <c r="I809" s="221"/>
      <c r="J809" s="222">
        <f>ROUND(I809*H809,2)</f>
        <v>0</v>
      </c>
      <c r="K809" s="218" t="s">
        <v>19</v>
      </c>
      <c r="L809" s="46"/>
      <c r="M809" s="223" t="s">
        <v>19</v>
      </c>
      <c r="N809" s="224" t="s">
        <v>40</v>
      </c>
      <c r="O809" s="86"/>
      <c r="P809" s="225">
        <f>O809*H809</f>
        <v>0</v>
      </c>
      <c r="Q809" s="225">
        <v>0.06</v>
      </c>
      <c r="R809" s="225">
        <f>Q809*H809</f>
        <v>0.06</v>
      </c>
      <c r="S809" s="225">
        <v>0</v>
      </c>
      <c r="T809" s="226">
        <f>S809*H809</f>
        <v>0</v>
      </c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R809" s="227" t="s">
        <v>349</v>
      </c>
      <c r="AT809" s="227" t="s">
        <v>254</v>
      </c>
      <c r="AU809" s="227" t="s">
        <v>78</v>
      </c>
      <c r="AY809" s="19" t="s">
        <v>252</v>
      </c>
      <c r="BE809" s="228">
        <f>IF(N809="základní",J809,0)</f>
        <v>0</v>
      </c>
      <c r="BF809" s="228">
        <f>IF(N809="snížená",J809,0)</f>
        <v>0</v>
      </c>
      <c r="BG809" s="228">
        <f>IF(N809="zákl. přenesená",J809,0)</f>
        <v>0</v>
      </c>
      <c r="BH809" s="228">
        <f>IF(N809="sníž. přenesená",J809,0)</f>
        <v>0</v>
      </c>
      <c r="BI809" s="228">
        <f>IF(N809="nulová",J809,0)</f>
        <v>0</v>
      </c>
      <c r="BJ809" s="19" t="s">
        <v>76</v>
      </c>
      <c r="BK809" s="228">
        <f>ROUND(I809*H809,2)</f>
        <v>0</v>
      </c>
      <c r="BL809" s="19" t="s">
        <v>349</v>
      </c>
      <c r="BM809" s="227" t="s">
        <v>1218</v>
      </c>
    </row>
    <row r="810" spans="1:65" s="2" customFormat="1" ht="24.15" customHeight="1">
      <c r="A810" s="40"/>
      <c r="B810" s="41"/>
      <c r="C810" s="216" t="s">
        <v>1219</v>
      </c>
      <c r="D810" s="216" t="s">
        <v>254</v>
      </c>
      <c r="E810" s="217" t="s">
        <v>1220</v>
      </c>
      <c r="F810" s="218" t="s">
        <v>1221</v>
      </c>
      <c r="G810" s="219" t="s">
        <v>307</v>
      </c>
      <c r="H810" s="220">
        <v>1</v>
      </c>
      <c r="I810" s="221"/>
      <c r="J810" s="222">
        <f>ROUND(I810*H810,2)</f>
        <v>0</v>
      </c>
      <c r="K810" s="218" t="s">
        <v>19</v>
      </c>
      <c r="L810" s="46"/>
      <c r="M810" s="223" t="s">
        <v>19</v>
      </c>
      <c r="N810" s="224" t="s">
        <v>40</v>
      </c>
      <c r="O810" s="86"/>
      <c r="P810" s="225">
        <f>O810*H810</f>
        <v>0</v>
      </c>
      <c r="Q810" s="225">
        <v>0.005</v>
      </c>
      <c r="R810" s="225">
        <f>Q810*H810</f>
        <v>0.005</v>
      </c>
      <c r="S810" s="225">
        <v>0</v>
      </c>
      <c r="T810" s="226">
        <f>S810*H810</f>
        <v>0</v>
      </c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R810" s="227" t="s">
        <v>349</v>
      </c>
      <c r="AT810" s="227" t="s">
        <v>254</v>
      </c>
      <c r="AU810" s="227" t="s">
        <v>78</v>
      </c>
      <c r="AY810" s="19" t="s">
        <v>252</v>
      </c>
      <c r="BE810" s="228">
        <f>IF(N810="základní",J810,0)</f>
        <v>0</v>
      </c>
      <c r="BF810" s="228">
        <f>IF(N810="snížená",J810,0)</f>
        <v>0</v>
      </c>
      <c r="BG810" s="228">
        <f>IF(N810="zákl. přenesená",J810,0)</f>
        <v>0</v>
      </c>
      <c r="BH810" s="228">
        <f>IF(N810="sníž. přenesená",J810,0)</f>
        <v>0</v>
      </c>
      <c r="BI810" s="228">
        <f>IF(N810="nulová",J810,0)</f>
        <v>0</v>
      </c>
      <c r="BJ810" s="19" t="s">
        <v>76</v>
      </c>
      <c r="BK810" s="228">
        <f>ROUND(I810*H810,2)</f>
        <v>0</v>
      </c>
      <c r="BL810" s="19" t="s">
        <v>349</v>
      </c>
      <c r="BM810" s="227" t="s">
        <v>1222</v>
      </c>
    </row>
    <row r="811" spans="1:65" s="2" customFormat="1" ht="49.05" customHeight="1">
      <c r="A811" s="40"/>
      <c r="B811" s="41"/>
      <c r="C811" s="216" t="s">
        <v>1223</v>
      </c>
      <c r="D811" s="216" t="s">
        <v>254</v>
      </c>
      <c r="E811" s="217" t="s">
        <v>1224</v>
      </c>
      <c r="F811" s="218" t="s">
        <v>1225</v>
      </c>
      <c r="G811" s="219" t="s">
        <v>307</v>
      </c>
      <c r="H811" s="220">
        <v>1</v>
      </c>
      <c r="I811" s="221"/>
      <c r="J811" s="222">
        <f>ROUND(I811*H811,2)</f>
        <v>0</v>
      </c>
      <c r="K811" s="218" t="s">
        <v>19</v>
      </c>
      <c r="L811" s="46"/>
      <c r="M811" s="223" t="s">
        <v>19</v>
      </c>
      <c r="N811" s="224" t="s">
        <v>40</v>
      </c>
      <c r="O811" s="86"/>
      <c r="P811" s="225">
        <f>O811*H811</f>
        <v>0</v>
      </c>
      <c r="Q811" s="225">
        <v>0.01</v>
      </c>
      <c r="R811" s="225">
        <f>Q811*H811</f>
        <v>0.01</v>
      </c>
      <c r="S811" s="225">
        <v>0</v>
      </c>
      <c r="T811" s="226">
        <f>S811*H811</f>
        <v>0</v>
      </c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R811" s="227" t="s">
        <v>349</v>
      </c>
      <c r="AT811" s="227" t="s">
        <v>254</v>
      </c>
      <c r="AU811" s="227" t="s">
        <v>78</v>
      </c>
      <c r="AY811" s="19" t="s">
        <v>252</v>
      </c>
      <c r="BE811" s="228">
        <f>IF(N811="základní",J811,0)</f>
        <v>0</v>
      </c>
      <c r="BF811" s="228">
        <f>IF(N811="snížená",J811,0)</f>
        <v>0</v>
      </c>
      <c r="BG811" s="228">
        <f>IF(N811="zákl. přenesená",J811,0)</f>
        <v>0</v>
      </c>
      <c r="BH811" s="228">
        <f>IF(N811="sníž. přenesená",J811,0)</f>
        <v>0</v>
      </c>
      <c r="BI811" s="228">
        <f>IF(N811="nulová",J811,0)</f>
        <v>0</v>
      </c>
      <c r="BJ811" s="19" t="s">
        <v>76</v>
      </c>
      <c r="BK811" s="228">
        <f>ROUND(I811*H811,2)</f>
        <v>0</v>
      </c>
      <c r="BL811" s="19" t="s">
        <v>349</v>
      </c>
      <c r="BM811" s="227" t="s">
        <v>1226</v>
      </c>
    </row>
    <row r="812" spans="1:65" s="2" customFormat="1" ht="37.8" customHeight="1">
      <c r="A812" s="40"/>
      <c r="B812" s="41"/>
      <c r="C812" s="216" t="s">
        <v>1227</v>
      </c>
      <c r="D812" s="216" t="s">
        <v>254</v>
      </c>
      <c r="E812" s="217" t="s">
        <v>1228</v>
      </c>
      <c r="F812" s="218" t="s">
        <v>1229</v>
      </c>
      <c r="G812" s="219" t="s">
        <v>1181</v>
      </c>
      <c r="H812" s="220">
        <v>331.1</v>
      </c>
      <c r="I812" s="221"/>
      <c r="J812" s="222">
        <f>ROUND(I812*H812,2)</f>
        <v>0</v>
      </c>
      <c r="K812" s="218" t="s">
        <v>19</v>
      </c>
      <c r="L812" s="46"/>
      <c r="M812" s="223" t="s">
        <v>19</v>
      </c>
      <c r="N812" s="224" t="s">
        <v>40</v>
      </c>
      <c r="O812" s="86"/>
      <c r="P812" s="225">
        <f>O812*H812</f>
        <v>0</v>
      </c>
      <c r="Q812" s="225">
        <v>0.001</v>
      </c>
      <c r="R812" s="225">
        <f>Q812*H812</f>
        <v>0.3311</v>
      </c>
      <c r="S812" s="225">
        <v>0</v>
      </c>
      <c r="T812" s="226">
        <f>S812*H812</f>
        <v>0</v>
      </c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R812" s="227" t="s">
        <v>349</v>
      </c>
      <c r="AT812" s="227" t="s">
        <v>254</v>
      </c>
      <c r="AU812" s="227" t="s">
        <v>78</v>
      </c>
      <c r="AY812" s="19" t="s">
        <v>252</v>
      </c>
      <c r="BE812" s="228">
        <f>IF(N812="základní",J812,0)</f>
        <v>0</v>
      </c>
      <c r="BF812" s="228">
        <f>IF(N812="snížená",J812,0)</f>
        <v>0</v>
      </c>
      <c r="BG812" s="228">
        <f>IF(N812="zákl. přenesená",J812,0)</f>
        <v>0</v>
      </c>
      <c r="BH812" s="228">
        <f>IF(N812="sníž. přenesená",J812,0)</f>
        <v>0</v>
      </c>
      <c r="BI812" s="228">
        <f>IF(N812="nulová",J812,0)</f>
        <v>0</v>
      </c>
      <c r="BJ812" s="19" t="s">
        <v>76</v>
      </c>
      <c r="BK812" s="228">
        <f>ROUND(I812*H812,2)</f>
        <v>0</v>
      </c>
      <c r="BL812" s="19" t="s">
        <v>349</v>
      </c>
      <c r="BM812" s="227" t="s">
        <v>1230</v>
      </c>
    </row>
    <row r="813" spans="1:65" s="2" customFormat="1" ht="37.8" customHeight="1">
      <c r="A813" s="40"/>
      <c r="B813" s="41"/>
      <c r="C813" s="216" t="s">
        <v>1231</v>
      </c>
      <c r="D813" s="216" t="s">
        <v>254</v>
      </c>
      <c r="E813" s="217" t="s">
        <v>1232</v>
      </c>
      <c r="F813" s="218" t="s">
        <v>1233</v>
      </c>
      <c r="G813" s="219" t="s">
        <v>1181</v>
      </c>
      <c r="H813" s="220">
        <v>876</v>
      </c>
      <c r="I813" s="221"/>
      <c r="J813" s="222">
        <f>ROUND(I813*H813,2)</f>
        <v>0</v>
      </c>
      <c r="K813" s="218" t="s">
        <v>19</v>
      </c>
      <c r="L813" s="46"/>
      <c r="M813" s="223" t="s">
        <v>19</v>
      </c>
      <c r="N813" s="224" t="s">
        <v>40</v>
      </c>
      <c r="O813" s="86"/>
      <c r="P813" s="225">
        <f>O813*H813</f>
        <v>0</v>
      </c>
      <c r="Q813" s="225">
        <v>0.001</v>
      </c>
      <c r="R813" s="225">
        <f>Q813*H813</f>
        <v>0.876</v>
      </c>
      <c r="S813" s="225">
        <v>0</v>
      </c>
      <c r="T813" s="226">
        <f>S813*H813</f>
        <v>0</v>
      </c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R813" s="227" t="s">
        <v>349</v>
      </c>
      <c r="AT813" s="227" t="s">
        <v>254</v>
      </c>
      <c r="AU813" s="227" t="s">
        <v>78</v>
      </c>
      <c r="AY813" s="19" t="s">
        <v>252</v>
      </c>
      <c r="BE813" s="228">
        <f>IF(N813="základní",J813,0)</f>
        <v>0</v>
      </c>
      <c r="BF813" s="228">
        <f>IF(N813="snížená",J813,0)</f>
        <v>0</v>
      </c>
      <c r="BG813" s="228">
        <f>IF(N813="zákl. přenesená",J813,0)</f>
        <v>0</v>
      </c>
      <c r="BH813" s="228">
        <f>IF(N813="sníž. přenesená",J813,0)</f>
        <v>0</v>
      </c>
      <c r="BI813" s="228">
        <f>IF(N813="nulová",J813,0)</f>
        <v>0</v>
      </c>
      <c r="BJ813" s="19" t="s">
        <v>76</v>
      </c>
      <c r="BK813" s="228">
        <f>ROUND(I813*H813,2)</f>
        <v>0</v>
      </c>
      <c r="BL813" s="19" t="s">
        <v>349</v>
      </c>
      <c r="BM813" s="227" t="s">
        <v>1234</v>
      </c>
    </row>
    <row r="814" spans="1:51" s="14" customFormat="1" ht="12">
      <c r="A814" s="14"/>
      <c r="B814" s="240"/>
      <c r="C814" s="241"/>
      <c r="D814" s="231" t="s">
        <v>260</v>
      </c>
      <c r="E814" s="242" t="s">
        <v>19</v>
      </c>
      <c r="F814" s="243" t="s">
        <v>1235</v>
      </c>
      <c r="G814" s="241"/>
      <c r="H814" s="244">
        <v>876</v>
      </c>
      <c r="I814" s="245"/>
      <c r="J814" s="241"/>
      <c r="K814" s="241"/>
      <c r="L814" s="246"/>
      <c r="M814" s="247"/>
      <c r="N814" s="248"/>
      <c r="O814" s="248"/>
      <c r="P814" s="248"/>
      <c r="Q814" s="248"/>
      <c r="R814" s="248"/>
      <c r="S814" s="248"/>
      <c r="T814" s="249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50" t="s">
        <v>260</v>
      </c>
      <c r="AU814" s="250" t="s">
        <v>78</v>
      </c>
      <c r="AV814" s="14" t="s">
        <v>78</v>
      </c>
      <c r="AW814" s="14" t="s">
        <v>31</v>
      </c>
      <c r="AX814" s="14" t="s">
        <v>76</v>
      </c>
      <c r="AY814" s="250" t="s">
        <v>252</v>
      </c>
    </row>
    <row r="815" spans="1:65" s="2" customFormat="1" ht="37.8" customHeight="1">
      <c r="A815" s="40"/>
      <c r="B815" s="41"/>
      <c r="C815" s="216" t="s">
        <v>1236</v>
      </c>
      <c r="D815" s="216" t="s">
        <v>254</v>
      </c>
      <c r="E815" s="217" t="s">
        <v>1237</v>
      </c>
      <c r="F815" s="218" t="s">
        <v>1238</v>
      </c>
      <c r="G815" s="219" t="s">
        <v>1181</v>
      </c>
      <c r="H815" s="220">
        <v>1182.4</v>
      </c>
      <c r="I815" s="221"/>
      <c r="J815" s="222">
        <f>ROUND(I815*H815,2)</f>
        <v>0</v>
      </c>
      <c r="K815" s="218" t="s">
        <v>19</v>
      </c>
      <c r="L815" s="46"/>
      <c r="M815" s="223" t="s">
        <v>19</v>
      </c>
      <c r="N815" s="224" t="s">
        <v>40</v>
      </c>
      <c r="O815" s="86"/>
      <c r="P815" s="225">
        <f>O815*H815</f>
        <v>0</v>
      </c>
      <c r="Q815" s="225">
        <v>0.001</v>
      </c>
      <c r="R815" s="225">
        <f>Q815*H815</f>
        <v>1.1824000000000001</v>
      </c>
      <c r="S815" s="225">
        <v>0</v>
      </c>
      <c r="T815" s="226">
        <f>S815*H815</f>
        <v>0</v>
      </c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R815" s="227" t="s">
        <v>349</v>
      </c>
      <c r="AT815" s="227" t="s">
        <v>254</v>
      </c>
      <c r="AU815" s="227" t="s">
        <v>78</v>
      </c>
      <c r="AY815" s="19" t="s">
        <v>252</v>
      </c>
      <c r="BE815" s="228">
        <f>IF(N815="základní",J815,0)</f>
        <v>0</v>
      </c>
      <c r="BF815" s="228">
        <f>IF(N815="snížená",J815,0)</f>
        <v>0</v>
      </c>
      <c r="BG815" s="228">
        <f>IF(N815="zákl. přenesená",J815,0)</f>
        <v>0</v>
      </c>
      <c r="BH815" s="228">
        <f>IF(N815="sníž. přenesená",J815,0)</f>
        <v>0</v>
      </c>
      <c r="BI815" s="228">
        <f>IF(N815="nulová",J815,0)</f>
        <v>0</v>
      </c>
      <c r="BJ815" s="19" t="s">
        <v>76</v>
      </c>
      <c r="BK815" s="228">
        <f>ROUND(I815*H815,2)</f>
        <v>0</v>
      </c>
      <c r="BL815" s="19" t="s">
        <v>349</v>
      </c>
      <c r="BM815" s="227" t="s">
        <v>1239</v>
      </c>
    </row>
    <row r="816" spans="1:51" s="14" customFormat="1" ht="12">
      <c r="A816" s="14"/>
      <c r="B816" s="240"/>
      <c r="C816" s="241"/>
      <c r="D816" s="231" t="s">
        <v>260</v>
      </c>
      <c r="E816" s="242" t="s">
        <v>19</v>
      </c>
      <c r="F816" s="243" t="s">
        <v>1240</v>
      </c>
      <c r="G816" s="241"/>
      <c r="H816" s="244">
        <v>1182.4</v>
      </c>
      <c r="I816" s="245"/>
      <c r="J816" s="241"/>
      <c r="K816" s="241"/>
      <c r="L816" s="246"/>
      <c r="M816" s="247"/>
      <c r="N816" s="248"/>
      <c r="O816" s="248"/>
      <c r="P816" s="248"/>
      <c r="Q816" s="248"/>
      <c r="R816" s="248"/>
      <c r="S816" s="248"/>
      <c r="T816" s="249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50" t="s">
        <v>260</v>
      </c>
      <c r="AU816" s="250" t="s">
        <v>78</v>
      </c>
      <c r="AV816" s="14" t="s">
        <v>78</v>
      </c>
      <c r="AW816" s="14" t="s">
        <v>31</v>
      </c>
      <c r="AX816" s="14" t="s">
        <v>76</v>
      </c>
      <c r="AY816" s="250" t="s">
        <v>252</v>
      </c>
    </row>
    <row r="817" spans="1:65" s="2" customFormat="1" ht="37.8" customHeight="1">
      <c r="A817" s="40"/>
      <c r="B817" s="41"/>
      <c r="C817" s="216" t="s">
        <v>1241</v>
      </c>
      <c r="D817" s="216" t="s">
        <v>254</v>
      </c>
      <c r="E817" s="217" t="s">
        <v>1242</v>
      </c>
      <c r="F817" s="218" t="s">
        <v>1243</v>
      </c>
      <c r="G817" s="219" t="s">
        <v>1181</v>
      </c>
      <c r="H817" s="220">
        <v>54.8</v>
      </c>
      <c r="I817" s="221"/>
      <c r="J817" s="222">
        <f>ROUND(I817*H817,2)</f>
        <v>0</v>
      </c>
      <c r="K817" s="218" t="s">
        <v>19</v>
      </c>
      <c r="L817" s="46"/>
      <c r="M817" s="223" t="s">
        <v>19</v>
      </c>
      <c r="N817" s="224" t="s">
        <v>40</v>
      </c>
      <c r="O817" s="86"/>
      <c r="P817" s="225">
        <f>O817*H817</f>
        <v>0</v>
      </c>
      <c r="Q817" s="225">
        <v>0.001</v>
      </c>
      <c r="R817" s="225">
        <f>Q817*H817</f>
        <v>0.0548</v>
      </c>
      <c r="S817" s="225">
        <v>0</v>
      </c>
      <c r="T817" s="226">
        <f>S817*H817</f>
        <v>0</v>
      </c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R817" s="227" t="s">
        <v>349</v>
      </c>
      <c r="AT817" s="227" t="s">
        <v>254</v>
      </c>
      <c r="AU817" s="227" t="s">
        <v>78</v>
      </c>
      <c r="AY817" s="19" t="s">
        <v>252</v>
      </c>
      <c r="BE817" s="228">
        <f>IF(N817="základní",J817,0)</f>
        <v>0</v>
      </c>
      <c r="BF817" s="228">
        <f>IF(N817="snížená",J817,0)</f>
        <v>0</v>
      </c>
      <c r="BG817" s="228">
        <f>IF(N817="zákl. přenesená",J817,0)</f>
        <v>0</v>
      </c>
      <c r="BH817" s="228">
        <f>IF(N817="sníž. přenesená",J817,0)</f>
        <v>0</v>
      </c>
      <c r="BI817" s="228">
        <f>IF(N817="nulová",J817,0)</f>
        <v>0</v>
      </c>
      <c r="BJ817" s="19" t="s">
        <v>76</v>
      </c>
      <c r="BK817" s="228">
        <f>ROUND(I817*H817,2)</f>
        <v>0</v>
      </c>
      <c r="BL817" s="19" t="s">
        <v>349</v>
      </c>
      <c r="BM817" s="227" t="s">
        <v>1244</v>
      </c>
    </row>
    <row r="818" spans="1:51" s="14" customFormat="1" ht="12">
      <c r="A818" s="14"/>
      <c r="B818" s="240"/>
      <c r="C818" s="241"/>
      <c r="D818" s="231" t="s">
        <v>260</v>
      </c>
      <c r="E818" s="242" t="s">
        <v>19</v>
      </c>
      <c r="F818" s="243" t="s">
        <v>1245</v>
      </c>
      <c r="G818" s="241"/>
      <c r="H818" s="244">
        <v>54.8</v>
      </c>
      <c r="I818" s="245"/>
      <c r="J818" s="241"/>
      <c r="K818" s="241"/>
      <c r="L818" s="246"/>
      <c r="M818" s="247"/>
      <c r="N818" s="248"/>
      <c r="O818" s="248"/>
      <c r="P818" s="248"/>
      <c r="Q818" s="248"/>
      <c r="R818" s="248"/>
      <c r="S818" s="248"/>
      <c r="T818" s="249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50" t="s">
        <v>260</v>
      </c>
      <c r="AU818" s="250" t="s">
        <v>78</v>
      </c>
      <c r="AV818" s="14" t="s">
        <v>78</v>
      </c>
      <c r="AW818" s="14" t="s">
        <v>31</v>
      </c>
      <c r="AX818" s="14" t="s">
        <v>76</v>
      </c>
      <c r="AY818" s="250" t="s">
        <v>252</v>
      </c>
    </row>
    <row r="819" spans="1:65" s="2" customFormat="1" ht="37.8" customHeight="1">
      <c r="A819" s="40"/>
      <c r="B819" s="41"/>
      <c r="C819" s="216" t="s">
        <v>1246</v>
      </c>
      <c r="D819" s="216" t="s">
        <v>254</v>
      </c>
      <c r="E819" s="217" t="s">
        <v>1247</v>
      </c>
      <c r="F819" s="218" t="s">
        <v>1248</v>
      </c>
      <c r="G819" s="219" t="s">
        <v>1181</v>
      </c>
      <c r="H819" s="220">
        <v>100.8</v>
      </c>
      <c r="I819" s="221"/>
      <c r="J819" s="222">
        <f>ROUND(I819*H819,2)</f>
        <v>0</v>
      </c>
      <c r="K819" s="218" t="s">
        <v>19</v>
      </c>
      <c r="L819" s="46"/>
      <c r="M819" s="223" t="s">
        <v>19</v>
      </c>
      <c r="N819" s="224" t="s">
        <v>40</v>
      </c>
      <c r="O819" s="86"/>
      <c r="P819" s="225">
        <f>O819*H819</f>
        <v>0</v>
      </c>
      <c r="Q819" s="225">
        <v>0.001</v>
      </c>
      <c r="R819" s="225">
        <f>Q819*H819</f>
        <v>0.1008</v>
      </c>
      <c r="S819" s="225">
        <v>0</v>
      </c>
      <c r="T819" s="226">
        <f>S819*H819</f>
        <v>0</v>
      </c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R819" s="227" t="s">
        <v>349</v>
      </c>
      <c r="AT819" s="227" t="s">
        <v>254</v>
      </c>
      <c r="AU819" s="227" t="s">
        <v>78</v>
      </c>
      <c r="AY819" s="19" t="s">
        <v>252</v>
      </c>
      <c r="BE819" s="228">
        <f>IF(N819="základní",J819,0)</f>
        <v>0</v>
      </c>
      <c r="BF819" s="228">
        <f>IF(N819="snížená",J819,0)</f>
        <v>0</v>
      </c>
      <c r="BG819" s="228">
        <f>IF(N819="zákl. přenesená",J819,0)</f>
        <v>0</v>
      </c>
      <c r="BH819" s="228">
        <f>IF(N819="sníž. přenesená",J819,0)</f>
        <v>0</v>
      </c>
      <c r="BI819" s="228">
        <f>IF(N819="nulová",J819,0)</f>
        <v>0</v>
      </c>
      <c r="BJ819" s="19" t="s">
        <v>76</v>
      </c>
      <c r="BK819" s="228">
        <f>ROUND(I819*H819,2)</f>
        <v>0</v>
      </c>
      <c r="BL819" s="19" t="s">
        <v>349</v>
      </c>
      <c r="BM819" s="227" t="s">
        <v>1249</v>
      </c>
    </row>
    <row r="820" spans="1:51" s="14" customFormat="1" ht="12">
      <c r="A820" s="14"/>
      <c r="B820" s="240"/>
      <c r="C820" s="241"/>
      <c r="D820" s="231" t="s">
        <v>260</v>
      </c>
      <c r="E820" s="242" t="s">
        <v>19</v>
      </c>
      <c r="F820" s="243" t="s">
        <v>1250</v>
      </c>
      <c r="G820" s="241"/>
      <c r="H820" s="244">
        <v>100.8</v>
      </c>
      <c r="I820" s="245"/>
      <c r="J820" s="241"/>
      <c r="K820" s="241"/>
      <c r="L820" s="246"/>
      <c r="M820" s="247"/>
      <c r="N820" s="248"/>
      <c r="O820" s="248"/>
      <c r="P820" s="248"/>
      <c r="Q820" s="248"/>
      <c r="R820" s="248"/>
      <c r="S820" s="248"/>
      <c r="T820" s="249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50" t="s">
        <v>260</v>
      </c>
      <c r="AU820" s="250" t="s">
        <v>78</v>
      </c>
      <c r="AV820" s="14" t="s">
        <v>78</v>
      </c>
      <c r="AW820" s="14" t="s">
        <v>31</v>
      </c>
      <c r="AX820" s="14" t="s">
        <v>76</v>
      </c>
      <c r="AY820" s="250" t="s">
        <v>252</v>
      </c>
    </row>
    <row r="821" spans="1:65" s="2" customFormat="1" ht="37.8" customHeight="1">
      <c r="A821" s="40"/>
      <c r="B821" s="41"/>
      <c r="C821" s="216" t="s">
        <v>1251</v>
      </c>
      <c r="D821" s="216" t="s">
        <v>254</v>
      </c>
      <c r="E821" s="217" t="s">
        <v>1252</v>
      </c>
      <c r="F821" s="218" t="s">
        <v>1253</v>
      </c>
      <c r="G821" s="219" t="s">
        <v>1181</v>
      </c>
      <c r="H821" s="220">
        <v>53.2</v>
      </c>
      <c r="I821" s="221"/>
      <c r="J821" s="222">
        <f>ROUND(I821*H821,2)</f>
        <v>0</v>
      </c>
      <c r="K821" s="218" t="s">
        <v>19</v>
      </c>
      <c r="L821" s="46"/>
      <c r="M821" s="223" t="s">
        <v>19</v>
      </c>
      <c r="N821" s="224" t="s">
        <v>40</v>
      </c>
      <c r="O821" s="86"/>
      <c r="P821" s="225">
        <f>O821*H821</f>
        <v>0</v>
      </c>
      <c r="Q821" s="225">
        <v>0.001</v>
      </c>
      <c r="R821" s="225">
        <f>Q821*H821</f>
        <v>0.053200000000000004</v>
      </c>
      <c r="S821" s="225">
        <v>0</v>
      </c>
      <c r="T821" s="226">
        <f>S821*H821</f>
        <v>0</v>
      </c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R821" s="227" t="s">
        <v>349</v>
      </c>
      <c r="AT821" s="227" t="s">
        <v>254</v>
      </c>
      <c r="AU821" s="227" t="s">
        <v>78</v>
      </c>
      <c r="AY821" s="19" t="s">
        <v>252</v>
      </c>
      <c r="BE821" s="228">
        <f>IF(N821="základní",J821,0)</f>
        <v>0</v>
      </c>
      <c r="BF821" s="228">
        <f>IF(N821="snížená",J821,0)</f>
        <v>0</v>
      </c>
      <c r="BG821" s="228">
        <f>IF(N821="zákl. přenesená",J821,0)</f>
        <v>0</v>
      </c>
      <c r="BH821" s="228">
        <f>IF(N821="sníž. přenesená",J821,0)</f>
        <v>0</v>
      </c>
      <c r="BI821" s="228">
        <f>IF(N821="nulová",J821,0)</f>
        <v>0</v>
      </c>
      <c r="BJ821" s="19" t="s">
        <v>76</v>
      </c>
      <c r="BK821" s="228">
        <f>ROUND(I821*H821,2)</f>
        <v>0</v>
      </c>
      <c r="BL821" s="19" t="s">
        <v>349</v>
      </c>
      <c r="BM821" s="227" t="s">
        <v>1254</v>
      </c>
    </row>
    <row r="822" spans="1:65" s="2" customFormat="1" ht="49.05" customHeight="1">
      <c r="A822" s="40"/>
      <c r="B822" s="41"/>
      <c r="C822" s="216" t="s">
        <v>1255</v>
      </c>
      <c r="D822" s="216" t="s">
        <v>254</v>
      </c>
      <c r="E822" s="217" t="s">
        <v>1256</v>
      </c>
      <c r="F822" s="218" t="s">
        <v>1257</v>
      </c>
      <c r="G822" s="219" t="s">
        <v>307</v>
      </c>
      <c r="H822" s="220">
        <v>1</v>
      </c>
      <c r="I822" s="221"/>
      <c r="J822" s="222">
        <f>ROUND(I822*H822,2)</f>
        <v>0</v>
      </c>
      <c r="K822" s="218" t="s">
        <v>19</v>
      </c>
      <c r="L822" s="46"/>
      <c r="M822" s="223" t="s">
        <v>19</v>
      </c>
      <c r="N822" s="224" t="s">
        <v>40</v>
      </c>
      <c r="O822" s="86"/>
      <c r="P822" s="225">
        <f>O822*H822</f>
        <v>0</v>
      </c>
      <c r="Q822" s="225">
        <v>0.01</v>
      </c>
      <c r="R822" s="225">
        <f>Q822*H822</f>
        <v>0.01</v>
      </c>
      <c r="S822" s="225">
        <v>0</v>
      </c>
      <c r="T822" s="226">
        <f>S822*H822</f>
        <v>0</v>
      </c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R822" s="227" t="s">
        <v>349</v>
      </c>
      <c r="AT822" s="227" t="s">
        <v>254</v>
      </c>
      <c r="AU822" s="227" t="s">
        <v>78</v>
      </c>
      <c r="AY822" s="19" t="s">
        <v>252</v>
      </c>
      <c r="BE822" s="228">
        <f>IF(N822="základní",J822,0)</f>
        <v>0</v>
      </c>
      <c r="BF822" s="228">
        <f>IF(N822="snížená",J822,0)</f>
        <v>0</v>
      </c>
      <c r="BG822" s="228">
        <f>IF(N822="zákl. přenesená",J822,0)</f>
        <v>0</v>
      </c>
      <c r="BH822" s="228">
        <f>IF(N822="sníž. přenesená",J822,0)</f>
        <v>0</v>
      </c>
      <c r="BI822" s="228">
        <f>IF(N822="nulová",J822,0)</f>
        <v>0</v>
      </c>
      <c r="BJ822" s="19" t="s">
        <v>76</v>
      </c>
      <c r="BK822" s="228">
        <f>ROUND(I822*H822,2)</f>
        <v>0</v>
      </c>
      <c r="BL822" s="19" t="s">
        <v>349</v>
      </c>
      <c r="BM822" s="227" t="s">
        <v>1258</v>
      </c>
    </row>
    <row r="823" spans="1:65" s="2" customFormat="1" ht="37.8" customHeight="1">
      <c r="A823" s="40"/>
      <c r="B823" s="41"/>
      <c r="C823" s="216" t="s">
        <v>1259</v>
      </c>
      <c r="D823" s="216" t="s">
        <v>254</v>
      </c>
      <c r="E823" s="217" t="s">
        <v>1260</v>
      </c>
      <c r="F823" s="218" t="s">
        <v>1261</v>
      </c>
      <c r="G823" s="219" t="s">
        <v>307</v>
      </c>
      <c r="H823" s="220">
        <v>6</v>
      </c>
      <c r="I823" s="221"/>
      <c r="J823" s="222">
        <f>ROUND(I823*H823,2)</f>
        <v>0</v>
      </c>
      <c r="K823" s="218" t="s">
        <v>19</v>
      </c>
      <c r="L823" s="46"/>
      <c r="M823" s="223" t="s">
        <v>19</v>
      </c>
      <c r="N823" s="224" t="s">
        <v>40</v>
      </c>
      <c r="O823" s="86"/>
      <c r="P823" s="225">
        <f>O823*H823</f>
        <v>0</v>
      </c>
      <c r="Q823" s="225">
        <v>0.01325</v>
      </c>
      <c r="R823" s="225">
        <f>Q823*H823</f>
        <v>0.0795</v>
      </c>
      <c r="S823" s="225">
        <v>0</v>
      </c>
      <c r="T823" s="226">
        <f>S823*H823</f>
        <v>0</v>
      </c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R823" s="227" t="s">
        <v>349</v>
      </c>
      <c r="AT823" s="227" t="s">
        <v>254</v>
      </c>
      <c r="AU823" s="227" t="s">
        <v>78</v>
      </c>
      <c r="AY823" s="19" t="s">
        <v>252</v>
      </c>
      <c r="BE823" s="228">
        <f>IF(N823="základní",J823,0)</f>
        <v>0</v>
      </c>
      <c r="BF823" s="228">
        <f>IF(N823="snížená",J823,0)</f>
        <v>0</v>
      </c>
      <c r="BG823" s="228">
        <f>IF(N823="zákl. přenesená",J823,0)</f>
        <v>0</v>
      </c>
      <c r="BH823" s="228">
        <f>IF(N823="sníž. přenesená",J823,0)</f>
        <v>0</v>
      </c>
      <c r="BI823" s="228">
        <f>IF(N823="nulová",J823,0)</f>
        <v>0</v>
      </c>
      <c r="BJ823" s="19" t="s">
        <v>76</v>
      </c>
      <c r="BK823" s="228">
        <f>ROUND(I823*H823,2)</f>
        <v>0</v>
      </c>
      <c r="BL823" s="19" t="s">
        <v>349</v>
      </c>
      <c r="BM823" s="227" t="s">
        <v>1262</v>
      </c>
    </row>
    <row r="824" spans="1:65" s="2" customFormat="1" ht="37.8" customHeight="1">
      <c r="A824" s="40"/>
      <c r="B824" s="41"/>
      <c r="C824" s="216" t="s">
        <v>1263</v>
      </c>
      <c r="D824" s="216" t="s">
        <v>254</v>
      </c>
      <c r="E824" s="217" t="s">
        <v>1264</v>
      </c>
      <c r="F824" s="218" t="s">
        <v>1265</v>
      </c>
      <c r="G824" s="219" t="s">
        <v>1181</v>
      </c>
      <c r="H824" s="220">
        <v>67.4</v>
      </c>
      <c r="I824" s="221"/>
      <c r="J824" s="222">
        <f>ROUND(I824*H824,2)</f>
        <v>0</v>
      </c>
      <c r="K824" s="218" t="s">
        <v>19</v>
      </c>
      <c r="L824" s="46"/>
      <c r="M824" s="223" t="s">
        <v>19</v>
      </c>
      <c r="N824" s="224" t="s">
        <v>40</v>
      </c>
      <c r="O824" s="86"/>
      <c r="P824" s="225">
        <f>O824*H824</f>
        <v>0</v>
      </c>
      <c r="Q824" s="225">
        <v>0.001</v>
      </c>
      <c r="R824" s="225">
        <f>Q824*H824</f>
        <v>0.0674</v>
      </c>
      <c r="S824" s="225">
        <v>0</v>
      </c>
      <c r="T824" s="226">
        <f>S824*H824</f>
        <v>0</v>
      </c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R824" s="227" t="s">
        <v>349</v>
      </c>
      <c r="AT824" s="227" t="s">
        <v>254</v>
      </c>
      <c r="AU824" s="227" t="s">
        <v>78</v>
      </c>
      <c r="AY824" s="19" t="s">
        <v>252</v>
      </c>
      <c r="BE824" s="228">
        <f>IF(N824="základní",J824,0)</f>
        <v>0</v>
      </c>
      <c r="BF824" s="228">
        <f>IF(N824="snížená",J824,0)</f>
        <v>0</v>
      </c>
      <c r="BG824" s="228">
        <f>IF(N824="zákl. přenesená",J824,0)</f>
        <v>0</v>
      </c>
      <c r="BH824" s="228">
        <f>IF(N824="sníž. přenesená",J824,0)</f>
        <v>0</v>
      </c>
      <c r="BI824" s="228">
        <f>IF(N824="nulová",J824,0)</f>
        <v>0</v>
      </c>
      <c r="BJ824" s="19" t="s">
        <v>76</v>
      </c>
      <c r="BK824" s="228">
        <f>ROUND(I824*H824,2)</f>
        <v>0</v>
      </c>
      <c r="BL824" s="19" t="s">
        <v>349</v>
      </c>
      <c r="BM824" s="227" t="s">
        <v>1266</v>
      </c>
    </row>
    <row r="825" spans="1:65" s="2" customFormat="1" ht="24.15" customHeight="1">
      <c r="A825" s="40"/>
      <c r="B825" s="41"/>
      <c r="C825" s="216" t="s">
        <v>1267</v>
      </c>
      <c r="D825" s="216" t="s">
        <v>254</v>
      </c>
      <c r="E825" s="217" t="s">
        <v>1268</v>
      </c>
      <c r="F825" s="218" t="s">
        <v>1269</v>
      </c>
      <c r="G825" s="219" t="s">
        <v>307</v>
      </c>
      <c r="H825" s="220">
        <v>5</v>
      </c>
      <c r="I825" s="221"/>
      <c r="J825" s="222">
        <f>ROUND(I825*H825,2)</f>
        <v>0</v>
      </c>
      <c r="K825" s="218" t="s">
        <v>19</v>
      </c>
      <c r="L825" s="46"/>
      <c r="M825" s="223" t="s">
        <v>19</v>
      </c>
      <c r="N825" s="224" t="s">
        <v>40</v>
      </c>
      <c r="O825" s="86"/>
      <c r="P825" s="225">
        <f>O825*H825</f>
        <v>0</v>
      </c>
      <c r="Q825" s="225">
        <v>0.02</v>
      </c>
      <c r="R825" s="225">
        <f>Q825*H825</f>
        <v>0.1</v>
      </c>
      <c r="S825" s="225">
        <v>0</v>
      </c>
      <c r="T825" s="226">
        <f>S825*H825</f>
        <v>0</v>
      </c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R825" s="227" t="s">
        <v>349</v>
      </c>
      <c r="AT825" s="227" t="s">
        <v>254</v>
      </c>
      <c r="AU825" s="227" t="s">
        <v>78</v>
      </c>
      <c r="AY825" s="19" t="s">
        <v>252</v>
      </c>
      <c r="BE825" s="228">
        <f>IF(N825="základní",J825,0)</f>
        <v>0</v>
      </c>
      <c r="BF825" s="228">
        <f>IF(N825="snížená",J825,0)</f>
        <v>0</v>
      </c>
      <c r="BG825" s="228">
        <f>IF(N825="zákl. přenesená",J825,0)</f>
        <v>0</v>
      </c>
      <c r="BH825" s="228">
        <f>IF(N825="sníž. přenesená",J825,0)</f>
        <v>0</v>
      </c>
      <c r="BI825" s="228">
        <f>IF(N825="nulová",J825,0)</f>
        <v>0</v>
      </c>
      <c r="BJ825" s="19" t="s">
        <v>76</v>
      </c>
      <c r="BK825" s="228">
        <f>ROUND(I825*H825,2)</f>
        <v>0</v>
      </c>
      <c r="BL825" s="19" t="s">
        <v>349</v>
      </c>
      <c r="BM825" s="227" t="s">
        <v>1270</v>
      </c>
    </row>
    <row r="826" spans="1:65" s="2" customFormat="1" ht="37.8" customHeight="1">
      <c r="A826" s="40"/>
      <c r="B826" s="41"/>
      <c r="C826" s="216" t="s">
        <v>1271</v>
      </c>
      <c r="D826" s="216" t="s">
        <v>254</v>
      </c>
      <c r="E826" s="217" t="s">
        <v>1272</v>
      </c>
      <c r="F826" s="218" t="s">
        <v>1273</v>
      </c>
      <c r="G826" s="219" t="s">
        <v>300</v>
      </c>
      <c r="H826" s="220">
        <v>12.3</v>
      </c>
      <c r="I826" s="221"/>
      <c r="J826" s="222">
        <f>ROUND(I826*H826,2)</f>
        <v>0</v>
      </c>
      <c r="K826" s="218" t="s">
        <v>19</v>
      </c>
      <c r="L826" s="46"/>
      <c r="M826" s="223" t="s">
        <v>19</v>
      </c>
      <c r="N826" s="224" t="s">
        <v>40</v>
      </c>
      <c r="O826" s="86"/>
      <c r="P826" s="225">
        <f>O826*H826</f>
        <v>0</v>
      </c>
      <c r="Q826" s="225">
        <v>0.03</v>
      </c>
      <c r="R826" s="225">
        <f>Q826*H826</f>
        <v>0.369</v>
      </c>
      <c r="S826" s="225">
        <v>0</v>
      </c>
      <c r="T826" s="226">
        <f>S826*H826</f>
        <v>0</v>
      </c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R826" s="227" t="s">
        <v>349</v>
      </c>
      <c r="AT826" s="227" t="s">
        <v>254</v>
      </c>
      <c r="AU826" s="227" t="s">
        <v>78</v>
      </c>
      <c r="AY826" s="19" t="s">
        <v>252</v>
      </c>
      <c r="BE826" s="228">
        <f>IF(N826="základní",J826,0)</f>
        <v>0</v>
      </c>
      <c r="BF826" s="228">
        <f>IF(N826="snížená",J826,0)</f>
        <v>0</v>
      </c>
      <c r="BG826" s="228">
        <f>IF(N826="zákl. přenesená",J826,0)</f>
        <v>0</v>
      </c>
      <c r="BH826" s="228">
        <f>IF(N826="sníž. přenesená",J826,0)</f>
        <v>0</v>
      </c>
      <c r="BI826" s="228">
        <f>IF(N826="nulová",J826,0)</f>
        <v>0</v>
      </c>
      <c r="BJ826" s="19" t="s">
        <v>76</v>
      </c>
      <c r="BK826" s="228">
        <f>ROUND(I826*H826,2)</f>
        <v>0</v>
      </c>
      <c r="BL826" s="19" t="s">
        <v>349</v>
      </c>
      <c r="BM826" s="227" t="s">
        <v>1274</v>
      </c>
    </row>
    <row r="827" spans="1:65" s="2" customFormat="1" ht="37.8" customHeight="1">
      <c r="A827" s="40"/>
      <c r="B827" s="41"/>
      <c r="C827" s="216" t="s">
        <v>1275</v>
      </c>
      <c r="D827" s="216" t="s">
        <v>254</v>
      </c>
      <c r="E827" s="217" t="s">
        <v>1276</v>
      </c>
      <c r="F827" s="218" t="s">
        <v>1277</v>
      </c>
      <c r="G827" s="219" t="s">
        <v>1181</v>
      </c>
      <c r="H827" s="220">
        <v>219.3</v>
      </c>
      <c r="I827" s="221"/>
      <c r="J827" s="222">
        <f>ROUND(I827*H827,2)</f>
        <v>0</v>
      </c>
      <c r="K827" s="218" t="s">
        <v>19</v>
      </c>
      <c r="L827" s="46"/>
      <c r="M827" s="223" t="s">
        <v>19</v>
      </c>
      <c r="N827" s="224" t="s">
        <v>40</v>
      </c>
      <c r="O827" s="86"/>
      <c r="P827" s="225">
        <f>O827*H827</f>
        <v>0</v>
      </c>
      <c r="Q827" s="225">
        <v>0.001</v>
      </c>
      <c r="R827" s="225">
        <f>Q827*H827</f>
        <v>0.21930000000000002</v>
      </c>
      <c r="S827" s="225">
        <v>0</v>
      </c>
      <c r="T827" s="226">
        <f>S827*H827</f>
        <v>0</v>
      </c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R827" s="227" t="s">
        <v>349</v>
      </c>
      <c r="AT827" s="227" t="s">
        <v>254</v>
      </c>
      <c r="AU827" s="227" t="s">
        <v>78</v>
      </c>
      <c r="AY827" s="19" t="s">
        <v>252</v>
      </c>
      <c r="BE827" s="228">
        <f>IF(N827="základní",J827,0)</f>
        <v>0</v>
      </c>
      <c r="BF827" s="228">
        <f>IF(N827="snížená",J827,0)</f>
        <v>0</v>
      </c>
      <c r="BG827" s="228">
        <f>IF(N827="zákl. přenesená",J827,0)</f>
        <v>0</v>
      </c>
      <c r="BH827" s="228">
        <f>IF(N827="sníž. přenesená",J827,0)</f>
        <v>0</v>
      </c>
      <c r="BI827" s="228">
        <f>IF(N827="nulová",J827,0)</f>
        <v>0</v>
      </c>
      <c r="BJ827" s="19" t="s">
        <v>76</v>
      </c>
      <c r="BK827" s="228">
        <f>ROUND(I827*H827,2)</f>
        <v>0</v>
      </c>
      <c r="BL827" s="19" t="s">
        <v>349</v>
      </c>
      <c r="BM827" s="227" t="s">
        <v>1278</v>
      </c>
    </row>
    <row r="828" spans="1:65" s="2" customFormat="1" ht="37.8" customHeight="1">
      <c r="A828" s="40"/>
      <c r="B828" s="41"/>
      <c r="C828" s="216" t="s">
        <v>1279</v>
      </c>
      <c r="D828" s="216" t="s">
        <v>254</v>
      </c>
      <c r="E828" s="217" t="s">
        <v>1280</v>
      </c>
      <c r="F828" s="218" t="s">
        <v>1281</v>
      </c>
      <c r="G828" s="219" t="s">
        <v>277</v>
      </c>
      <c r="H828" s="220">
        <v>19.393</v>
      </c>
      <c r="I828" s="221"/>
      <c r="J828" s="222">
        <f>ROUND(I828*H828,2)</f>
        <v>0</v>
      </c>
      <c r="K828" s="218" t="s">
        <v>258</v>
      </c>
      <c r="L828" s="46"/>
      <c r="M828" s="223" t="s">
        <v>19</v>
      </c>
      <c r="N828" s="224" t="s">
        <v>40</v>
      </c>
      <c r="O828" s="86"/>
      <c r="P828" s="225">
        <f>O828*H828</f>
        <v>0</v>
      </c>
      <c r="Q828" s="225">
        <v>0</v>
      </c>
      <c r="R828" s="225">
        <f>Q828*H828</f>
        <v>0</v>
      </c>
      <c r="S828" s="225">
        <v>0</v>
      </c>
      <c r="T828" s="226">
        <f>S828*H828</f>
        <v>0</v>
      </c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R828" s="227" t="s">
        <v>349</v>
      </c>
      <c r="AT828" s="227" t="s">
        <v>254</v>
      </c>
      <c r="AU828" s="227" t="s">
        <v>78</v>
      </c>
      <c r="AY828" s="19" t="s">
        <v>252</v>
      </c>
      <c r="BE828" s="228">
        <f>IF(N828="základní",J828,0)</f>
        <v>0</v>
      </c>
      <c r="BF828" s="228">
        <f>IF(N828="snížená",J828,0)</f>
        <v>0</v>
      </c>
      <c r="BG828" s="228">
        <f>IF(N828="zákl. přenesená",J828,0)</f>
        <v>0</v>
      </c>
      <c r="BH828" s="228">
        <f>IF(N828="sníž. přenesená",J828,0)</f>
        <v>0</v>
      </c>
      <c r="BI828" s="228">
        <f>IF(N828="nulová",J828,0)</f>
        <v>0</v>
      </c>
      <c r="BJ828" s="19" t="s">
        <v>76</v>
      </c>
      <c r="BK828" s="228">
        <f>ROUND(I828*H828,2)</f>
        <v>0</v>
      </c>
      <c r="BL828" s="19" t="s">
        <v>349</v>
      </c>
      <c r="BM828" s="227" t="s">
        <v>1282</v>
      </c>
    </row>
    <row r="829" spans="1:63" s="12" customFormat="1" ht="22.8" customHeight="1">
      <c r="A829" s="12"/>
      <c r="B829" s="200"/>
      <c r="C829" s="201"/>
      <c r="D829" s="202" t="s">
        <v>68</v>
      </c>
      <c r="E829" s="214" t="s">
        <v>1283</v>
      </c>
      <c r="F829" s="214" t="s">
        <v>1284</v>
      </c>
      <c r="G829" s="201"/>
      <c r="H829" s="201"/>
      <c r="I829" s="204"/>
      <c r="J829" s="215">
        <f>BK829</f>
        <v>0</v>
      </c>
      <c r="K829" s="201"/>
      <c r="L829" s="206"/>
      <c r="M829" s="207"/>
      <c r="N829" s="208"/>
      <c r="O829" s="208"/>
      <c r="P829" s="209">
        <f>SUM(P830:P840)</f>
        <v>0</v>
      </c>
      <c r="Q829" s="208"/>
      <c r="R829" s="209">
        <f>SUM(R830:R840)</f>
        <v>0</v>
      </c>
      <c r="S829" s="208"/>
      <c r="T829" s="210">
        <f>SUM(T830:T840)</f>
        <v>0</v>
      </c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R829" s="211" t="s">
        <v>78</v>
      </c>
      <c r="AT829" s="212" t="s">
        <v>68</v>
      </c>
      <c r="AU829" s="212" t="s">
        <v>76</v>
      </c>
      <c r="AY829" s="211" t="s">
        <v>252</v>
      </c>
      <c r="BK829" s="213">
        <f>SUM(BK830:BK840)</f>
        <v>0</v>
      </c>
    </row>
    <row r="830" spans="1:65" s="2" customFormat="1" ht="37.8" customHeight="1">
      <c r="A830" s="40"/>
      <c r="B830" s="41"/>
      <c r="C830" s="216" t="s">
        <v>1285</v>
      </c>
      <c r="D830" s="216" t="s">
        <v>254</v>
      </c>
      <c r="E830" s="217" t="s">
        <v>1286</v>
      </c>
      <c r="F830" s="218" t="s">
        <v>1287</v>
      </c>
      <c r="G830" s="219" t="s">
        <v>300</v>
      </c>
      <c r="H830" s="220">
        <v>82</v>
      </c>
      <c r="I830" s="221"/>
      <c r="J830" s="222">
        <f>ROUND(I830*H830,2)</f>
        <v>0</v>
      </c>
      <c r="K830" s="218" t="s">
        <v>19</v>
      </c>
      <c r="L830" s="46"/>
      <c r="M830" s="223" t="s">
        <v>19</v>
      </c>
      <c r="N830" s="224" t="s">
        <v>40</v>
      </c>
      <c r="O830" s="86"/>
      <c r="P830" s="225">
        <f>O830*H830</f>
        <v>0</v>
      </c>
      <c r="Q830" s="225">
        <v>0</v>
      </c>
      <c r="R830" s="225">
        <f>Q830*H830</f>
        <v>0</v>
      </c>
      <c r="S830" s="225">
        <v>0</v>
      </c>
      <c r="T830" s="226">
        <f>S830*H830</f>
        <v>0</v>
      </c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R830" s="227" t="s">
        <v>349</v>
      </c>
      <c r="AT830" s="227" t="s">
        <v>254</v>
      </c>
      <c r="AU830" s="227" t="s">
        <v>78</v>
      </c>
      <c r="AY830" s="19" t="s">
        <v>252</v>
      </c>
      <c r="BE830" s="228">
        <f>IF(N830="základní",J830,0)</f>
        <v>0</v>
      </c>
      <c r="BF830" s="228">
        <f>IF(N830="snížená",J830,0)</f>
        <v>0</v>
      </c>
      <c r="BG830" s="228">
        <f>IF(N830="zákl. přenesená",J830,0)</f>
        <v>0</v>
      </c>
      <c r="BH830" s="228">
        <f>IF(N830="sníž. přenesená",J830,0)</f>
        <v>0</v>
      </c>
      <c r="BI830" s="228">
        <f>IF(N830="nulová",J830,0)</f>
        <v>0</v>
      </c>
      <c r="BJ830" s="19" t="s">
        <v>76</v>
      </c>
      <c r="BK830" s="228">
        <f>ROUND(I830*H830,2)</f>
        <v>0</v>
      </c>
      <c r="BL830" s="19" t="s">
        <v>349</v>
      </c>
      <c r="BM830" s="227" t="s">
        <v>1288</v>
      </c>
    </row>
    <row r="831" spans="1:65" s="2" customFormat="1" ht="37.8" customHeight="1">
      <c r="A831" s="40"/>
      <c r="B831" s="41"/>
      <c r="C831" s="216" t="s">
        <v>1289</v>
      </c>
      <c r="D831" s="216" t="s">
        <v>254</v>
      </c>
      <c r="E831" s="217" t="s">
        <v>1290</v>
      </c>
      <c r="F831" s="218" t="s">
        <v>1291</v>
      </c>
      <c r="G831" s="219" t="s">
        <v>300</v>
      </c>
      <c r="H831" s="220">
        <v>1751.24</v>
      </c>
      <c r="I831" s="221"/>
      <c r="J831" s="222">
        <f>ROUND(I831*H831,2)</f>
        <v>0</v>
      </c>
      <c r="K831" s="218" t="s">
        <v>19</v>
      </c>
      <c r="L831" s="46"/>
      <c r="M831" s="223" t="s">
        <v>19</v>
      </c>
      <c r="N831" s="224" t="s">
        <v>40</v>
      </c>
      <c r="O831" s="86"/>
      <c r="P831" s="225">
        <f>O831*H831</f>
        <v>0</v>
      </c>
      <c r="Q831" s="225">
        <v>0</v>
      </c>
      <c r="R831" s="225">
        <f>Q831*H831</f>
        <v>0</v>
      </c>
      <c r="S831" s="225">
        <v>0</v>
      </c>
      <c r="T831" s="226">
        <f>S831*H831</f>
        <v>0</v>
      </c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R831" s="227" t="s">
        <v>349</v>
      </c>
      <c r="AT831" s="227" t="s">
        <v>254</v>
      </c>
      <c r="AU831" s="227" t="s">
        <v>78</v>
      </c>
      <c r="AY831" s="19" t="s">
        <v>252</v>
      </c>
      <c r="BE831" s="228">
        <f>IF(N831="základní",J831,0)</f>
        <v>0</v>
      </c>
      <c r="BF831" s="228">
        <f>IF(N831="snížená",J831,0)</f>
        <v>0</v>
      </c>
      <c r="BG831" s="228">
        <f>IF(N831="zákl. přenesená",J831,0)</f>
        <v>0</v>
      </c>
      <c r="BH831" s="228">
        <f>IF(N831="sníž. přenesená",J831,0)</f>
        <v>0</v>
      </c>
      <c r="BI831" s="228">
        <f>IF(N831="nulová",J831,0)</f>
        <v>0</v>
      </c>
      <c r="BJ831" s="19" t="s">
        <v>76</v>
      </c>
      <c r="BK831" s="228">
        <f>ROUND(I831*H831,2)</f>
        <v>0</v>
      </c>
      <c r="BL831" s="19" t="s">
        <v>349</v>
      </c>
      <c r="BM831" s="227" t="s">
        <v>1292</v>
      </c>
    </row>
    <row r="832" spans="1:51" s="14" customFormat="1" ht="12">
      <c r="A832" s="14"/>
      <c r="B832" s="240"/>
      <c r="C832" s="241"/>
      <c r="D832" s="231" t="s">
        <v>260</v>
      </c>
      <c r="E832" s="242" t="s">
        <v>19</v>
      </c>
      <c r="F832" s="243" t="s">
        <v>1293</v>
      </c>
      <c r="G832" s="241"/>
      <c r="H832" s="244">
        <v>1751.24</v>
      </c>
      <c r="I832" s="245"/>
      <c r="J832" s="241"/>
      <c r="K832" s="241"/>
      <c r="L832" s="246"/>
      <c r="M832" s="247"/>
      <c r="N832" s="248"/>
      <c r="O832" s="248"/>
      <c r="P832" s="248"/>
      <c r="Q832" s="248"/>
      <c r="R832" s="248"/>
      <c r="S832" s="248"/>
      <c r="T832" s="249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50" t="s">
        <v>260</v>
      </c>
      <c r="AU832" s="250" t="s">
        <v>78</v>
      </c>
      <c r="AV832" s="14" t="s">
        <v>78</v>
      </c>
      <c r="AW832" s="14" t="s">
        <v>31</v>
      </c>
      <c r="AX832" s="14" t="s">
        <v>76</v>
      </c>
      <c r="AY832" s="250" t="s">
        <v>252</v>
      </c>
    </row>
    <row r="833" spans="1:65" s="2" customFormat="1" ht="49.05" customHeight="1">
      <c r="A833" s="40"/>
      <c r="B833" s="41"/>
      <c r="C833" s="216" t="s">
        <v>1294</v>
      </c>
      <c r="D833" s="216" t="s">
        <v>254</v>
      </c>
      <c r="E833" s="217" t="s">
        <v>1295</v>
      </c>
      <c r="F833" s="218" t="s">
        <v>1296</v>
      </c>
      <c r="G833" s="219" t="s">
        <v>300</v>
      </c>
      <c r="H833" s="220">
        <v>300</v>
      </c>
      <c r="I833" s="221"/>
      <c r="J833" s="222">
        <f>ROUND(I833*H833,2)</f>
        <v>0</v>
      </c>
      <c r="K833" s="218" t="s">
        <v>19</v>
      </c>
      <c r="L833" s="46"/>
      <c r="M833" s="223" t="s">
        <v>19</v>
      </c>
      <c r="N833" s="224" t="s">
        <v>40</v>
      </c>
      <c r="O833" s="86"/>
      <c r="P833" s="225">
        <f>O833*H833</f>
        <v>0</v>
      </c>
      <c r="Q833" s="225">
        <v>0</v>
      </c>
      <c r="R833" s="225">
        <f>Q833*H833</f>
        <v>0</v>
      </c>
      <c r="S833" s="225">
        <v>0</v>
      </c>
      <c r="T833" s="226">
        <f>S833*H833</f>
        <v>0</v>
      </c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R833" s="227" t="s">
        <v>349</v>
      </c>
      <c r="AT833" s="227" t="s">
        <v>254</v>
      </c>
      <c r="AU833" s="227" t="s">
        <v>78</v>
      </c>
      <c r="AY833" s="19" t="s">
        <v>252</v>
      </c>
      <c r="BE833" s="228">
        <f>IF(N833="základní",J833,0)</f>
        <v>0</v>
      </c>
      <c r="BF833" s="228">
        <f>IF(N833="snížená",J833,0)</f>
        <v>0</v>
      </c>
      <c r="BG833" s="228">
        <f>IF(N833="zákl. přenesená",J833,0)</f>
        <v>0</v>
      </c>
      <c r="BH833" s="228">
        <f>IF(N833="sníž. přenesená",J833,0)</f>
        <v>0</v>
      </c>
      <c r="BI833" s="228">
        <f>IF(N833="nulová",J833,0)</f>
        <v>0</v>
      </c>
      <c r="BJ833" s="19" t="s">
        <v>76</v>
      </c>
      <c r="BK833" s="228">
        <f>ROUND(I833*H833,2)</f>
        <v>0</v>
      </c>
      <c r="BL833" s="19" t="s">
        <v>349</v>
      </c>
      <c r="BM833" s="227" t="s">
        <v>1297</v>
      </c>
    </row>
    <row r="834" spans="1:65" s="2" customFormat="1" ht="49.05" customHeight="1">
      <c r="A834" s="40"/>
      <c r="B834" s="41"/>
      <c r="C834" s="216" t="s">
        <v>1298</v>
      </c>
      <c r="D834" s="216" t="s">
        <v>254</v>
      </c>
      <c r="E834" s="217" t="s">
        <v>1299</v>
      </c>
      <c r="F834" s="218" t="s">
        <v>1300</v>
      </c>
      <c r="G834" s="219" t="s">
        <v>300</v>
      </c>
      <c r="H834" s="220">
        <v>1651.1</v>
      </c>
      <c r="I834" s="221"/>
      <c r="J834" s="222">
        <f>ROUND(I834*H834,2)</f>
        <v>0</v>
      </c>
      <c r="K834" s="218" t="s">
        <v>19</v>
      </c>
      <c r="L834" s="46"/>
      <c r="M834" s="223" t="s">
        <v>19</v>
      </c>
      <c r="N834" s="224" t="s">
        <v>40</v>
      </c>
      <c r="O834" s="86"/>
      <c r="P834" s="225">
        <f>O834*H834</f>
        <v>0</v>
      </c>
      <c r="Q834" s="225">
        <v>0</v>
      </c>
      <c r="R834" s="225">
        <f>Q834*H834</f>
        <v>0</v>
      </c>
      <c r="S834" s="225">
        <v>0</v>
      </c>
      <c r="T834" s="226">
        <f>S834*H834</f>
        <v>0</v>
      </c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R834" s="227" t="s">
        <v>349</v>
      </c>
      <c r="AT834" s="227" t="s">
        <v>254</v>
      </c>
      <c r="AU834" s="227" t="s">
        <v>78</v>
      </c>
      <c r="AY834" s="19" t="s">
        <v>252</v>
      </c>
      <c r="BE834" s="228">
        <f>IF(N834="základní",J834,0)</f>
        <v>0</v>
      </c>
      <c r="BF834" s="228">
        <f>IF(N834="snížená",J834,0)</f>
        <v>0</v>
      </c>
      <c r="BG834" s="228">
        <f>IF(N834="zákl. přenesená",J834,0)</f>
        <v>0</v>
      </c>
      <c r="BH834" s="228">
        <f>IF(N834="sníž. přenesená",J834,0)</f>
        <v>0</v>
      </c>
      <c r="BI834" s="228">
        <f>IF(N834="nulová",J834,0)</f>
        <v>0</v>
      </c>
      <c r="BJ834" s="19" t="s">
        <v>76</v>
      </c>
      <c r="BK834" s="228">
        <f>ROUND(I834*H834,2)</f>
        <v>0</v>
      </c>
      <c r="BL834" s="19" t="s">
        <v>349</v>
      </c>
      <c r="BM834" s="227" t="s">
        <v>1301</v>
      </c>
    </row>
    <row r="835" spans="1:51" s="14" customFormat="1" ht="12">
      <c r="A835" s="14"/>
      <c r="B835" s="240"/>
      <c r="C835" s="241"/>
      <c r="D835" s="231" t="s">
        <v>260</v>
      </c>
      <c r="E835" s="242" t="s">
        <v>19</v>
      </c>
      <c r="F835" s="243" t="s">
        <v>1302</v>
      </c>
      <c r="G835" s="241"/>
      <c r="H835" s="244">
        <v>1651.1</v>
      </c>
      <c r="I835" s="245"/>
      <c r="J835" s="241"/>
      <c r="K835" s="241"/>
      <c r="L835" s="246"/>
      <c r="M835" s="247"/>
      <c r="N835" s="248"/>
      <c r="O835" s="248"/>
      <c r="P835" s="248"/>
      <c r="Q835" s="248"/>
      <c r="R835" s="248"/>
      <c r="S835" s="248"/>
      <c r="T835" s="249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50" t="s">
        <v>260</v>
      </c>
      <c r="AU835" s="250" t="s">
        <v>78</v>
      </c>
      <c r="AV835" s="14" t="s">
        <v>78</v>
      </c>
      <c r="AW835" s="14" t="s">
        <v>31</v>
      </c>
      <c r="AX835" s="14" t="s">
        <v>76</v>
      </c>
      <c r="AY835" s="250" t="s">
        <v>252</v>
      </c>
    </row>
    <row r="836" spans="1:65" s="2" customFormat="1" ht="37.8" customHeight="1">
      <c r="A836" s="40"/>
      <c r="B836" s="41"/>
      <c r="C836" s="216" t="s">
        <v>1303</v>
      </c>
      <c r="D836" s="216" t="s">
        <v>254</v>
      </c>
      <c r="E836" s="217" t="s">
        <v>1304</v>
      </c>
      <c r="F836" s="218" t="s">
        <v>1305</v>
      </c>
      <c r="G836" s="219" t="s">
        <v>300</v>
      </c>
      <c r="H836" s="220">
        <v>66.794</v>
      </c>
      <c r="I836" s="221"/>
      <c r="J836" s="222">
        <f>ROUND(I836*H836,2)</f>
        <v>0</v>
      </c>
      <c r="K836" s="218" t="s">
        <v>19</v>
      </c>
      <c r="L836" s="46"/>
      <c r="M836" s="223" t="s">
        <v>19</v>
      </c>
      <c r="N836" s="224" t="s">
        <v>40</v>
      </c>
      <c r="O836" s="86"/>
      <c r="P836" s="225">
        <f>O836*H836</f>
        <v>0</v>
      </c>
      <c r="Q836" s="225">
        <v>0</v>
      </c>
      <c r="R836" s="225">
        <f>Q836*H836</f>
        <v>0</v>
      </c>
      <c r="S836" s="225">
        <v>0</v>
      </c>
      <c r="T836" s="226">
        <f>S836*H836</f>
        <v>0</v>
      </c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R836" s="227" t="s">
        <v>349</v>
      </c>
      <c r="AT836" s="227" t="s">
        <v>254</v>
      </c>
      <c r="AU836" s="227" t="s">
        <v>78</v>
      </c>
      <c r="AY836" s="19" t="s">
        <v>252</v>
      </c>
      <c r="BE836" s="228">
        <f>IF(N836="základní",J836,0)</f>
        <v>0</v>
      </c>
      <c r="BF836" s="228">
        <f>IF(N836="snížená",J836,0)</f>
        <v>0</v>
      </c>
      <c r="BG836" s="228">
        <f>IF(N836="zákl. přenesená",J836,0)</f>
        <v>0</v>
      </c>
      <c r="BH836" s="228">
        <f>IF(N836="sníž. přenesená",J836,0)</f>
        <v>0</v>
      </c>
      <c r="BI836" s="228">
        <f>IF(N836="nulová",J836,0)</f>
        <v>0</v>
      </c>
      <c r="BJ836" s="19" t="s">
        <v>76</v>
      </c>
      <c r="BK836" s="228">
        <f>ROUND(I836*H836,2)</f>
        <v>0</v>
      </c>
      <c r="BL836" s="19" t="s">
        <v>349</v>
      </c>
      <c r="BM836" s="227" t="s">
        <v>1306</v>
      </c>
    </row>
    <row r="837" spans="1:65" s="2" customFormat="1" ht="14.4" customHeight="1">
      <c r="A837" s="40"/>
      <c r="B837" s="41"/>
      <c r="C837" s="216" t="s">
        <v>1307</v>
      </c>
      <c r="D837" s="216" t="s">
        <v>254</v>
      </c>
      <c r="E837" s="217" t="s">
        <v>1308</v>
      </c>
      <c r="F837" s="218" t="s">
        <v>1309</v>
      </c>
      <c r="G837" s="219" t="s">
        <v>346</v>
      </c>
      <c r="H837" s="220">
        <v>859.25</v>
      </c>
      <c r="I837" s="221"/>
      <c r="J837" s="222">
        <f>ROUND(I837*H837,2)</f>
        <v>0</v>
      </c>
      <c r="K837" s="218" t="s">
        <v>19</v>
      </c>
      <c r="L837" s="46"/>
      <c r="M837" s="223" t="s">
        <v>19</v>
      </c>
      <c r="N837" s="224" t="s">
        <v>40</v>
      </c>
      <c r="O837" s="86"/>
      <c r="P837" s="225">
        <f>O837*H837</f>
        <v>0</v>
      </c>
      <c r="Q837" s="225">
        <v>0</v>
      </c>
      <c r="R837" s="225">
        <f>Q837*H837</f>
        <v>0</v>
      </c>
      <c r="S837" s="225">
        <v>0</v>
      </c>
      <c r="T837" s="226">
        <f>S837*H837</f>
        <v>0</v>
      </c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R837" s="227" t="s">
        <v>349</v>
      </c>
      <c r="AT837" s="227" t="s">
        <v>254</v>
      </c>
      <c r="AU837" s="227" t="s">
        <v>78</v>
      </c>
      <c r="AY837" s="19" t="s">
        <v>252</v>
      </c>
      <c r="BE837" s="228">
        <f>IF(N837="základní",J837,0)</f>
        <v>0</v>
      </c>
      <c r="BF837" s="228">
        <f>IF(N837="snížená",J837,0)</f>
        <v>0</v>
      </c>
      <c r="BG837" s="228">
        <f>IF(N837="zákl. přenesená",J837,0)</f>
        <v>0</v>
      </c>
      <c r="BH837" s="228">
        <f>IF(N837="sníž. přenesená",J837,0)</f>
        <v>0</v>
      </c>
      <c r="BI837" s="228">
        <f>IF(N837="nulová",J837,0)</f>
        <v>0</v>
      </c>
      <c r="BJ837" s="19" t="s">
        <v>76</v>
      </c>
      <c r="BK837" s="228">
        <f>ROUND(I837*H837,2)</f>
        <v>0</v>
      </c>
      <c r="BL837" s="19" t="s">
        <v>349</v>
      </c>
      <c r="BM837" s="227" t="s">
        <v>1310</v>
      </c>
    </row>
    <row r="838" spans="1:51" s="14" customFormat="1" ht="12">
      <c r="A838" s="14"/>
      <c r="B838" s="240"/>
      <c r="C838" s="241"/>
      <c r="D838" s="231" t="s">
        <v>260</v>
      </c>
      <c r="E838" s="242" t="s">
        <v>19</v>
      </c>
      <c r="F838" s="243" t="s">
        <v>1311</v>
      </c>
      <c r="G838" s="241"/>
      <c r="H838" s="244">
        <v>436.14</v>
      </c>
      <c r="I838" s="245"/>
      <c r="J838" s="241"/>
      <c r="K838" s="241"/>
      <c r="L838" s="246"/>
      <c r="M838" s="247"/>
      <c r="N838" s="248"/>
      <c r="O838" s="248"/>
      <c r="P838" s="248"/>
      <c r="Q838" s="248"/>
      <c r="R838" s="248"/>
      <c r="S838" s="248"/>
      <c r="T838" s="249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50" t="s">
        <v>260</v>
      </c>
      <c r="AU838" s="250" t="s">
        <v>78</v>
      </c>
      <c r="AV838" s="14" t="s">
        <v>78</v>
      </c>
      <c r="AW838" s="14" t="s">
        <v>31</v>
      </c>
      <c r="AX838" s="14" t="s">
        <v>69</v>
      </c>
      <c r="AY838" s="250" t="s">
        <v>252</v>
      </c>
    </row>
    <row r="839" spans="1:51" s="14" customFormat="1" ht="12">
      <c r="A839" s="14"/>
      <c r="B839" s="240"/>
      <c r="C839" s="241"/>
      <c r="D839" s="231" t="s">
        <v>260</v>
      </c>
      <c r="E839" s="242" t="s">
        <v>19</v>
      </c>
      <c r="F839" s="243" t="s">
        <v>1312</v>
      </c>
      <c r="G839" s="241"/>
      <c r="H839" s="244">
        <v>423.11</v>
      </c>
      <c r="I839" s="245"/>
      <c r="J839" s="241"/>
      <c r="K839" s="241"/>
      <c r="L839" s="246"/>
      <c r="M839" s="247"/>
      <c r="N839" s="248"/>
      <c r="O839" s="248"/>
      <c r="P839" s="248"/>
      <c r="Q839" s="248"/>
      <c r="R839" s="248"/>
      <c r="S839" s="248"/>
      <c r="T839" s="249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50" t="s">
        <v>260</v>
      </c>
      <c r="AU839" s="250" t="s">
        <v>78</v>
      </c>
      <c r="AV839" s="14" t="s">
        <v>78</v>
      </c>
      <c r="AW839" s="14" t="s">
        <v>31</v>
      </c>
      <c r="AX839" s="14" t="s">
        <v>69</v>
      </c>
      <c r="AY839" s="250" t="s">
        <v>252</v>
      </c>
    </row>
    <row r="840" spans="1:51" s="15" customFormat="1" ht="12">
      <c r="A840" s="15"/>
      <c r="B840" s="251"/>
      <c r="C840" s="252"/>
      <c r="D840" s="231" t="s">
        <v>260</v>
      </c>
      <c r="E840" s="253" t="s">
        <v>19</v>
      </c>
      <c r="F840" s="254" t="s">
        <v>265</v>
      </c>
      <c r="G840" s="252"/>
      <c r="H840" s="255">
        <v>859.25</v>
      </c>
      <c r="I840" s="256"/>
      <c r="J840" s="252"/>
      <c r="K840" s="252"/>
      <c r="L840" s="257"/>
      <c r="M840" s="258"/>
      <c r="N840" s="259"/>
      <c r="O840" s="259"/>
      <c r="P840" s="259"/>
      <c r="Q840" s="259"/>
      <c r="R840" s="259"/>
      <c r="S840" s="259"/>
      <c r="T840" s="260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T840" s="261" t="s">
        <v>260</v>
      </c>
      <c r="AU840" s="261" t="s">
        <v>78</v>
      </c>
      <c r="AV840" s="15" t="s">
        <v>90</v>
      </c>
      <c r="AW840" s="15" t="s">
        <v>31</v>
      </c>
      <c r="AX840" s="15" t="s">
        <v>76</v>
      </c>
      <c r="AY840" s="261" t="s">
        <v>252</v>
      </c>
    </row>
    <row r="841" spans="1:63" s="12" customFormat="1" ht="22.8" customHeight="1">
      <c r="A841" s="12"/>
      <c r="B841" s="200"/>
      <c r="C841" s="201"/>
      <c r="D841" s="202" t="s">
        <v>68</v>
      </c>
      <c r="E841" s="214" t="s">
        <v>1313</v>
      </c>
      <c r="F841" s="214" t="s">
        <v>1314</v>
      </c>
      <c r="G841" s="201"/>
      <c r="H841" s="201"/>
      <c r="I841" s="204"/>
      <c r="J841" s="215">
        <f>BK841</f>
        <v>0</v>
      </c>
      <c r="K841" s="201"/>
      <c r="L841" s="206"/>
      <c r="M841" s="207"/>
      <c r="N841" s="208"/>
      <c r="O841" s="208"/>
      <c r="P841" s="209">
        <f>SUM(P842:P950)</f>
        <v>0</v>
      </c>
      <c r="Q841" s="208"/>
      <c r="R841" s="209">
        <f>SUM(R842:R950)</f>
        <v>0.7494040000000001</v>
      </c>
      <c r="S841" s="208"/>
      <c r="T841" s="210">
        <f>SUM(T842:T950)</f>
        <v>0</v>
      </c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R841" s="211" t="s">
        <v>78</v>
      </c>
      <c r="AT841" s="212" t="s">
        <v>68</v>
      </c>
      <c r="AU841" s="212" t="s">
        <v>76</v>
      </c>
      <c r="AY841" s="211" t="s">
        <v>252</v>
      </c>
      <c r="BK841" s="213">
        <f>SUM(BK842:BK950)</f>
        <v>0</v>
      </c>
    </row>
    <row r="842" spans="1:65" s="2" customFormat="1" ht="14.4" customHeight="1">
      <c r="A842" s="40"/>
      <c r="B842" s="41"/>
      <c r="C842" s="216" t="s">
        <v>1315</v>
      </c>
      <c r="D842" s="216" t="s">
        <v>254</v>
      </c>
      <c r="E842" s="217" t="s">
        <v>1316</v>
      </c>
      <c r="F842" s="218" t="s">
        <v>1317</v>
      </c>
      <c r="G842" s="219" t="s">
        <v>300</v>
      </c>
      <c r="H842" s="220">
        <v>5.906</v>
      </c>
      <c r="I842" s="221"/>
      <c r="J842" s="222">
        <f>ROUND(I842*H842,2)</f>
        <v>0</v>
      </c>
      <c r="K842" s="218" t="s">
        <v>19</v>
      </c>
      <c r="L842" s="46"/>
      <c r="M842" s="223" t="s">
        <v>19</v>
      </c>
      <c r="N842" s="224" t="s">
        <v>40</v>
      </c>
      <c r="O842" s="86"/>
      <c r="P842" s="225">
        <f>O842*H842</f>
        <v>0</v>
      </c>
      <c r="Q842" s="225">
        <v>0</v>
      </c>
      <c r="R842" s="225">
        <f>Q842*H842</f>
        <v>0</v>
      </c>
      <c r="S842" s="225">
        <v>0</v>
      </c>
      <c r="T842" s="226">
        <f>S842*H842</f>
        <v>0</v>
      </c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R842" s="227" t="s">
        <v>349</v>
      </c>
      <c r="AT842" s="227" t="s">
        <v>254</v>
      </c>
      <c r="AU842" s="227" t="s">
        <v>78</v>
      </c>
      <c r="AY842" s="19" t="s">
        <v>252</v>
      </c>
      <c r="BE842" s="228">
        <f>IF(N842="základní",J842,0)</f>
        <v>0</v>
      </c>
      <c r="BF842" s="228">
        <f>IF(N842="snížená",J842,0)</f>
        <v>0</v>
      </c>
      <c r="BG842" s="228">
        <f>IF(N842="zákl. přenesená",J842,0)</f>
        <v>0</v>
      </c>
      <c r="BH842" s="228">
        <f>IF(N842="sníž. přenesená",J842,0)</f>
        <v>0</v>
      </c>
      <c r="BI842" s="228">
        <f>IF(N842="nulová",J842,0)</f>
        <v>0</v>
      </c>
      <c r="BJ842" s="19" t="s">
        <v>76</v>
      </c>
      <c r="BK842" s="228">
        <f>ROUND(I842*H842,2)</f>
        <v>0</v>
      </c>
      <c r="BL842" s="19" t="s">
        <v>349</v>
      </c>
      <c r="BM842" s="227" t="s">
        <v>1318</v>
      </c>
    </row>
    <row r="843" spans="1:51" s="14" customFormat="1" ht="12">
      <c r="A843" s="14"/>
      <c r="B843" s="240"/>
      <c r="C843" s="241"/>
      <c r="D843" s="231" t="s">
        <v>260</v>
      </c>
      <c r="E843" s="242" t="s">
        <v>19</v>
      </c>
      <c r="F843" s="243" t="s">
        <v>1319</v>
      </c>
      <c r="G843" s="241"/>
      <c r="H843" s="244">
        <v>5.906</v>
      </c>
      <c r="I843" s="245"/>
      <c r="J843" s="241"/>
      <c r="K843" s="241"/>
      <c r="L843" s="246"/>
      <c r="M843" s="247"/>
      <c r="N843" s="248"/>
      <c r="O843" s="248"/>
      <c r="P843" s="248"/>
      <c r="Q843" s="248"/>
      <c r="R843" s="248"/>
      <c r="S843" s="248"/>
      <c r="T843" s="249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50" t="s">
        <v>260</v>
      </c>
      <c r="AU843" s="250" t="s">
        <v>78</v>
      </c>
      <c r="AV843" s="14" t="s">
        <v>78</v>
      </c>
      <c r="AW843" s="14" t="s">
        <v>31</v>
      </c>
      <c r="AX843" s="14" t="s">
        <v>76</v>
      </c>
      <c r="AY843" s="250" t="s">
        <v>252</v>
      </c>
    </row>
    <row r="844" spans="1:65" s="2" customFormat="1" ht="37.8" customHeight="1">
      <c r="A844" s="40"/>
      <c r="B844" s="41"/>
      <c r="C844" s="216" t="s">
        <v>1320</v>
      </c>
      <c r="D844" s="216" t="s">
        <v>254</v>
      </c>
      <c r="E844" s="217" t="s">
        <v>1321</v>
      </c>
      <c r="F844" s="218" t="s">
        <v>1322</v>
      </c>
      <c r="G844" s="219" t="s">
        <v>300</v>
      </c>
      <c r="H844" s="220">
        <v>7494.04</v>
      </c>
      <c r="I844" s="221"/>
      <c r="J844" s="222">
        <f>ROUND(I844*H844,2)</f>
        <v>0</v>
      </c>
      <c r="K844" s="218" t="s">
        <v>258</v>
      </c>
      <c r="L844" s="46"/>
      <c r="M844" s="223" t="s">
        <v>19</v>
      </c>
      <c r="N844" s="224" t="s">
        <v>40</v>
      </c>
      <c r="O844" s="86"/>
      <c r="P844" s="225">
        <f>O844*H844</f>
        <v>0</v>
      </c>
      <c r="Q844" s="225">
        <v>0.0001</v>
      </c>
      <c r="R844" s="225">
        <f>Q844*H844</f>
        <v>0.7494040000000001</v>
      </c>
      <c r="S844" s="225">
        <v>0</v>
      </c>
      <c r="T844" s="226">
        <f>S844*H844</f>
        <v>0</v>
      </c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R844" s="227" t="s">
        <v>349</v>
      </c>
      <c r="AT844" s="227" t="s">
        <v>254</v>
      </c>
      <c r="AU844" s="227" t="s">
        <v>78</v>
      </c>
      <c r="AY844" s="19" t="s">
        <v>252</v>
      </c>
      <c r="BE844" s="228">
        <f>IF(N844="základní",J844,0)</f>
        <v>0</v>
      </c>
      <c r="BF844" s="228">
        <f>IF(N844="snížená",J844,0)</f>
        <v>0</v>
      </c>
      <c r="BG844" s="228">
        <f>IF(N844="zákl. přenesená",J844,0)</f>
        <v>0</v>
      </c>
      <c r="BH844" s="228">
        <f>IF(N844="sníž. přenesená",J844,0)</f>
        <v>0</v>
      </c>
      <c r="BI844" s="228">
        <f>IF(N844="nulová",J844,0)</f>
        <v>0</v>
      </c>
      <c r="BJ844" s="19" t="s">
        <v>76</v>
      </c>
      <c r="BK844" s="228">
        <f>ROUND(I844*H844,2)</f>
        <v>0</v>
      </c>
      <c r="BL844" s="19" t="s">
        <v>349</v>
      </c>
      <c r="BM844" s="227" t="s">
        <v>1323</v>
      </c>
    </row>
    <row r="845" spans="1:51" s="13" customFormat="1" ht="12">
      <c r="A845" s="13"/>
      <c r="B845" s="229"/>
      <c r="C845" s="230"/>
      <c r="D845" s="231" t="s">
        <v>260</v>
      </c>
      <c r="E845" s="232" t="s">
        <v>19</v>
      </c>
      <c r="F845" s="233" t="s">
        <v>1324</v>
      </c>
      <c r="G845" s="230"/>
      <c r="H845" s="232" t="s">
        <v>19</v>
      </c>
      <c r="I845" s="234"/>
      <c r="J845" s="230"/>
      <c r="K845" s="230"/>
      <c r="L845" s="235"/>
      <c r="M845" s="236"/>
      <c r="N845" s="237"/>
      <c r="O845" s="237"/>
      <c r="P845" s="237"/>
      <c r="Q845" s="237"/>
      <c r="R845" s="237"/>
      <c r="S845" s="237"/>
      <c r="T845" s="238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39" t="s">
        <v>260</v>
      </c>
      <c r="AU845" s="239" t="s">
        <v>78</v>
      </c>
      <c r="AV845" s="13" t="s">
        <v>76</v>
      </c>
      <c r="AW845" s="13" t="s">
        <v>31</v>
      </c>
      <c r="AX845" s="13" t="s">
        <v>69</v>
      </c>
      <c r="AY845" s="239" t="s">
        <v>252</v>
      </c>
    </row>
    <row r="846" spans="1:51" s="13" customFormat="1" ht="12">
      <c r="A846" s="13"/>
      <c r="B846" s="229"/>
      <c r="C846" s="230"/>
      <c r="D846" s="231" t="s">
        <v>260</v>
      </c>
      <c r="E846" s="232" t="s">
        <v>19</v>
      </c>
      <c r="F846" s="233" t="s">
        <v>496</v>
      </c>
      <c r="G846" s="230"/>
      <c r="H846" s="232" t="s">
        <v>19</v>
      </c>
      <c r="I846" s="234"/>
      <c r="J846" s="230"/>
      <c r="K846" s="230"/>
      <c r="L846" s="235"/>
      <c r="M846" s="236"/>
      <c r="N846" s="237"/>
      <c r="O846" s="237"/>
      <c r="P846" s="237"/>
      <c r="Q846" s="237"/>
      <c r="R846" s="237"/>
      <c r="S846" s="237"/>
      <c r="T846" s="238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39" t="s">
        <v>260</v>
      </c>
      <c r="AU846" s="239" t="s">
        <v>78</v>
      </c>
      <c r="AV846" s="13" t="s">
        <v>76</v>
      </c>
      <c r="AW846" s="13" t="s">
        <v>31</v>
      </c>
      <c r="AX846" s="13" t="s">
        <v>69</v>
      </c>
      <c r="AY846" s="239" t="s">
        <v>252</v>
      </c>
    </row>
    <row r="847" spans="1:51" s="14" customFormat="1" ht="12">
      <c r="A847" s="14"/>
      <c r="B847" s="240"/>
      <c r="C847" s="241"/>
      <c r="D847" s="231" t="s">
        <v>260</v>
      </c>
      <c r="E847" s="242" t="s">
        <v>19</v>
      </c>
      <c r="F847" s="243" t="s">
        <v>578</v>
      </c>
      <c r="G847" s="241"/>
      <c r="H847" s="244">
        <v>115.645</v>
      </c>
      <c r="I847" s="245"/>
      <c r="J847" s="241"/>
      <c r="K847" s="241"/>
      <c r="L847" s="246"/>
      <c r="M847" s="247"/>
      <c r="N847" s="248"/>
      <c r="O847" s="248"/>
      <c r="P847" s="248"/>
      <c r="Q847" s="248"/>
      <c r="R847" s="248"/>
      <c r="S847" s="248"/>
      <c r="T847" s="249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50" t="s">
        <v>260</v>
      </c>
      <c r="AU847" s="250" t="s">
        <v>78</v>
      </c>
      <c r="AV847" s="14" t="s">
        <v>78</v>
      </c>
      <c r="AW847" s="14" t="s">
        <v>31</v>
      </c>
      <c r="AX847" s="14" t="s">
        <v>69</v>
      </c>
      <c r="AY847" s="250" t="s">
        <v>252</v>
      </c>
    </row>
    <row r="848" spans="1:51" s="16" customFormat="1" ht="12">
      <c r="A848" s="16"/>
      <c r="B848" s="272"/>
      <c r="C848" s="273"/>
      <c r="D848" s="231" t="s">
        <v>260</v>
      </c>
      <c r="E848" s="274" t="s">
        <v>19</v>
      </c>
      <c r="F848" s="275" t="s">
        <v>533</v>
      </c>
      <c r="G848" s="273"/>
      <c r="H848" s="276">
        <v>115.645</v>
      </c>
      <c r="I848" s="277"/>
      <c r="J848" s="273"/>
      <c r="K848" s="273"/>
      <c r="L848" s="278"/>
      <c r="M848" s="279"/>
      <c r="N848" s="280"/>
      <c r="O848" s="280"/>
      <c r="P848" s="280"/>
      <c r="Q848" s="280"/>
      <c r="R848" s="280"/>
      <c r="S848" s="280"/>
      <c r="T848" s="281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T848" s="282" t="s">
        <v>260</v>
      </c>
      <c r="AU848" s="282" t="s">
        <v>78</v>
      </c>
      <c r="AV848" s="16" t="s">
        <v>85</v>
      </c>
      <c r="AW848" s="16" t="s">
        <v>31</v>
      </c>
      <c r="AX848" s="16" t="s">
        <v>69</v>
      </c>
      <c r="AY848" s="282" t="s">
        <v>252</v>
      </c>
    </row>
    <row r="849" spans="1:51" s="13" customFormat="1" ht="12">
      <c r="A849" s="13"/>
      <c r="B849" s="229"/>
      <c r="C849" s="230"/>
      <c r="D849" s="231" t="s">
        <v>260</v>
      </c>
      <c r="E849" s="232" t="s">
        <v>19</v>
      </c>
      <c r="F849" s="233" t="s">
        <v>503</v>
      </c>
      <c r="G849" s="230"/>
      <c r="H849" s="232" t="s">
        <v>19</v>
      </c>
      <c r="I849" s="234"/>
      <c r="J849" s="230"/>
      <c r="K849" s="230"/>
      <c r="L849" s="235"/>
      <c r="M849" s="236"/>
      <c r="N849" s="237"/>
      <c r="O849" s="237"/>
      <c r="P849" s="237"/>
      <c r="Q849" s="237"/>
      <c r="R849" s="237"/>
      <c r="S849" s="237"/>
      <c r="T849" s="238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39" t="s">
        <v>260</v>
      </c>
      <c r="AU849" s="239" t="s">
        <v>78</v>
      </c>
      <c r="AV849" s="13" t="s">
        <v>76</v>
      </c>
      <c r="AW849" s="13" t="s">
        <v>31</v>
      </c>
      <c r="AX849" s="13" t="s">
        <v>69</v>
      </c>
      <c r="AY849" s="239" t="s">
        <v>252</v>
      </c>
    </row>
    <row r="850" spans="1:51" s="14" customFormat="1" ht="12">
      <c r="A850" s="14"/>
      <c r="B850" s="240"/>
      <c r="C850" s="241"/>
      <c r="D850" s="231" t="s">
        <v>260</v>
      </c>
      <c r="E850" s="242" t="s">
        <v>19</v>
      </c>
      <c r="F850" s="243" t="s">
        <v>1325</v>
      </c>
      <c r="G850" s="241"/>
      <c r="H850" s="244">
        <v>21.096</v>
      </c>
      <c r="I850" s="245"/>
      <c r="J850" s="241"/>
      <c r="K850" s="241"/>
      <c r="L850" s="246"/>
      <c r="M850" s="247"/>
      <c r="N850" s="248"/>
      <c r="O850" s="248"/>
      <c r="P850" s="248"/>
      <c r="Q850" s="248"/>
      <c r="R850" s="248"/>
      <c r="S850" s="248"/>
      <c r="T850" s="249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50" t="s">
        <v>260</v>
      </c>
      <c r="AU850" s="250" t="s">
        <v>78</v>
      </c>
      <c r="AV850" s="14" t="s">
        <v>78</v>
      </c>
      <c r="AW850" s="14" t="s">
        <v>31</v>
      </c>
      <c r="AX850" s="14" t="s">
        <v>69</v>
      </c>
      <c r="AY850" s="250" t="s">
        <v>252</v>
      </c>
    </row>
    <row r="851" spans="1:51" s="14" customFormat="1" ht="12">
      <c r="A851" s="14"/>
      <c r="B851" s="240"/>
      <c r="C851" s="241"/>
      <c r="D851" s="231" t="s">
        <v>260</v>
      </c>
      <c r="E851" s="242" t="s">
        <v>19</v>
      </c>
      <c r="F851" s="243" t="s">
        <v>1326</v>
      </c>
      <c r="G851" s="241"/>
      <c r="H851" s="244">
        <v>12.788</v>
      </c>
      <c r="I851" s="245"/>
      <c r="J851" s="241"/>
      <c r="K851" s="241"/>
      <c r="L851" s="246"/>
      <c r="M851" s="247"/>
      <c r="N851" s="248"/>
      <c r="O851" s="248"/>
      <c r="P851" s="248"/>
      <c r="Q851" s="248"/>
      <c r="R851" s="248"/>
      <c r="S851" s="248"/>
      <c r="T851" s="249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50" t="s">
        <v>260</v>
      </c>
      <c r="AU851" s="250" t="s">
        <v>78</v>
      </c>
      <c r="AV851" s="14" t="s">
        <v>78</v>
      </c>
      <c r="AW851" s="14" t="s">
        <v>31</v>
      </c>
      <c r="AX851" s="14" t="s">
        <v>69</v>
      </c>
      <c r="AY851" s="250" t="s">
        <v>252</v>
      </c>
    </row>
    <row r="852" spans="1:51" s="14" customFormat="1" ht="12">
      <c r="A852" s="14"/>
      <c r="B852" s="240"/>
      <c r="C852" s="241"/>
      <c r="D852" s="231" t="s">
        <v>260</v>
      </c>
      <c r="E852" s="242" t="s">
        <v>19</v>
      </c>
      <c r="F852" s="243" t="s">
        <v>1327</v>
      </c>
      <c r="G852" s="241"/>
      <c r="H852" s="244">
        <v>39.073</v>
      </c>
      <c r="I852" s="245"/>
      <c r="J852" s="241"/>
      <c r="K852" s="241"/>
      <c r="L852" s="246"/>
      <c r="M852" s="247"/>
      <c r="N852" s="248"/>
      <c r="O852" s="248"/>
      <c r="P852" s="248"/>
      <c r="Q852" s="248"/>
      <c r="R852" s="248"/>
      <c r="S852" s="248"/>
      <c r="T852" s="249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50" t="s">
        <v>260</v>
      </c>
      <c r="AU852" s="250" t="s">
        <v>78</v>
      </c>
      <c r="AV852" s="14" t="s">
        <v>78</v>
      </c>
      <c r="AW852" s="14" t="s">
        <v>31</v>
      </c>
      <c r="AX852" s="14" t="s">
        <v>69</v>
      </c>
      <c r="AY852" s="250" t="s">
        <v>252</v>
      </c>
    </row>
    <row r="853" spans="1:51" s="14" customFormat="1" ht="12">
      <c r="A853" s="14"/>
      <c r="B853" s="240"/>
      <c r="C853" s="241"/>
      <c r="D853" s="231" t="s">
        <v>260</v>
      </c>
      <c r="E853" s="242" t="s">
        <v>19</v>
      </c>
      <c r="F853" s="243" t="s">
        <v>1328</v>
      </c>
      <c r="G853" s="241"/>
      <c r="H853" s="244">
        <v>12.615</v>
      </c>
      <c r="I853" s="245"/>
      <c r="J853" s="241"/>
      <c r="K853" s="241"/>
      <c r="L853" s="246"/>
      <c r="M853" s="247"/>
      <c r="N853" s="248"/>
      <c r="O853" s="248"/>
      <c r="P853" s="248"/>
      <c r="Q853" s="248"/>
      <c r="R853" s="248"/>
      <c r="S853" s="248"/>
      <c r="T853" s="249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50" t="s">
        <v>260</v>
      </c>
      <c r="AU853" s="250" t="s">
        <v>78</v>
      </c>
      <c r="AV853" s="14" t="s">
        <v>78</v>
      </c>
      <c r="AW853" s="14" t="s">
        <v>31</v>
      </c>
      <c r="AX853" s="14" t="s">
        <v>69</v>
      </c>
      <c r="AY853" s="250" t="s">
        <v>252</v>
      </c>
    </row>
    <row r="854" spans="1:51" s="14" customFormat="1" ht="12">
      <c r="A854" s="14"/>
      <c r="B854" s="240"/>
      <c r="C854" s="241"/>
      <c r="D854" s="231" t="s">
        <v>260</v>
      </c>
      <c r="E854" s="242" t="s">
        <v>19</v>
      </c>
      <c r="F854" s="243" t="s">
        <v>1329</v>
      </c>
      <c r="G854" s="241"/>
      <c r="H854" s="244">
        <v>2.703</v>
      </c>
      <c r="I854" s="245"/>
      <c r="J854" s="241"/>
      <c r="K854" s="241"/>
      <c r="L854" s="246"/>
      <c r="M854" s="247"/>
      <c r="N854" s="248"/>
      <c r="O854" s="248"/>
      <c r="P854" s="248"/>
      <c r="Q854" s="248"/>
      <c r="R854" s="248"/>
      <c r="S854" s="248"/>
      <c r="T854" s="249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50" t="s">
        <v>260</v>
      </c>
      <c r="AU854" s="250" t="s">
        <v>78</v>
      </c>
      <c r="AV854" s="14" t="s">
        <v>78</v>
      </c>
      <c r="AW854" s="14" t="s">
        <v>31</v>
      </c>
      <c r="AX854" s="14" t="s">
        <v>69</v>
      </c>
      <c r="AY854" s="250" t="s">
        <v>252</v>
      </c>
    </row>
    <row r="855" spans="1:51" s="14" customFormat="1" ht="12">
      <c r="A855" s="14"/>
      <c r="B855" s="240"/>
      <c r="C855" s="241"/>
      <c r="D855" s="231" t="s">
        <v>260</v>
      </c>
      <c r="E855" s="242" t="s">
        <v>19</v>
      </c>
      <c r="F855" s="243" t="s">
        <v>1330</v>
      </c>
      <c r="G855" s="241"/>
      <c r="H855" s="244">
        <v>94.326</v>
      </c>
      <c r="I855" s="245"/>
      <c r="J855" s="241"/>
      <c r="K855" s="241"/>
      <c r="L855" s="246"/>
      <c r="M855" s="247"/>
      <c r="N855" s="248"/>
      <c r="O855" s="248"/>
      <c r="P855" s="248"/>
      <c r="Q855" s="248"/>
      <c r="R855" s="248"/>
      <c r="S855" s="248"/>
      <c r="T855" s="249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50" t="s">
        <v>260</v>
      </c>
      <c r="AU855" s="250" t="s">
        <v>78</v>
      </c>
      <c r="AV855" s="14" t="s">
        <v>78</v>
      </c>
      <c r="AW855" s="14" t="s">
        <v>31</v>
      </c>
      <c r="AX855" s="14" t="s">
        <v>69</v>
      </c>
      <c r="AY855" s="250" t="s">
        <v>252</v>
      </c>
    </row>
    <row r="856" spans="1:51" s="14" customFormat="1" ht="12">
      <c r="A856" s="14"/>
      <c r="B856" s="240"/>
      <c r="C856" s="241"/>
      <c r="D856" s="231" t="s">
        <v>260</v>
      </c>
      <c r="E856" s="242" t="s">
        <v>19</v>
      </c>
      <c r="F856" s="243" t="s">
        <v>1331</v>
      </c>
      <c r="G856" s="241"/>
      <c r="H856" s="244">
        <v>52.338</v>
      </c>
      <c r="I856" s="245"/>
      <c r="J856" s="241"/>
      <c r="K856" s="241"/>
      <c r="L856" s="246"/>
      <c r="M856" s="247"/>
      <c r="N856" s="248"/>
      <c r="O856" s="248"/>
      <c r="P856" s="248"/>
      <c r="Q856" s="248"/>
      <c r="R856" s="248"/>
      <c r="S856" s="248"/>
      <c r="T856" s="249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50" t="s">
        <v>260</v>
      </c>
      <c r="AU856" s="250" t="s">
        <v>78</v>
      </c>
      <c r="AV856" s="14" t="s">
        <v>78</v>
      </c>
      <c r="AW856" s="14" t="s">
        <v>31</v>
      </c>
      <c r="AX856" s="14" t="s">
        <v>69</v>
      </c>
      <c r="AY856" s="250" t="s">
        <v>252</v>
      </c>
    </row>
    <row r="857" spans="1:51" s="14" customFormat="1" ht="12">
      <c r="A857" s="14"/>
      <c r="B857" s="240"/>
      <c r="C857" s="241"/>
      <c r="D857" s="231" t="s">
        <v>260</v>
      </c>
      <c r="E857" s="242" t="s">
        <v>19</v>
      </c>
      <c r="F857" s="243" t="s">
        <v>1332</v>
      </c>
      <c r="G857" s="241"/>
      <c r="H857" s="244">
        <v>55.594</v>
      </c>
      <c r="I857" s="245"/>
      <c r="J857" s="241"/>
      <c r="K857" s="241"/>
      <c r="L857" s="246"/>
      <c r="M857" s="247"/>
      <c r="N857" s="248"/>
      <c r="O857" s="248"/>
      <c r="P857" s="248"/>
      <c r="Q857" s="248"/>
      <c r="R857" s="248"/>
      <c r="S857" s="248"/>
      <c r="T857" s="249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50" t="s">
        <v>260</v>
      </c>
      <c r="AU857" s="250" t="s">
        <v>78</v>
      </c>
      <c r="AV857" s="14" t="s">
        <v>78</v>
      </c>
      <c r="AW857" s="14" t="s">
        <v>31</v>
      </c>
      <c r="AX857" s="14" t="s">
        <v>69</v>
      </c>
      <c r="AY857" s="250" t="s">
        <v>252</v>
      </c>
    </row>
    <row r="858" spans="1:51" s="16" customFormat="1" ht="12">
      <c r="A858" s="16"/>
      <c r="B858" s="272"/>
      <c r="C858" s="273"/>
      <c r="D858" s="231" t="s">
        <v>260</v>
      </c>
      <c r="E858" s="274" t="s">
        <v>19</v>
      </c>
      <c r="F858" s="275" t="s">
        <v>533</v>
      </c>
      <c r="G858" s="273"/>
      <c r="H858" s="276">
        <v>290.533</v>
      </c>
      <c r="I858" s="277"/>
      <c r="J858" s="273"/>
      <c r="K858" s="273"/>
      <c r="L858" s="278"/>
      <c r="M858" s="279"/>
      <c r="N858" s="280"/>
      <c r="O858" s="280"/>
      <c r="P858" s="280"/>
      <c r="Q858" s="280"/>
      <c r="R858" s="280"/>
      <c r="S858" s="280"/>
      <c r="T858" s="281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T858" s="282" t="s">
        <v>260</v>
      </c>
      <c r="AU858" s="282" t="s">
        <v>78</v>
      </c>
      <c r="AV858" s="16" t="s">
        <v>85</v>
      </c>
      <c r="AW858" s="16" t="s">
        <v>31</v>
      </c>
      <c r="AX858" s="16" t="s">
        <v>69</v>
      </c>
      <c r="AY858" s="282" t="s">
        <v>252</v>
      </c>
    </row>
    <row r="859" spans="1:51" s="13" customFormat="1" ht="12">
      <c r="A859" s="13"/>
      <c r="B859" s="229"/>
      <c r="C859" s="230"/>
      <c r="D859" s="231" t="s">
        <v>260</v>
      </c>
      <c r="E859" s="232" t="s">
        <v>19</v>
      </c>
      <c r="F859" s="233" t="s">
        <v>587</v>
      </c>
      <c r="G859" s="230"/>
      <c r="H859" s="232" t="s">
        <v>19</v>
      </c>
      <c r="I859" s="234"/>
      <c r="J859" s="230"/>
      <c r="K859" s="230"/>
      <c r="L859" s="235"/>
      <c r="M859" s="236"/>
      <c r="N859" s="237"/>
      <c r="O859" s="237"/>
      <c r="P859" s="237"/>
      <c r="Q859" s="237"/>
      <c r="R859" s="237"/>
      <c r="S859" s="237"/>
      <c r="T859" s="238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39" t="s">
        <v>260</v>
      </c>
      <c r="AU859" s="239" t="s">
        <v>78</v>
      </c>
      <c r="AV859" s="13" t="s">
        <v>76</v>
      </c>
      <c r="AW859" s="13" t="s">
        <v>31</v>
      </c>
      <c r="AX859" s="13" t="s">
        <v>69</v>
      </c>
      <c r="AY859" s="239" t="s">
        <v>252</v>
      </c>
    </row>
    <row r="860" spans="1:51" s="13" customFormat="1" ht="12">
      <c r="A860" s="13"/>
      <c r="B860" s="229"/>
      <c r="C860" s="230"/>
      <c r="D860" s="231" t="s">
        <v>260</v>
      </c>
      <c r="E860" s="232" t="s">
        <v>19</v>
      </c>
      <c r="F860" s="233" t="s">
        <v>503</v>
      </c>
      <c r="G860" s="230"/>
      <c r="H860" s="232" t="s">
        <v>19</v>
      </c>
      <c r="I860" s="234"/>
      <c r="J860" s="230"/>
      <c r="K860" s="230"/>
      <c r="L860" s="235"/>
      <c r="M860" s="236"/>
      <c r="N860" s="237"/>
      <c r="O860" s="237"/>
      <c r="P860" s="237"/>
      <c r="Q860" s="237"/>
      <c r="R860" s="237"/>
      <c r="S860" s="237"/>
      <c r="T860" s="238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39" t="s">
        <v>260</v>
      </c>
      <c r="AU860" s="239" t="s">
        <v>78</v>
      </c>
      <c r="AV860" s="13" t="s">
        <v>76</v>
      </c>
      <c r="AW860" s="13" t="s">
        <v>31</v>
      </c>
      <c r="AX860" s="13" t="s">
        <v>69</v>
      </c>
      <c r="AY860" s="239" t="s">
        <v>252</v>
      </c>
    </row>
    <row r="861" spans="1:51" s="13" customFormat="1" ht="12">
      <c r="A861" s="13"/>
      <c r="B861" s="229"/>
      <c r="C861" s="230"/>
      <c r="D861" s="231" t="s">
        <v>260</v>
      </c>
      <c r="E861" s="232" t="s">
        <v>19</v>
      </c>
      <c r="F861" s="233" t="s">
        <v>504</v>
      </c>
      <c r="G861" s="230"/>
      <c r="H861" s="232" t="s">
        <v>19</v>
      </c>
      <c r="I861" s="234"/>
      <c r="J861" s="230"/>
      <c r="K861" s="230"/>
      <c r="L861" s="235"/>
      <c r="M861" s="236"/>
      <c r="N861" s="237"/>
      <c r="O861" s="237"/>
      <c r="P861" s="237"/>
      <c r="Q861" s="237"/>
      <c r="R861" s="237"/>
      <c r="S861" s="237"/>
      <c r="T861" s="238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39" t="s">
        <v>260</v>
      </c>
      <c r="AU861" s="239" t="s">
        <v>78</v>
      </c>
      <c r="AV861" s="13" t="s">
        <v>76</v>
      </c>
      <c r="AW861" s="13" t="s">
        <v>31</v>
      </c>
      <c r="AX861" s="13" t="s">
        <v>69</v>
      </c>
      <c r="AY861" s="239" t="s">
        <v>252</v>
      </c>
    </row>
    <row r="862" spans="1:51" s="14" customFormat="1" ht="12">
      <c r="A862" s="14"/>
      <c r="B862" s="240"/>
      <c r="C862" s="241"/>
      <c r="D862" s="231" t="s">
        <v>260</v>
      </c>
      <c r="E862" s="242" t="s">
        <v>19</v>
      </c>
      <c r="F862" s="243" t="s">
        <v>1333</v>
      </c>
      <c r="G862" s="241"/>
      <c r="H862" s="244">
        <v>46.466</v>
      </c>
      <c r="I862" s="245"/>
      <c r="J862" s="241"/>
      <c r="K862" s="241"/>
      <c r="L862" s="246"/>
      <c r="M862" s="247"/>
      <c r="N862" s="248"/>
      <c r="O862" s="248"/>
      <c r="P862" s="248"/>
      <c r="Q862" s="248"/>
      <c r="R862" s="248"/>
      <c r="S862" s="248"/>
      <c r="T862" s="249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50" t="s">
        <v>260</v>
      </c>
      <c r="AU862" s="250" t="s">
        <v>78</v>
      </c>
      <c r="AV862" s="14" t="s">
        <v>78</v>
      </c>
      <c r="AW862" s="14" t="s">
        <v>31</v>
      </c>
      <c r="AX862" s="14" t="s">
        <v>69</v>
      </c>
      <c r="AY862" s="250" t="s">
        <v>252</v>
      </c>
    </row>
    <row r="863" spans="1:51" s="14" customFormat="1" ht="12">
      <c r="A863" s="14"/>
      <c r="B863" s="240"/>
      <c r="C863" s="241"/>
      <c r="D863" s="231" t="s">
        <v>260</v>
      </c>
      <c r="E863" s="242" t="s">
        <v>19</v>
      </c>
      <c r="F863" s="243" t="s">
        <v>589</v>
      </c>
      <c r="G863" s="241"/>
      <c r="H863" s="244">
        <v>54.923</v>
      </c>
      <c r="I863" s="245"/>
      <c r="J863" s="241"/>
      <c r="K863" s="241"/>
      <c r="L863" s="246"/>
      <c r="M863" s="247"/>
      <c r="N863" s="248"/>
      <c r="O863" s="248"/>
      <c r="P863" s="248"/>
      <c r="Q863" s="248"/>
      <c r="R863" s="248"/>
      <c r="S863" s="248"/>
      <c r="T863" s="249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250" t="s">
        <v>260</v>
      </c>
      <c r="AU863" s="250" t="s">
        <v>78</v>
      </c>
      <c r="AV863" s="14" t="s">
        <v>78</v>
      </c>
      <c r="AW863" s="14" t="s">
        <v>31</v>
      </c>
      <c r="AX863" s="14" t="s">
        <v>69</v>
      </c>
      <c r="AY863" s="250" t="s">
        <v>252</v>
      </c>
    </row>
    <row r="864" spans="1:51" s="13" customFormat="1" ht="12">
      <c r="A864" s="13"/>
      <c r="B864" s="229"/>
      <c r="C864" s="230"/>
      <c r="D864" s="231" t="s">
        <v>260</v>
      </c>
      <c r="E864" s="232" t="s">
        <v>19</v>
      </c>
      <c r="F864" s="233" t="s">
        <v>507</v>
      </c>
      <c r="G864" s="230"/>
      <c r="H864" s="232" t="s">
        <v>19</v>
      </c>
      <c r="I864" s="234"/>
      <c r="J864" s="230"/>
      <c r="K864" s="230"/>
      <c r="L864" s="235"/>
      <c r="M864" s="236"/>
      <c r="N864" s="237"/>
      <c r="O864" s="237"/>
      <c r="P864" s="237"/>
      <c r="Q864" s="237"/>
      <c r="R864" s="237"/>
      <c r="S864" s="237"/>
      <c r="T864" s="238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39" t="s">
        <v>260</v>
      </c>
      <c r="AU864" s="239" t="s">
        <v>78</v>
      </c>
      <c r="AV864" s="13" t="s">
        <v>76</v>
      </c>
      <c r="AW864" s="13" t="s">
        <v>31</v>
      </c>
      <c r="AX864" s="13" t="s">
        <v>69</v>
      </c>
      <c r="AY864" s="239" t="s">
        <v>252</v>
      </c>
    </row>
    <row r="865" spans="1:51" s="14" customFormat="1" ht="12">
      <c r="A865" s="14"/>
      <c r="B865" s="240"/>
      <c r="C865" s="241"/>
      <c r="D865" s="231" t="s">
        <v>260</v>
      </c>
      <c r="E865" s="242" t="s">
        <v>19</v>
      </c>
      <c r="F865" s="243" t="s">
        <v>590</v>
      </c>
      <c r="G865" s="241"/>
      <c r="H865" s="244">
        <v>50.214</v>
      </c>
      <c r="I865" s="245"/>
      <c r="J865" s="241"/>
      <c r="K865" s="241"/>
      <c r="L865" s="246"/>
      <c r="M865" s="247"/>
      <c r="N865" s="248"/>
      <c r="O865" s="248"/>
      <c r="P865" s="248"/>
      <c r="Q865" s="248"/>
      <c r="R865" s="248"/>
      <c r="S865" s="248"/>
      <c r="T865" s="249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50" t="s">
        <v>260</v>
      </c>
      <c r="AU865" s="250" t="s">
        <v>78</v>
      </c>
      <c r="AV865" s="14" t="s">
        <v>78</v>
      </c>
      <c r="AW865" s="14" t="s">
        <v>31</v>
      </c>
      <c r="AX865" s="14" t="s">
        <v>69</v>
      </c>
      <c r="AY865" s="250" t="s">
        <v>252</v>
      </c>
    </row>
    <row r="866" spans="1:51" s="13" customFormat="1" ht="12">
      <c r="A866" s="13"/>
      <c r="B866" s="229"/>
      <c r="C866" s="230"/>
      <c r="D866" s="231" t="s">
        <v>260</v>
      </c>
      <c r="E866" s="232" t="s">
        <v>19</v>
      </c>
      <c r="F866" s="233" t="s">
        <v>509</v>
      </c>
      <c r="G866" s="230"/>
      <c r="H866" s="232" t="s">
        <v>19</v>
      </c>
      <c r="I866" s="234"/>
      <c r="J866" s="230"/>
      <c r="K866" s="230"/>
      <c r="L866" s="235"/>
      <c r="M866" s="236"/>
      <c r="N866" s="237"/>
      <c r="O866" s="237"/>
      <c r="P866" s="237"/>
      <c r="Q866" s="237"/>
      <c r="R866" s="237"/>
      <c r="S866" s="237"/>
      <c r="T866" s="238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T866" s="239" t="s">
        <v>260</v>
      </c>
      <c r="AU866" s="239" t="s">
        <v>78</v>
      </c>
      <c r="AV866" s="13" t="s">
        <v>76</v>
      </c>
      <c r="AW866" s="13" t="s">
        <v>31</v>
      </c>
      <c r="AX866" s="13" t="s">
        <v>69</v>
      </c>
      <c r="AY866" s="239" t="s">
        <v>252</v>
      </c>
    </row>
    <row r="867" spans="1:51" s="14" customFormat="1" ht="12">
      <c r="A867" s="14"/>
      <c r="B867" s="240"/>
      <c r="C867" s="241"/>
      <c r="D867" s="231" t="s">
        <v>260</v>
      </c>
      <c r="E867" s="242" t="s">
        <v>19</v>
      </c>
      <c r="F867" s="243" t="s">
        <v>591</v>
      </c>
      <c r="G867" s="241"/>
      <c r="H867" s="244">
        <v>64.125</v>
      </c>
      <c r="I867" s="245"/>
      <c r="J867" s="241"/>
      <c r="K867" s="241"/>
      <c r="L867" s="246"/>
      <c r="M867" s="247"/>
      <c r="N867" s="248"/>
      <c r="O867" s="248"/>
      <c r="P867" s="248"/>
      <c r="Q867" s="248"/>
      <c r="R867" s="248"/>
      <c r="S867" s="248"/>
      <c r="T867" s="249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50" t="s">
        <v>260</v>
      </c>
      <c r="AU867" s="250" t="s">
        <v>78</v>
      </c>
      <c r="AV867" s="14" t="s">
        <v>78</v>
      </c>
      <c r="AW867" s="14" t="s">
        <v>31</v>
      </c>
      <c r="AX867" s="14" t="s">
        <v>69</v>
      </c>
      <c r="AY867" s="250" t="s">
        <v>252</v>
      </c>
    </row>
    <row r="868" spans="1:51" s="13" customFormat="1" ht="12">
      <c r="A868" s="13"/>
      <c r="B868" s="229"/>
      <c r="C868" s="230"/>
      <c r="D868" s="231" t="s">
        <v>260</v>
      </c>
      <c r="E868" s="232" t="s">
        <v>19</v>
      </c>
      <c r="F868" s="233" t="s">
        <v>511</v>
      </c>
      <c r="G868" s="230"/>
      <c r="H868" s="232" t="s">
        <v>19</v>
      </c>
      <c r="I868" s="234"/>
      <c r="J868" s="230"/>
      <c r="K868" s="230"/>
      <c r="L868" s="235"/>
      <c r="M868" s="236"/>
      <c r="N868" s="237"/>
      <c r="O868" s="237"/>
      <c r="P868" s="237"/>
      <c r="Q868" s="237"/>
      <c r="R868" s="237"/>
      <c r="S868" s="237"/>
      <c r="T868" s="238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39" t="s">
        <v>260</v>
      </c>
      <c r="AU868" s="239" t="s">
        <v>78</v>
      </c>
      <c r="AV868" s="13" t="s">
        <v>76</v>
      </c>
      <c r="AW868" s="13" t="s">
        <v>31</v>
      </c>
      <c r="AX868" s="13" t="s">
        <v>69</v>
      </c>
      <c r="AY868" s="239" t="s">
        <v>252</v>
      </c>
    </row>
    <row r="869" spans="1:51" s="14" customFormat="1" ht="12">
      <c r="A869" s="14"/>
      <c r="B869" s="240"/>
      <c r="C869" s="241"/>
      <c r="D869" s="231" t="s">
        <v>260</v>
      </c>
      <c r="E869" s="242" t="s">
        <v>19</v>
      </c>
      <c r="F869" s="243" t="s">
        <v>591</v>
      </c>
      <c r="G869" s="241"/>
      <c r="H869" s="244">
        <v>64.125</v>
      </c>
      <c r="I869" s="245"/>
      <c r="J869" s="241"/>
      <c r="K869" s="241"/>
      <c r="L869" s="246"/>
      <c r="M869" s="247"/>
      <c r="N869" s="248"/>
      <c r="O869" s="248"/>
      <c r="P869" s="248"/>
      <c r="Q869" s="248"/>
      <c r="R869" s="248"/>
      <c r="S869" s="248"/>
      <c r="T869" s="249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50" t="s">
        <v>260</v>
      </c>
      <c r="AU869" s="250" t="s">
        <v>78</v>
      </c>
      <c r="AV869" s="14" t="s">
        <v>78</v>
      </c>
      <c r="AW869" s="14" t="s">
        <v>31</v>
      </c>
      <c r="AX869" s="14" t="s">
        <v>69</v>
      </c>
      <c r="AY869" s="250" t="s">
        <v>252</v>
      </c>
    </row>
    <row r="870" spans="1:51" s="13" customFormat="1" ht="12">
      <c r="A870" s="13"/>
      <c r="B870" s="229"/>
      <c r="C870" s="230"/>
      <c r="D870" s="231" t="s">
        <v>260</v>
      </c>
      <c r="E870" s="232" t="s">
        <v>19</v>
      </c>
      <c r="F870" s="233" t="s">
        <v>512</v>
      </c>
      <c r="G870" s="230"/>
      <c r="H870" s="232" t="s">
        <v>19</v>
      </c>
      <c r="I870" s="234"/>
      <c r="J870" s="230"/>
      <c r="K870" s="230"/>
      <c r="L870" s="235"/>
      <c r="M870" s="236"/>
      <c r="N870" s="237"/>
      <c r="O870" s="237"/>
      <c r="P870" s="237"/>
      <c r="Q870" s="237"/>
      <c r="R870" s="237"/>
      <c r="S870" s="237"/>
      <c r="T870" s="238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39" t="s">
        <v>260</v>
      </c>
      <c r="AU870" s="239" t="s">
        <v>78</v>
      </c>
      <c r="AV870" s="13" t="s">
        <v>76</v>
      </c>
      <c r="AW870" s="13" t="s">
        <v>31</v>
      </c>
      <c r="AX870" s="13" t="s">
        <v>69</v>
      </c>
      <c r="AY870" s="239" t="s">
        <v>252</v>
      </c>
    </row>
    <row r="871" spans="1:51" s="14" customFormat="1" ht="12">
      <c r="A871" s="14"/>
      <c r="B871" s="240"/>
      <c r="C871" s="241"/>
      <c r="D871" s="231" t="s">
        <v>260</v>
      </c>
      <c r="E871" s="242" t="s">
        <v>19</v>
      </c>
      <c r="F871" s="243" t="s">
        <v>592</v>
      </c>
      <c r="G871" s="241"/>
      <c r="H871" s="244">
        <v>24.53</v>
      </c>
      <c r="I871" s="245"/>
      <c r="J871" s="241"/>
      <c r="K871" s="241"/>
      <c r="L871" s="246"/>
      <c r="M871" s="247"/>
      <c r="N871" s="248"/>
      <c r="O871" s="248"/>
      <c r="P871" s="248"/>
      <c r="Q871" s="248"/>
      <c r="R871" s="248"/>
      <c r="S871" s="248"/>
      <c r="T871" s="249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50" t="s">
        <v>260</v>
      </c>
      <c r="AU871" s="250" t="s">
        <v>78</v>
      </c>
      <c r="AV871" s="14" t="s">
        <v>78</v>
      </c>
      <c r="AW871" s="14" t="s">
        <v>31</v>
      </c>
      <c r="AX871" s="14" t="s">
        <v>69</v>
      </c>
      <c r="AY871" s="250" t="s">
        <v>252</v>
      </c>
    </row>
    <row r="872" spans="1:51" s="13" customFormat="1" ht="12">
      <c r="A872" s="13"/>
      <c r="B872" s="229"/>
      <c r="C872" s="230"/>
      <c r="D872" s="231" t="s">
        <v>260</v>
      </c>
      <c r="E872" s="232" t="s">
        <v>19</v>
      </c>
      <c r="F872" s="233" t="s">
        <v>514</v>
      </c>
      <c r="G872" s="230"/>
      <c r="H872" s="232" t="s">
        <v>19</v>
      </c>
      <c r="I872" s="234"/>
      <c r="J872" s="230"/>
      <c r="K872" s="230"/>
      <c r="L872" s="235"/>
      <c r="M872" s="236"/>
      <c r="N872" s="237"/>
      <c r="O872" s="237"/>
      <c r="P872" s="237"/>
      <c r="Q872" s="237"/>
      <c r="R872" s="237"/>
      <c r="S872" s="237"/>
      <c r="T872" s="238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39" t="s">
        <v>260</v>
      </c>
      <c r="AU872" s="239" t="s">
        <v>78</v>
      </c>
      <c r="AV872" s="13" t="s">
        <v>76</v>
      </c>
      <c r="AW872" s="13" t="s">
        <v>31</v>
      </c>
      <c r="AX872" s="13" t="s">
        <v>69</v>
      </c>
      <c r="AY872" s="239" t="s">
        <v>252</v>
      </c>
    </row>
    <row r="873" spans="1:51" s="14" customFormat="1" ht="12">
      <c r="A873" s="14"/>
      <c r="B873" s="240"/>
      <c r="C873" s="241"/>
      <c r="D873" s="231" t="s">
        <v>260</v>
      </c>
      <c r="E873" s="242" t="s">
        <v>19</v>
      </c>
      <c r="F873" s="243" t="s">
        <v>592</v>
      </c>
      <c r="G873" s="241"/>
      <c r="H873" s="244">
        <v>24.53</v>
      </c>
      <c r="I873" s="245"/>
      <c r="J873" s="241"/>
      <c r="K873" s="241"/>
      <c r="L873" s="246"/>
      <c r="M873" s="247"/>
      <c r="N873" s="248"/>
      <c r="O873" s="248"/>
      <c r="P873" s="248"/>
      <c r="Q873" s="248"/>
      <c r="R873" s="248"/>
      <c r="S873" s="248"/>
      <c r="T873" s="249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50" t="s">
        <v>260</v>
      </c>
      <c r="AU873" s="250" t="s">
        <v>78</v>
      </c>
      <c r="AV873" s="14" t="s">
        <v>78</v>
      </c>
      <c r="AW873" s="14" t="s">
        <v>31</v>
      </c>
      <c r="AX873" s="14" t="s">
        <v>69</v>
      </c>
      <c r="AY873" s="250" t="s">
        <v>252</v>
      </c>
    </row>
    <row r="874" spans="1:51" s="13" customFormat="1" ht="12">
      <c r="A874" s="13"/>
      <c r="B874" s="229"/>
      <c r="C874" s="230"/>
      <c r="D874" s="231" t="s">
        <v>260</v>
      </c>
      <c r="E874" s="232" t="s">
        <v>19</v>
      </c>
      <c r="F874" s="233" t="s">
        <v>515</v>
      </c>
      <c r="G874" s="230"/>
      <c r="H874" s="232" t="s">
        <v>19</v>
      </c>
      <c r="I874" s="234"/>
      <c r="J874" s="230"/>
      <c r="K874" s="230"/>
      <c r="L874" s="235"/>
      <c r="M874" s="236"/>
      <c r="N874" s="237"/>
      <c r="O874" s="237"/>
      <c r="P874" s="237"/>
      <c r="Q874" s="237"/>
      <c r="R874" s="237"/>
      <c r="S874" s="237"/>
      <c r="T874" s="238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39" t="s">
        <v>260</v>
      </c>
      <c r="AU874" s="239" t="s">
        <v>78</v>
      </c>
      <c r="AV874" s="13" t="s">
        <v>76</v>
      </c>
      <c r="AW874" s="13" t="s">
        <v>31</v>
      </c>
      <c r="AX874" s="13" t="s">
        <v>69</v>
      </c>
      <c r="AY874" s="239" t="s">
        <v>252</v>
      </c>
    </row>
    <row r="875" spans="1:51" s="14" customFormat="1" ht="12">
      <c r="A875" s="14"/>
      <c r="B875" s="240"/>
      <c r="C875" s="241"/>
      <c r="D875" s="231" t="s">
        <v>260</v>
      </c>
      <c r="E875" s="242" t="s">
        <v>19</v>
      </c>
      <c r="F875" s="243" t="s">
        <v>1334</v>
      </c>
      <c r="G875" s="241"/>
      <c r="H875" s="244">
        <v>101.765</v>
      </c>
      <c r="I875" s="245"/>
      <c r="J875" s="241"/>
      <c r="K875" s="241"/>
      <c r="L875" s="246"/>
      <c r="M875" s="247"/>
      <c r="N875" s="248"/>
      <c r="O875" s="248"/>
      <c r="P875" s="248"/>
      <c r="Q875" s="248"/>
      <c r="R875" s="248"/>
      <c r="S875" s="248"/>
      <c r="T875" s="249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250" t="s">
        <v>260</v>
      </c>
      <c r="AU875" s="250" t="s">
        <v>78</v>
      </c>
      <c r="AV875" s="14" t="s">
        <v>78</v>
      </c>
      <c r="AW875" s="14" t="s">
        <v>31</v>
      </c>
      <c r="AX875" s="14" t="s">
        <v>69</v>
      </c>
      <c r="AY875" s="250" t="s">
        <v>252</v>
      </c>
    </row>
    <row r="876" spans="1:51" s="13" customFormat="1" ht="12">
      <c r="A876" s="13"/>
      <c r="B876" s="229"/>
      <c r="C876" s="230"/>
      <c r="D876" s="231" t="s">
        <v>260</v>
      </c>
      <c r="E876" s="232" t="s">
        <v>19</v>
      </c>
      <c r="F876" s="233" t="s">
        <v>517</v>
      </c>
      <c r="G876" s="230"/>
      <c r="H876" s="232" t="s">
        <v>19</v>
      </c>
      <c r="I876" s="234"/>
      <c r="J876" s="230"/>
      <c r="K876" s="230"/>
      <c r="L876" s="235"/>
      <c r="M876" s="236"/>
      <c r="N876" s="237"/>
      <c r="O876" s="237"/>
      <c r="P876" s="237"/>
      <c r="Q876" s="237"/>
      <c r="R876" s="237"/>
      <c r="S876" s="237"/>
      <c r="T876" s="238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39" t="s">
        <v>260</v>
      </c>
      <c r="AU876" s="239" t="s">
        <v>78</v>
      </c>
      <c r="AV876" s="13" t="s">
        <v>76</v>
      </c>
      <c r="AW876" s="13" t="s">
        <v>31</v>
      </c>
      <c r="AX876" s="13" t="s">
        <v>69</v>
      </c>
      <c r="AY876" s="239" t="s">
        <v>252</v>
      </c>
    </row>
    <row r="877" spans="1:51" s="14" customFormat="1" ht="12">
      <c r="A877" s="14"/>
      <c r="B877" s="240"/>
      <c r="C877" s="241"/>
      <c r="D877" s="231" t="s">
        <v>260</v>
      </c>
      <c r="E877" s="242" t="s">
        <v>19</v>
      </c>
      <c r="F877" s="243" t="s">
        <v>1335</v>
      </c>
      <c r="G877" s="241"/>
      <c r="H877" s="244">
        <v>16.592</v>
      </c>
      <c r="I877" s="245"/>
      <c r="J877" s="241"/>
      <c r="K877" s="241"/>
      <c r="L877" s="246"/>
      <c r="M877" s="247"/>
      <c r="N877" s="248"/>
      <c r="O877" s="248"/>
      <c r="P877" s="248"/>
      <c r="Q877" s="248"/>
      <c r="R877" s="248"/>
      <c r="S877" s="248"/>
      <c r="T877" s="249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50" t="s">
        <v>260</v>
      </c>
      <c r="AU877" s="250" t="s">
        <v>78</v>
      </c>
      <c r="AV877" s="14" t="s">
        <v>78</v>
      </c>
      <c r="AW877" s="14" t="s">
        <v>31</v>
      </c>
      <c r="AX877" s="14" t="s">
        <v>69</v>
      </c>
      <c r="AY877" s="250" t="s">
        <v>252</v>
      </c>
    </row>
    <row r="878" spans="1:51" s="13" customFormat="1" ht="12">
      <c r="A878" s="13"/>
      <c r="B878" s="229"/>
      <c r="C878" s="230"/>
      <c r="D878" s="231" t="s">
        <v>260</v>
      </c>
      <c r="E878" s="232" t="s">
        <v>19</v>
      </c>
      <c r="F878" s="233" t="s">
        <v>519</v>
      </c>
      <c r="G878" s="230"/>
      <c r="H878" s="232" t="s">
        <v>19</v>
      </c>
      <c r="I878" s="234"/>
      <c r="J878" s="230"/>
      <c r="K878" s="230"/>
      <c r="L878" s="235"/>
      <c r="M878" s="236"/>
      <c r="N878" s="237"/>
      <c r="O878" s="237"/>
      <c r="P878" s="237"/>
      <c r="Q878" s="237"/>
      <c r="R878" s="237"/>
      <c r="S878" s="237"/>
      <c r="T878" s="238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39" t="s">
        <v>260</v>
      </c>
      <c r="AU878" s="239" t="s">
        <v>78</v>
      </c>
      <c r="AV878" s="13" t="s">
        <v>76</v>
      </c>
      <c r="AW878" s="13" t="s">
        <v>31</v>
      </c>
      <c r="AX878" s="13" t="s">
        <v>69</v>
      </c>
      <c r="AY878" s="239" t="s">
        <v>252</v>
      </c>
    </row>
    <row r="879" spans="1:51" s="14" customFormat="1" ht="12">
      <c r="A879" s="14"/>
      <c r="B879" s="240"/>
      <c r="C879" s="241"/>
      <c r="D879" s="231" t="s">
        <v>260</v>
      </c>
      <c r="E879" s="242" t="s">
        <v>19</v>
      </c>
      <c r="F879" s="243" t="s">
        <v>595</v>
      </c>
      <c r="G879" s="241"/>
      <c r="H879" s="244">
        <v>15.012</v>
      </c>
      <c r="I879" s="245"/>
      <c r="J879" s="241"/>
      <c r="K879" s="241"/>
      <c r="L879" s="246"/>
      <c r="M879" s="247"/>
      <c r="N879" s="248"/>
      <c r="O879" s="248"/>
      <c r="P879" s="248"/>
      <c r="Q879" s="248"/>
      <c r="R879" s="248"/>
      <c r="S879" s="248"/>
      <c r="T879" s="249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50" t="s">
        <v>260</v>
      </c>
      <c r="AU879" s="250" t="s">
        <v>78</v>
      </c>
      <c r="AV879" s="14" t="s">
        <v>78</v>
      </c>
      <c r="AW879" s="14" t="s">
        <v>31</v>
      </c>
      <c r="AX879" s="14" t="s">
        <v>69</v>
      </c>
      <c r="AY879" s="250" t="s">
        <v>252</v>
      </c>
    </row>
    <row r="880" spans="1:51" s="13" customFormat="1" ht="12">
      <c r="A880" s="13"/>
      <c r="B880" s="229"/>
      <c r="C880" s="230"/>
      <c r="D880" s="231" t="s">
        <v>260</v>
      </c>
      <c r="E880" s="232" t="s">
        <v>19</v>
      </c>
      <c r="F880" s="233" t="s">
        <v>521</v>
      </c>
      <c r="G880" s="230"/>
      <c r="H880" s="232" t="s">
        <v>19</v>
      </c>
      <c r="I880" s="234"/>
      <c r="J880" s="230"/>
      <c r="K880" s="230"/>
      <c r="L880" s="235"/>
      <c r="M880" s="236"/>
      <c r="N880" s="237"/>
      <c r="O880" s="237"/>
      <c r="P880" s="237"/>
      <c r="Q880" s="237"/>
      <c r="R880" s="237"/>
      <c r="S880" s="237"/>
      <c r="T880" s="238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39" t="s">
        <v>260</v>
      </c>
      <c r="AU880" s="239" t="s">
        <v>78</v>
      </c>
      <c r="AV880" s="13" t="s">
        <v>76</v>
      </c>
      <c r="AW880" s="13" t="s">
        <v>31</v>
      </c>
      <c r="AX880" s="13" t="s">
        <v>69</v>
      </c>
      <c r="AY880" s="239" t="s">
        <v>252</v>
      </c>
    </row>
    <row r="881" spans="1:51" s="14" customFormat="1" ht="12">
      <c r="A881" s="14"/>
      <c r="B881" s="240"/>
      <c r="C881" s="241"/>
      <c r="D881" s="231" t="s">
        <v>260</v>
      </c>
      <c r="E881" s="242" t="s">
        <v>19</v>
      </c>
      <c r="F881" s="243" t="s">
        <v>596</v>
      </c>
      <c r="G881" s="241"/>
      <c r="H881" s="244">
        <v>24.586</v>
      </c>
      <c r="I881" s="245"/>
      <c r="J881" s="241"/>
      <c r="K881" s="241"/>
      <c r="L881" s="246"/>
      <c r="M881" s="247"/>
      <c r="N881" s="248"/>
      <c r="O881" s="248"/>
      <c r="P881" s="248"/>
      <c r="Q881" s="248"/>
      <c r="R881" s="248"/>
      <c r="S881" s="248"/>
      <c r="T881" s="249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50" t="s">
        <v>260</v>
      </c>
      <c r="AU881" s="250" t="s">
        <v>78</v>
      </c>
      <c r="AV881" s="14" t="s">
        <v>78</v>
      </c>
      <c r="AW881" s="14" t="s">
        <v>31</v>
      </c>
      <c r="AX881" s="14" t="s">
        <v>69</v>
      </c>
      <c r="AY881" s="250" t="s">
        <v>252</v>
      </c>
    </row>
    <row r="882" spans="1:51" s="13" customFormat="1" ht="12">
      <c r="A882" s="13"/>
      <c r="B882" s="229"/>
      <c r="C882" s="230"/>
      <c r="D882" s="231" t="s">
        <v>260</v>
      </c>
      <c r="E882" s="232" t="s">
        <v>19</v>
      </c>
      <c r="F882" s="233" t="s">
        <v>523</v>
      </c>
      <c r="G882" s="230"/>
      <c r="H882" s="232" t="s">
        <v>19</v>
      </c>
      <c r="I882" s="234"/>
      <c r="J882" s="230"/>
      <c r="K882" s="230"/>
      <c r="L882" s="235"/>
      <c r="M882" s="236"/>
      <c r="N882" s="237"/>
      <c r="O882" s="237"/>
      <c r="P882" s="237"/>
      <c r="Q882" s="237"/>
      <c r="R882" s="237"/>
      <c r="S882" s="237"/>
      <c r="T882" s="238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39" t="s">
        <v>260</v>
      </c>
      <c r="AU882" s="239" t="s">
        <v>78</v>
      </c>
      <c r="AV882" s="13" t="s">
        <v>76</v>
      </c>
      <c r="AW882" s="13" t="s">
        <v>31</v>
      </c>
      <c r="AX882" s="13" t="s">
        <v>69</v>
      </c>
      <c r="AY882" s="239" t="s">
        <v>252</v>
      </c>
    </row>
    <row r="883" spans="1:51" s="14" customFormat="1" ht="12">
      <c r="A883" s="14"/>
      <c r="B883" s="240"/>
      <c r="C883" s="241"/>
      <c r="D883" s="231" t="s">
        <v>260</v>
      </c>
      <c r="E883" s="242" t="s">
        <v>19</v>
      </c>
      <c r="F883" s="243" t="s">
        <v>597</v>
      </c>
      <c r="G883" s="241"/>
      <c r="H883" s="244">
        <v>9.109</v>
      </c>
      <c r="I883" s="245"/>
      <c r="J883" s="241"/>
      <c r="K883" s="241"/>
      <c r="L883" s="246"/>
      <c r="M883" s="247"/>
      <c r="N883" s="248"/>
      <c r="O883" s="248"/>
      <c r="P883" s="248"/>
      <c r="Q883" s="248"/>
      <c r="R883" s="248"/>
      <c r="S883" s="248"/>
      <c r="T883" s="249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50" t="s">
        <v>260</v>
      </c>
      <c r="AU883" s="250" t="s">
        <v>78</v>
      </c>
      <c r="AV883" s="14" t="s">
        <v>78</v>
      </c>
      <c r="AW883" s="14" t="s">
        <v>31</v>
      </c>
      <c r="AX883" s="14" t="s">
        <v>69</v>
      </c>
      <c r="AY883" s="250" t="s">
        <v>252</v>
      </c>
    </row>
    <row r="884" spans="1:51" s="13" customFormat="1" ht="12">
      <c r="A884" s="13"/>
      <c r="B884" s="229"/>
      <c r="C884" s="230"/>
      <c r="D884" s="231" t="s">
        <v>260</v>
      </c>
      <c r="E884" s="232" t="s">
        <v>19</v>
      </c>
      <c r="F884" s="233" t="s">
        <v>525</v>
      </c>
      <c r="G884" s="230"/>
      <c r="H884" s="232" t="s">
        <v>19</v>
      </c>
      <c r="I884" s="234"/>
      <c r="J884" s="230"/>
      <c r="K884" s="230"/>
      <c r="L884" s="235"/>
      <c r="M884" s="236"/>
      <c r="N884" s="237"/>
      <c r="O884" s="237"/>
      <c r="P884" s="237"/>
      <c r="Q884" s="237"/>
      <c r="R884" s="237"/>
      <c r="S884" s="237"/>
      <c r="T884" s="238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39" t="s">
        <v>260</v>
      </c>
      <c r="AU884" s="239" t="s">
        <v>78</v>
      </c>
      <c r="AV884" s="13" t="s">
        <v>76</v>
      </c>
      <c r="AW884" s="13" t="s">
        <v>31</v>
      </c>
      <c r="AX884" s="13" t="s">
        <v>69</v>
      </c>
      <c r="AY884" s="239" t="s">
        <v>252</v>
      </c>
    </row>
    <row r="885" spans="1:51" s="14" customFormat="1" ht="12">
      <c r="A885" s="14"/>
      <c r="B885" s="240"/>
      <c r="C885" s="241"/>
      <c r="D885" s="231" t="s">
        <v>260</v>
      </c>
      <c r="E885" s="242" t="s">
        <v>19</v>
      </c>
      <c r="F885" s="243" t="s">
        <v>598</v>
      </c>
      <c r="G885" s="241"/>
      <c r="H885" s="244">
        <v>12.43</v>
      </c>
      <c r="I885" s="245"/>
      <c r="J885" s="241"/>
      <c r="K885" s="241"/>
      <c r="L885" s="246"/>
      <c r="M885" s="247"/>
      <c r="N885" s="248"/>
      <c r="O885" s="248"/>
      <c r="P885" s="248"/>
      <c r="Q885" s="248"/>
      <c r="R885" s="248"/>
      <c r="S885" s="248"/>
      <c r="T885" s="249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50" t="s">
        <v>260</v>
      </c>
      <c r="AU885" s="250" t="s">
        <v>78</v>
      </c>
      <c r="AV885" s="14" t="s">
        <v>78</v>
      </c>
      <c r="AW885" s="14" t="s">
        <v>31</v>
      </c>
      <c r="AX885" s="14" t="s">
        <v>69</v>
      </c>
      <c r="AY885" s="250" t="s">
        <v>252</v>
      </c>
    </row>
    <row r="886" spans="1:51" s="13" customFormat="1" ht="12">
      <c r="A886" s="13"/>
      <c r="B886" s="229"/>
      <c r="C886" s="230"/>
      <c r="D886" s="231" t="s">
        <v>260</v>
      </c>
      <c r="E886" s="232" t="s">
        <v>19</v>
      </c>
      <c r="F886" s="233" t="s">
        <v>527</v>
      </c>
      <c r="G886" s="230"/>
      <c r="H886" s="232" t="s">
        <v>19</v>
      </c>
      <c r="I886" s="234"/>
      <c r="J886" s="230"/>
      <c r="K886" s="230"/>
      <c r="L886" s="235"/>
      <c r="M886" s="236"/>
      <c r="N886" s="237"/>
      <c r="O886" s="237"/>
      <c r="P886" s="237"/>
      <c r="Q886" s="237"/>
      <c r="R886" s="237"/>
      <c r="S886" s="237"/>
      <c r="T886" s="238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39" t="s">
        <v>260</v>
      </c>
      <c r="AU886" s="239" t="s">
        <v>78</v>
      </c>
      <c r="AV886" s="13" t="s">
        <v>76</v>
      </c>
      <c r="AW886" s="13" t="s">
        <v>31</v>
      </c>
      <c r="AX886" s="13" t="s">
        <v>69</v>
      </c>
      <c r="AY886" s="239" t="s">
        <v>252</v>
      </c>
    </row>
    <row r="887" spans="1:51" s="14" customFormat="1" ht="12">
      <c r="A887" s="14"/>
      <c r="B887" s="240"/>
      <c r="C887" s="241"/>
      <c r="D887" s="231" t="s">
        <v>260</v>
      </c>
      <c r="E887" s="242" t="s">
        <v>19</v>
      </c>
      <c r="F887" s="243" t="s">
        <v>599</v>
      </c>
      <c r="G887" s="241"/>
      <c r="H887" s="244">
        <v>53.05</v>
      </c>
      <c r="I887" s="245"/>
      <c r="J887" s="241"/>
      <c r="K887" s="241"/>
      <c r="L887" s="246"/>
      <c r="M887" s="247"/>
      <c r="N887" s="248"/>
      <c r="O887" s="248"/>
      <c r="P887" s="248"/>
      <c r="Q887" s="248"/>
      <c r="R887" s="248"/>
      <c r="S887" s="248"/>
      <c r="T887" s="249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50" t="s">
        <v>260</v>
      </c>
      <c r="AU887" s="250" t="s">
        <v>78</v>
      </c>
      <c r="AV887" s="14" t="s">
        <v>78</v>
      </c>
      <c r="AW887" s="14" t="s">
        <v>31</v>
      </c>
      <c r="AX887" s="14" t="s">
        <v>69</v>
      </c>
      <c r="AY887" s="250" t="s">
        <v>252</v>
      </c>
    </row>
    <row r="888" spans="1:51" s="13" customFormat="1" ht="12">
      <c r="A888" s="13"/>
      <c r="B888" s="229"/>
      <c r="C888" s="230"/>
      <c r="D888" s="231" t="s">
        <v>260</v>
      </c>
      <c r="E888" s="232" t="s">
        <v>19</v>
      </c>
      <c r="F888" s="233" t="s">
        <v>529</v>
      </c>
      <c r="G888" s="230"/>
      <c r="H888" s="232" t="s">
        <v>19</v>
      </c>
      <c r="I888" s="234"/>
      <c r="J888" s="230"/>
      <c r="K888" s="230"/>
      <c r="L888" s="235"/>
      <c r="M888" s="236"/>
      <c r="N888" s="237"/>
      <c r="O888" s="237"/>
      <c r="P888" s="237"/>
      <c r="Q888" s="237"/>
      <c r="R888" s="237"/>
      <c r="S888" s="237"/>
      <c r="T888" s="238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39" t="s">
        <v>260</v>
      </c>
      <c r="AU888" s="239" t="s">
        <v>78</v>
      </c>
      <c r="AV888" s="13" t="s">
        <v>76</v>
      </c>
      <c r="AW888" s="13" t="s">
        <v>31</v>
      </c>
      <c r="AX888" s="13" t="s">
        <v>69</v>
      </c>
      <c r="AY888" s="239" t="s">
        <v>252</v>
      </c>
    </row>
    <row r="889" spans="1:51" s="14" customFormat="1" ht="12">
      <c r="A889" s="14"/>
      <c r="B889" s="240"/>
      <c r="C889" s="241"/>
      <c r="D889" s="231" t="s">
        <v>260</v>
      </c>
      <c r="E889" s="242" t="s">
        <v>19</v>
      </c>
      <c r="F889" s="243" t="s">
        <v>1336</v>
      </c>
      <c r="G889" s="241"/>
      <c r="H889" s="244">
        <v>39.168</v>
      </c>
      <c r="I889" s="245"/>
      <c r="J889" s="241"/>
      <c r="K889" s="241"/>
      <c r="L889" s="246"/>
      <c r="M889" s="247"/>
      <c r="N889" s="248"/>
      <c r="O889" s="248"/>
      <c r="P889" s="248"/>
      <c r="Q889" s="248"/>
      <c r="R889" s="248"/>
      <c r="S889" s="248"/>
      <c r="T889" s="249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50" t="s">
        <v>260</v>
      </c>
      <c r="AU889" s="250" t="s">
        <v>78</v>
      </c>
      <c r="AV889" s="14" t="s">
        <v>78</v>
      </c>
      <c r="AW889" s="14" t="s">
        <v>31</v>
      </c>
      <c r="AX889" s="14" t="s">
        <v>69</v>
      </c>
      <c r="AY889" s="250" t="s">
        <v>252</v>
      </c>
    </row>
    <row r="890" spans="1:51" s="13" customFormat="1" ht="12">
      <c r="A890" s="13"/>
      <c r="B890" s="229"/>
      <c r="C890" s="230"/>
      <c r="D890" s="231" t="s">
        <v>260</v>
      </c>
      <c r="E890" s="232" t="s">
        <v>19</v>
      </c>
      <c r="F890" s="233" t="s">
        <v>531</v>
      </c>
      <c r="G890" s="230"/>
      <c r="H890" s="232" t="s">
        <v>19</v>
      </c>
      <c r="I890" s="234"/>
      <c r="J890" s="230"/>
      <c r="K890" s="230"/>
      <c r="L890" s="235"/>
      <c r="M890" s="236"/>
      <c r="N890" s="237"/>
      <c r="O890" s="237"/>
      <c r="P890" s="237"/>
      <c r="Q890" s="237"/>
      <c r="R890" s="237"/>
      <c r="S890" s="237"/>
      <c r="T890" s="238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39" t="s">
        <v>260</v>
      </c>
      <c r="AU890" s="239" t="s">
        <v>78</v>
      </c>
      <c r="AV890" s="13" t="s">
        <v>76</v>
      </c>
      <c r="AW890" s="13" t="s">
        <v>31</v>
      </c>
      <c r="AX890" s="13" t="s">
        <v>69</v>
      </c>
      <c r="AY890" s="239" t="s">
        <v>252</v>
      </c>
    </row>
    <row r="891" spans="1:51" s="14" customFormat="1" ht="12">
      <c r="A891" s="14"/>
      <c r="B891" s="240"/>
      <c r="C891" s="241"/>
      <c r="D891" s="231" t="s">
        <v>260</v>
      </c>
      <c r="E891" s="242" t="s">
        <v>19</v>
      </c>
      <c r="F891" s="243" t="s">
        <v>601</v>
      </c>
      <c r="G891" s="241"/>
      <c r="H891" s="244">
        <v>6.716</v>
      </c>
      <c r="I891" s="245"/>
      <c r="J891" s="241"/>
      <c r="K891" s="241"/>
      <c r="L891" s="246"/>
      <c r="M891" s="247"/>
      <c r="N891" s="248"/>
      <c r="O891" s="248"/>
      <c r="P891" s="248"/>
      <c r="Q891" s="248"/>
      <c r="R891" s="248"/>
      <c r="S891" s="248"/>
      <c r="T891" s="249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50" t="s">
        <v>260</v>
      </c>
      <c r="AU891" s="250" t="s">
        <v>78</v>
      </c>
      <c r="AV891" s="14" t="s">
        <v>78</v>
      </c>
      <c r="AW891" s="14" t="s">
        <v>31</v>
      </c>
      <c r="AX891" s="14" t="s">
        <v>69</v>
      </c>
      <c r="AY891" s="250" t="s">
        <v>252</v>
      </c>
    </row>
    <row r="892" spans="1:51" s="16" customFormat="1" ht="12">
      <c r="A892" s="16"/>
      <c r="B892" s="272"/>
      <c r="C892" s="273"/>
      <c r="D892" s="231" t="s">
        <v>260</v>
      </c>
      <c r="E892" s="274" t="s">
        <v>19</v>
      </c>
      <c r="F892" s="275" t="s">
        <v>533</v>
      </c>
      <c r="G892" s="273"/>
      <c r="H892" s="276">
        <v>607.341</v>
      </c>
      <c r="I892" s="277"/>
      <c r="J892" s="273"/>
      <c r="K892" s="273"/>
      <c r="L892" s="278"/>
      <c r="M892" s="279"/>
      <c r="N892" s="280"/>
      <c r="O892" s="280"/>
      <c r="P892" s="280"/>
      <c r="Q892" s="280"/>
      <c r="R892" s="280"/>
      <c r="S892" s="280"/>
      <c r="T892" s="281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T892" s="282" t="s">
        <v>260</v>
      </c>
      <c r="AU892" s="282" t="s">
        <v>78</v>
      </c>
      <c r="AV892" s="16" t="s">
        <v>85</v>
      </c>
      <c r="AW892" s="16" t="s">
        <v>31</v>
      </c>
      <c r="AX892" s="16" t="s">
        <v>69</v>
      </c>
      <c r="AY892" s="282" t="s">
        <v>252</v>
      </c>
    </row>
    <row r="893" spans="1:51" s="13" customFormat="1" ht="12">
      <c r="A893" s="13"/>
      <c r="B893" s="229"/>
      <c r="C893" s="230"/>
      <c r="D893" s="231" t="s">
        <v>260</v>
      </c>
      <c r="E893" s="232" t="s">
        <v>19</v>
      </c>
      <c r="F893" s="233" t="s">
        <v>534</v>
      </c>
      <c r="G893" s="230"/>
      <c r="H893" s="232" t="s">
        <v>19</v>
      </c>
      <c r="I893" s="234"/>
      <c r="J893" s="230"/>
      <c r="K893" s="230"/>
      <c r="L893" s="235"/>
      <c r="M893" s="236"/>
      <c r="N893" s="237"/>
      <c r="O893" s="237"/>
      <c r="P893" s="237"/>
      <c r="Q893" s="237"/>
      <c r="R893" s="237"/>
      <c r="S893" s="237"/>
      <c r="T893" s="238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39" t="s">
        <v>260</v>
      </c>
      <c r="AU893" s="239" t="s">
        <v>78</v>
      </c>
      <c r="AV893" s="13" t="s">
        <v>76</v>
      </c>
      <c r="AW893" s="13" t="s">
        <v>31</v>
      </c>
      <c r="AX893" s="13" t="s">
        <v>69</v>
      </c>
      <c r="AY893" s="239" t="s">
        <v>252</v>
      </c>
    </row>
    <row r="894" spans="1:51" s="13" customFormat="1" ht="12">
      <c r="A894" s="13"/>
      <c r="B894" s="229"/>
      <c r="C894" s="230"/>
      <c r="D894" s="231" t="s">
        <v>260</v>
      </c>
      <c r="E894" s="232" t="s">
        <v>19</v>
      </c>
      <c r="F894" s="233" t="s">
        <v>535</v>
      </c>
      <c r="G894" s="230"/>
      <c r="H894" s="232" t="s">
        <v>19</v>
      </c>
      <c r="I894" s="234"/>
      <c r="J894" s="230"/>
      <c r="K894" s="230"/>
      <c r="L894" s="235"/>
      <c r="M894" s="236"/>
      <c r="N894" s="237"/>
      <c r="O894" s="237"/>
      <c r="P894" s="237"/>
      <c r="Q894" s="237"/>
      <c r="R894" s="237"/>
      <c r="S894" s="237"/>
      <c r="T894" s="238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39" t="s">
        <v>260</v>
      </c>
      <c r="AU894" s="239" t="s">
        <v>78</v>
      </c>
      <c r="AV894" s="13" t="s">
        <v>76</v>
      </c>
      <c r="AW894" s="13" t="s">
        <v>31</v>
      </c>
      <c r="AX894" s="13" t="s">
        <v>69</v>
      </c>
      <c r="AY894" s="239" t="s">
        <v>252</v>
      </c>
    </row>
    <row r="895" spans="1:51" s="14" customFormat="1" ht="12">
      <c r="A895" s="14"/>
      <c r="B895" s="240"/>
      <c r="C895" s="241"/>
      <c r="D895" s="231" t="s">
        <v>260</v>
      </c>
      <c r="E895" s="242" t="s">
        <v>19</v>
      </c>
      <c r="F895" s="243" t="s">
        <v>1337</v>
      </c>
      <c r="G895" s="241"/>
      <c r="H895" s="244">
        <v>53.45</v>
      </c>
      <c r="I895" s="245"/>
      <c r="J895" s="241"/>
      <c r="K895" s="241"/>
      <c r="L895" s="246"/>
      <c r="M895" s="247"/>
      <c r="N895" s="248"/>
      <c r="O895" s="248"/>
      <c r="P895" s="248"/>
      <c r="Q895" s="248"/>
      <c r="R895" s="248"/>
      <c r="S895" s="248"/>
      <c r="T895" s="249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50" t="s">
        <v>260</v>
      </c>
      <c r="AU895" s="250" t="s">
        <v>78</v>
      </c>
      <c r="AV895" s="14" t="s">
        <v>78</v>
      </c>
      <c r="AW895" s="14" t="s">
        <v>31</v>
      </c>
      <c r="AX895" s="14" t="s">
        <v>69</v>
      </c>
      <c r="AY895" s="250" t="s">
        <v>252</v>
      </c>
    </row>
    <row r="896" spans="1:51" s="14" customFormat="1" ht="12">
      <c r="A896" s="14"/>
      <c r="B896" s="240"/>
      <c r="C896" s="241"/>
      <c r="D896" s="231" t="s">
        <v>260</v>
      </c>
      <c r="E896" s="242" t="s">
        <v>19</v>
      </c>
      <c r="F896" s="243" t="s">
        <v>1338</v>
      </c>
      <c r="G896" s="241"/>
      <c r="H896" s="244">
        <v>42.24</v>
      </c>
      <c r="I896" s="245"/>
      <c r="J896" s="241"/>
      <c r="K896" s="241"/>
      <c r="L896" s="246"/>
      <c r="M896" s="247"/>
      <c r="N896" s="248"/>
      <c r="O896" s="248"/>
      <c r="P896" s="248"/>
      <c r="Q896" s="248"/>
      <c r="R896" s="248"/>
      <c r="S896" s="248"/>
      <c r="T896" s="249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50" t="s">
        <v>260</v>
      </c>
      <c r="AU896" s="250" t="s">
        <v>78</v>
      </c>
      <c r="AV896" s="14" t="s">
        <v>78</v>
      </c>
      <c r="AW896" s="14" t="s">
        <v>31</v>
      </c>
      <c r="AX896" s="14" t="s">
        <v>69</v>
      </c>
      <c r="AY896" s="250" t="s">
        <v>252</v>
      </c>
    </row>
    <row r="897" spans="1:51" s="13" customFormat="1" ht="12">
      <c r="A897" s="13"/>
      <c r="B897" s="229"/>
      <c r="C897" s="230"/>
      <c r="D897" s="231" t="s">
        <v>260</v>
      </c>
      <c r="E897" s="232" t="s">
        <v>19</v>
      </c>
      <c r="F897" s="233" t="s">
        <v>538</v>
      </c>
      <c r="G897" s="230"/>
      <c r="H897" s="232" t="s">
        <v>19</v>
      </c>
      <c r="I897" s="234"/>
      <c r="J897" s="230"/>
      <c r="K897" s="230"/>
      <c r="L897" s="235"/>
      <c r="M897" s="236"/>
      <c r="N897" s="237"/>
      <c r="O897" s="237"/>
      <c r="P897" s="237"/>
      <c r="Q897" s="237"/>
      <c r="R897" s="237"/>
      <c r="S897" s="237"/>
      <c r="T897" s="238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39" t="s">
        <v>260</v>
      </c>
      <c r="AU897" s="239" t="s">
        <v>78</v>
      </c>
      <c r="AV897" s="13" t="s">
        <v>76</v>
      </c>
      <c r="AW897" s="13" t="s">
        <v>31</v>
      </c>
      <c r="AX897" s="13" t="s">
        <v>69</v>
      </c>
      <c r="AY897" s="239" t="s">
        <v>252</v>
      </c>
    </row>
    <row r="898" spans="1:51" s="14" customFormat="1" ht="12">
      <c r="A898" s="14"/>
      <c r="B898" s="240"/>
      <c r="C898" s="241"/>
      <c r="D898" s="231" t="s">
        <v>260</v>
      </c>
      <c r="E898" s="242" t="s">
        <v>19</v>
      </c>
      <c r="F898" s="243" t="s">
        <v>604</v>
      </c>
      <c r="G898" s="241"/>
      <c r="H898" s="244">
        <v>59.555</v>
      </c>
      <c r="I898" s="245"/>
      <c r="J898" s="241"/>
      <c r="K898" s="241"/>
      <c r="L898" s="246"/>
      <c r="M898" s="247"/>
      <c r="N898" s="248"/>
      <c r="O898" s="248"/>
      <c r="P898" s="248"/>
      <c r="Q898" s="248"/>
      <c r="R898" s="248"/>
      <c r="S898" s="248"/>
      <c r="T898" s="249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50" t="s">
        <v>260</v>
      </c>
      <c r="AU898" s="250" t="s">
        <v>78</v>
      </c>
      <c r="AV898" s="14" t="s">
        <v>78</v>
      </c>
      <c r="AW898" s="14" t="s">
        <v>31</v>
      </c>
      <c r="AX898" s="14" t="s">
        <v>69</v>
      </c>
      <c r="AY898" s="250" t="s">
        <v>252</v>
      </c>
    </row>
    <row r="899" spans="1:51" s="13" customFormat="1" ht="12">
      <c r="A899" s="13"/>
      <c r="B899" s="229"/>
      <c r="C899" s="230"/>
      <c r="D899" s="231" t="s">
        <v>260</v>
      </c>
      <c r="E899" s="232" t="s">
        <v>19</v>
      </c>
      <c r="F899" s="233" t="s">
        <v>540</v>
      </c>
      <c r="G899" s="230"/>
      <c r="H899" s="232" t="s">
        <v>19</v>
      </c>
      <c r="I899" s="234"/>
      <c r="J899" s="230"/>
      <c r="K899" s="230"/>
      <c r="L899" s="235"/>
      <c r="M899" s="236"/>
      <c r="N899" s="237"/>
      <c r="O899" s="237"/>
      <c r="P899" s="237"/>
      <c r="Q899" s="237"/>
      <c r="R899" s="237"/>
      <c r="S899" s="237"/>
      <c r="T899" s="238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39" t="s">
        <v>260</v>
      </c>
      <c r="AU899" s="239" t="s">
        <v>78</v>
      </c>
      <c r="AV899" s="13" t="s">
        <v>76</v>
      </c>
      <c r="AW899" s="13" t="s">
        <v>31</v>
      </c>
      <c r="AX899" s="13" t="s">
        <v>69</v>
      </c>
      <c r="AY899" s="239" t="s">
        <v>252</v>
      </c>
    </row>
    <row r="900" spans="1:51" s="14" customFormat="1" ht="12">
      <c r="A900" s="14"/>
      <c r="B900" s="240"/>
      <c r="C900" s="241"/>
      <c r="D900" s="231" t="s">
        <v>260</v>
      </c>
      <c r="E900" s="242" t="s">
        <v>19</v>
      </c>
      <c r="F900" s="243" t="s">
        <v>605</v>
      </c>
      <c r="G900" s="241"/>
      <c r="H900" s="244">
        <v>59.72</v>
      </c>
      <c r="I900" s="245"/>
      <c r="J900" s="241"/>
      <c r="K900" s="241"/>
      <c r="L900" s="246"/>
      <c r="M900" s="247"/>
      <c r="N900" s="248"/>
      <c r="O900" s="248"/>
      <c r="P900" s="248"/>
      <c r="Q900" s="248"/>
      <c r="R900" s="248"/>
      <c r="S900" s="248"/>
      <c r="T900" s="249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50" t="s">
        <v>260</v>
      </c>
      <c r="AU900" s="250" t="s">
        <v>78</v>
      </c>
      <c r="AV900" s="14" t="s">
        <v>78</v>
      </c>
      <c r="AW900" s="14" t="s">
        <v>31</v>
      </c>
      <c r="AX900" s="14" t="s">
        <v>69</v>
      </c>
      <c r="AY900" s="250" t="s">
        <v>252</v>
      </c>
    </row>
    <row r="901" spans="1:51" s="13" customFormat="1" ht="12">
      <c r="A901" s="13"/>
      <c r="B901" s="229"/>
      <c r="C901" s="230"/>
      <c r="D901" s="231" t="s">
        <v>260</v>
      </c>
      <c r="E901" s="232" t="s">
        <v>19</v>
      </c>
      <c r="F901" s="233" t="s">
        <v>542</v>
      </c>
      <c r="G901" s="230"/>
      <c r="H901" s="232" t="s">
        <v>19</v>
      </c>
      <c r="I901" s="234"/>
      <c r="J901" s="230"/>
      <c r="K901" s="230"/>
      <c r="L901" s="235"/>
      <c r="M901" s="236"/>
      <c r="N901" s="237"/>
      <c r="O901" s="237"/>
      <c r="P901" s="237"/>
      <c r="Q901" s="237"/>
      <c r="R901" s="237"/>
      <c r="S901" s="237"/>
      <c r="T901" s="238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39" t="s">
        <v>260</v>
      </c>
      <c r="AU901" s="239" t="s">
        <v>78</v>
      </c>
      <c r="AV901" s="13" t="s">
        <v>76</v>
      </c>
      <c r="AW901" s="13" t="s">
        <v>31</v>
      </c>
      <c r="AX901" s="13" t="s">
        <v>69</v>
      </c>
      <c r="AY901" s="239" t="s">
        <v>252</v>
      </c>
    </row>
    <row r="902" spans="1:51" s="14" customFormat="1" ht="12">
      <c r="A902" s="14"/>
      <c r="B902" s="240"/>
      <c r="C902" s="241"/>
      <c r="D902" s="231" t="s">
        <v>260</v>
      </c>
      <c r="E902" s="242" t="s">
        <v>19</v>
      </c>
      <c r="F902" s="243" t="s">
        <v>605</v>
      </c>
      <c r="G902" s="241"/>
      <c r="H902" s="244">
        <v>59.72</v>
      </c>
      <c r="I902" s="245"/>
      <c r="J902" s="241"/>
      <c r="K902" s="241"/>
      <c r="L902" s="246"/>
      <c r="M902" s="247"/>
      <c r="N902" s="248"/>
      <c r="O902" s="248"/>
      <c r="P902" s="248"/>
      <c r="Q902" s="248"/>
      <c r="R902" s="248"/>
      <c r="S902" s="248"/>
      <c r="T902" s="249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50" t="s">
        <v>260</v>
      </c>
      <c r="AU902" s="250" t="s">
        <v>78</v>
      </c>
      <c r="AV902" s="14" t="s">
        <v>78</v>
      </c>
      <c r="AW902" s="14" t="s">
        <v>31</v>
      </c>
      <c r="AX902" s="14" t="s">
        <v>69</v>
      </c>
      <c r="AY902" s="250" t="s">
        <v>252</v>
      </c>
    </row>
    <row r="903" spans="1:51" s="13" customFormat="1" ht="12">
      <c r="A903" s="13"/>
      <c r="B903" s="229"/>
      <c r="C903" s="230"/>
      <c r="D903" s="231" t="s">
        <v>260</v>
      </c>
      <c r="E903" s="232" t="s">
        <v>19</v>
      </c>
      <c r="F903" s="233" t="s">
        <v>543</v>
      </c>
      <c r="G903" s="230"/>
      <c r="H903" s="232" t="s">
        <v>19</v>
      </c>
      <c r="I903" s="234"/>
      <c r="J903" s="230"/>
      <c r="K903" s="230"/>
      <c r="L903" s="235"/>
      <c r="M903" s="236"/>
      <c r="N903" s="237"/>
      <c r="O903" s="237"/>
      <c r="P903" s="237"/>
      <c r="Q903" s="237"/>
      <c r="R903" s="237"/>
      <c r="S903" s="237"/>
      <c r="T903" s="238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39" t="s">
        <v>260</v>
      </c>
      <c r="AU903" s="239" t="s">
        <v>78</v>
      </c>
      <c r="AV903" s="13" t="s">
        <v>76</v>
      </c>
      <c r="AW903" s="13" t="s">
        <v>31</v>
      </c>
      <c r="AX903" s="13" t="s">
        <v>69</v>
      </c>
      <c r="AY903" s="239" t="s">
        <v>252</v>
      </c>
    </row>
    <row r="904" spans="1:51" s="14" customFormat="1" ht="12">
      <c r="A904" s="14"/>
      <c r="B904" s="240"/>
      <c r="C904" s="241"/>
      <c r="D904" s="231" t="s">
        <v>260</v>
      </c>
      <c r="E904" s="242" t="s">
        <v>19</v>
      </c>
      <c r="F904" s="243" t="s">
        <v>606</v>
      </c>
      <c r="G904" s="241"/>
      <c r="H904" s="244">
        <v>85.929</v>
      </c>
      <c r="I904" s="245"/>
      <c r="J904" s="241"/>
      <c r="K904" s="241"/>
      <c r="L904" s="246"/>
      <c r="M904" s="247"/>
      <c r="N904" s="248"/>
      <c r="O904" s="248"/>
      <c r="P904" s="248"/>
      <c r="Q904" s="248"/>
      <c r="R904" s="248"/>
      <c r="S904" s="248"/>
      <c r="T904" s="249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50" t="s">
        <v>260</v>
      </c>
      <c r="AU904" s="250" t="s">
        <v>78</v>
      </c>
      <c r="AV904" s="14" t="s">
        <v>78</v>
      </c>
      <c r="AW904" s="14" t="s">
        <v>31</v>
      </c>
      <c r="AX904" s="14" t="s">
        <v>69</v>
      </c>
      <c r="AY904" s="250" t="s">
        <v>252</v>
      </c>
    </row>
    <row r="905" spans="1:51" s="13" customFormat="1" ht="12">
      <c r="A905" s="13"/>
      <c r="B905" s="229"/>
      <c r="C905" s="230"/>
      <c r="D905" s="231" t="s">
        <v>260</v>
      </c>
      <c r="E905" s="232" t="s">
        <v>19</v>
      </c>
      <c r="F905" s="233" t="s">
        <v>545</v>
      </c>
      <c r="G905" s="230"/>
      <c r="H905" s="232" t="s">
        <v>19</v>
      </c>
      <c r="I905" s="234"/>
      <c r="J905" s="230"/>
      <c r="K905" s="230"/>
      <c r="L905" s="235"/>
      <c r="M905" s="236"/>
      <c r="N905" s="237"/>
      <c r="O905" s="237"/>
      <c r="P905" s="237"/>
      <c r="Q905" s="237"/>
      <c r="R905" s="237"/>
      <c r="S905" s="237"/>
      <c r="T905" s="238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39" t="s">
        <v>260</v>
      </c>
      <c r="AU905" s="239" t="s">
        <v>78</v>
      </c>
      <c r="AV905" s="13" t="s">
        <v>76</v>
      </c>
      <c r="AW905" s="13" t="s">
        <v>31</v>
      </c>
      <c r="AX905" s="13" t="s">
        <v>69</v>
      </c>
      <c r="AY905" s="239" t="s">
        <v>252</v>
      </c>
    </row>
    <row r="906" spans="1:51" s="14" customFormat="1" ht="12">
      <c r="A906" s="14"/>
      <c r="B906" s="240"/>
      <c r="C906" s="241"/>
      <c r="D906" s="231" t="s">
        <v>260</v>
      </c>
      <c r="E906" s="242" t="s">
        <v>19</v>
      </c>
      <c r="F906" s="243" t="s">
        <v>606</v>
      </c>
      <c r="G906" s="241"/>
      <c r="H906" s="244">
        <v>85.929</v>
      </c>
      <c r="I906" s="245"/>
      <c r="J906" s="241"/>
      <c r="K906" s="241"/>
      <c r="L906" s="246"/>
      <c r="M906" s="247"/>
      <c r="N906" s="248"/>
      <c r="O906" s="248"/>
      <c r="P906" s="248"/>
      <c r="Q906" s="248"/>
      <c r="R906" s="248"/>
      <c r="S906" s="248"/>
      <c r="T906" s="249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50" t="s">
        <v>260</v>
      </c>
      <c r="AU906" s="250" t="s">
        <v>78</v>
      </c>
      <c r="AV906" s="14" t="s">
        <v>78</v>
      </c>
      <c r="AW906" s="14" t="s">
        <v>31</v>
      </c>
      <c r="AX906" s="14" t="s">
        <v>69</v>
      </c>
      <c r="AY906" s="250" t="s">
        <v>252</v>
      </c>
    </row>
    <row r="907" spans="1:51" s="13" customFormat="1" ht="12">
      <c r="A907" s="13"/>
      <c r="B907" s="229"/>
      <c r="C907" s="230"/>
      <c r="D907" s="231" t="s">
        <v>260</v>
      </c>
      <c r="E907" s="232" t="s">
        <v>19</v>
      </c>
      <c r="F907" s="233" t="s">
        <v>546</v>
      </c>
      <c r="G907" s="230"/>
      <c r="H907" s="232" t="s">
        <v>19</v>
      </c>
      <c r="I907" s="234"/>
      <c r="J907" s="230"/>
      <c r="K907" s="230"/>
      <c r="L907" s="235"/>
      <c r="M907" s="236"/>
      <c r="N907" s="237"/>
      <c r="O907" s="237"/>
      <c r="P907" s="237"/>
      <c r="Q907" s="237"/>
      <c r="R907" s="237"/>
      <c r="S907" s="237"/>
      <c r="T907" s="238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39" t="s">
        <v>260</v>
      </c>
      <c r="AU907" s="239" t="s">
        <v>78</v>
      </c>
      <c r="AV907" s="13" t="s">
        <v>76</v>
      </c>
      <c r="AW907" s="13" t="s">
        <v>31</v>
      </c>
      <c r="AX907" s="13" t="s">
        <v>69</v>
      </c>
      <c r="AY907" s="239" t="s">
        <v>252</v>
      </c>
    </row>
    <row r="908" spans="1:51" s="14" customFormat="1" ht="12">
      <c r="A908" s="14"/>
      <c r="B908" s="240"/>
      <c r="C908" s="241"/>
      <c r="D908" s="231" t="s">
        <v>260</v>
      </c>
      <c r="E908" s="242" t="s">
        <v>19</v>
      </c>
      <c r="F908" s="243" t="s">
        <v>1339</v>
      </c>
      <c r="G908" s="241"/>
      <c r="H908" s="244">
        <v>99.185</v>
      </c>
      <c r="I908" s="245"/>
      <c r="J908" s="241"/>
      <c r="K908" s="241"/>
      <c r="L908" s="246"/>
      <c r="M908" s="247"/>
      <c r="N908" s="248"/>
      <c r="O908" s="248"/>
      <c r="P908" s="248"/>
      <c r="Q908" s="248"/>
      <c r="R908" s="248"/>
      <c r="S908" s="248"/>
      <c r="T908" s="249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50" t="s">
        <v>260</v>
      </c>
      <c r="AU908" s="250" t="s">
        <v>78</v>
      </c>
      <c r="AV908" s="14" t="s">
        <v>78</v>
      </c>
      <c r="AW908" s="14" t="s">
        <v>31</v>
      </c>
      <c r="AX908" s="14" t="s">
        <v>69</v>
      </c>
      <c r="AY908" s="250" t="s">
        <v>252</v>
      </c>
    </row>
    <row r="909" spans="1:51" s="13" customFormat="1" ht="12">
      <c r="A909" s="13"/>
      <c r="B909" s="229"/>
      <c r="C909" s="230"/>
      <c r="D909" s="231" t="s">
        <v>260</v>
      </c>
      <c r="E909" s="232" t="s">
        <v>19</v>
      </c>
      <c r="F909" s="233" t="s">
        <v>548</v>
      </c>
      <c r="G909" s="230"/>
      <c r="H909" s="232" t="s">
        <v>19</v>
      </c>
      <c r="I909" s="234"/>
      <c r="J909" s="230"/>
      <c r="K909" s="230"/>
      <c r="L909" s="235"/>
      <c r="M909" s="236"/>
      <c r="N909" s="237"/>
      <c r="O909" s="237"/>
      <c r="P909" s="237"/>
      <c r="Q909" s="237"/>
      <c r="R909" s="237"/>
      <c r="S909" s="237"/>
      <c r="T909" s="238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39" t="s">
        <v>260</v>
      </c>
      <c r="AU909" s="239" t="s">
        <v>78</v>
      </c>
      <c r="AV909" s="13" t="s">
        <v>76</v>
      </c>
      <c r="AW909" s="13" t="s">
        <v>31</v>
      </c>
      <c r="AX909" s="13" t="s">
        <v>69</v>
      </c>
      <c r="AY909" s="239" t="s">
        <v>252</v>
      </c>
    </row>
    <row r="910" spans="1:51" s="14" customFormat="1" ht="12">
      <c r="A910" s="14"/>
      <c r="B910" s="240"/>
      <c r="C910" s="241"/>
      <c r="D910" s="231" t="s">
        <v>260</v>
      </c>
      <c r="E910" s="242" t="s">
        <v>19</v>
      </c>
      <c r="F910" s="243" t="s">
        <v>1340</v>
      </c>
      <c r="G910" s="241"/>
      <c r="H910" s="244">
        <v>22.806</v>
      </c>
      <c r="I910" s="245"/>
      <c r="J910" s="241"/>
      <c r="K910" s="241"/>
      <c r="L910" s="246"/>
      <c r="M910" s="247"/>
      <c r="N910" s="248"/>
      <c r="O910" s="248"/>
      <c r="P910" s="248"/>
      <c r="Q910" s="248"/>
      <c r="R910" s="248"/>
      <c r="S910" s="248"/>
      <c r="T910" s="249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T910" s="250" t="s">
        <v>260</v>
      </c>
      <c r="AU910" s="250" t="s">
        <v>78</v>
      </c>
      <c r="AV910" s="14" t="s">
        <v>78</v>
      </c>
      <c r="AW910" s="14" t="s">
        <v>31</v>
      </c>
      <c r="AX910" s="14" t="s">
        <v>69</v>
      </c>
      <c r="AY910" s="250" t="s">
        <v>252</v>
      </c>
    </row>
    <row r="911" spans="1:51" s="13" customFormat="1" ht="12">
      <c r="A911" s="13"/>
      <c r="B911" s="229"/>
      <c r="C911" s="230"/>
      <c r="D911" s="231" t="s">
        <v>260</v>
      </c>
      <c r="E911" s="232" t="s">
        <v>19</v>
      </c>
      <c r="F911" s="233" t="s">
        <v>550</v>
      </c>
      <c r="G911" s="230"/>
      <c r="H911" s="232" t="s">
        <v>19</v>
      </c>
      <c r="I911" s="234"/>
      <c r="J911" s="230"/>
      <c r="K911" s="230"/>
      <c r="L911" s="235"/>
      <c r="M911" s="236"/>
      <c r="N911" s="237"/>
      <c r="O911" s="237"/>
      <c r="P911" s="237"/>
      <c r="Q911" s="237"/>
      <c r="R911" s="237"/>
      <c r="S911" s="237"/>
      <c r="T911" s="238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39" t="s">
        <v>260</v>
      </c>
      <c r="AU911" s="239" t="s">
        <v>78</v>
      </c>
      <c r="AV911" s="13" t="s">
        <v>76</v>
      </c>
      <c r="AW911" s="13" t="s">
        <v>31</v>
      </c>
      <c r="AX911" s="13" t="s">
        <v>69</v>
      </c>
      <c r="AY911" s="239" t="s">
        <v>252</v>
      </c>
    </row>
    <row r="912" spans="1:51" s="14" customFormat="1" ht="12">
      <c r="A912" s="14"/>
      <c r="B912" s="240"/>
      <c r="C912" s="241"/>
      <c r="D912" s="231" t="s">
        <v>260</v>
      </c>
      <c r="E912" s="242" t="s">
        <v>19</v>
      </c>
      <c r="F912" s="243" t="s">
        <v>609</v>
      </c>
      <c r="G912" s="241"/>
      <c r="H912" s="244">
        <v>23.253</v>
      </c>
      <c r="I912" s="245"/>
      <c r="J912" s="241"/>
      <c r="K912" s="241"/>
      <c r="L912" s="246"/>
      <c r="M912" s="247"/>
      <c r="N912" s="248"/>
      <c r="O912" s="248"/>
      <c r="P912" s="248"/>
      <c r="Q912" s="248"/>
      <c r="R912" s="248"/>
      <c r="S912" s="248"/>
      <c r="T912" s="249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T912" s="250" t="s">
        <v>260</v>
      </c>
      <c r="AU912" s="250" t="s">
        <v>78</v>
      </c>
      <c r="AV912" s="14" t="s">
        <v>78</v>
      </c>
      <c r="AW912" s="14" t="s">
        <v>31</v>
      </c>
      <c r="AX912" s="14" t="s">
        <v>69</v>
      </c>
      <c r="AY912" s="250" t="s">
        <v>252</v>
      </c>
    </row>
    <row r="913" spans="1:51" s="13" customFormat="1" ht="12">
      <c r="A913" s="13"/>
      <c r="B913" s="229"/>
      <c r="C913" s="230"/>
      <c r="D913" s="231" t="s">
        <v>260</v>
      </c>
      <c r="E913" s="232" t="s">
        <v>19</v>
      </c>
      <c r="F913" s="233" t="s">
        <v>552</v>
      </c>
      <c r="G913" s="230"/>
      <c r="H913" s="232" t="s">
        <v>19</v>
      </c>
      <c r="I913" s="234"/>
      <c r="J913" s="230"/>
      <c r="K913" s="230"/>
      <c r="L913" s="235"/>
      <c r="M913" s="236"/>
      <c r="N913" s="237"/>
      <c r="O913" s="237"/>
      <c r="P913" s="237"/>
      <c r="Q913" s="237"/>
      <c r="R913" s="237"/>
      <c r="S913" s="237"/>
      <c r="T913" s="238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39" t="s">
        <v>260</v>
      </c>
      <c r="AU913" s="239" t="s">
        <v>78</v>
      </c>
      <c r="AV913" s="13" t="s">
        <v>76</v>
      </c>
      <c r="AW913" s="13" t="s">
        <v>31</v>
      </c>
      <c r="AX913" s="13" t="s">
        <v>69</v>
      </c>
      <c r="AY913" s="239" t="s">
        <v>252</v>
      </c>
    </row>
    <row r="914" spans="1:51" s="14" customFormat="1" ht="12">
      <c r="A914" s="14"/>
      <c r="B914" s="240"/>
      <c r="C914" s="241"/>
      <c r="D914" s="231" t="s">
        <v>260</v>
      </c>
      <c r="E914" s="242" t="s">
        <v>19</v>
      </c>
      <c r="F914" s="243" t="s">
        <v>610</v>
      </c>
      <c r="G914" s="241"/>
      <c r="H914" s="244">
        <v>31.461</v>
      </c>
      <c r="I914" s="245"/>
      <c r="J914" s="241"/>
      <c r="K914" s="241"/>
      <c r="L914" s="246"/>
      <c r="M914" s="247"/>
      <c r="N914" s="248"/>
      <c r="O914" s="248"/>
      <c r="P914" s="248"/>
      <c r="Q914" s="248"/>
      <c r="R914" s="248"/>
      <c r="S914" s="248"/>
      <c r="T914" s="249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50" t="s">
        <v>260</v>
      </c>
      <c r="AU914" s="250" t="s">
        <v>78</v>
      </c>
      <c r="AV914" s="14" t="s">
        <v>78</v>
      </c>
      <c r="AW914" s="14" t="s">
        <v>31</v>
      </c>
      <c r="AX914" s="14" t="s">
        <v>69</v>
      </c>
      <c r="AY914" s="250" t="s">
        <v>252</v>
      </c>
    </row>
    <row r="915" spans="1:51" s="13" customFormat="1" ht="12">
      <c r="A915" s="13"/>
      <c r="B915" s="229"/>
      <c r="C915" s="230"/>
      <c r="D915" s="231" t="s">
        <v>260</v>
      </c>
      <c r="E915" s="232" t="s">
        <v>19</v>
      </c>
      <c r="F915" s="233" t="s">
        <v>554</v>
      </c>
      <c r="G915" s="230"/>
      <c r="H915" s="232" t="s">
        <v>19</v>
      </c>
      <c r="I915" s="234"/>
      <c r="J915" s="230"/>
      <c r="K915" s="230"/>
      <c r="L915" s="235"/>
      <c r="M915" s="236"/>
      <c r="N915" s="237"/>
      <c r="O915" s="237"/>
      <c r="P915" s="237"/>
      <c r="Q915" s="237"/>
      <c r="R915" s="237"/>
      <c r="S915" s="237"/>
      <c r="T915" s="238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39" t="s">
        <v>260</v>
      </c>
      <c r="AU915" s="239" t="s">
        <v>78</v>
      </c>
      <c r="AV915" s="13" t="s">
        <v>76</v>
      </c>
      <c r="AW915" s="13" t="s">
        <v>31</v>
      </c>
      <c r="AX915" s="13" t="s">
        <v>69</v>
      </c>
      <c r="AY915" s="239" t="s">
        <v>252</v>
      </c>
    </row>
    <row r="916" spans="1:51" s="14" customFormat="1" ht="12">
      <c r="A916" s="14"/>
      <c r="B916" s="240"/>
      <c r="C916" s="241"/>
      <c r="D916" s="231" t="s">
        <v>260</v>
      </c>
      <c r="E916" s="242" t="s">
        <v>19</v>
      </c>
      <c r="F916" s="243" t="s">
        <v>611</v>
      </c>
      <c r="G916" s="241"/>
      <c r="H916" s="244">
        <v>9.3</v>
      </c>
      <c r="I916" s="245"/>
      <c r="J916" s="241"/>
      <c r="K916" s="241"/>
      <c r="L916" s="246"/>
      <c r="M916" s="247"/>
      <c r="N916" s="248"/>
      <c r="O916" s="248"/>
      <c r="P916" s="248"/>
      <c r="Q916" s="248"/>
      <c r="R916" s="248"/>
      <c r="S916" s="248"/>
      <c r="T916" s="249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50" t="s">
        <v>260</v>
      </c>
      <c r="AU916" s="250" t="s">
        <v>78</v>
      </c>
      <c r="AV916" s="14" t="s">
        <v>78</v>
      </c>
      <c r="AW916" s="14" t="s">
        <v>31</v>
      </c>
      <c r="AX916" s="14" t="s">
        <v>69</v>
      </c>
      <c r="AY916" s="250" t="s">
        <v>252</v>
      </c>
    </row>
    <row r="917" spans="1:51" s="13" customFormat="1" ht="12">
      <c r="A917" s="13"/>
      <c r="B917" s="229"/>
      <c r="C917" s="230"/>
      <c r="D917" s="231" t="s">
        <v>260</v>
      </c>
      <c r="E917" s="232" t="s">
        <v>19</v>
      </c>
      <c r="F917" s="233" t="s">
        <v>556</v>
      </c>
      <c r="G917" s="230"/>
      <c r="H917" s="232" t="s">
        <v>19</v>
      </c>
      <c r="I917" s="234"/>
      <c r="J917" s="230"/>
      <c r="K917" s="230"/>
      <c r="L917" s="235"/>
      <c r="M917" s="236"/>
      <c r="N917" s="237"/>
      <c r="O917" s="237"/>
      <c r="P917" s="237"/>
      <c r="Q917" s="237"/>
      <c r="R917" s="237"/>
      <c r="S917" s="237"/>
      <c r="T917" s="238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T917" s="239" t="s">
        <v>260</v>
      </c>
      <c r="AU917" s="239" t="s">
        <v>78</v>
      </c>
      <c r="AV917" s="13" t="s">
        <v>76</v>
      </c>
      <c r="AW917" s="13" t="s">
        <v>31</v>
      </c>
      <c r="AX917" s="13" t="s">
        <v>69</v>
      </c>
      <c r="AY917" s="239" t="s">
        <v>252</v>
      </c>
    </row>
    <row r="918" spans="1:51" s="14" customFormat="1" ht="12">
      <c r="A918" s="14"/>
      <c r="B918" s="240"/>
      <c r="C918" s="241"/>
      <c r="D918" s="231" t="s">
        <v>260</v>
      </c>
      <c r="E918" s="242" t="s">
        <v>19</v>
      </c>
      <c r="F918" s="243" t="s">
        <v>611</v>
      </c>
      <c r="G918" s="241"/>
      <c r="H918" s="244">
        <v>9.3</v>
      </c>
      <c r="I918" s="245"/>
      <c r="J918" s="241"/>
      <c r="K918" s="241"/>
      <c r="L918" s="246"/>
      <c r="M918" s="247"/>
      <c r="N918" s="248"/>
      <c r="O918" s="248"/>
      <c r="P918" s="248"/>
      <c r="Q918" s="248"/>
      <c r="R918" s="248"/>
      <c r="S918" s="248"/>
      <c r="T918" s="249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T918" s="250" t="s">
        <v>260</v>
      </c>
      <c r="AU918" s="250" t="s">
        <v>78</v>
      </c>
      <c r="AV918" s="14" t="s">
        <v>78</v>
      </c>
      <c r="AW918" s="14" t="s">
        <v>31</v>
      </c>
      <c r="AX918" s="14" t="s">
        <v>69</v>
      </c>
      <c r="AY918" s="250" t="s">
        <v>252</v>
      </c>
    </row>
    <row r="919" spans="1:51" s="14" customFormat="1" ht="12">
      <c r="A919" s="14"/>
      <c r="B919" s="240"/>
      <c r="C919" s="241"/>
      <c r="D919" s="231" t="s">
        <v>260</v>
      </c>
      <c r="E919" s="242" t="s">
        <v>19</v>
      </c>
      <c r="F919" s="243" t="s">
        <v>557</v>
      </c>
      <c r="G919" s="241"/>
      <c r="H919" s="244">
        <v>0</v>
      </c>
      <c r="I919" s="245"/>
      <c r="J919" s="241"/>
      <c r="K919" s="241"/>
      <c r="L919" s="246"/>
      <c r="M919" s="247"/>
      <c r="N919" s="248"/>
      <c r="O919" s="248"/>
      <c r="P919" s="248"/>
      <c r="Q919" s="248"/>
      <c r="R919" s="248"/>
      <c r="S919" s="248"/>
      <c r="T919" s="249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50" t="s">
        <v>260</v>
      </c>
      <c r="AU919" s="250" t="s">
        <v>78</v>
      </c>
      <c r="AV919" s="14" t="s">
        <v>78</v>
      </c>
      <c r="AW919" s="14" t="s">
        <v>31</v>
      </c>
      <c r="AX919" s="14" t="s">
        <v>69</v>
      </c>
      <c r="AY919" s="250" t="s">
        <v>252</v>
      </c>
    </row>
    <row r="920" spans="1:51" s="13" customFormat="1" ht="12">
      <c r="A920" s="13"/>
      <c r="B920" s="229"/>
      <c r="C920" s="230"/>
      <c r="D920" s="231" t="s">
        <v>260</v>
      </c>
      <c r="E920" s="232" t="s">
        <v>19</v>
      </c>
      <c r="F920" s="233" t="s">
        <v>558</v>
      </c>
      <c r="G920" s="230"/>
      <c r="H920" s="232" t="s">
        <v>19</v>
      </c>
      <c r="I920" s="234"/>
      <c r="J920" s="230"/>
      <c r="K920" s="230"/>
      <c r="L920" s="235"/>
      <c r="M920" s="236"/>
      <c r="N920" s="237"/>
      <c r="O920" s="237"/>
      <c r="P920" s="237"/>
      <c r="Q920" s="237"/>
      <c r="R920" s="237"/>
      <c r="S920" s="237"/>
      <c r="T920" s="238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39" t="s">
        <v>260</v>
      </c>
      <c r="AU920" s="239" t="s">
        <v>78</v>
      </c>
      <c r="AV920" s="13" t="s">
        <v>76</v>
      </c>
      <c r="AW920" s="13" t="s">
        <v>31</v>
      </c>
      <c r="AX920" s="13" t="s">
        <v>69</v>
      </c>
      <c r="AY920" s="239" t="s">
        <v>252</v>
      </c>
    </row>
    <row r="921" spans="1:51" s="14" customFormat="1" ht="12">
      <c r="A921" s="14"/>
      <c r="B921" s="240"/>
      <c r="C921" s="241"/>
      <c r="D921" s="231" t="s">
        <v>260</v>
      </c>
      <c r="E921" s="242" t="s">
        <v>19</v>
      </c>
      <c r="F921" s="243" t="s">
        <v>1336</v>
      </c>
      <c r="G921" s="241"/>
      <c r="H921" s="244">
        <v>39.168</v>
      </c>
      <c r="I921" s="245"/>
      <c r="J921" s="241"/>
      <c r="K921" s="241"/>
      <c r="L921" s="246"/>
      <c r="M921" s="247"/>
      <c r="N921" s="248"/>
      <c r="O921" s="248"/>
      <c r="P921" s="248"/>
      <c r="Q921" s="248"/>
      <c r="R921" s="248"/>
      <c r="S921" s="248"/>
      <c r="T921" s="249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50" t="s">
        <v>260</v>
      </c>
      <c r="AU921" s="250" t="s">
        <v>78</v>
      </c>
      <c r="AV921" s="14" t="s">
        <v>78</v>
      </c>
      <c r="AW921" s="14" t="s">
        <v>31</v>
      </c>
      <c r="AX921" s="14" t="s">
        <v>69</v>
      </c>
      <c r="AY921" s="250" t="s">
        <v>252</v>
      </c>
    </row>
    <row r="922" spans="1:51" s="16" customFormat="1" ht="12">
      <c r="A922" s="16"/>
      <c r="B922" s="272"/>
      <c r="C922" s="273"/>
      <c r="D922" s="231" t="s">
        <v>260</v>
      </c>
      <c r="E922" s="274" t="s">
        <v>19</v>
      </c>
      <c r="F922" s="275" t="s">
        <v>533</v>
      </c>
      <c r="G922" s="273"/>
      <c r="H922" s="276">
        <v>681.0160000000001</v>
      </c>
      <c r="I922" s="277"/>
      <c r="J922" s="273"/>
      <c r="K922" s="273"/>
      <c r="L922" s="278"/>
      <c r="M922" s="279"/>
      <c r="N922" s="280"/>
      <c r="O922" s="280"/>
      <c r="P922" s="280"/>
      <c r="Q922" s="280"/>
      <c r="R922" s="280"/>
      <c r="S922" s="280"/>
      <c r="T922" s="281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T922" s="282" t="s">
        <v>260</v>
      </c>
      <c r="AU922" s="282" t="s">
        <v>78</v>
      </c>
      <c r="AV922" s="16" t="s">
        <v>85</v>
      </c>
      <c r="AW922" s="16" t="s">
        <v>31</v>
      </c>
      <c r="AX922" s="16" t="s">
        <v>69</v>
      </c>
      <c r="AY922" s="282" t="s">
        <v>252</v>
      </c>
    </row>
    <row r="923" spans="1:51" s="14" customFormat="1" ht="12">
      <c r="A923" s="14"/>
      <c r="B923" s="240"/>
      <c r="C923" s="241"/>
      <c r="D923" s="231" t="s">
        <v>260</v>
      </c>
      <c r="E923" s="242" t="s">
        <v>19</v>
      </c>
      <c r="F923" s="243" t="s">
        <v>1341</v>
      </c>
      <c r="G923" s="241"/>
      <c r="H923" s="244">
        <v>537.259</v>
      </c>
      <c r="I923" s="245"/>
      <c r="J923" s="241"/>
      <c r="K923" s="241"/>
      <c r="L923" s="246"/>
      <c r="M923" s="247"/>
      <c r="N923" s="248"/>
      <c r="O923" s="248"/>
      <c r="P923" s="248"/>
      <c r="Q923" s="248"/>
      <c r="R923" s="248"/>
      <c r="S923" s="248"/>
      <c r="T923" s="249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250" t="s">
        <v>260</v>
      </c>
      <c r="AU923" s="250" t="s">
        <v>78</v>
      </c>
      <c r="AV923" s="14" t="s">
        <v>78</v>
      </c>
      <c r="AW923" s="14" t="s">
        <v>31</v>
      </c>
      <c r="AX923" s="14" t="s">
        <v>69</v>
      </c>
      <c r="AY923" s="250" t="s">
        <v>252</v>
      </c>
    </row>
    <row r="924" spans="1:51" s="16" customFormat="1" ht="12">
      <c r="A924" s="16"/>
      <c r="B924" s="272"/>
      <c r="C924" s="273"/>
      <c r="D924" s="231" t="s">
        <v>260</v>
      </c>
      <c r="E924" s="274" t="s">
        <v>19</v>
      </c>
      <c r="F924" s="275" t="s">
        <v>533</v>
      </c>
      <c r="G924" s="273"/>
      <c r="H924" s="276">
        <v>537.259</v>
      </c>
      <c r="I924" s="277"/>
      <c r="J924" s="273"/>
      <c r="K924" s="273"/>
      <c r="L924" s="278"/>
      <c r="M924" s="279"/>
      <c r="N924" s="280"/>
      <c r="O924" s="280"/>
      <c r="P924" s="280"/>
      <c r="Q924" s="280"/>
      <c r="R924" s="280"/>
      <c r="S924" s="280"/>
      <c r="T924" s="281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T924" s="282" t="s">
        <v>260</v>
      </c>
      <c r="AU924" s="282" t="s">
        <v>78</v>
      </c>
      <c r="AV924" s="16" t="s">
        <v>85</v>
      </c>
      <c r="AW924" s="16" t="s">
        <v>31</v>
      </c>
      <c r="AX924" s="16" t="s">
        <v>69</v>
      </c>
      <c r="AY924" s="282" t="s">
        <v>252</v>
      </c>
    </row>
    <row r="925" spans="1:51" s="13" customFormat="1" ht="12">
      <c r="A925" s="13"/>
      <c r="B925" s="229"/>
      <c r="C925" s="230"/>
      <c r="D925" s="231" t="s">
        <v>260</v>
      </c>
      <c r="E925" s="232" t="s">
        <v>19</v>
      </c>
      <c r="F925" s="233" t="s">
        <v>710</v>
      </c>
      <c r="G925" s="230"/>
      <c r="H925" s="232" t="s">
        <v>19</v>
      </c>
      <c r="I925" s="234"/>
      <c r="J925" s="230"/>
      <c r="K925" s="230"/>
      <c r="L925" s="235"/>
      <c r="M925" s="236"/>
      <c r="N925" s="237"/>
      <c r="O925" s="237"/>
      <c r="P925" s="237"/>
      <c r="Q925" s="237"/>
      <c r="R925" s="237"/>
      <c r="S925" s="237"/>
      <c r="T925" s="238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T925" s="239" t="s">
        <v>260</v>
      </c>
      <c r="AU925" s="239" t="s">
        <v>78</v>
      </c>
      <c r="AV925" s="13" t="s">
        <v>76</v>
      </c>
      <c r="AW925" s="13" t="s">
        <v>31</v>
      </c>
      <c r="AX925" s="13" t="s">
        <v>69</v>
      </c>
      <c r="AY925" s="239" t="s">
        <v>252</v>
      </c>
    </row>
    <row r="926" spans="1:51" s="14" customFormat="1" ht="12">
      <c r="A926" s="14"/>
      <c r="B926" s="240"/>
      <c r="C926" s="241"/>
      <c r="D926" s="231" t="s">
        <v>260</v>
      </c>
      <c r="E926" s="242" t="s">
        <v>19</v>
      </c>
      <c r="F926" s="243" t="s">
        <v>737</v>
      </c>
      <c r="G926" s="241"/>
      <c r="H926" s="244">
        <v>1821.804</v>
      </c>
      <c r="I926" s="245"/>
      <c r="J926" s="241"/>
      <c r="K926" s="241"/>
      <c r="L926" s="246"/>
      <c r="M926" s="247"/>
      <c r="N926" s="248"/>
      <c r="O926" s="248"/>
      <c r="P926" s="248"/>
      <c r="Q926" s="248"/>
      <c r="R926" s="248"/>
      <c r="S926" s="248"/>
      <c r="T926" s="249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T926" s="250" t="s">
        <v>260</v>
      </c>
      <c r="AU926" s="250" t="s">
        <v>78</v>
      </c>
      <c r="AV926" s="14" t="s">
        <v>78</v>
      </c>
      <c r="AW926" s="14" t="s">
        <v>31</v>
      </c>
      <c r="AX926" s="14" t="s">
        <v>69</v>
      </c>
      <c r="AY926" s="250" t="s">
        <v>252</v>
      </c>
    </row>
    <row r="927" spans="1:51" s="14" customFormat="1" ht="12">
      <c r="A927" s="14"/>
      <c r="B927" s="240"/>
      <c r="C927" s="241"/>
      <c r="D927" s="231" t="s">
        <v>260</v>
      </c>
      <c r="E927" s="242" t="s">
        <v>19</v>
      </c>
      <c r="F927" s="243" t="s">
        <v>738</v>
      </c>
      <c r="G927" s="241"/>
      <c r="H927" s="244">
        <v>49.022</v>
      </c>
      <c r="I927" s="245"/>
      <c r="J927" s="241"/>
      <c r="K927" s="241"/>
      <c r="L927" s="246"/>
      <c r="M927" s="247"/>
      <c r="N927" s="248"/>
      <c r="O927" s="248"/>
      <c r="P927" s="248"/>
      <c r="Q927" s="248"/>
      <c r="R927" s="248"/>
      <c r="S927" s="248"/>
      <c r="T927" s="249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50" t="s">
        <v>260</v>
      </c>
      <c r="AU927" s="250" t="s">
        <v>78</v>
      </c>
      <c r="AV927" s="14" t="s">
        <v>78</v>
      </c>
      <c r="AW927" s="14" t="s">
        <v>31</v>
      </c>
      <c r="AX927" s="14" t="s">
        <v>69</v>
      </c>
      <c r="AY927" s="250" t="s">
        <v>252</v>
      </c>
    </row>
    <row r="928" spans="1:51" s="14" customFormat="1" ht="12">
      <c r="A928" s="14"/>
      <c r="B928" s="240"/>
      <c r="C928" s="241"/>
      <c r="D928" s="231" t="s">
        <v>260</v>
      </c>
      <c r="E928" s="242" t="s">
        <v>19</v>
      </c>
      <c r="F928" s="243" t="s">
        <v>740</v>
      </c>
      <c r="G928" s="241"/>
      <c r="H928" s="244">
        <v>53.117</v>
      </c>
      <c r="I928" s="245"/>
      <c r="J928" s="241"/>
      <c r="K928" s="241"/>
      <c r="L928" s="246"/>
      <c r="M928" s="247"/>
      <c r="N928" s="248"/>
      <c r="O928" s="248"/>
      <c r="P928" s="248"/>
      <c r="Q928" s="248"/>
      <c r="R928" s="248"/>
      <c r="S928" s="248"/>
      <c r="T928" s="249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50" t="s">
        <v>260</v>
      </c>
      <c r="AU928" s="250" t="s">
        <v>78</v>
      </c>
      <c r="AV928" s="14" t="s">
        <v>78</v>
      </c>
      <c r="AW928" s="14" t="s">
        <v>31</v>
      </c>
      <c r="AX928" s="14" t="s">
        <v>69</v>
      </c>
      <c r="AY928" s="250" t="s">
        <v>252</v>
      </c>
    </row>
    <row r="929" spans="1:51" s="14" customFormat="1" ht="12">
      <c r="A929" s="14"/>
      <c r="B929" s="240"/>
      <c r="C929" s="241"/>
      <c r="D929" s="231" t="s">
        <v>260</v>
      </c>
      <c r="E929" s="242" t="s">
        <v>19</v>
      </c>
      <c r="F929" s="243" t="s">
        <v>741</v>
      </c>
      <c r="G929" s="241"/>
      <c r="H929" s="244">
        <v>36.394</v>
      </c>
      <c r="I929" s="245"/>
      <c r="J929" s="241"/>
      <c r="K929" s="241"/>
      <c r="L929" s="246"/>
      <c r="M929" s="247"/>
      <c r="N929" s="248"/>
      <c r="O929" s="248"/>
      <c r="P929" s="248"/>
      <c r="Q929" s="248"/>
      <c r="R929" s="248"/>
      <c r="S929" s="248"/>
      <c r="T929" s="249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T929" s="250" t="s">
        <v>260</v>
      </c>
      <c r="AU929" s="250" t="s">
        <v>78</v>
      </c>
      <c r="AV929" s="14" t="s">
        <v>78</v>
      </c>
      <c r="AW929" s="14" t="s">
        <v>31</v>
      </c>
      <c r="AX929" s="14" t="s">
        <v>69</v>
      </c>
      <c r="AY929" s="250" t="s">
        <v>252</v>
      </c>
    </row>
    <row r="930" spans="1:51" s="14" customFormat="1" ht="12">
      <c r="A930" s="14"/>
      <c r="B930" s="240"/>
      <c r="C930" s="241"/>
      <c r="D930" s="231" t="s">
        <v>260</v>
      </c>
      <c r="E930" s="242" t="s">
        <v>19</v>
      </c>
      <c r="F930" s="243" t="s">
        <v>742</v>
      </c>
      <c r="G930" s="241"/>
      <c r="H930" s="244">
        <v>36.394</v>
      </c>
      <c r="I930" s="245"/>
      <c r="J930" s="241"/>
      <c r="K930" s="241"/>
      <c r="L930" s="246"/>
      <c r="M930" s="247"/>
      <c r="N930" s="248"/>
      <c r="O930" s="248"/>
      <c r="P930" s="248"/>
      <c r="Q930" s="248"/>
      <c r="R930" s="248"/>
      <c r="S930" s="248"/>
      <c r="T930" s="249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T930" s="250" t="s">
        <v>260</v>
      </c>
      <c r="AU930" s="250" t="s">
        <v>78</v>
      </c>
      <c r="AV930" s="14" t="s">
        <v>78</v>
      </c>
      <c r="AW930" s="14" t="s">
        <v>31</v>
      </c>
      <c r="AX930" s="14" t="s">
        <v>69</v>
      </c>
      <c r="AY930" s="250" t="s">
        <v>252</v>
      </c>
    </row>
    <row r="931" spans="1:51" s="14" customFormat="1" ht="12">
      <c r="A931" s="14"/>
      <c r="B931" s="240"/>
      <c r="C931" s="241"/>
      <c r="D931" s="231" t="s">
        <v>260</v>
      </c>
      <c r="E931" s="242" t="s">
        <v>19</v>
      </c>
      <c r="F931" s="243" t="s">
        <v>743</v>
      </c>
      <c r="G931" s="241"/>
      <c r="H931" s="244">
        <v>33.701</v>
      </c>
      <c r="I931" s="245"/>
      <c r="J931" s="241"/>
      <c r="K931" s="241"/>
      <c r="L931" s="246"/>
      <c r="M931" s="247"/>
      <c r="N931" s="248"/>
      <c r="O931" s="248"/>
      <c r="P931" s="248"/>
      <c r="Q931" s="248"/>
      <c r="R931" s="248"/>
      <c r="S931" s="248"/>
      <c r="T931" s="249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50" t="s">
        <v>260</v>
      </c>
      <c r="AU931" s="250" t="s">
        <v>78</v>
      </c>
      <c r="AV931" s="14" t="s">
        <v>78</v>
      </c>
      <c r="AW931" s="14" t="s">
        <v>31</v>
      </c>
      <c r="AX931" s="14" t="s">
        <v>69</v>
      </c>
      <c r="AY931" s="250" t="s">
        <v>252</v>
      </c>
    </row>
    <row r="932" spans="1:51" s="14" customFormat="1" ht="12">
      <c r="A932" s="14"/>
      <c r="B932" s="240"/>
      <c r="C932" s="241"/>
      <c r="D932" s="231" t="s">
        <v>260</v>
      </c>
      <c r="E932" s="242" t="s">
        <v>19</v>
      </c>
      <c r="F932" s="243" t="s">
        <v>744</v>
      </c>
      <c r="G932" s="241"/>
      <c r="H932" s="244">
        <v>8.373</v>
      </c>
      <c r="I932" s="245"/>
      <c r="J932" s="241"/>
      <c r="K932" s="241"/>
      <c r="L932" s="246"/>
      <c r="M932" s="247"/>
      <c r="N932" s="248"/>
      <c r="O932" s="248"/>
      <c r="P932" s="248"/>
      <c r="Q932" s="248"/>
      <c r="R932" s="248"/>
      <c r="S932" s="248"/>
      <c r="T932" s="249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50" t="s">
        <v>260</v>
      </c>
      <c r="AU932" s="250" t="s">
        <v>78</v>
      </c>
      <c r="AV932" s="14" t="s">
        <v>78</v>
      </c>
      <c r="AW932" s="14" t="s">
        <v>31</v>
      </c>
      <c r="AX932" s="14" t="s">
        <v>69</v>
      </c>
      <c r="AY932" s="250" t="s">
        <v>252</v>
      </c>
    </row>
    <row r="933" spans="1:51" s="13" customFormat="1" ht="12">
      <c r="A933" s="13"/>
      <c r="B933" s="229"/>
      <c r="C933" s="230"/>
      <c r="D933" s="231" t="s">
        <v>260</v>
      </c>
      <c r="E933" s="232" t="s">
        <v>19</v>
      </c>
      <c r="F933" s="233" t="s">
        <v>725</v>
      </c>
      <c r="G933" s="230"/>
      <c r="H933" s="232" t="s">
        <v>19</v>
      </c>
      <c r="I933" s="234"/>
      <c r="J933" s="230"/>
      <c r="K933" s="230"/>
      <c r="L933" s="235"/>
      <c r="M933" s="236"/>
      <c r="N933" s="237"/>
      <c r="O933" s="237"/>
      <c r="P933" s="237"/>
      <c r="Q933" s="237"/>
      <c r="R933" s="237"/>
      <c r="S933" s="237"/>
      <c r="T933" s="238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39" t="s">
        <v>260</v>
      </c>
      <c r="AU933" s="239" t="s">
        <v>78</v>
      </c>
      <c r="AV933" s="13" t="s">
        <v>76</v>
      </c>
      <c r="AW933" s="13" t="s">
        <v>31</v>
      </c>
      <c r="AX933" s="13" t="s">
        <v>69</v>
      </c>
      <c r="AY933" s="239" t="s">
        <v>252</v>
      </c>
    </row>
    <row r="934" spans="1:51" s="14" customFormat="1" ht="12">
      <c r="A934" s="14"/>
      <c r="B934" s="240"/>
      <c r="C934" s="241"/>
      <c r="D934" s="231" t="s">
        <v>260</v>
      </c>
      <c r="E934" s="242" t="s">
        <v>19</v>
      </c>
      <c r="F934" s="243" t="s">
        <v>749</v>
      </c>
      <c r="G934" s="241"/>
      <c r="H934" s="244">
        <v>2054.597</v>
      </c>
      <c r="I934" s="245"/>
      <c r="J934" s="241"/>
      <c r="K934" s="241"/>
      <c r="L934" s="246"/>
      <c r="M934" s="247"/>
      <c r="N934" s="248"/>
      <c r="O934" s="248"/>
      <c r="P934" s="248"/>
      <c r="Q934" s="248"/>
      <c r="R934" s="248"/>
      <c r="S934" s="248"/>
      <c r="T934" s="249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T934" s="250" t="s">
        <v>260</v>
      </c>
      <c r="AU934" s="250" t="s">
        <v>78</v>
      </c>
      <c r="AV934" s="14" t="s">
        <v>78</v>
      </c>
      <c r="AW934" s="14" t="s">
        <v>31</v>
      </c>
      <c r="AX934" s="14" t="s">
        <v>69</v>
      </c>
      <c r="AY934" s="250" t="s">
        <v>252</v>
      </c>
    </row>
    <row r="935" spans="1:51" s="14" customFormat="1" ht="12">
      <c r="A935" s="14"/>
      <c r="B935" s="240"/>
      <c r="C935" s="241"/>
      <c r="D935" s="231" t="s">
        <v>260</v>
      </c>
      <c r="E935" s="242" t="s">
        <v>19</v>
      </c>
      <c r="F935" s="243" t="s">
        <v>750</v>
      </c>
      <c r="G935" s="241"/>
      <c r="H935" s="244">
        <v>91.302</v>
      </c>
      <c r="I935" s="245"/>
      <c r="J935" s="241"/>
      <c r="K935" s="241"/>
      <c r="L935" s="246"/>
      <c r="M935" s="247"/>
      <c r="N935" s="248"/>
      <c r="O935" s="248"/>
      <c r="P935" s="248"/>
      <c r="Q935" s="248"/>
      <c r="R935" s="248"/>
      <c r="S935" s="248"/>
      <c r="T935" s="249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50" t="s">
        <v>260</v>
      </c>
      <c r="AU935" s="250" t="s">
        <v>78</v>
      </c>
      <c r="AV935" s="14" t="s">
        <v>78</v>
      </c>
      <c r="AW935" s="14" t="s">
        <v>31</v>
      </c>
      <c r="AX935" s="14" t="s">
        <v>69</v>
      </c>
      <c r="AY935" s="250" t="s">
        <v>252</v>
      </c>
    </row>
    <row r="936" spans="1:51" s="14" customFormat="1" ht="12">
      <c r="A936" s="14"/>
      <c r="B936" s="240"/>
      <c r="C936" s="241"/>
      <c r="D936" s="231" t="s">
        <v>260</v>
      </c>
      <c r="E936" s="242" t="s">
        <v>19</v>
      </c>
      <c r="F936" s="243" t="s">
        <v>751</v>
      </c>
      <c r="G936" s="241"/>
      <c r="H936" s="244">
        <v>60.48</v>
      </c>
      <c r="I936" s="245"/>
      <c r="J936" s="241"/>
      <c r="K936" s="241"/>
      <c r="L936" s="246"/>
      <c r="M936" s="247"/>
      <c r="N936" s="248"/>
      <c r="O936" s="248"/>
      <c r="P936" s="248"/>
      <c r="Q936" s="248"/>
      <c r="R936" s="248"/>
      <c r="S936" s="248"/>
      <c r="T936" s="249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50" t="s">
        <v>260</v>
      </c>
      <c r="AU936" s="250" t="s">
        <v>78</v>
      </c>
      <c r="AV936" s="14" t="s">
        <v>78</v>
      </c>
      <c r="AW936" s="14" t="s">
        <v>31</v>
      </c>
      <c r="AX936" s="14" t="s">
        <v>69</v>
      </c>
      <c r="AY936" s="250" t="s">
        <v>252</v>
      </c>
    </row>
    <row r="937" spans="1:51" s="14" customFormat="1" ht="12">
      <c r="A937" s="14"/>
      <c r="B937" s="240"/>
      <c r="C937" s="241"/>
      <c r="D937" s="231" t="s">
        <v>260</v>
      </c>
      <c r="E937" s="242" t="s">
        <v>19</v>
      </c>
      <c r="F937" s="243" t="s">
        <v>752</v>
      </c>
      <c r="G937" s="241"/>
      <c r="H937" s="244">
        <v>62.036</v>
      </c>
      <c r="I937" s="245"/>
      <c r="J937" s="241"/>
      <c r="K937" s="241"/>
      <c r="L937" s="246"/>
      <c r="M937" s="247"/>
      <c r="N937" s="248"/>
      <c r="O937" s="248"/>
      <c r="P937" s="248"/>
      <c r="Q937" s="248"/>
      <c r="R937" s="248"/>
      <c r="S937" s="248"/>
      <c r="T937" s="249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T937" s="250" t="s">
        <v>260</v>
      </c>
      <c r="AU937" s="250" t="s">
        <v>78</v>
      </c>
      <c r="AV937" s="14" t="s">
        <v>78</v>
      </c>
      <c r="AW937" s="14" t="s">
        <v>31</v>
      </c>
      <c r="AX937" s="14" t="s">
        <v>69</v>
      </c>
      <c r="AY937" s="250" t="s">
        <v>252</v>
      </c>
    </row>
    <row r="938" spans="1:51" s="14" customFormat="1" ht="12">
      <c r="A938" s="14"/>
      <c r="B938" s="240"/>
      <c r="C938" s="241"/>
      <c r="D938" s="231" t="s">
        <v>260</v>
      </c>
      <c r="E938" s="242" t="s">
        <v>19</v>
      </c>
      <c r="F938" s="243" t="s">
        <v>753</v>
      </c>
      <c r="G938" s="241"/>
      <c r="H938" s="244">
        <v>60.48</v>
      </c>
      <c r="I938" s="245"/>
      <c r="J938" s="241"/>
      <c r="K938" s="241"/>
      <c r="L938" s="246"/>
      <c r="M938" s="247"/>
      <c r="N938" s="248"/>
      <c r="O938" s="248"/>
      <c r="P938" s="248"/>
      <c r="Q938" s="248"/>
      <c r="R938" s="248"/>
      <c r="S938" s="248"/>
      <c r="T938" s="249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50" t="s">
        <v>260</v>
      </c>
      <c r="AU938" s="250" t="s">
        <v>78</v>
      </c>
      <c r="AV938" s="14" t="s">
        <v>78</v>
      </c>
      <c r="AW938" s="14" t="s">
        <v>31</v>
      </c>
      <c r="AX938" s="14" t="s">
        <v>69</v>
      </c>
      <c r="AY938" s="250" t="s">
        <v>252</v>
      </c>
    </row>
    <row r="939" spans="1:51" s="14" customFormat="1" ht="12">
      <c r="A939" s="14"/>
      <c r="B939" s="240"/>
      <c r="C939" s="241"/>
      <c r="D939" s="231" t="s">
        <v>260</v>
      </c>
      <c r="E939" s="242" t="s">
        <v>19</v>
      </c>
      <c r="F939" s="243" t="s">
        <v>754</v>
      </c>
      <c r="G939" s="241"/>
      <c r="H939" s="244">
        <v>58.08</v>
      </c>
      <c r="I939" s="245"/>
      <c r="J939" s="241"/>
      <c r="K939" s="241"/>
      <c r="L939" s="246"/>
      <c r="M939" s="247"/>
      <c r="N939" s="248"/>
      <c r="O939" s="248"/>
      <c r="P939" s="248"/>
      <c r="Q939" s="248"/>
      <c r="R939" s="248"/>
      <c r="S939" s="248"/>
      <c r="T939" s="249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T939" s="250" t="s">
        <v>260</v>
      </c>
      <c r="AU939" s="250" t="s">
        <v>78</v>
      </c>
      <c r="AV939" s="14" t="s">
        <v>78</v>
      </c>
      <c r="AW939" s="14" t="s">
        <v>31</v>
      </c>
      <c r="AX939" s="14" t="s">
        <v>69</v>
      </c>
      <c r="AY939" s="250" t="s">
        <v>252</v>
      </c>
    </row>
    <row r="940" spans="1:51" s="14" customFormat="1" ht="12">
      <c r="A940" s="14"/>
      <c r="B940" s="240"/>
      <c r="C940" s="241"/>
      <c r="D940" s="231" t="s">
        <v>260</v>
      </c>
      <c r="E940" s="242" t="s">
        <v>19</v>
      </c>
      <c r="F940" s="243" t="s">
        <v>755</v>
      </c>
      <c r="G940" s="241"/>
      <c r="H940" s="244">
        <v>25.402</v>
      </c>
      <c r="I940" s="245"/>
      <c r="J940" s="241"/>
      <c r="K940" s="241"/>
      <c r="L940" s="246"/>
      <c r="M940" s="247"/>
      <c r="N940" s="248"/>
      <c r="O940" s="248"/>
      <c r="P940" s="248"/>
      <c r="Q940" s="248"/>
      <c r="R940" s="248"/>
      <c r="S940" s="248"/>
      <c r="T940" s="249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50" t="s">
        <v>260</v>
      </c>
      <c r="AU940" s="250" t="s">
        <v>78</v>
      </c>
      <c r="AV940" s="14" t="s">
        <v>78</v>
      </c>
      <c r="AW940" s="14" t="s">
        <v>31</v>
      </c>
      <c r="AX940" s="14" t="s">
        <v>69</v>
      </c>
      <c r="AY940" s="250" t="s">
        <v>252</v>
      </c>
    </row>
    <row r="941" spans="1:51" s="14" customFormat="1" ht="12">
      <c r="A941" s="14"/>
      <c r="B941" s="240"/>
      <c r="C941" s="241"/>
      <c r="D941" s="231" t="s">
        <v>260</v>
      </c>
      <c r="E941" s="242" t="s">
        <v>19</v>
      </c>
      <c r="F941" s="243" t="s">
        <v>756</v>
      </c>
      <c r="G941" s="241"/>
      <c r="H941" s="244">
        <v>42.941</v>
      </c>
      <c r="I941" s="245"/>
      <c r="J941" s="241"/>
      <c r="K941" s="241"/>
      <c r="L941" s="246"/>
      <c r="M941" s="247"/>
      <c r="N941" s="248"/>
      <c r="O941" s="248"/>
      <c r="P941" s="248"/>
      <c r="Q941" s="248"/>
      <c r="R941" s="248"/>
      <c r="S941" s="248"/>
      <c r="T941" s="249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50" t="s">
        <v>260</v>
      </c>
      <c r="AU941" s="250" t="s">
        <v>78</v>
      </c>
      <c r="AV941" s="14" t="s">
        <v>78</v>
      </c>
      <c r="AW941" s="14" t="s">
        <v>31</v>
      </c>
      <c r="AX941" s="14" t="s">
        <v>69</v>
      </c>
      <c r="AY941" s="250" t="s">
        <v>252</v>
      </c>
    </row>
    <row r="942" spans="1:51" s="14" customFormat="1" ht="12">
      <c r="A942" s="14"/>
      <c r="B942" s="240"/>
      <c r="C942" s="241"/>
      <c r="D942" s="231" t="s">
        <v>260</v>
      </c>
      <c r="E942" s="242" t="s">
        <v>19</v>
      </c>
      <c r="F942" s="243" t="s">
        <v>1342</v>
      </c>
      <c r="G942" s="241"/>
      <c r="H942" s="244">
        <v>14.84</v>
      </c>
      <c r="I942" s="245"/>
      <c r="J942" s="241"/>
      <c r="K942" s="241"/>
      <c r="L942" s="246"/>
      <c r="M942" s="247"/>
      <c r="N942" s="248"/>
      <c r="O942" s="248"/>
      <c r="P942" s="248"/>
      <c r="Q942" s="248"/>
      <c r="R942" s="248"/>
      <c r="S942" s="248"/>
      <c r="T942" s="249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50" t="s">
        <v>260</v>
      </c>
      <c r="AU942" s="250" t="s">
        <v>78</v>
      </c>
      <c r="AV942" s="14" t="s">
        <v>78</v>
      </c>
      <c r="AW942" s="14" t="s">
        <v>31</v>
      </c>
      <c r="AX942" s="14" t="s">
        <v>69</v>
      </c>
      <c r="AY942" s="250" t="s">
        <v>252</v>
      </c>
    </row>
    <row r="943" spans="1:51" s="16" customFormat="1" ht="12">
      <c r="A943" s="16"/>
      <c r="B943" s="272"/>
      <c r="C943" s="273"/>
      <c r="D943" s="231" t="s">
        <v>260</v>
      </c>
      <c r="E943" s="274" t="s">
        <v>19</v>
      </c>
      <c r="F943" s="275" t="s">
        <v>533</v>
      </c>
      <c r="G943" s="273"/>
      <c r="H943" s="276">
        <v>4508.962999999999</v>
      </c>
      <c r="I943" s="277"/>
      <c r="J943" s="273"/>
      <c r="K943" s="273"/>
      <c r="L943" s="278"/>
      <c r="M943" s="279"/>
      <c r="N943" s="280"/>
      <c r="O943" s="280"/>
      <c r="P943" s="280"/>
      <c r="Q943" s="280"/>
      <c r="R943" s="280"/>
      <c r="S943" s="280"/>
      <c r="T943" s="281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T943" s="282" t="s">
        <v>260</v>
      </c>
      <c r="AU943" s="282" t="s">
        <v>78</v>
      </c>
      <c r="AV943" s="16" t="s">
        <v>85</v>
      </c>
      <c r="AW943" s="16" t="s">
        <v>31</v>
      </c>
      <c r="AX943" s="16" t="s">
        <v>69</v>
      </c>
      <c r="AY943" s="282" t="s">
        <v>252</v>
      </c>
    </row>
    <row r="944" spans="1:51" s="13" customFormat="1" ht="12">
      <c r="A944" s="13"/>
      <c r="B944" s="229"/>
      <c r="C944" s="230"/>
      <c r="D944" s="231" t="s">
        <v>260</v>
      </c>
      <c r="E944" s="232" t="s">
        <v>19</v>
      </c>
      <c r="F944" s="233" t="s">
        <v>1343</v>
      </c>
      <c r="G944" s="230"/>
      <c r="H944" s="232" t="s">
        <v>19</v>
      </c>
      <c r="I944" s="234"/>
      <c r="J944" s="230"/>
      <c r="K944" s="230"/>
      <c r="L944" s="235"/>
      <c r="M944" s="236"/>
      <c r="N944" s="237"/>
      <c r="O944" s="237"/>
      <c r="P944" s="237"/>
      <c r="Q944" s="237"/>
      <c r="R944" s="237"/>
      <c r="S944" s="237"/>
      <c r="T944" s="238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39" t="s">
        <v>260</v>
      </c>
      <c r="AU944" s="239" t="s">
        <v>78</v>
      </c>
      <c r="AV944" s="13" t="s">
        <v>76</v>
      </c>
      <c r="AW944" s="13" t="s">
        <v>31</v>
      </c>
      <c r="AX944" s="13" t="s">
        <v>69</v>
      </c>
      <c r="AY944" s="239" t="s">
        <v>252</v>
      </c>
    </row>
    <row r="945" spans="1:51" s="14" customFormat="1" ht="12">
      <c r="A945" s="14"/>
      <c r="B945" s="240"/>
      <c r="C945" s="241"/>
      <c r="D945" s="231" t="s">
        <v>260</v>
      </c>
      <c r="E945" s="242" t="s">
        <v>19</v>
      </c>
      <c r="F945" s="243" t="s">
        <v>1344</v>
      </c>
      <c r="G945" s="241"/>
      <c r="H945" s="244">
        <v>108.799</v>
      </c>
      <c r="I945" s="245"/>
      <c r="J945" s="241"/>
      <c r="K945" s="241"/>
      <c r="L945" s="246"/>
      <c r="M945" s="247"/>
      <c r="N945" s="248"/>
      <c r="O945" s="248"/>
      <c r="P945" s="248"/>
      <c r="Q945" s="248"/>
      <c r="R945" s="248"/>
      <c r="S945" s="248"/>
      <c r="T945" s="249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250" t="s">
        <v>260</v>
      </c>
      <c r="AU945" s="250" t="s">
        <v>78</v>
      </c>
      <c r="AV945" s="14" t="s">
        <v>78</v>
      </c>
      <c r="AW945" s="14" t="s">
        <v>31</v>
      </c>
      <c r="AX945" s="14" t="s">
        <v>69</v>
      </c>
      <c r="AY945" s="250" t="s">
        <v>252</v>
      </c>
    </row>
    <row r="946" spans="1:51" s="14" customFormat="1" ht="12">
      <c r="A946" s="14"/>
      <c r="B946" s="240"/>
      <c r="C946" s="241"/>
      <c r="D946" s="231" t="s">
        <v>260</v>
      </c>
      <c r="E946" s="242" t="s">
        <v>19</v>
      </c>
      <c r="F946" s="243" t="s">
        <v>1345</v>
      </c>
      <c r="G946" s="241"/>
      <c r="H946" s="244">
        <v>210.605</v>
      </c>
      <c r="I946" s="245"/>
      <c r="J946" s="241"/>
      <c r="K946" s="241"/>
      <c r="L946" s="246"/>
      <c r="M946" s="247"/>
      <c r="N946" s="248"/>
      <c r="O946" s="248"/>
      <c r="P946" s="248"/>
      <c r="Q946" s="248"/>
      <c r="R946" s="248"/>
      <c r="S946" s="248"/>
      <c r="T946" s="249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T946" s="250" t="s">
        <v>260</v>
      </c>
      <c r="AU946" s="250" t="s">
        <v>78</v>
      </c>
      <c r="AV946" s="14" t="s">
        <v>78</v>
      </c>
      <c r="AW946" s="14" t="s">
        <v>31</v>
      </c>
      <c r="AX946" s="14" t="s">
        <v>69</v>
      </c>
      <c r="AY946" s="250" t="s">
        <v>252</v>
      </c>
    </row>
    <row r="947" spans="1:51" s="14" customFormat="1" ht="12">
      <c r="A947" s="14"/>
      <c r="B947" s="240"/>
      <c r="C947" s="241"/>
      <c r="D947" s="231" t="s">
        <v>260</v>
      </c>
      <c r="E947" s="242" t="s">
        <v>19</v>
      </c>
      <c r="F947" s="243" t="s">
        <v>1346</v>
      </c>
      <c r="G947" s="241"/>
      <c r="H947" s="244">
        <v>187.308</v>
      </c>
      <c r="I947" s="245"/>
      <c r="J947" s="241"/>
      <c r="K947" s="241"/>
      <c r="L947" s="246"/>
      <c r="M947" s="247"/>
      <c r="N947" s="248"/>
      <c r="O947" s="248"/>
      <c r="P947" s="248"/>
      <c r="Q947" s="248"/>
      <c r="R947" s="248"/>
      <c r="S947" s="248"/>
      <c r="T947" s="249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50" t="s">
        <v>260</v>
      </c>
      <c r="AU947" s="250" t="s">
        <v>78</v>
      </c>
      <c r="AV947" s="14" t="s">
        <v>78</v>
      </c>
      <c r="AW947" s="14" t="s">
        <v>31</v>
      </c>
      <c r="AX947" s="14" t="s">
        <v>69</v>
      </c>
      <c r="AY947" s="250" t="s">
        <v>252</v>
      </c>
    </row>
    <row r="948" spans="1:51" s="14" customFormat="1" ht="12">
      <c r="A948" s="14"/>
      <c r="B948" s="240"/>
      <c r="C948" s="241"/>
      <c r="D948" s="231" t="s">
        <v>260</v>
      </c>
      <c r="E948" s="242" t="s">
        <v>19</v>
      </c>
      <c r="F948" s="243" t="s">
        <v>1347</v>
      </c>
      <c r="G948" s="241"/>
      <c r="H948" s="244">
        <v>230.888</v>
      </c>
      <c r="I948" s="245"/>
      <c r="J948" s="241"/>
      <c r="K948" s="241"/>
      <c r="L948" s="246"/>
      <c r="M948" s="247"/>
      <c r="N948" s="248"/>
      <c r="O948" s="248"/>
      <c r="P948" s="248"/>
      <c r="Q948" s="248"/>
      <c r="R948" s="248"/>
      <c r="S948" s="248"/>
      <c r="T948" s="249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50" t="s">
        <v>260</v>
      </c>
      <c r="AU948" s="250" t="s">
        <v>78</v>
      </c>
      <c r="AV948" s="14" t="s">
        <v>78</v>
      </c>
      <c r="AW948" s="14" t="s">
        <v>31</v>
      </c>
      <c r="AX948" s="14" t="s">
        <v>69</v>
      </c>
      <c r="AY948" s="250" t="s">
        <v>252</v>
      </c>
    </row>
    <row r="949" spans="1:51" s="14" customFormat="1" ht="12">
      <c r="A949" s="14"/>
      <c r="B949" s="240"/>
      <c r="C949" s="241"/>
      <c r="D949" s="231" t="s">
        <v>260</v>
      </c>
      <c r="E949" s="242" t="s">
        <v>19</v>
      </c>
      <c r="F949" s="243" t="s">
        <v>1348</v>
      </c>
      <c r="G949" s="241"/>
      <c r="H949" s="244">
        <v>15.683</v>
      </c>
      <c r="I949" s="245"/>
      <c r="J949" s="241"/>
      <c r="K949" s="241"/>
      <c r="L949" s="246"/>
      <c r="M949" s="247"/>
      <c r="N949" s="248"/>
      <c r="O949" s="248"/>
      <c r="P949" s="248"/>
      <c r="Q949" s="248"/>
      <c r="R949" s="248"/>
      <c r="S949" s="248"/>
      <c r="T949" s="249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T949" s="250" t="s">
        <v>260</v>
      </c>
      <c r="AU949" s="250" t="s">
        <v>78</v>
      </c>
      <c r="AV949" s="14" t="s">
        <v>78</v>
      </c>
      <c r="AW949" s="14" t="s">
        <v>31</v>
      </c>
      <c r="AX949" s="14" t="s">
        <v>69</v>
      </c>
      <c r="AY949" s="250" t="s">
        <v>252</v>
      </c>
    </row>
    <row r="950" spans="1:51" s="15" customFormat="1" ht="12">
      <c r="A950" s="15"/>
      <c r="B950" s="251"/>
      <c r="C950" s="252"/>
      <c r="D950" s="231" t="s">
        <v>260</v>
      </c>
      <c r="E950" s="253" t="s">
        <v>19</v>
      </c>
      <c r="F950" s="254" t="s">
        <v>265</v>
      </c>
      <c r="G950" s="252"/>
      <c r="H950" s="255">
        <v>7494.039999999998</v>
      </c>
      <c r="I950" s="256"/>
      <c r="J950" s="252"/>
      <c r="K950" s="252"/>
      <c r="L950" s="257"/>
      <c r="M950" s="258"/>
      <c r="N950" s="259"/>
      <c r="O950" s="259"/>
      <c r="P950" s="259"/>
      <c r="Q950" s="259"/>
      <c r="R950" s="259"/>
      <c r="S950" s="259"/>
      <c r="T950" s="260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T950" s="261" t="s">
        <v>260</v>
      </c>
      <c r="AU950" s="261" t="s">
        <v>78</v>
      </c>
      <c r="AV950" s="15" t="s">
        <v>90</v>
      </c>
      <c r="AW950" s="15" t="s">
        <v>31</v>
      </c>
      <c r="AX950" s="15" t="s">
        <v>76</v>
      </c>
      <c r="AY950" s="261" t="s">
        <v>252</v>
      </c>
    </row>
    <row r="951" spans="1:63" s="12" customFormat="1" ht="22.8" customHeight="1">
      <c r="A951" s="12"/>
      <c r="B951" s="200"/>
      <c r="C951" s="201"/>
      <c r="D951" s="202" t="s">
        <v>68</v>
      </c>
      <c r="E951" s="214" t="s">
        <v>1349</v>
      </c>
      <c r="F951" s="214" t="s">
        <v>1350</v>
      </c>
      <c r="G951" s="201"/>
      <c r="H951" s="201"/>
      <c r="I951" s="204"/>
      <c r="J951" s="215">
        <f>BK951</f>
        <v>0</v>
      </c>
      <c r="K951" s="201"/>
      <c r="L951" s="206"/>
      <c r="M951" s="207"/>
      <c r="N951" s="208"/>
      <c r="O951" s="208"/>
      <c r="P951" s="209">
        <f>SUM(P952:P954)</f>
        <v>0</v>
      </c>
      <c r="Q951" s="208"/>
      <c r="R951" s="209">
        <f>SUM(R952:R954)</f>
        <v>0.01122688</v>
      </c>
      <c r="S951" s="208"/>
      <c r="T951" s="210">
        <f>SUM(T952:T954)</f>
        <v>0</v>
      </c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R951" s="211" t="s">
        <v>78</v>
      </c>
      <c r="AT951" s="212" t="s">
        <v>68</v>
      </c>
      <c r="AU951" s="212" t="s">
        <v>76</v>
      </c>
      <c r="AY951" s="211" t="s">
        <v>252</v>
      </c>
      <c r="BK951" s="213">
        <f>SUM(BK952:BK954)</f>
        <v>0</v>
      </c>
    </row>
    <row r="952" spans="1:65" s="2" customFormat="1" ht="24.15" customHeight="1">
      <c r="A952" s="40"/>
      <c r="B952" s="41"/>
      <c r="C952" s="216" t="s">
        <v>1351</v>
      </c>
      <c r="D952" s="216" t="s">
        <v>254</v>
      </c>
      <c r="E952" s="217" t="s">
        <v>1352</v>
      </c>
      <c r="F952" s="218" t="s">
        <v>1353</v>
      </c>
      <c r="G952" s="219" t="s">
        <v>300</v>
      </c>
      <c r="H952" s="220">
        <v>22.912</v>
      </c>
      <c r="I952" s="221"/>
      <c r="J952" s="222">
        <f>ROUND(I952*H952,2)</f>
        <v>0</v>
      </c>
      <c r="K952" s="218" t="s">
        <v>258</v>
      </c>
      <c r="L952" s="46"/>
      <c r="M952" s="223" t="s">
        <v>19</v>
      </c>
      <c r="N952" s="224" t="s">
        <v>40</v>
      </c>
      <c r="O952" s="86"/>
      <c r="P952" s="225">
        <f>O952*H952</f>
        <v>0</v>
      </c>
      <c r="Q952" s="225">
        <v>0.0002</v>
      </c>
      <c r="R952" s="225">
        <f>Q952*H952</f>
        <v>0.0045824</v>
      </c>
      <c r="S952" s="225">
        <v>0</v>
      </c>
      <c r="T952" s="226">
        <f>S952*H952</f>
        <v>0</v>
      </c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R952" s="227" t="s">
        <v>349</v>
      </c>
      <c r="AT952" s="227" t="s">
        <v>254</v>
      </c>
      <c r="AU952" s="227" t="s">
        <v>78</v>
      </c>
      <c r="AY952" s="19" t="s">
        <v>252</v>
      </c>
      <c r="BE952" s="228">
        <f>IF(N952="základní",J952,0)</f>
        <v>0</v>
      </c>
      <c r="BF952" s="228">
        <f>IF(N952="snížená",J952,0)</f>
        <v>0</v>
      </c>
      <c r="BG952" s="228">
        <f>IF(N952="zákl. přenesená",J952,0)</f>
        <v>0</v>
      </c>
      <c r="BH952" s="228">
        <f>IF(N952="sníž. přenesená",J952,0)</f>
        <v>0</v>
      </c>
      <c r="BI952" s="228">
        <f>IF(N952="nulová",J952,0)</f>
        <v>0</v>
      </c>
      <c r="BJ952" s="19" t="s">
        <v>76</v>
      </c>
      <c r="BK952" s="228">
        <f>ROUND(I952*H952,2)</f>
        <v>0</v>
      </c>
      <c r="BL952" s="19" t="s">
        <v>349</v>
      </c>
      <c r="BM952" s="227" t="s">
        <v>1354</v>
      </c>
    </row>
    <row r="953" spans="1:51" s="14" customFormat="1" ht="12">
      <c r="A953" s="14"/>
      <c r="B953" s="240"/>
      <c r="C953" s="241"/>
      <c r="D953" s="231" t="s">
        <v>260</v>
      </c>
      <c r="E953" s="242" t="s">
        <v>19</v>
      </c>
      <c r="F953" s="243" t="s">
        <v>819</v>
      </c>
      <c r="G953" s="241"/>
      <c r="H953" s="244">
        <v>22.912</v>
      </c>
      <c r="I953" s="245"/>
      <c r="J953" s="241"/>
      <c r="K953" s="241"/>
      <c r="L953" s="246"/>
      <c r="M953" s="247"/>
      <c r="N953" s="248"/>
      <c r="O953" s="248"/>
      <c r="P953" s="248"/>
      <c r="Q953" s="248"/>
      <c r="R953" s="248"/>
      <c r="S953" s="248"/>
      <c r="T953" s="249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50" t="s">
        <v>260</v>
      </c>
      <c r="AU953" s="250" t="s">
        <v>78</v>
      </c>
      <c r="AV953" s="14" t="s">
        <v>78</v>
      </c>
      <c r="AW953" s="14" t="s">
        <v>31</v>
      </c>
      <c r="AX953" s="14" t="s">
        <v>76</v>
      </c>
      <c r="AY953" s="250" t="s">
        <v>252</v>
      </c>
    </row>
    <row r="954" spans="1:65" s="2" customFormat="1" ht="37.8" customHeight="1">
      <c r="A954" s="40"/>
      <c r="B954" s="41"/>
      <c r="C954" s="216" t="s">
        <v>1355</v>
      </c>
      <c r="D954" s="216" t="s">
        <v>254</v>
      </c>
      <c r="E954" s="217" t="s">
        <v>1356</v>
      </c>
      <c r="F954" s="218" t="s">
        <v>1357</v>
      </c>
      <c r="G954" s="219" t="s">
        <v>300</v>
      </c>
      <c r="H954" s="220">
        <v>22.912</v>
      </c>
      <c r="I954" s="221"/>
      <c r="J954" s="222">
        <f>ROUND(I954*H954,2)</f>
        <v>0</v>
      </c>
      <c r="K954" s="218" t="s">
        <v>258</v>
      </c>
      <c r="L954" s="46"/>
      <c r="M954" s="283" t="s">
        <v>19</v>
      </c>
      <c r="N954" s="284" t="s">
        <v>40</v>
      </c>
      <c r="O954" s="285"/>
      <c r="P954" s="286">
        <f>O954*H954</f>
        <v>0</v>
      </c>
      <c r="Q954" s="286">
        <v>0.00029</v>
      </c>
      <c r="R954" s="286">
        <f>Q954*H954</f>
        <v>0.0066444799999999995</v>
      </c>
      <c r="S954" s="286">
        <v>0</v>
      </c>
      <c r="T954" s="287">
        <f>S954*H954</f>
        <v>0</v>
      </c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R954" s="227" t="s">
        <v>349</v>
      </c>
      <c r="AT954" s="227" t="s">
        <v>254</v>
      </c>
      <c r="AU954" s="227" t="s">
        <v>78</v>
      </c>
      <c r="AY954" s="19" t="s">
        <v>252</v>
      </c>
      <c r="BE954" s="228">
        <f>IF(N954="základní",J954,0)</f>
        <v>0</v>
      </c>
      <c r="BF954" s="228">
        <f>IF(N954="snížená",J954,0)</f>
        <v>0</v>
      </c>
      <c r="BG954" s="228">
        <f>IF(N954="zákl. přenesená",J954,0)</f>
        <v>0</v>
      </c>
      <c r="BH954" s="228">
        <f>IF(N954="sníž. přenesená",J954,0)</f>
        <v>0</v>
      </c>
      <c r="BI954" s="228">
        <f>IF(N954="nulová",J954,0)</f>
        <v>0</v>
      </c>
      <c r="BJ954" s="19" t="s">
        <v>76</v>
      </c>
      <c r="BK954" s="228">
        <f>ROUND(I954*H954,2)</f>
        <v>0</v>
      </c>
      <c r="BL954" s="19" t="s">
        <v>349</v>
      </c>
      <c r="BM954" s="227" t="s">
        <v>1358</v>
      </c>
    </row>
    <row r="955" spans="1:31" s="2" customFormat="1" ht="6.95" customHeight="1">
      <c r="A955" s="40"/>
      <c r="B955" s="61"/>
      <c r="C955" s="62"/>
      <c r="D955" s="62"/>
      <c r="E955" s="62"/>
      <c r="F955" s="62"/>
      <c r="G955" s="62"/>
      <c r="H955" s="62"/>
      <c r="I955" s="62"/>
      <c r="J955" s="62"/>
      <c r="K955" s="62"/>
      <c r="L955" s="46"/>
      <c r="M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</row>
  </sheetData>
  <sheetProtection password="CC35" sheet="1" objects="1" scenarios="1" formatColumns="0" formatRows="0" autoFilter="0"/>
  <autoFilter ref="C109:K954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96:H96"/>
    <mergeCell ref="E100:H100"/>
    <mergeCell ref="E98:H98"/>
    <mergeCell ref="E102:H10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168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78</v>
      </c>
    </row>
    <row r="4" spans="2:46" s="1" customFormat="1" ht="24.95" customHeight="1">
      <c r="B4" s="22"/>
      <c r="D4" s="143" t="s">
        <v>208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Parkovací dům Havlíčkova 1, Kroměříž</v>
      </c>
      <c r="F7" s="145"/>
      <c r="G7" s="145"/>
      <c r="H7" s="145"/>
      <c r="L7" s="22"/>
    </row>
    <row r="8" spans="2:12" s="1" customFormat="1" ht="12" customHeight="1">
      <c r="B8" s="22"/>
      <c r="D8" s="145" t="s">
        <v>209</v>
      </c>
      <c r="L8" s="22"/>
    </row>
    <row r="9" spans="1:31" s="2" customFormat="1" ht="16.5" customHeight="1">
      <c r="A9" s="40"/>
      <c r="B9" s="46"/>
      <c r="C9" s="40"/>
      <c r="D9" s="40"/>
      <c r="E9" s="146" t="s">
        <v>3867</v>
      </c>
      <c r="F9" s="40"/>
      <c r="G9" s="40"/>
      <c r="H9" s="40"/>
      <c r="I9" s="40"/>
      <c r="J9" s="40"/>
      <c r="K9" s="40"/>
      <c r="L9" s="14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211</v>
      </c>
      <c r="E10" s="40"/>
      <c r="F10" s="40"/>
      <c r="G10" s="40"/>
      <c r="H10" s="40"/>
      <c r="I10" s="40"/>
      <c r="J10" s="40"/>
      <c r="K10" s="40"/>
      <c r="L10" s="14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9" t="s">
        <v>3958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50" t="str">
        <f>'Rekapitulace stavby'!AN8</f>
        <v>3. 7. 2019</v>
      </c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tr">
        <f>IF('Rekapitulace stavby'!AN10="","",'Rekapitulace stavby'!AN10)</f>
        <v/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 xml:space="preserve"> </v>
      </c>
      <c r="F17" s="40"/>
      <c r="G17" s="40"/>
      <c r="H17" s="40"/>
      <c r="I17" s="145" t="s">
        <v>27</v>
      </c>
      <c r="J17" s="135" t="str">
        <f>IF('Rekapitulace stavby'!AN11="","",'Rekapitulace stavby'!AN11)</f>
        <v/>
      </c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28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27</v>
      </c>
      <c r="J20" s="35" t="str">
        <f>'Rekapitulace stavby'!AN14</f>
        <v>Vyplň údaj</v>
      </c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30</v>
      </c>
      <c r="E22" s="40"/>
      <c r="F22" s="40"/>
      <c r="G22" s="40"/>
      <c r="H22" s="40"/>
      <c r="I22" s="145" t="s">
        <v>26</v>
      </c>
      <c r="J22" s="135" t="str">
        <f>IF('Rekapitulace stavby'!AN16="","",'Rekapitulace stavby'!AN16)</f>
        <v/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 xml:space="preserve"> </v>
      </c>
      <c r="F23" s="40"/>
      <c r="G23" s="40"/>
      <c r="H23" s="40"/>
      <c r="I23" s="145" t="s">
        <v>27</v>
      </c>
      <c r="J23" s="135" t="str">
        <f>IF('Rekapitulace stavby'!AN17="","",'Rekapitulace stavby'!AN17)</f>
        <v/>
      </c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32</v>
      </c>
      <c r="E25" s="40"/>
      <c r="F25" s="40"/>
      <c r="G25" s="40"/>
      <c r="H25" s="40"/>
      <c r="I25" s="145" t="s">
        <v>26</v>
      </c>
      <c r="J25" s="135" t="str">
        <f>IF('Rekapitulace stavby'!AN19="","",'Rekapitulace stavby'!AN19)</f>
        <v/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 xml:space="preserve"> </v>
      </c>
      <c r="F26" s="40"/>
      <c r="G26" s="40"/>
      <c r="H26" s="40"/>
      <c r="I26" s="145" t="s">
        <v>27</v>
      </c>
      <c r="J26" s="135" t="str">
        <f>IF('Rekapitulace stavby'!AN20="","",'Rekapitulace stavby'!AN20)</f>
        <v/>
      </c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33</v>
      </c>
      <c r="E28" s="40"/>
      <c r="F28" s="40"/>
      <c r="G28" s="40"/>
      <c r="H28" s="40"/>
      <c r="I28" s="40"/>
      <c r="J28" s="40"/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1"/>
      <c r="B29" s="152"/>
      <c r="C29" s="151"/>
      <c r="D29" s="151"/>
      <c r="E29" s="153" t="s">
        <v>19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14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6" t="s">
        <v>35</v>
      </c>
      <c r="E32" s="40"/>
      <c r="F32" s="40"/>
      <c r="G32" s="40"/>
      <c r="H32" s="40"/>
      <c r="I32" s="40"/>
      <c r="J32" s="157">
        <f>ROUND(J91,2)</f>
        <v>0</v>
      </c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8" t="s">
        <v>37</v>
      </c>
      <c r="G34" s="40"/>
      <c r="H34" s="40"/>
      <c r="I34" s="158" t="s">
        <v>36</v>
      </c>
      <c r="J34" s="158" t="s">
        <v>38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47" t="s">
        <v>39</v>
      </c>
      <c r="E35" s="145" t="s">
        <v>40</v>
      </c>
      <c r="F35" s="159">
        <f>ROUND((SUM(BE91:BE180)),2)</f>
        <v>0</v>
      </c>
      <c r="G35" s="40"/>
      <c r="H35" s="40"/>
      <c r="I35" s="160">
        <v>0.21</v>
      </c>
      <c r="J35" s="159">
        <f>ROUND(((SUM(BE91:BE180))*I35),2)</f>
        <v>0</v>
      </c>
      <c r="K35" s="40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41</v>
      </c>
      <c r="F36" s="159">
        <f>ROUND((SUM(BF91:BF180)),2)</f>
        <v>0</v>
      </c>
      <c r="G36" s="40"/>
      <c r="H36" s="40"/>
      <c r="I36" s="160">
        <v>0.15</v>
      </c>
      <c r="J36" s="159">
        <f>ROUND(((SUM(BF91:BF180))*I36),2)</f>
        <v>0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42</v>
      </c>
      <c r="F37" s="159">
        <f>ROUND((SUM(BG91:BG180)),2)</f>
        <v>0</v>
      </c>
      <c r="G37" s="40"/>
      <c r="H37" s="40"/>
      <c r="I37" s="160">
        <v>0.21</v>
      </c>
      <c r="J37" s="159">
        <f>0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43</v>
      </c>
      <c r="F38" s="159">
        <f>ROUND((SUM(BH91:BH180)),2)</f>
        <v>0</v>
      </c>
      <c r="G38" s="40"/>
      <c r="H38" s="40"/>
      <c r="I38" s="160">
        <v>0.15</v>
      </c>
      <c r="J38" s="159">
        <f>0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44</v>
      </c>
      <c r="F39" s="159">
        <f>ROUND((SUM(BI91:BI180)),2)</f>
        <v>0</v>
      </c>
      <c r="G39" s="40"/>
      <c r="H39" s="40"/>
      <c r="I39" s="160">
        <v>0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45</v>
      </c>
      <c r="E41" s="163"/>
      <c r="F41" s="163"/>
      <c r="G41" s="164" t="s">
        <v>46</v>
      </c>
      <c r="H41" s="165" t="s">
        <v>47</v>
      </c>
      <c r="I41" s="163"/>
      <c r="J41" s="166">
        <f>SUM(J32:J39)</f>
        <v>0</v>
      </c>
      <c r="K41" s="167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215</v>
      </c>
      <c r="D47" s="42"/>
      <c r="E47" s="42"/>
      <c r="F47" s="42"/>
      <c r="G47" s="42"/>
      <c r="H47" s="42"/>
      <c r="I47" s="42"/>
      <c r="J47" s="42"/>
      <c r="K47" s="42"/>
      <c r="L47" s="14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Parkovací dům Havlíčkova 1, Kroměříž</v>
      </c>
      <c r="F50" s="34"/>
      <c r="G50" s="34"/>
      <c r="H50" s="34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209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3867</v>
      </c>
      <c r="F52" s="42"/>
      <c r="G52" s="42"/>
      <c r="H52" s="42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211</v>
      </c>
      <c r="D53" s="42"/>
      <c r="E53" s="42"/>
      <c r="F53" s="42"/>
      <c r="G53" s="42"/>
      <c r="H53" s="42"/>
      <c r="I53" s="42"/>
      <c r="J53" s="42"/>
      <c r="K53" s="42"/>
      <c r="L53" s="14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SO502.2 - Chodník</v>
      </c>
      <c r="F54" s="42"/>
      <c r="G54" s="42"/>
      <c r="H54" s="42"/>
      <c r="I54" s="42"/>
      <c r="J54" s="42"/>
      <c r="K54" s="42"/>
      <c r="L54" s="14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34" t="s">
        <v>23</v>
      </c>
      <c r="J56" s="74" t="str">
        <f>IF(J14="","",J14)</f>
        <v>3. 7. 2019</v>
      </c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 xml:space="preserve"> </v>
      </c>
      <c r="G58" s="42"/>
      <c r="H58" s="42"/>
      <c r="I58" s="34" t="s">
        <v>30</v>
      </c>
      <c r="J58" s="38" t="str">
        <f>E23</f>
        <v xml:space="preserve"> </v>
      </c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28</v>
      </c>
      <c r="D59" s="42"/>
      <c r="E59" s="42"/>
      <c r="F59" s="29" t="str">
        <f>IF(E20="","",E20)</f>
        <v>Vyplň údaj</v>
      </c>
      <c r="G59" s="42"/>
      <c r="H59" s="42"/>
      <c r="I59" s="34" t="s">
        <v>32</v>
      </c>
      <c r="J59" s="38" t="str">
        <f>E26</f>
        <v xml:space="preserve"> </v>
      </c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4" t="s">
        <v>216</v>
      </c>
      <c r="D61" s="175"/>
      <c r="E61" s="175"/>
      <c r="F61" s="175"/>
      <c r="G61" s="175"/>
      <c r="H61" s="175"/>
      <c r="I61" s="175"/>
      <c r="J61" s="176" t="s">
        <v>217</v>
      </c>
      <c r="K61" s="175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7" t="s">
        <v>67</v>
      </c>
      <c r="D63" s="42"/>
      <c r="E63" s="42"/>
      <c r="F63" s="42"/>
      <c r="G63" s="42"/>
      <c r="H63" s="42"/>
      <c r="I63" s="42"/>
      <c r="J63" s="104">
        <f>J91</f>
        <v>0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218</v>
      </c>
    </row>
    <row r="64" spans="1:31" s="9" customFormat="1" ht="24.95" customHeight="1">
      <c r="A64" s="9"/>
      <c r="B64" s="178"/>
      <c r="C64" s="179"/>
      <c r="D64" s="180" t="s">
        <v>3869</v>
      </c>
      <c r="E64" s="181"/>
      <c r="F64" s="181"/>
      <c r="G64" s="181"/>
      <c r="H64" s="181"/>
      <c r="I64" s="181"/>
      <c r="J64" s="182">
        <f>J92</f>
        <v>0</v>
      </c>
      <c r="K64" s="179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4"/>
      <c r="C65" s="126"/>
      <c r="D65" s="185" t="s">
        <v>220</v>
      </c>
      <c r="E65" s="186"/>
      <c r="F65" s="186"/>
      <c r="G65" s="186"/>
      <c r="H65" s="186"/>
      <c r="I65" s="186"/>
      <c r="J65" s="187">
        <f>J93</f>
        <v>0</v>
      </c>
      <c r="K65" s="126"/>
      <c r="L65" s="18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4"/>
      <c r="C66" s="126"/>
      <c r="D66" s="185" t="s">
        <v>3870</v>
      </c>
      <c r="E66" s="186"/>
      <c r="F66" s="186"/>
      <c r="G66" s="186"/>
      <c r="H66" s="186"/>
      <c r="I66" s="186"/>
      <c r="J66" s="187">
        <f>J122</f>
        <v>0</v>
      </c>
      <c r="K66" s="126"/>
      <c r="L66" s="18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4"/>
      <c r="C67" s="126"/>
      <c r="D67" s="185" t="s">
        <v>226</v>
      </c>
      <c r="E67" s="186"/>
      <c r="F67" s="186"/>
      <c r="G67" s="186"/>
      <c r="H67" s="186"/>
      <c r="I67" s="186"/>
      <c r="J67" s="187">
        <f>J135</f>
        <v>0</v>
      </c>
      <c r="K67" s="126"/>
      <c r="L67" s="18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4"/>
      <c r="C68" s="126"/>
      <c r="D68" s="185" t="s">
        <v>3959</v>
      </c>
      <c r="E68" s="186"/>
      <c r="F68" s="186"/>
      <c r="G68" s="186"/>
      <c r="H68" s="186"/>
      <c r="I68" s="186"/>
      <c r="J68" s="187">
        <f>J150</f>
        <v>0</v>
      </c>
      <c r="K68" s="126"/>
      <c r="L68" s="18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4"/>
      <c r="C69" s="126"/>
      <c r="D69" s="185" t="s">
        <v>228</v>
      </c>
      <c r="E69" s="186"/>
      <c r="F69" s="186"/>
      <c r="G69" s="186"/>
      <c r="H69" s="186"/>
      <c r="I69" s="186"/>
      <c r="J69" s="187">
        <f>J179</f>
        <v>0</v>
      </c>
      <c r="K69" s="126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4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238</v>
      </c>
      <c r="D76" s="42"/>
      <c r="E76" s="42"/>
      <c r="F76" s="42"/>
      <c r="G76" s="42"/>
      <c r="H76" s="42"/>
      <c r="I76" s="42"/>
      <c r="J76" s="42"/>
      <c r="K76" s="42"/>
      <c r="L76" s="14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4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72" t="str">
        <f>E7</f>
        <v>Parkovací dům Havlíčkova 1, Kroměříž</v>
      </c>
      <c r="F79" s="34"/>
      <c r="G79" s="34"/>
      <c r="H79" s="34"/>
      <c r="I79" s="42"/>
      <c r="J79" s="42"/>
      <c r="K79" s="42"/>
      <c r="L79" s="14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2:12" s="1" customFormat="1" ht="12" customHeight="1">
      <c r="B80" s="23"/>
      <c r="C80" s="34" t="s">
        <v>209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1:31" s="2" customFormat="1" ht="16.5" customHeight="1">
      <c r="A81" s="40"/>
      <c r="B81" s="41"/>
      <c r="C81" s="42"/>
      <c r="D81" s="42"/>
      <c r="E81" s="172" t="s">
        <v>3867</v>
      </c>
      <c r="F81" s="42"/>
      <c r="G81" s="42"/>
      <c r="H81" s="42"/>
      <c r="I81" s="42"/>
      <c r="J81" s="42"/>
      <c r="K81" s="42"/>
      <c r="L81" s="14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211</v>
      </c>
      <c r="D82" s="42"/>
      <c r="E82" s="42"/>
      <c r="F82" s="42"/>
      <c r="G82" s="42"/>
      <c r="H82" s="42"/>
      <c r="I82" s="42"/>
      <c r="J82" s="42"/>
      <c r="K82" s="42"/>
      <c r="L82" s="14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71" t="str">
        <f>E11</f>
        <v>SO502.2 - Chodník</v>
      </c>
      <c r="F83" s="42"/>
      <c r="G83" s="42"/>
      <c r="H83" s="42"/>
      <c r="I83" s="42"/>
      <c r="J83" s="42"/>
      <c r="K83" s="42"/>
      <c r="L83" s="14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21</v>
      </c>
      <c r="D85" s="42"/>
      <c r="E85" s="42"/>
      <c r="F85" s="29" t="str">
        <f>F14</f>
        <v xml:space="preserve"> </v>
      </c>
      <c r="G85" s="42"/>
      <c r="H85" s="42"/>
      <c r="I85" s="34" t="s">
        <v>23</v>
      </c>
      <c r="J85" s="74" t="str">
        <f>IF(J14="","",J14)</f>
        <v>3. 7. 2019</v>
      </c>
      <c r="K85" s="42"/>
      <c r="L85" s="14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15" customHeight="1">
      <c r="A87" s="40"/>
      <c r="B87" s="41"/>
      <c r="C87" s="34" t="s">
        <v>25</v>
      </c>
      <c r="D87" s="42"/>
      <c r="E87" s="42"/>
      <c r="F87" s="29" t="str">
        <f>E17</f>
        <v xml:space="preserve"> </v>
      </c>
      <c r="G87" s="42"/>
      <c r="H87" s="42"/>
      <c r="I87" s="34" t="s">
        <v>30</v>
      </c>
      <c r="J87" s="38" t="str">
        <f>E23</f>
        <v xml:space="preserve"> </v>
      </c>
      <c r="K87" s="42"/>
      <c r="L87" s="14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28</v>
      </c>
      <c r="D88" s="42"/>
      <c r="E88" s="42"/>
      <c r="F88" s="29" t="str">
        <f>IF(E20="","",E20)</f>
        <v>Vyplň údaj</v>
      </c>
      <c r="G88" s="42"/>
      <c r="H88" s="42"/>
      <c r="I88" s="34" t="s">
        <v>32</v>
      </c>
      <c r="J88" s="38" t="str">
        <f>E26</f>
        <v xml:space="preserve"> </v>
      </c>
      <c r="K88" s="42"/>
      <c r="L88" s="14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0.3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8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11" customFormat="1" ht="29.25" customHeight="1">
      <c r="A90" s="189"/>
      <c r="B90" s="190"/>
      <c r="C90" s="191" t="s">
        <v>239</v>
      </c>
      <c r="D90" s="192" t="s">
        <v>54</v>
      </c>
      <c r="E90" s="192" t="s">
        <v>50</v>
      </c>
      <c r="F90" s="192" t="s">
        <v>51</v>
      </c>
      <c r="G90" s="192" t="s">
        <v>240</v>
      </c>
      <c r="H90" s="192" t="s">
        <v>241</v>
      </c>
      <c r="I90" s="192" t="s">
        <v>242</v>
      </c>
      <c r="J90" s="192" t="s">
        <v>217</v>
      </c>
      <c r="K90" s="193" t="s">
        <v>243</v>
      </c>
      <c r="L90" s="194"/>
      <c r="M90" s="94" t="s">
        <v>19</v>
      </c>
      <c r="N90" s="95" t="s">
        <v>39</v>
      </c>
      <c r="O90" s="95" t="s">
        <v>244</v>
      </c>
      <c r="P90" s="95" t="s">
        <v>245</v>
      </c>
      <c r="Q90" s="95" t="s">
        <v>246</v>
      </c>
      <c r="R90" s="95" t="s">
        <v>247</v>
      </c>
      <c r="S90" s="95" t="s">
        <v>248</v>
      </c>
      <c r="T90" s="96" t="s">
        <v>249</v>
      </c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</row>
    <row r="91" spans="1:63" s="2" customFormat="1" ht="22.8" customHeight="1">
      <c r="A91" s="40"/>
      <c r="B91" s="41"/>
      <c r="C91" s="101" t="s">
        <v>250</v>
      </c>
      <c r="D91" s="42"/>
      <c r="E91" s="42"/>
      <c r="F91" s="42"/>
      <c r="G91" s="42"/>
      <c r="H91" s="42"/>
      <c r="I91" s="42"/>
      <c r="J91" s="195">
        <f>BK91</f>
        <v>0</v>
      </c>
      <c r="K91" s="42"/>
      <c r="L91" s="46"/>
      <c r="M91" s="97"/>
      <c r="N91" s="196"/>
      <c r="O91" s="98"/>
      <c r="P91" s="197">
        <f>P92</f>
        <v>0</v>
      </c>
      <c r="Q91" s="98"/>
      <c r="R91" s="197">
        <f>R92</f>
        <v>61.390010399999994</v>
      </c>
      <c r="S91" s="98"/>
      <c r="T91" s="198">
        <f>T92</f>
        <v>199.9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68</v>
      </c>
      <c r="AU91" s="19" t="s">
        <v>218</v>
      </c>
      <c r="BK91" s="199">
        <f>BK92</f>
        <v>0</v>
      </c>
    </row>
    <row r="92" spans="1:63" s="12" customFormat="1" ht="25.9" customHeight="1">
      <c r="A92" s="12"/>
      <c r="B92" s="200"/>
      <c r="C92" s="201"/>
      <c r="D92" s="202" t="s">
        <v>68</v>
      </c>
      <c r="E92" s="203" t="s">
        <v>251</v>
      </c>
      <c r="F92" s="203" t="s">
        <v>3874</v>
      </c>
      <c r="G92" s="201"/>
      <c r="H92" s="201"/>
      <c r="I92" s="204"/>
      <c r="J92" s="205">
        <f>BK92</f>
        <v>0</v>
      </c>
      <c r="K92" s="201"/>
      <c r="L92" s="206"/>
      <c r="M92" s="207"/>
      <c r="N92" s="208"/>
      <c r="O92" s="208"/>
      <c r="P92" s="209">
        <f>P93+P122+P135+P150+P179</f>
        <v>0</v>
      </c>
      <c r="Q92" s="208"/>
      <c r="R92" s="209">
        <f>R93+R122+R135+R150+R179</f>
        <v>61.390010399999994</v>
      </c>
      <c r="S92" s="208"/>
      <c r="T92" s="210">
        <f>T93+T122+T135+T150+T179</f>
        <v>199.9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1" t="s">
        <v>76</v>
      </c>
      <c r="AT92" s="212" t="s">
        <v>68</v>
      </c>
      <c r="AU92" s="212" t="s">
        <v>69</v>
      </c>
      <c r="AY92" s="211" t="s">
        <v>252</v>
      </c>
      <c r="BK92" s="213">
        <f>BK93+BK122+BK135+BK150+BK179</f>
        <v>0</v>
      </c>
    </row>
    <row r="93" spans="1:63" s="12" customFormat="1" ht="22.8" customHeight="1">
      <c r="A93" s="12"/>
      <c r="B93" s="200"/>
      <c r="C93" s="201"/>
      <c r="D93" s="202" t="s">
        <v>68</v>
      </c>
      <c r="E93" s="214" t="s">
        <v>76</v>
      </c>
      <c r="F93" s="214" t="s">
        <v>253</v>
      </c>
      <c r="G93" s="201"/>
      <c r="H93" s="201"/>
      <c r="I93" s="204"/>
      <c r="J93" s="215">
        <f>BK93</f>
        <v>0</v>
      </c>
      <c r="K93" s="201"/>
      <c r="L93" s="206"/>
      <c r="M93" s="207"/>
      <c r="N93" s="208"/>
      <c r="O93" s="208"/>
      <c r="P93" s="209">
        <f>SUM(P94:P121)</f>
        <v>0</v>
      </c>
      <c r="Q93" s="208"/>
      <c r="R93" s="209">
        <f>SUM(R94:R121)</f>
        <v>0</v>
      </c>
      <c r="S93" s="208"/>
      <c r="T93" s="210">
        <f>SUM(T94:T121)</f>
        <v>199.9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1" t="s">
        <v>76</v>
      </c>
      <c r="AT93" s="212" t="s">
        <v>68</v>
      </c>
      <c r="AU93" s="212" t="s">
        <v>76</v>
      </c>
      <c r="AY93" s="211" t="s">
        <v>252</v>
      </c>
      <c r="BK93" s="213">
        <f>SUM(BK94:BK121)</f>
        <v>0</v>
      </c>
    </row>
    <row r="94" spans="1:65" s="2" customFormat="1" ht="62.7" customHeight="1">
      <c r="A94" s="40"/>
      <c r="B94" s="41"/>
      <c r="C94" s="216" t="s">
        <v>76</v>
      </c>
      <c r="D94" s="216" t="s">
        <v>254</v>
      </c>
      <c r="E94" s="217" t="s">
        <v>3960</v>
      </c>
      <c r="F94" s="218" t="s">
        <v>3961</v>
      </c>
      <c r="G94" s="219" t="s">
        <v>300</v>
      </c>
      <c r="H94" s="220">
        <v>315</v>
      </c>
      <c r="I94" s="221"/>
      <c r="J94" s="222">
        <f>ROUND(I94*H94,2)</f>
        <v>0</v>
      </c>
      <c r="K94" s="218" t="s">
        <v>258</v>
      </c>
      <c r="L94" s="46"/>
      <c r="M94" s="223" t="s">
        <v>19</v>
      </c>
      <c r="N94" s="224" t="s">
        <v>40</v>
      </c>
      <c r="O94" s="86"/>
      <c r="P94" s="225">
        <f>O94*H94</f>
        <v>0</v>
      </c>
      <c r="Q94" s="225">
        <v>0</v>
      </c>
      <c r="R94" s="225">
        <f>Q94*H94</f>
        <v>0</v>
      </c>
      <c r="S94" s="225">
        <v>0.26</v>
      </c>
      <c r="T94" s="226">
        <f>S94*H94</f>
        <v>81.9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7" t="s">
        <v>90</v>
      </c>
      <c r="AT94" s="227" t="s">
        <v>254</v>
      </c>
      <c r="AU94" s="227" t="s">
        <v>78</v>
      </c>
      <c r="AY94" s="19" t="s">
        <v>252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19" t="s">
        <v>76</v>
      </c>
      <c r="BK94" s="228">
        <f>ROUND(I94*H94,2)</f>
        <v>0</v>
      </c>
      <c r="BL94" s="19" t="s">
        <v>90</v>
      </c>
      <c r="BM94" s="227" t="s">
        <v>78</v>
      </c>
    </row>
    <row r="95" spans="1:65" s="2" customFormat="1" ht="62.7" customHeight="1">
      <c r="A95" s="40"/>
      <c r="B95" s="41"/>
      <c r="C95" s="216" t="s">
        <v>78</v>
      </c>
      <c r="D95" s="216" t="s">
        <v>254</v>
      </c>
      <c r="E95" s="217" t="s">
        <v>3962</v>
      </c>
      <c r="F95" s="218" t="s">
        <v>3963</v>
      </c>
      <c r="G95" s="219" t="s">
        <v>300</v>
      </c>
      <c r="H95" s="220">
        <v>315</v>
      </c>
      <c r="I95" s="221"/>
      <c r="J95" s="222">
        <f>ROUND(I95*H95,2)</f>
        <v>0</v>
      </c>
      <c r="K95" s="218" t="s">
        <v>258</v>
      </c>
      <c r="L95" s="46"/>
      <c r="M95" s="223" t="s">
        <v>19</v>
      </c>
      <c r="N95" s="224" t="s">
        <v>40</v>
      </c>
      <c r="O95" s="86"/>
      <c r="P95" s="225">
        <f>O95*H95</f>
        <v>0</v>
      </c>
      <c r="Q95" s="225">
        <v>0</v>
      </c>
      <c r="R95" s="225">
        <f>Q95*H95</f>
        <v>0</v>
      </c>
      <c r="S95" s="225">
        <v>0.29</v>
      </c>
      <c r="T95" s="226">
        <f>S95*H95</f>
        <v>91.35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7" t="s">
        <v>90</v>
      </c>
      <c r="AT95" s="227" t="s">
        <v>254</v>
      </c>
      <c r="AU95" s="227" t="s">
        <v>78</v>
      </c>
      <c r="AY95" s="19" t="s">
        <v>252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9" t="s">
        <v>76</v>
      </c>
      <c r="BK95" s="228">
        <f>ROUND(I95*H95,2)</f>
        <v>0</v>
      </c>
      <c r="BL95" s="19" t="s">
        <v>90</v>
      </c>
      <c r="BM95" s="227" t="s">
        <v>90</v>
      </c>
    </row>
    <row r="96" spans="1:51" s="14" customFormat="1" ht="12">
      <c r="A96" s="14"/>
      <c r="B96" s="240"/>
      <c r="C96" s="241"/>
      <c r="D96" s="231" t="s">
        <v>260</v>
      </c>
      <c r="E96" s="242" t="s">
        <v>19</v>
      </c>
      <c r="F96" s="243" t="s">
        <v>3964</v>
      </c>
      <c r="G96" s="241"/>
      <c r="H96" s="244">
        <v>315</v>
      </c>
      <c r="I96" s="245"/>
      <c r="J96" s="241"/>
      <c r="K96" s="241"/>
      <c r="L96" s="246"/>
      <c r="M96" s="247"/>
      <c r="N96" s="248"/>
      <c r="O96" s="248"/>
      <c r="P96" s="248"/>
      <c r="Q96" s="248"/>
      <c r="R96" s="248"/>
      <c r="S96" s="248"/>
      <c r="T96" s="249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0" t="s">
        <v>260</v>
      </c>
      <c r="AU96" s="250" t="s">
        <v>78</v>
      </c>
      <c r="AV96" s="14" t="s">
        <v>78</v>
      </c>
      <c r="AW96" s="14" t="s">
        <v>31</v>
      </c>
      <c r="AX96" s="14" t="s">
        <v>69</v>
      </c>
      <c r="AY96" s="250" t="s">
        <v>252</v>
      </c>
    </row>
    <row r="97" spans="1:51" s="15" customFormat="1" ht="12">
      <c r="A97" s="15"/>
      <c r="B97" s="251"/>
      <c r="C97" s="252"/>
      <c r="D97" s="231" t="s">
        <v>260</v>
      </c>
      <c r="E97" s="253" t="s">
        <v>19</v>
      </c>
      <c r="F97" s="254" t="s">
        <v>265</v>
      </c>
      <c r="G97" s="252"/>
      <c r="H97" s="255">
        <v>315</v>
      </c>
      <c r="I97" s="256"/>
      <c r="J97" s="252"/>
      <c r="K97" s="252"/>
      <c r="L97" s="257"/>
      <c r="M97" s="258"/>
      <c r="N97" s="259"/>
      <c r="O97" s="259"/>
      <c r="P97" s="259"/>
      <c r="Q97" s="259"/>
      <c r="R97" s="259"/>
      <c r="S97" s="259"/>
      <c r="T97" s="260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61" t="s">
        <v>260</v>
      </c>
      <c r="AU97" s="261" t="s">
        <v>78</v>
      </c>
      <c r="AV97" s="15" t="s">
        <v>90</v>
      </c>
      <c r="AW97" s="15" t="s">
        <v>31</v>
      </c>
      <c r="AX97" s="15" t="s">
        <v>76</v>
      </c>
      <c r="AY97" s="261" t="s">
        <v>252</v>
      </c>
    </row>
    <row r="98" spans="1:65" s="2" customFormat="1" ht="49.05" customHeight="1">
      <c r="A98" s="40"/>
      <c r="B98" s="41"/>
      <c r="C98" s="216" t="s">
        <v>85</v>
      </c>
      <c r="D98" s="216" t="s">
        <v>254</v>
      </c>
      <c r="E98" s="217" t="s">
        <v>3965</v>
      </c>
      <c r="F98" s="218" t="s">
        <v>3966</v>
      </c>
      <c r="G98" s="219" t="s">
        <v>346</v>
      </c>
      <c r="H98" s="220">
        <v>130</v>
      </c>
      <c r="I98" s="221"/>
      <c r="J98" s="222">
        <f>ROUND(I98*H98,2)</f>
        <v>0</v>
      </c>
      <c r="K98" s="218" t="s">
        <v>258</v>
      </c>
      <c r="L98" s="46"/>
      <c r="M98" s="223" t="s">
        <v>19</v>
      </c>
      <c r="N98" s="224" t="s">
        <v>40</v>
      </c>
      <c r="O98" s="86"/>
      <c r="P98" s="225">
        <f>O98*H98</f>
        <v>0</v>
      </c>
      <c r="Q98" s="225">
        <v>0</v>
      </c>
      <c r="R98" s="225">
        <f>Q98*H98</f>
        <v>0</v>
      </c>
      <c r="S98" s="225">
        <v>0.205</v>
      </c>
      <c r="T98" s="226">
        <f>S98*H98</f>
        <v>26.65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7" t="s">
        <v>90</v>
      </c>
      <c r="AT98" s="227" t="s">
        <v>254</v>
      </c>
      <c r="AU98" s="227" t="s">
        <v>78</v>
      </c>
      <c r="AY98" s="19" t="s">
        <v>252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9" t="s">
        <v>76</v>
      </c>
      <c r="BK98" s="228">
        <f>ROUND(I98*H98,2)</f>
        <v>0</v>
      </c>
      <c r="BL98" s="19" t="s">
        <v>90</v>
      </c>
      <c r="BM98" s="227" t="s">
        <v>284</v>
      </c>
    </row>
    <row r="99" spans="1:65" s="2" customFormat="1" ht="49.05" customHeight="1">
      <c r="A99" s="40"/>
      <c r="B99" s="41"/>
      <c r="C99" s="216" t="s">
        <v>90</v>
      </c>
      <c r="D99" s="216" t="s">
        <v>254</v>
      </c>
      <c r="E99" s="217" t="s">
        <v>3875</v>
      </c>
      <c r="F99" s="218" t="s">
        <v>3876</v>
      </c>
      <c r="G99" s="219" t="s">
        <v>257</v>
      </c>
      <c r="H99" s="220">
        <v>19.25</v>
      </c>
      <c r="I99" s="221"/>
      <c r="J99" s="222">
        <f>ROUND(I99*H99,2)</f>
        <v>0</v>
      </c>
      <c r="K99" s="218" t="s">
        <v>258</v>
      </c>
      <c r="L99" s="46"/>
      <c r="M99" s="223" t="s">
        <v>19</v>
      </c>
      <c r="N99" s="224" t="s">
        <v>40</v>
      </c>
      <c r="O99" s="86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7" t="s">
        <v>90</v>
      </c>
      <c r="AT99" s="227" t="s">
        <v>254</v>
      </c>
      <c r="AU99" s="227" t="s">
        <v>78</v>
      </c>
      <c r="AY99" s="19" t="s">
        <v>252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76</v>
      </c>
      <c r="BK99" s="228">
        <f>ROUND(I99*H99,2)</f>
        <v>0</v>
      </c>
      <c r="BL99" s="19" t="s">
        <v>90</v>
      </c>
      <c r="BM99" s="227" t="s">
        <v>288</v>
      </c>
    </row>
    <row r="100" spans="1:51" s="14" customFormat="1" ht="12">
      <c r="A100" s="14"/>
      <c r="B100" s="240"/>
      <c r="C100" s="241"/>
      <c r="D100" s="231" t="s">
        <v>260</v>
      </c>
      <c r="E100" s="242" t="s">
        <v>19</v>
      </c>
      <c r="F100" s="243" t="s">
        <v>3967</v>
      </c>
      <c r="G100" s="241"/>
      <c r="H100" s="244">
        <v>19.25</v>
      </c>
      <c r="I100" s="245"/>
      <c r="J100" s="241"/>
      <c r="K100" s="241"/>
      <c r="L100" s="246"/>
      <c r="M100" s="247"/>
      <c r="N100" s="248"/>
      <c r="O100" s="248"/>
      <c r="P100" s="248"/>
      <c r="Q100" s="248"/>
      <c r="R100" s="248"/>
      <c r="S100" s="248"/>
      <c r="T100" s="249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0" t="s">
        <v>260</v>
      </c>
      <c r="AU100" s="250" t="s">
        <v>78</v>
      </c>
      <c r="AV100" s="14" t="s">
        <v>78</v>
      </c>
      <c r="AW100" s="14" t="s">
        <v>31</v>
      </c>
      <c r="AX100" s="14" t="s">
        <v>69</v>
      </c>
      <c r="AY100" s="250" t="s">
        <v>252</v>
      </c>
    </row>
    <row r="101" spans="1:51" s="15" customFormat="1" ht="12">
      <c r="A101" s="15"/>
      <c r="B101" s="251"/>
      <c r="C101" s="252"/>
      <c r="D101" s="231" t="s">
        <v>260</v>
      </c>
      <c r="E101" s="253" t="s">
        <v>19</v>
      </c>
      <c r="F101" s="254" t="s">
        <v>265</v>
      </c>
      <c r="G101" s="252"/>
      <c r="H101" s="255">
        <v>19.25</v>
      </c>
      <c r="I101" s="256"/>
      <c r="J101" s="252"/>
      <c r="K101" s="252"/>
      <c r="L101" s="257"/>
      <c r="M101" s="258"/>
      <c r="N101" s="259"/>
      <c r="O101" s="259"/>
      <c r="P101" s="259"/>
      <c r="Q101" s="259"/>
      <c r="R101" s="259"/>
      <c r="S101" s="259"/>
      <c r="T101" s="260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61" t="s">
        <v>260</v>
      </c>
      <c r="AU101" s="261" t="s">
        <v>78</v>
      </c>
      <c r="AV101" s="15" t="s">
        <v>90</v>
      </c>
      <c r="AW101" s="15" t="s">
        <v>31</v>
      </c>
      <c r="AX101" s="15" t="s">
        <v>76</v>
      </c>
      <c r="AY101" s="261" t="s">
        <v>252</v>
      </c>
    </row>
    <row r="102" spans="1:65" s="2" customFormat="1" ht="49.05" customHeight="1">
      <c r="A102" s="40"/>
      <c r="B102" s="41"/>
      <c r="C102" s="216" t="s">
        <v>121</v>
      </c>
      <c r="D102" s="216" t="s">
        <v>254</v>
      </c>
      <c r="E102" s="217" t="s">
        <v>3878</v>
      </c>
      <c r="F102" s="218" t="s">
        <v>3879</v>
      </c>
      <c r="G102" s="219" t="s">
        <v>257</v>
      </c>
      <c r="H102" s="220">
        <v>9.625</v>
      </c>
      <c r="I102" s="221"/>
      <c r="J102" s="222">
        <f>ROUND(I102*H102,2)</f>
        <v>0</v>
      </c>
      <c r="K102" s="218" t="s">
        <v>258</v>
      </c>
      <c r="L102" s="46"/>
      <c r="M102" s="223" t="s">
        <v>19</v>
      </c>
      <c r="N102" s="224" t="s">
        <v>40</v>
      </c>
      <c r="O102" s="86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7" t="s">
        <v>90</v>
      </c>
      <c r="AT102" s="227" t="s">
        <v>254</v>
      </c>
      <c r="AU102" s="227" t="s">
        <v>78</v>
      </c>
      <c r="AY102" s="19" t="s">
        <v>252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76</v>
      </c>
      <c r="BK102" s="228">
        <f>ROUND(I102*H102,2)</f>
        <v>0</v>
      </c>
      <c r="BL102" s="19" t="s">
        <v>90</v>
      </c>
      <c r="BM102" s="227" t="s">
        <v>309</v>
      </c>
    </row>
    <row r="103" spans="1:51" s="14" customFormat="1" ht="12">
      <c r="A103" s="14"/>
      <c r="B103" s="240"/>
      <c r="C103" s="241"/>
      <c r="D103" s="231" t="s">
        <v>260</v>
      </c>
      <c r="E103" s="242" t="s">
        <v>19</v>
      </c>
      <c r="F103" s="243" t="s">
        <v>3968</v>
      </c>
      <c r="G103" s="241"/>
      <c r="H103" s="244">
        <v>9.625</v>
      </c>
      <c r="I103" s="245"/>
      <c r="J103" s="241"/>
      <c r="K103" s="241"/>
      <c r="L103" s="246"/>
      <c r="M103" s="247"/>
      <c r="N103" s="248"/>
      <c r="O103" s="248"/>
      <c r="P103" s="248"/>
      <c r="Q103" s="248"/>
      <c r="R103" s="248"/>
      <c r="S103" s="248"/>
      <c r="T103" s="249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0" t="s">
        <v>260</v>
      </c>
      <c r="AU103" s="250" t="s">
        <v>78</v>
      </c>
      <c r="AV103" s="14" t="s">
        <v>78</v>
      </c>
      <c r="AW103" s="14" t="s">
        <v>31</v>
      </c>
      <c r="AX103" s="14" t="s">
        <v>69</v>
      </c>
      <c r="AY103" s="250" t="s">
        <v>252</v>
      </c>
    </row>
    <row r="104" spans="1:51" s="15" customFormat="1" ht="12">
      <c r="A104" s="15"/>
      <c r="B104" s="251"/>
      <c r="C104" s="252"/>
      <c r="D104" s="231" t="s">
        <v>260</v>
      </c>
      <c r="E104" s="253" t="s">
        <v>19</v>
      </c>
      <c r="F104" s="254" t="s">
        <v>265</v>
      </c>
      <c r="G104" s="252"/>
      <c r="H104" s="255">
        <v>9.625</v>
      </c>
      <c r="I104" s="256"/>
      <c r="J104" s="252"/>
      <c r="K104" s="252"/>
      <c r="L104" s="257"/>
      <c r="M104" s="258"/>
      <c r="N104" s="259"/>
      <c r="O104" s="259"/>
      <c r="P104" s="259"/>
      <c r="Q104" s="259"/>
      <c r="R104" s="259"/>
      <c r="S104" s="259"/>
      <c r="T104" s="260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61" t="s">
        <v>260</v>
      </c>
      <c r="AU104" s="261" t="s">
        <v>78</v>
      </c>
      <c r="AV104" s="15" t="s">
        <v>90</v>
      </c>
      <c r="AW104" s="15" t="s">
        <v>31</v>
      </c>
      <c r="AX104" s="15" t="s">
        <v>76</v>
      </c>
      <c r="AY104" s="261" t="s">
        <v>252</v>
      </c>
    </row>
    <row r="105" spans="1:65" s="2" customFormat="1" ht="49.05" customHeight="1">
      <c r="A105" s="40"/>
      <c r="B105" s="41"/>
      <c r="C105" s="216" t="s">
        <v>284</v>
      </c>
      <c r="D105" s="216" t="s">
        <v>254</v>
      </c>
      <c r="E105" s="217" t="s">
        <v>3884</v>
      </c>
      <c r="F105" s="218" t="s">
        <v>3885</v>
      </c>
      <c r="G105" s="219" t="s">
        <v>257</v>
      </c>
      <c r="H105" s="220">
        <v>26</v>
      </c>
      <c r="I105" s="221"/>
      <c r="J105" s="222">
        <f>ROUND(I105*H105,2)</f>
        <v>0</v>
      </c>
      <c r="K105" s="218" t="s">
        <v>258</v>
      </c>
      <c r="L105" s="46"/>
      <c r="M105" s="223" t="s">
        <v>19</v>
      </c>
      <c r="N105" s="224" t="s">
        <v>40</v>
      </c>
      <c r="O105" s="86"/>
      <c r="P105" s="225">
        <f>O105*H105</f>
        <v>0</v>
      </c>
      <c r="Q105" s="225">
        <v>0</v>
      </c>
      <c r="R105" s="225">
        <f>Q105*H105</f>
        <v>0</v>
      </c>
      <c r="S105" s="225">
        <v>0</v>
      </c>
      <c r="T105" s="22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7" t="s">
        <v>90</v>
      </c>
      <c r="AT105" s="227" t="s">
        <v>254</v>
      </c>
      <c r="AU105" s="227" t="s">
        <v>78</v>
      </c>
      <c r="AY105" s="19" t="s">
        <v>252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9" t="s">
        <v>76</v>
      </c>
      <c r="BK105" s="228">
        <f>ROUND(I105*H105,2)</f>
        <v>0</v>
      </c>
      <c r="BL105" s="19" t="s">
        <v>90</v>
      </c>
      <c r="BM105" s="227" t="s">
        <v>324</v>
      </c>
    </row>
    <row r="106" spans="1:51" s="14" customFormat="1" ht="12">
      <c r="A106" s="14"/>
      <c r="B106" s="240"/>
      <c r="C106" s="241"/>
      <c r="D106" s="231" t="s">
        <v>260</v>
      </c>
      <c r="E106" s="242" t="s">
        <v>19</v>
      </c>
      <c r="F106" s="243" t="s">
        <v>3969</v>
      </c>
      <c r="G106" s="241"/>
      <c r="H106" s="244">
        <v>13</v>
      </c>
      <c r="I106" s="245"/>
      <c r="J106" s="241"/>
      <c r="K106" s="241"/>
      <c r="L106" s="246"/>
      <c r="M106" s="247"/>
      <c r="N106" s="248"/>
      <c r="O106" s="248"/>
      <c r="P106" s="248"/>
      <c r="Q106" s="248"/>
      <c r="R106" s="248"/>
      <c r="S106" s="248"/>
      <c r="T106" s="249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0" t="s">
        <v>260</v>
      </c>
      <c r="AU106" s="250" t="s">
        <v>78</v>
      </c>
      <c r="AV106" s="14" t="s">
        <v>78</v>
      </c>
      <c r="AW106" s="14" t="s">
        <v>31</v>
      </c>
      <c r="AX106" s="14" t="s">
        <v>69</v>
      </c>
      <c r="AY106" s="250" t="s">
        <v>252</v>
      </c>
    </row>
    <row r="107" spans="1:51" s="14" customFormat="1" ht="12">
      <c r="A107" s="14"/>
      <c r="B107" s="240"/>
      <c r="C107" s="241"/>
      <c r="D107" s="231" t="s">
        <v>260</v>
      </c>
      <c r="E107" s="242" t="s">
        <v>19</v>
      </c>
      <c r="F107" s="243" t="s">
        <v>3970</v>
      </c>
      <c r="G107" s="241"/>
      <c r="H107" s="244">
        <v>13</v>
      </c>
      <c r="I107" s="245"/>
      <c r="J107" s="241"/>
      <c r="K107" s="241"/>
      <c r="L107" s="246"/>
      <c r="M107" s="247"/>
      <c r="N107" s="248"/>
      <c r="O107" s="248"/>
      <c r="P107" s="248"/>
      <c r="Q107" s="248"/>
      <c r="R107" s="248"/>
      <c r="S107" s="248"/>
      <c r="T107" s="249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0" t="s">
        <v>260</v>
      </c>
      <c r="AU107" s="250" t="s">
        <v>78</v>
      </c>
      <c r="AV107" s="14" t="s">
        <v>78</v>
      </c>
      <c r="AW107" s="14" t="s">
        <v>31</v>
      </c>
      <c r="AX107" s="14" t="s">
        <v>69</v>
      </c>
      <c r="AY107" s="250" t="s">
        <v>252</v>
      </c>
    </row>
    <row r="108" spans="1:51" s="15" customFormat="1" ht="12">
      <c r="A108" s="15"/>
      <c r="B108" s="251"/>
      <c r="C108" s="252"/>
      <c r="D108" s="231" t="s">
        <v>260</v>
      </c>
      <c r="E108" s="253" t="s">
        <v>19</v>
      </c>
      <c r="F108" s="254" t="s">
        <v>265</v>
      </c>
      <c r="G108" s="252"/>
      <c r="H108" s="255">
        <v>26</v>
      </c>
      <c r="I108" s="256"/>
      <c r="J108" s="252"/>
      <c r="K108" s="252"/>
      <c r="L108" s="257"/>
      <c r="M108" s="258"/>
      <c r="N108" s="259"/>
      <c r="O108" s="259"/>
      <c r="P108" s="259"/>
      <c r="Q108" s="259"/>
      <c r="R108" s="259"/>
      <c r="S108" s="259"/>
      <c r="T108" s="260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61" t="s">
        <v>260</v>
      </c>
      <c r="AU108" s="261" t="s">
        <v>78</v>
      </c>
      <c r="AV108" s="15" t="s">
        <v>90</v>
      </c>
      <c r="AW108" s="15" t="s">
        <v>31</v>
      </c>
      <c r="AX108" s="15" t="s">
        <v>76</v>
      </c>
      <c r="AY108" s="261" t="s">
        <v>252</v>
      </c>
    </row>
    <row r="109" spans="1:65" s="2" customFormat="1" ht="49.05" customHeight="1">
      <c r="A109" s="40"/>
      <c r="B109" s="41"/>
      <c r="C109" s="216" t="s">
        <v>291</v>
      </c>
      <c r="D109" s="216" t="s">
        <v>254</v>
      </c>
      <c r="E109" s="217" t="s">
        <v>270</v>
      </c>
      <c r="F109" s="218" t="s">
        <v>271</v>
      </c>
      <c r="G109" s="219" t="s">
        <v>257</v>
      </c>
      <c r="H109" s="220">
        <v>6.25</v>
      </c>
      <c r="I109" s="221"/>
      <c r="J109" s="222">
        <f>ROUND(I109*H109,2)</f>
        <v>0</v>
      </c>
      <c r="K109" s="218" t="s">
        <v>258</v>
      </c>
      <c r="L109" s="46"/>
      <c r="M109" s="223" t="s">
        <v>19</v>
      </c>
      <c r="N109" s="224" t="s">
        <v>40</v>
      </c>
      <c r="O109" s="86"/>
      <c r="P109" s="225">
        <f>O109*H109</f>
        <v>0</v>
      </c>
      <c r="Q109" s="225">
        <v>0</v>
      </c>
      <c r="R109" s="225">
        <f>Q109*H109</f>
        <v>0</v>
      </c>
      <c r="S109" s="225">
        <v>0</v>
      </c>
      <c r="T109" s="22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7" t="s">
        <v>90</v>
      </c>
      <c r="AT109" s="227" t="s">
        <v>254</v>
      </c>
      <c r="AU109" s="227" t="s">
        <v>78</v>
      </c>
      <c r="AY109" s="19" t="s">
        <v>252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9" t="s">
        <v>76</v>
      </c>
      <c r="BK109" s="228">
        <f>ROUND(I109*H109,2)</f>
        <v>0</v>
      </c>
      <c r="BL109" s="19" t="s">
        <v>90</v>
      </c>
      <c r="BM109" s="227" t="s">
        <v>339</v>
      </c>
    </row>
    <row r="110" spans="1:51" s="14" customFormat="1" ht="12">
      <c r="A110" s="14"/>
      <c r="B110" s="240"/>
      <c r="C110" s="241"/>
      <c r="D110" s="231" t="s">
        <v>260</v>
      </c>
      <c r="E110" s="242" t="s">
        <v>19</v>
      </c>
      <c r="F110" s="243" t="s">
        <v>3971</v>
      </c>
      <c r="G110" s="241"/>
      <c r="H110" s="244">
        <v>6.25</v>
      </c>
      <c r="I110" s="245"/>
      <c r="J110" s="241"/>
      <c r="K110" s="241"/>
      <c r="L110" s="246"/>
      <c r="M110" s="247"/>
      <c r="N110" s="248"/>
      <c r="O110" s="248"/>
      <c r="P110" s="248"/>
      <c r="Q110" s="248"/>
      <c r="R110" s="248"/>
      <c r="S110" s="248"/>
      <c r="T110" s="249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0" t="s">
        <v>260</v>
      </c>
      <c r="AU110" s="250" t="s">
        <v>78</v>
      </c>
      <c r="AV110" s="14" t="s">
        <v>78</v>
      </c>
      <c r="AW110" s="14" t="s">
        <v>31</v>
      </c>
      <c r="AX110" s="14" t="s">
        <v>69</v>
      </c>
      <c r="AY110" s="250" t="s">
        <v>252</v>
      </c>
    </row>
    <row r="111" spans="1:51" s="15" customFormat="1" ht="12">
      <c r="A111" s="15"/>
      <c r="B111" s="251"/>
      <c r="C111" s="252"/>
      <c r="D111" s="231" t="s">
        <v>260</v>
      </c>
      <c r="E111" s="253" t="s">
        <v>19</v>
      </c>
      <c r="F111" s="254" t="s">
        <v>265</v>
      </c>
      <c r="G111" s="252"/>
      <c r="H111" s="255">
        <v>6.25</v>
      </c>
      <c r="I111" s="256"/>
      <c r="J111" s="252"/>
      <c r="K111" s="252"/>
      <c r="L111" s="257"/>
      <c r="M111" s="258"/>
      <c r="N111" s="259"/>
      <c r="O111" s="259"/>
      <c r="P111" s="259"/>
      <c r="Q111" s="259"/>
      <c r="R111" s="259"/>
      <c r="S111" s="259"/>
      <c r="T111" s="260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61" t="s">
        <v>260</v>
      </c>
      <c r="AU111" s="261" t="s">
        <v>78</v>
      </c>
      <c r="AV111" s="15" t="s">
        <v>90</v>
      </c>
      <c r="AW111" s="15" t="s">
        <v>31</v>
      </c>
      <c r="AX111" s="15" t="s">
        <v>76</v>
      </c>
      <c r="AY111" s="261" t="s">
        <v>252</v>
      </c>
    </row>
    <row r="112" spans="1:65" s="2" customFormat="1" ht="37.8" customHeight="1">
      <c r="A112" s="40"/>
      <c r="B112" s="41"/>
      <c r="C112" s="216" t="s">
        <v>288</v>
      </c>
      <c r="D112" s="216" t="s">
        <v>254</v>
      </c>
      <c r="E112" s="217" t="s">
        <v>1854</v>
      </c>
      <c r="F112" s="218" t="s">
        <v>1855</v>
      </c>
      <c r="G112" s="219" t="s">
        <v>257</v>
      </c>
      <c r="H112" s="220">
        <v>13</v>
      </c>
      <c r="I112" s="221"/>
      <c r="J112" s="222">
        <f>ROUND(I112*H112,2)</f>
        <v>0</v>
      </c>
      <c r="K112" s="218" t="s">
        <v>258</v>
      </c>
      <c r="L112" s="46"/>
      <c r="M112" s="223" t="s">
        <v>19</v>
      </c>
      <c r="N112" s="224" t="s">
        <v>40</v>
      </c>
      <c r="O112" s="86"/>
      <c r="P112" s="225">
        <f>O112*H112</f>
        <v>0</v>
      </c>
      <c r="Q112" s="225">
        <v>0</v>
      </c>
      <c r="R112" s="225">
        <f>Q112*H112</f>
        <v>0</v>
      </c>
      <c r="S112" s="225">
        <v>0</v>
      </c>
      <c r="T112" s="22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7" t="s">
        <v>90</v>
      </c>
      <c r="AT112" s="227" t="s">
        <v>254</v>
      </c>
      <c r="AU112" s="227" t="s">
        <v>78</v>
      </c>
      <c r="AY112" s="19" t="s">
        <v>252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9" t="s">
        <v>76</v>
      </c>
      <c r="BK112" s="228">
        <f>ROUND(I112*H112,2)</f>
        <v>0</v>
      </c>
      <c r="BL112" s="19" t="s">
        <v>90</v>
      </c>
      <c r="BM112" s="227" t="s">
        <v>349</v>
      </c>
    </row>
    <row r="113" spans="1:51" s="14" customFormat="1" ht="12">
      <c r="A113" s="14"/>
      <c r="B113" s="240"/>
      <c r="C113" s="241"/>
      <c r="D113" s="231" t="s">
        <v>260</v>
      </c>
      <c r="E113" s="242" t="s">
        <v>19</v>
      </c>
      <c r="F113" s="243" t="s">
        <v>3970</v>
      </c>
      <c r="G113" s="241"/>
      <c r="H113" s="244">
        <v>13</v>
      </c>
      <c r="I113" s="245"/>
      <c r="J113" s="241"/>
      <c r="K113" s="241"/>
      <c r="L113" s="246"/>
      <c r="M113" s="247"/>
      <c r="N113" s="248"/>
      <c r="O113" s="248"/>
      <c r="P113" s="248"/>
      <c r="Q113" s="248"/>
      <c r="R113" s="248"/>
      <c r="S113" s="248"/>
      <c r="T113" s="249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0" t="s">
        <v>260</v>
      </c>
      <c r="AU113" s="250" t="s">
        <v>78</v>
      </c>
      <c r="AV113" s="14" t="s">
        <v>78</v>
      </c>
      <c r="AW113" s="14" t="s">
        <v>31</v>
      </c>
      <c r="AX113" s="14" t="s">
        <v>69</v>
      </c>
      <c r="AY113" s="250" t="s">
        <v>252</v>
      </c>
    </row>
    <row r="114" spans="1:51" s="15" customFormat="1" ht="12">
      <c r="A114" s="15"/>
      <c r="B114" s="251"/>
      <c r="C114" s="252"/>
      <c r="D114" s="231" t="s">
        <v>260</v>
      </c>
      <c r="E114" s="253" t="s">
        <v>19</v>
      </c>
      <c r="F114" s="254" t="s">
        <v>265</v>
      </c>
      <c r="G114" s="252"/>
      <c r="H114" s="255">
        <v>13</v>
      </c>
      <c r="I114" s="256"/>
      <c r="J114" s="252"/>
      <c r="K114" s="252"/>
      <c r="L114" s="257"/>
      <c r="M114" s="258"/>
      <c r="N114" s="259"/>
      <c r="O114" s="259"/>
      <c r="P114" s="259"/>
      <c r="Q114" s="259"/>
      <c r="R114" s="259"/>
      <c r="S114" s="259"/>
      <c r="T114" s="260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61" t="s">
        <v>260</v>
      </c>
      <c r="AU114" s="261" t="s">
        <v>78</v>
      </c>
      <c r="AV114" s="15" t="s">
        <v>90</v>
      </c>
      <c r="AW114" s="15" t="s">
        <v>31</v>
      </c>
      <c r="AX114" s="15" t="s">
        <v>76</v>
      </c>
      <c r="AY114" s="261" t="s">
        <v>252</v>
      </c>
    </row>
    <row r="115" spans="1:65" s="2" customFormat="1" ht="37.8" customHeight="1">
      <c r="A115" s="40"/>
      <c r="B115" s="41"/>
      <c r="C115" s="216" t="s">
        <v>304</v>
      </c>
      <c r="D115" s="216" t="s">
        <v>254</v>
      </c>
      <c r="E115" s="217" t="s">
        <v>275</v>
      </c>
      <c r="F115" s="218" t="s">
        <v>276</v>
      </c>
      <c r="G115" s="219" t="s">
        <v>277</v>
      </c>
      <c r="H115" s="220">
        <v>11.25</v>
      </c>
      <c r="I115" s="221"/>
      <c r="J115" s="222">
        <f>ROUND(I115*H115,2)</f>
        <v>0</v>
      </c>
      <c r="K115" s="218" t="s">
        <v>258</v>
      </c>
      <c r="L115" s="46"/>
      <c r="M115" s="223" t="s">
        <v>19</v>
      </c>
      <c r="N115" s="224" t="s">
        <v>40</v>
      </c>
      <c r="O115" s="86"/>
      <c r="P115" s="225">
        <f>O115*H115</f>
        <v>0</v>
      </c>
      <c r="Q115" s="225">
        <v>0</v>
      </c>
      <c r="R115" s="225">
        <f>Q115*H115</f>
        <v>0</v>
      </c>
      <c r="S115" s="225">
        <v>0</v>
      </c>
      <c r="T115" s="22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7" t="s">
        <v>90</v>
      </c>
      <c r="AT115" s="227" t="s">
        <v>254</v>
      </c>
      <c r="AU115" s="227" t="s">
        <v>78</v>
      </c>
      <c r="AY115" s="19" t="s">
        <v>252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9" t="s">
        <v>76</v>
      </c>
      <c r="BK115" s="228">
        <f>ROUND(I115*H115,2)</f>
        <v>0</v>
      </c>
      <c r="BL115" s="19" t="s">
        <v>90</v>
      </c>
      <c r="BM115" s="227" t="s">
        <v>360</v>
      </c>
    </row>
    <row r="116" spans="1:51" s="14" customFormat="1" ht="12">
      <c r="A116" s="14"/>
      <c r="B116" s="240"/>
      <c r="C116" s="241"/>
      <c r="D116" s="231" t="s">
        <v>260</v>
      </c>
      <c r="E116" s="242" t="s">
        <v>19</v>
      </c>
      <c r="F116" s="243" t="s">
        <v>3972</v>
      </c>
      <c r="G116" s="241"/>
      <c r="H116" s="244">
        <v>11.25</v>
      </c>
      <c r="I116" s="245"/>
      <c r="J116" s="241"/>
      <c r="K116" s="241"/>
      <c r="L116" s="246"/>
      <c r="M116" s="247"/>
      <c r="N116" s="248"/>
      <c r="O116" s="248"/>
      <c r="P116" s="248"/>
      <c r="Q116" s="248"/>
      <c r="R116" s="248"/>
      <c r="S116" s="248"/>
      <c r="T116" s="249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0" t="s">
        <v>260</v>
      </c>
      <c r="AU116" s="250" t="s">
        <v>78</v>
      </c>
      <c r="AV116" s="14" t="s">
        <v>78</v>
      </c>
      <c r="AW116" s="14" t="s">
        <v>31</v>
      </c>
      <c r="AX116" s="14" t="s">
        <v>69</v>
      </c>
      <c r="AY116" s="250" t="s">
        <v>252</v>
      </c>
    </row>
    <row r="117" spans="1:51" s="15" customFormat="1" ht="12">
      <c r="A117" s="15"/>
      <c r="B117" s="251"/>
      <c r="C117" s="252"/>
      <c r="D117" s="231" t="s">
        <v>260</v>
      </c>
      <c r="E117" s="253" t="s">
        <v>19</v>
      </c>
      <c r="F117" s="254" t="s">
        <v>265</v>
      </c>
      <c r="G117" s="252"/>
      <c r="H117" s="255">
        <v>11.25</v>
      </c>
      <c r="I117" s="256"/>
      <c r="J117" s="252"/>
      <c r="K117" s="252"/>
      <c r="L117" s="257"/>
      <c r="M117" s="258"/>
      <c r="N117" s="259"/>
      <c r="O117" s="259"/>
      <c r="P117" s="259"/>
      <c r="Q117" s="259"/>
      <c r="R117" s="259"/>
      <c r="S117" s="259"/>
      <c r="T117" s="260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61" t="s">
        <v>260</v>
      </c>
      <c r="AU117" s="261" t="s">
        <v>78</v>
      </c>
      <c r="AV117" s="15" t="s">
        <v>90</v>
      </c>
      <c r="AW117" s="15" t="s">
        <v>31</v>
      </c>
      <c r="AX117" s="15" t="s">
        <v>76</v>
      </c>
      <c r="AY117" s="261" t="s">
        <v>252</v>
      </c>
    </row>
    <row r="118" spans="1:65" s="2" customFormat="1" ht="37.8" customHeight="1">
      <c r="A118" s="40"/>
      <c r="B118" s="41"/>
      <c r="C118" s="216" t="s">
        <v>309</v>
      </c>
      <c r="D118" s="216" t="s">
        <v>254</v>
      </c>
      <c r="E118" s="217" t="s">
        <v>1382</v>
      </c>
      <c r="F118" s="218" t="s">
        <v>1383</v>
      </c>
      <c r="G118" s="219" t="s">
        <v>257</v>
      </c>
      <c r="H118" s="220">
        <v>13</v>
      </c>
      <c r="I118" s="221"/>
      <c r="J118" s="222">
        <f>ROUND(I118*H118,2)</f>
        <v>0</v>
      </c>
      <c r="K118" s="218" t="s">
        <v>258</v>
      </c>
      <c r="L118" s="46"/>
      <c r="M118" s="223" t="s">
        <v>19</v>
      </c>
      <c r="N118" s="224" t="s">
        <v>40</v>
      </c>
      <c r="O118" s="86"/>
      <c r="P118" s="225">
        <f>O118*H118</f>
        <v>0</v>
      </c>
      <c r="Q118" s="225">
        <v>0</v>
      </c>
      <c r="R118" s="225">
        <f>Q118*H118</f>
        <v>0</v>
      </c>
      <c r="S118" s="225">
        <v>0</v>
      </c>
      <c r="T118" s="22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7" t="s">
        <v>90</v>
      </c>
      <c r="AT118" s="227" t="s">
        <v>254</v>
      </c>
      <c r="AU118" s="227" t="s">
        <v>78</v>
      </c>
      <c r="AY118" s="19" t="s">
        <v>252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9" t="s">
        <v>76</v>
      </c>
      <c r="BK118" s="228">
        <f>ROUND(I118*H118,2)</f>
        <v>0</v>
      </c>
      <c r="BL118" s="19" t="s">
        <v>90</v>
      </c>
      <c r="BM118" s="227" t="s">
        <v>377</v>
      </c>
    </row>
    <row r="119" spans="1:51" s="14" customFormat="1" ht="12">
      <c r="A119" s="14"/>
      <c r="B119" s="240"/>
      <c r="C119" s="241"/>
      <c r="D119" s="231" t="s">
        <v>260</v>
      </c>
      <c r="E119" s="242" t="s">
        <v>19</v>
      </c>
      <c r="F119" s="243" t="s">
        <v>3973</v>
      </c>
      <c r="G119" s="241"/>
      <c r="H119" s="244">
        <v>13</v>
      </c>
      <c r="I119" s="245"/>
      <c r="J119" s="241"/>
      <c r="K119" s="241"/>
      <c r="L119" s="246"/>
      <c r="M119" s="247"/>
      <c r="N119" s="248"/>
      <c r="O119" s="248"/>
      <c r="P119" s="248"/>
      <c r="Q119" s="248"/>
      <c r="R119" s="248"/>
      <c r="S119" s="248"/>
      <c r="T119" s="249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0" t="s">
        <v>260</v>
      </c>
      <c r="AU119" s="250" t="s">
        <v>78</v>
      </c>
      <c r="AV119" s="14" t="s">
        <v>78</v>
      </c>
      <c r="AW119" s="14" t="s">
        <v>31</v>
      </c>
      <c r="AX119" s="14" t="s">
        <v>69</v>
      </c>
      <c r="AY119" s="250" t="s">
        <v>252</v>
      </c>
    </row>
    <row r="120" spans="1:51" s="15" customFormat="1" ht="12">
      <c r="A120" s="15"/>
      <c r="B120" s="251"/>
      <c r="C120" s="252"/>
      <c r="D120" s="231" t="s">
        <v>260</v>
      </c>
      <c r="E120" s="253" t="s">
        <v>19</v>
      </c>
      <c r="F120" s="254" t="s">
        <v>265</v>
      </c>
      <c r="G120" s="252"/>
      <c r="H120" s="255">
        <v>13</v>
      </c>
      <c r="I120" s="256"/>
      <c r="J120" s="252"/>
      <c r="K120" s="252"/>
      <c r="L120" s="257"/>
      <c r="M120" s="258"/>
      <c r="N120" s="259"/>
      <c r="O120" s="259"/>
      <c r="P120" s="259"/>
      <c r="Q120" s="259"/>
      <c r="R120" s="259"/>
      <c r="S120" s="259"/>
      <c r="T120" s="260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61" t="s">
        <v>260</v>
      </c>
      <c r="AU120" s="261" t="s">
        <v>78</v>
      </c>
      <c r="AV120" s="15" t="s">
        <v>90</v>
      </c>
      <c r="AW120" s="15" t="s">
        <v>31</v>
      </c>
      <c r="AX120" s="15" t="s">
        <v>76</v>
      </c>
      <c r="AY120" s="261" t="s">
        <v>252</v>
      </c>
    </row>
    <row r="121" spans="1:65" s="2" customFormat="1" ht="24.15" customHeight="1">
      <c r="A121" s="40"/>
      <c r="B121" s="41"/>
      <c r="C121" s="216" t="s">
        <v>313</v>
      </c>
      <c r="D121" s="216" t="s">
        <v>254</v>
      </c>
      <c r="E121" s="217" t="s">
        <v>298</v>
      </c>
      <c r="F121" s="218" t="s">
        <v>299</v>
      </c>
      <c r="G121" s="219" t="s">
        <v>300</v>
      </c>
      <c r="H121" s="220">
        <v>385</v>
      </c>
      <c r="I121" s="221"/>
      <c r="J121" s="222">
        <f>ROUND(I121*H121,2)</f>
        <v>0</v>
      </c>
      <c r="K121" s="218" t="s">
        <v>258</v>
      </c>
      <c r="L121" s="46"/>
      <c r="M121" s="223" t="s">
        <v>19</v>
      </c>
      <c r="N121" s="224" t="s">
        <v>40</v>
      </c>
      <c r="O121" s="86"/>
      <c r="P121" s="225">
        <f>O121*H121</f>
        <v>0</v>
      </c>
      <c r="Q121" s="225">
        <v>0</v>
      </c>
      <c r="R121" s="225">
        <f>Q121*H121</f>
        <v>0</v>
      </c>
      <c r="S121" s="225">
        <v>0</v>
      </c>
      <c r="T121" s="22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7" t="s">
        <v>90</v>
      </c>
      <c r="AT121" s="227" t="s">
        <v>254</v>
      </c>
      <c r="AU121" s="227" t="s">
        <v>78</v>
      </c>
      <c r="AY121" s="19" t="s">
        <v>252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9" t="s">
        <v>76</v>
      </c>
      <c r="BK121" s="228">
        <f>ROUND(I121*H121,2)</f>
        <v>0</v>
      </c>
      <c r="BL121" s="19" t="s">
        <v>90</v>
      </c>
      <c r="BM121" s="227" t="s">
        <v>395</v>
      </c>
    </row>
    <row r="122" spans="1:63" s="12" customFormat="1" ht="22.8" customHeight="1">
      <c r="A122" s="12"/>
      <c r="B122" s="200"/>
      <c r="C122" s="201"/>
      <c r="D122" s="202" t="s">
        <v>68</v>
      </c>
      <c r="E122" s="214" t="s">
        <v>121</v>
      </c>
      <c r="F122" s="214" t="s">
        <v>3914</v>
      </c>
      <c r="G122" s="201"/>
      <c r="H122" s="201"/>
      <c r="I122" s="204"/>
      <c r="J122" s="215">
        <f>BK122</f>
        <v>0</v>
      </c>
      <c r="K122" s="201"/>
      <c r="L122" s="206"/>
      <c r="M122" s="207"/>
      <c r="N122" s="208"/>
      <c r="O122" s="208"/>
      <c r="P122" s="209">
        <f>SUM(P123:P134)</f>
        <v>0</v>
      </c>
      <c r="Q122" s="208"/>
      <c r="R122" s="209">
        <f>SUM(R123:R134)</f>
        <v>41.90221</v>
      </c>
      <c r="S122" s="208"/>
      <c r="T122" s="210">
        <f>SUM(T123:T134)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1" t="s">
        <v>76</v>
      </c>
      <c r="AT122" s="212" t="s">
        <v>68</v>
      </c>
      <c r="AU122" s="212" t="s">
        <v>76</v>
      </c>
      <c r="AY122" s="211" t="s">
        <v>252</v>
      </c>
      <c r="BK122" s="213">
        <f>SUM(BK123:BK134)</f>
        <v>0</v>
      </c>
    </row>
    <row r="123" spans="1:65" s="2" customFormat="1" ht="24.15" customHeight="1">
      <c r="A123" s="40"/>
      <c r="B123" s="41"/>
      <c r="C123" s="216" t="s">
        <v>324</v>
      </c>
      <c r="D123" s="216" t="s">
        <v>254</v>
      </c>
      <c r="E123" s="217" t="s">
        <v>3974</v>
      </c>
      <c r="F123" s="218" t="s">
        <v>3975</v>
      </c>
      <c r="G123" s="219" t="s">
        <v>300</v>
      </c>
      <c r="H123" s="220">
        <v>770</v>
      </c>
      <c r="I123" s="221"/>
      <c r="J123" s="222">
        <f>ROUND(I123*H123,2)</f>
        <v>0</v>
      </c>
      <c r="K123" s="218" t="s">
        <v>258</v>
      </c>
      <c r="L123" s="46"/>
      <c r="M123" s="223" t="s">
        <v>19</v>
      </c>
      <c r="N123" s="224" t="s">
        <v>40</v>
      </c>
      <c r="O123" s="86"/>
      <c r="P123" s="225">
        <f>O123*H123</f>
        <v>0</v>
      </c>
      <c r="Q123" s="225">
        <v>0</v>
      </c>
      <c r="R123" s="225">
        <f>Q123*H123</f>
        <v>0</v>
      </c>
      <c r="S123" s="225">
        <v>0</v>
      </c>
      <c r="T123" s="22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7" t="s">
        <v>90</v>
      </c>
      <c r="AT123" s="227" t="s">
        <v>254</v>
      </c>
      <c r="AU123" s="227" t="s">
        <v>78</v>
      </c>
      <c r="AY123" s="19" t="s">
        <v>252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9" t="s">
        <v>76</v>
      </c>
      <c r="BK123" s="228">
        <f>ROUND(I123*H123,2)</f>
        <v>0</v>
      </c>
      <c r="BL123" s="19" t="s">
        <v>90</v>
      </c>
      <c r="BM123" s="227" t="s">
        <v>404</v>
      </c>
    </row>
    <row r="124" spans="1:51" s="14" customFormat="1" ht="12">
      <c r="A124" s="14"/>
      <c r="B124" s="240"/>
      <c r="C124" s="241"/>
      <c r="D124" s="231" t="s">
        <v>260</v>
      </c>
      <c r="E124" s="242" t="s">
        <v>19</v>
      </c>
      <c r="F124" s="243" t="s">
        <v>3976</v>
      </c>
      <c r="G124" s="241"/>
      <c r="H124" s="244">
        <v>385</v>
      </c>
      <c r="I124" s="245"/>
      <c r="J124" s="241"/>
      <c r="K124" s="241"/>
      <c r="L124" s="246"/>
      <c r="M124" s="247"/>
      <c r="N124" s="248"/>
      <c r="O124" s="248"/>
      <c r="P124" s="248"/>
      <c r="Q124" s="248"/>
      <c r="R124" s="248"/>
      <c r="S124" s="248"/>
      <c r="T124" s="249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0" t="s">
        <v>260</v>
      </c>
      <c r="AU124" s="250" t="s">
        <v>78</v>
      </c>
      <c r="AV124" s="14" t="s">
        <v>78</v>
      </c>
      <c r="AW124" s="14" t="s">
        <v>31</v>
      </c>
      <c r="AX124" s="14" t="s">
        <v>69</v>
      </c>
      <c r="AY124" s="250" t="s">
        <v>252</v>
      </c>
    </row>
    <row r="125" spans="1:51" s="14" customFormat="1" ht="12">
      <c r="A125" s="14"/>
      <c r="B125" s="240"/>
      <c r="C125" s="241"/>
      <c r="D125" s="231" t="s">
        <v>260</v>
      </c>
      <c r="E125" s="242" t="s">
        <v>19</v>
      </c>
      <c r="F125" s="243" t="s">
        <v>3977</v>
      </c>
      <c r="G125" s="241"/>
      <c r="H125" s="244">
        <v>385</v>
      </c>
      <c r="I125" s="245"/>
      <c r="J125" s="241"/>
      <c r="K125" s="241"/>
      <c r="L125" s="246"/>
      <c r="M125" s="247"/>
      <c r="N125" s="248"/>
      <c r="O125" s="248"/>
      <c r="P125" s="248"/>
      <c r="Q125" s="248"/>
      <c r="R125" s="248"/>
      <c r="S125" s="248"/>
      <c r="T125" s="249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0" t="s">
        <v>260</v>
      </c>
      <c r="AU125" s="250" t="s">
        <v>78</v>
      </c>
      <c r="AV125" s="14" t="s">
        <v>78</v>
      </c>
      <c r="AW125" s="14" t="s">
        <v>31</v>
      </c>
      <c r="AX125" s="14" t="s">
        <v>69</v>
      </c>
      <c r="AY125" s="250" t="s">
        <v>252</v>
      </c>
    </row>
    <row r="126" spans="1:51" s="15" customFormat="1" ht="12">
      <c r="A126" s="15"/>
      <c r="B126" s="251"/>
      <c r="C126" s="252"/>
      <c r="D126" s="231" t="s">
        <v>260</v>
      </c>
      <c r="E126" s="253" t="s">
        <v>19</v>
      </c>
      <c r="F126" s="254" t="s">
        <v>265</v>
      </c>
      <c r="G126" s="252"/>
      <c r="H126" s="255">
        <v>770</v>
      </c>
      <c r="I126" s="256"/>
      <c r="J126" s="252"/>
      <c r="K126" s="252"/>
      <c r="L126" s="257"/>
      <c r="M126" s="258"/>
      <c r="N126" s="259"/>
      <c r="O126" s="259"/>
      <c r="P126" s="259"/>
      <c r="Q126" s="259"/>
      <c r="R126" s="259"/>
      <c r="S126" s="259"/>
      <c r="T126" s="260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61" t="s">
        <v>260</v>
      </c>
      <c r="AU126" s="261" t="s">
        <v>78</v>
      </c>
      <c r="AV126" s="15" t="s">
        <v>90</v>
      </c>
      <c r="AW126" s="15" t="s">
        <v>31</v>
      </c>
      <c r="AX126" s="15" t="s">
        <v>76</v>
      </c>
      <c r="AY126" s="261" t="s">
        <v>252</v>
      </c>
    </row>
    <row r="127" spans="1:65" s="2" customFormat="1" ht="76.35" customHeight="1">
      <c r="A127" s="40"/>
      <c r="B127" s="41"/>
      <c r="C127" s="216" t="s">
        <v>334</v>
      </c>
      <c r="D127" s="216" t="s">
        <v>254</v>
      </c>
      <c r="E127" s="217" t="s">
        <v>3978</v>
      </c>
      <c r="F127" s="218" t="s">
        <v>3979</v>
      </c>
      <c r="G127" s="219" t="s">
        <v>300</v>
      </c>
      <c r="H127" s="220">
        <v>385</v>
      </c>
      <c r="I127" s="221"/>
      <c r="J127" s="222">
        <f>ROUND(I127*H127,2)</f>
        <v>0</v>
      </c>
      <c r="K127" s="218" t="s">
        <v>258</v>
      </c>
      <c r="L127" s="46"/>
      <c r="M127" s="223" t="s">
        <v>19</v>
      </c>
      <c r="N127" s="224" t="s">
        <v>40</v>
      </c>
      <c r="O127" s="86"/>
      <c r="P127" s="225">
        <f>O127*H127</f>
        <v>0</v>
      </c>
      <c r="Q127" s="225">
        <v>0.08425</v>
      </c>
      <c r="R127" s="225">
        <f>Q127*H127</f>
        <v>32.43625</v>
      </c>
      <c r="S127" s="225">
        <v>0</v>
      </c>
      <c r="T127" s="22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7" t="s">
        <v>90</v>
      </c>
      <c r="AT127" s="227" t="s">
        <v>254</v>
      </c>
      <c r="AU127" s="227" t="s">
        <v>78</v>
      </c>
      <c r="AY127" s="19" t="s">
        <v>252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9" t="s">
        <v>76</v>
      </c>
      <c r="BK127" s="228">
        <f>ROUND(I127*H127,2)</f>
        <v>0</v>
      </c>
      <c r="BL127" s="19" t="s">
        <v>90</v>
      </c>
      <c r="BM127" s="227" t="s">
        <v>417</v>
      </c>
    </row>
    <row r="128" spans="1:65" s="2" customFormat="1" ht="14.4" customHeight="1">
      <c r="A128" s="40"/>
      <c r="B128" s="41"/>
      <c r="C128" s="262" t="s">
        <v>339</v>
      </c>
      <c r="D128" s="262" t="s">
        <v>285</v>
      </c>
      <c r="E128" s="263" t="s">
        <v>3980</v>
      </c>
      <c r="F128" s="264" t="s">
        <v>3981</v>
      </c>
      <c r="G128" s="265" t="s">
        <v>300</v>
      </c>
      <c r="H128" s="266">
        <v>7.14</v>
      </c>
      <c r="I128" s="267"/>
      <c r="J128" s="268">
        <f>ROUND(I128*H128,2)</f>
        <v>0</v>
      </c>
      <c r="K128" s="264" t="s">
        <v>258</v>
      </c>
      <c r="L128" s="269"/>
      <c r="M128" s="270" t="s">
        <v>19</v>
      </c>
      <c r="N128" s="271" t="s">
        <v>40</v>
      </c>
      <c r="O128" s="86"/>
      <c r="P128" s="225">
        <f>O128*H128</f>
        <v>0</v>
      </c>
      <c r="Q128" s="225">
        <v>0.13</v>
      </c>
      <c r="R128" s="225">
        <f>Q128*H128</f>
        <v>0.9282</v>
      </c>
      <c r="S128" s="225">
        <v>0</v>
      </c>
      <c r="T128" s="22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7" t="s">
        <v>288</v>
      </c>
      <c r="AT128" s="227" t="s">
        <v>285</v>
      </c>
      <c r="AU128" s="227" t="s">
        <v>78</v>
      </c>
      <c r="AY128" s="19" t="s">
        <v>252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9" t="s">
        <v>76</v>
      </c>
      <c r="BK128" s="228">
        <f>ROUND(I128*H128,2)</f>
        <v>0</v>
      </c>
      <c r="BL128" s="19" t="s">
        <v>90</v>
      </c>
      <c r="BM128" s="227" t="s">
        <v>425</v>
      </c>
    </row>
    <row r="129" spans="1:51" s="14" customFormat="1" ht="12">
      <c r="A129" s="14"/>
      <c r="B129" s="240"/>
      <c r="C129" s="241"/>
      <c r="D129" s="231" t="s">
        <v>260</v>
      </c>
      <c r="E129" s="242" t="s">
        <v>19</v>
      </c>
      <c r="F129" s="243" t="s">
        <v>3982</v>
      </c>
      <c r="G129" s="241"/>
      <c r="H129" s="244">
        <v>7.14</v>
      </c>
      <c r="I129" s="245"/>
      <c r="J129" s="241"/>
      <c r="K129" s="241"/>
      <c r="L129" s="246"/>
      <c r="M129" s="247"/>
      <c r="N129" s="248"/>
      <c r="O129" s="248"/>
      <c r="P129" s="248"/>
      <c r="Q129" s="248"/>
      <c r="R129" s="248"/>
      <c r="S129" s="248"/>
      <c r="T129" s="24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0" t="s">
        <v>260</v>
      </c>
      <c r="AU129" s="250" t="s">
        <v>78</v>
      </c>
      <c r="AV129" s="14" t="s">
        <v>78</v>
      </c>
      <c r="AW129" s="14" t="s">
        <v>31</v>
      </c>
      <c r="AX129" s="14" t="s">
        <v>69</v>
      </c>
      <c r="AY129" s="250" t="s">
        <v>252</v>
      </c>
    </row>
    <row r="130" spans="1:51" s="15" customFormat="1" ht="12">
      <c r="A130" s="15"/>
      <c r="B130" s="251"/>
      <c r="C130" s="252"/>
      <c r="D130" s="231" t="s">
        <v>260</v>
      </c>
      <c r="E130" s="253" t="s">
        <v>19</v>
      </c>
      <c r="F130" s="254" t="s">
        <v>265</v>
      </c>
      <c r="G130" s="252"/>
      <c r="H130" s="255">
        <v>7.14</v>
      </c>
      <c r="I130" s="256"/>
      <c r="J130" s="252"/>
      <c r="K130" s="252"/>
      <c r="L130" s="257"/>
      <c r="M130" s="258"/>
      <c r="N130" s="259"/>
      <c r="O130" s="259"/>
      <c r="P130" s="259"/>
      <c r="Q130" s="259"/>
      <c r="R130" s="259"/>
      <c r="S130" s="259"/>
      <c r="T130" s="260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61" t="s">
        <v>260</v>
      </c>
      <c r="AU130" s="261" t="s">
        <v>78</v>
      </c>
      <c r="AV130" s="15" t="s">
        <v>90</v>
      </c>
      <c r="AW130" s="15" t="s">
        <v>31</v>
      </c>
      <c r="AX130" s="15" t="s">
        <v>76</v>
      </c>
      <c r="AY130" s="261" t="s">
        <v>252</v>
      </c>
    </row>
    <row r="131" spans="1:65" s="2" customFormat="1" ht="14.4" customHeight="1">
      <c r="A131" s="40"/>
      <c r="B131" s="41"/>
      <c r="C131" s="262" t="s">
        <v>8</v>
      </c>
      <c r="D131" s="262" t="s">
        <v>285</v>
      </c>
      <c r="E131" s="263" t="s">
        <v>3983</v>
      </c>
      <c r="F131" s="264" t="s">
        <v>3984</v>
      </c>
      <c r="G131" s="265" t="s">
        <v>300</v>
      </c>
      <c r="H131" s="266">
        <v>70.56</v>
      </c>
      <c r="I131" s="267"/>
      <c r="J131" s="268">
        <f>ROUND(I131*H131,2)</f>
        <v>0</v>
      </c>
      <c r="K131" s="264" t="s">
        <v>19</v>
      </c>
      <c r="L131" s="269"/>
      <c r="M131" s="270" t="s">
        <v>19</v>
      </c>
      <c r="N131" s="271" t="s">
        <v>40</v>
      </c>
      <c r="O131" s="86"/>
      <c r="P131" s="225">
        <f>O131*H131</f>
        <v>0</v>
      </c>
      <c r="Q131" s="225">
        <v>0.121</v>
      </c>
      <c r="R131" s="225">
        <f>Q131*H131</f>
        <v>8.53776</v>
      </c>
      <c r="S131" s="225">
        <v>0</v>
      </c>
      <c r="T131" s="22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7" t="s">
        <v>288</v>
      </c>
      <c r="AT131" s="227" t="s">
        <v>285</v>
      </c>
      <c r="AU131" s="227" t="s">
        <v>78</v>
      </c>
      <c r="AY131" s="19" t="s">
        <v>252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9" t="s">
        <v>76</v>
      </c>
      <c r="BK131" s="228">
        <f>ROUND(I131*H131,2)</f>
        <v>0</v>
      </c>
      <c r="BL131" s="19" t="s">
        <v>90</v>
      </c>
      <c r="BM131" s="227" t="s">
        <v>433</v>
      </c>
    </row>
    <row r="132" spans="1:51" s="14" customFormat="1" ht="12">
      <c r="A132" s="14"/>
      <c r="B132" s="240"/>
      <c r="C132" s="241"/>
      <c r="D132" s="231" t="s">
        <v>260</v>
      </c>
      <c r="E132" s="242" t="s">
        <v>19</v>
      </c>
      <c r="F132" s="243" t="s">
        <v>3985</v>
      </c>
      <c r="G132" s="241"/>
      <c r="H132" s="244">
        <v>385.56</v>
      </c>
      <c r="I132" s="245"/>
      <c r="J132" s="241"/>
      <c r="K132" s="241"/>
      <c r="L132" s="246"/>
      <c r="M132" s="247"/>
      <c r="N132" s="248"/>
      <c r="O132" s="248"/>
      <c r="P132" s="248"/>
      <c r="Q132" s="248"/>
      <c r="R132" s="248"/>
      <c r="S132" s="248"/>
      <c r="T132" s="24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0" t="s">
        <v>260</v>
      </c>
      <c r="AU132" s="250" t="s">
        <v>78</v>
      </c>
      <c r="AV132" s="14" t="s">
        <v>78</v>
      </c>
      <c r="AW132" s="14" t="s">
        <v>31</v>
      </c>
      <c r="AX132" s="14" t="s">
        <v>69</v>
      </c>
      <c r="AY132" s="250" t="s">
        <v>252</v>
      </c>
    </row>
    <row r="133" spans="1:51" s="14" customFormat="1" ht="12">
      <c r="A133" s="14"/>
      <c r="B133" s="240"/>
      <c r="C133" s="241"/>
      <c r="D133" s="231" t="s">
        <v>260</v>
      </c>
      <c r="E133" s="242" t="s">
        <v>19</v>
      </c>
      <c r="F133" s="243" t="s">
        <v>3986</v>
      </c>
      <c r="G133" s="241"/>
      <c r="H133" s="244">
        <v>-315</v>
      </c>
      <c r="I133" s="245"/>
      <c r="J133" s="241"/>
      <c r="K133" s="241"/>
      <c r="L133" s="246"/>
      <c r="M133" s="247"/>
      <c r="N133" s="248"/>
      <c r="O133" s="248"/>
      <c r="P133" s="248"/>
      <c r="Q133" s="248"/>
      <c r="R133" s="248"/>
      <c r="S133" s="248"/>
      <c r="T133" s="24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0" t="s">
        <v>260</v>
      </c>
      <c r="AU133" s="250" t="s">
        <v>78</v>
      </c>
      <c r="AV133" s="14" t="s">
        <v>78</v>
      </c>
      <c r="AW133" s="14" t="s">
        <v>31</v>
      </c>
      <c r="AX133" s="14" t="s">
        <v>69</v>
      </c>
      <c r="AY133" s="250" t="s">
        <v>252</v>
      </c>
    </row>
    <row r="134" spans="1:51" s="15" customFormat="1" ht="12">
      <c r="A134" s="15"/>
      <c r="B134" s="251"/>
      <c r="C134" s="252"/>
      <c r="D134" s="231" t="s">
        <v>260</v>
      </c>
      <c r="E134" s="253" t="s">
        <v>19</v>
      </c>
      <c r="F134" s="254" t="s">
        <v>265</v>
      </c>
      <c r="G134" s="252"/>
      <c r="H134" s="255">
        <v>70.56</v>
      </c>
      <c r="I134" s="256"/>
      <c r="J134" s="252"/>
      <c r="K134" s="252"/>
      <c r="L134" s="257"/>
      <c r="M134" s="258"/>
      <c r="N134" s="259"/>
      <c r="O134" s="259"/>
      <c r="P134" s="259"/>
      <c r="Q134" s="259"/>
      <c r="R134" s="259"/>
      <c r="S134" s="259"/>
      <c r="T134" s="260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1" t="s">
        <v>260</v>
      </c>
      <c r="AU134" s="261" t="s">
        <v>78</v>
      </c>
      <c r="AV134" s="15" t="s">
        <v>90</v>
      </c>
      <c r="AW134" s="15" t="s">
        <v>31</v>
      </c>
      <c r="AX134" s="15" t="s">
        <v>76</v>
      </c>
      <c r="AY134" s="261" t="s">
        <v>252</v>
      </c>
    </row>
    <row r="135" spans="1:63" s="12" customFormat="1" ht="22.8" customHeight="1">
      <c r="A135" s="12"/>
      <c r="B135" s="200"/>
      <c r="C135" s="201"/>
      <c r="D135" s="202" t="s">
        <v>68</v>
      </c>
      <c r="E135" s="214" t="s">
        <v>304</v>
      </c>
      <c r="F135" s="214" t="s">
        <v>829</v>
      </c>
      <c r="G135" s="201"/>
      <c r="H135" s="201"/>
      <c r="I135" s="204"/>
      <c r="J135" s="215">
        <f>BK135</f>
        <v>0</v>
      </c>
      <c r="K135" s="201"/>
      <c r="L135" s="206"/>
      <c r="M135" s="207"/>
      <c r="N135" s="208"/>
      <c r="O135" s="208"/>
      <c r="P135" s="209">
        <f>SUM(P136:P149)</f>
        <v>0</v>
      </c>
      <c r="Q135" s="208"/>
      <c r="R135" s="209">
        <f>SUM(R136:R149)</f>
        <v>19.4878004</v>
      </c>
      <c r="S135" s="208"/>
      <c r="T135" s="210">
        <f>SUM(T136:T149)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1" t="s">
        <v>76</v>
      </c>
      <c r="AT135" s="212" t="s">
        <v>68</v>
      </c>
      <c r="AU135" s="212" t="s">
        <v>76</v>
      </c>
      <c r="AY135" s="211" t="s">
        <v>252</v>
      </c>
      <c r="BK135" s="213">
        <f>SUM(BK136:BK149)</f>
        <v>0</v>
      </c>
    </row>
    <row r="136" spans="1:65" s="2" customFormat="1" ht="49.05" customHeight="1">
      <c r="A136" s="40"/>
      <c r="B136" s="41"/>
      <c r="C136" s="216" t="s">
        <v>349</v>
      </c>
      <c r="D136" s="216" t="s">
        <v>254</v>
      </c>
      <c r="E136" s="217" t="s">
        <v>3987</v>
      </c>
      <c r="F136" s="218" t="s">
        <v>3988</v>
      </c>
      <c r="G136" s="219" t="s">
        <v>346</v>
      </c>
      <c r="H136" s="220">
        <v>68</v>
      </c>
      <c r="I136" s="221"/>
      <c r="J136" s="222">
        <f>ROUND(I136*H136,2)</f>
        <v>0</v>
      </c>
      <c r="K136" s="218" t="s">
        <v>258</v>
      </c>
      <c r="L136" s="46"/>
      <c r="M136" s="223" t="s">
        <v>19</v>
      </c>
      <c r="N136" s="224" t="s">
        <v>40</v>
      </c>
      <c r="O136" s="86"/>
      <c r="P136" s="225">
        <f>O136*H136</f>
        <v>0</v>
      </c>
      <c r="Q136" s="225">
        <v>0.1295</v>
      </c>
      <c r="R136" s="225">
        <f>Q136*H136</f>
        <v>8.806000000000001</v>
      </c>
      <c r="S136" s="225">
        <v>0</v>
      </c>
      <c r="T136" s="22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7" t="s">
        <v>90</v>
      </c>
      <c r="AT136" s="227" t="s">
        <v>254</v>
      </c>
      <c r="AU136" s="227" t="s">
        <v>78</v>
      </c>
      <c r="AY136" s="19" t="s">
        <v>252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9" t="s">
        <v>76</v>
      </c>
      <c r="BK136" s="228">
        <f>ROUND(I136*H136,2)</f>
        <v>0</v>
      </c>
      <c r="BL136" s="19" t="s">
        <v>90</v>
      </c>
      <c r="BM136" s="227" t="s">
        <v>441</v>
      </c>
    </row>
    <row r="137" spans="1:51" s="14" customFormat="1" ht="12">
      <c r="A137" s="14"/>
      <c r="B137" s="240"/>
      <c r="C137" s="241"/>
      <c r="D137" s="231" t="s">
        <v>260</v>
      </c>
      <c r="E137" s="242" t="s">
        <v>19</v>
      </c>
      <c r="F137" s="243" t="s">
        <v>3989</v>
      </c>
      <c r="G137" s="241"/>
      <c r="H137" s="244">
        <v>65</v>
      </c>
      <c r="I137" s="245"/>
      <c r="J137" s="241"/>
      <c r="K137" s="241"/>
      <c r="L137" s="246"/>
      <c r="M137" s="247"/>
      <c r="N137" s="248"/>
      <c r="O137" s="248"/>
      <c r="P137" s="248"/>
      <c r="Q137" s="248"/>
      <c r="R137" s="248"/>
      <c r="S137" s="248"/>
      <c r="T137" s="24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0" t="s">
        <v>260</v>
      </c>
      <c r="AU137" s="250" t="s">
        <v>78</v>
      </c>
      <c r="AV137" s="14" t="s">
        <v>78</v>
      </c>
      <c r="AW137" s="14" t="s">
        <v>31</v>
      </c>
      <c r="AX137" s="14" t="s">
        <v>69</v>
      </c>
      <c r="AY137" s="250" t="s">
        <v>252</v>
      </c>
    </row>
    <row r="138" spans="1:51" s="14" customFormat="1" ht="12">
      <c r="A138" s="14"/>
      <c r="B138" s="240"/>
      <c r="C138" s="241"/>
      <c r="D138" s="231" t="s">
        <v>260</v>
      </c>
      <c r="E138" s="242" t="s">
        <v>19</v>
      </c>
      <c r="F138" s="243" t="s">
        <v>3990</v>
      </c>
      <c r="G138" s="241"/>
      <c r="H138" s="244">
        <v>3</v>
      </c>
      <c r="I138" s="245"/>
      <c r="J138" s="241"/>
      <c r="K138" s="241"/>
      <c r="L138" s="246"/>
      <c r="M138" s="247"/>
      <c r="N138" s="248"/>
      <c r="O138" s="248"/>
      <c r="P138" s="248"/>
      <c r="Q138" s="248"/>
      <c r="R138" s="248"/>
      <c r="S138" s="248"/>
      <c r="T138" s="24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0" t="s">
        <v>260</v>
      </c>
      <c r="AU138" s="250" t="s">
        <v>78</v>
      </c>
      <c r="AV138" s="14" t="s">
        <v>78</v>
      </c>
      <c r="AW138" s="14" t="s">
        <v>31</v>
      </c>
      <c r="AX138" s="14" t="s">
        <v>69</v>
      </c>
      <c r="AY138" s="250" t="s">
        <v>252</v>
      </c>
    </row>
    <row r="139" spans="1:51" s="15" customFormat="1" ht="12">
      <c r="A139" s="15"/>
      <c r="B139" s="251"/>
      <c r="C139" s="252"/>
      <c r="D139" s="231" t="s">
        <v>260</v>
      </c>
      <c r="E139" s="253" t="s">
        <v>19</v>
      </c>
      <c r="F139" s="254" t="s">
        <v>265</v>
      </c>
      <c r="G139" s="252"/>
      <c r="H139" s="255">
        <v>68</v>
      </c>
      <c r="I139" s="256"/>
      <c r="J139" s="252"/>
      <c r="K139" s="252"/>
      <c r="L139" s="257"/>
      <c r="M139" s="258"/>
      <c r="N139" s="259"/>
      <c r="O139" s="259"/>
      <c r="P139" s="259"/>
      <c r="Q139" s="259"/>
      <c r="R139" s="259"/>
      <c r="S139" s="259"/>
      <c r="T139" s="260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61" t="s">
        <v>260</v>
      </c>
      <c r="AU139" s="261" t="s">
        <v>78</v>
      </c>
      <c r="AV139" s="15" t="s">
        <v>90</v>
      </c>
      <c r="AW139" s="15" t="s">
        <v>31</v>
      </c>
      <c r="AX139" s="15" t="s">
        <v>76</v>
      </c>
      <c r="AY139" s="261" t="s">
        <v>252</v>
      </c>
    </row>
    <row r="140" spans="1:65" s="2" customFormat="1" ht="14.4" customHeight="1">
      <c r="A140" s="40"/>
      <c r="B140" s="41"/>
      <c r="C140" s="262" t="s">
        <v>353</v>
      </c>
      <c r="D140" s="262" t="s">
        <v>285</v>
      </c>
      <c r="E140" s="263" t="s">
        <v>3991</v>
      </c>
      <c r="F140" s="264" t="s">
        <v>3992</v>
      </c>
      <c r="G140" s="265" t="s">
        <v>346</v>
      </c>
      <c r="H140" s="266">
        <v>65.65</v>
      </c>
      <c r="I140" s="267"/>
      <c r="J140" s="268">
        <f>ROUND(I140*H140,2)</f>
        <v>0</v>
      </c>
      <c r="K140" s="264" t="s">
        <v>258</v>
      </c>
      <c r="L140" s="269"/>
      <c r="M140" s="270" t="s">
        <v>19</v>
      </c>
      <c r="N140" s="271" t="s">
        <v>40</v>
      </c>
      <c r="O140" s="86"/>
      <c r="P140" s="225">
        <f>O140*H140</f>
        <v>0</v>
      </c>
      <c r="Q140" s="225">
        <v>0.055</v>
      </c>
      <c r="R140" s="225">
        <f>Q140*H140</f>
        <v>3.6107500000000003</v>
      </c>
      <c r="S140" s="225">
        <v>0</v>
      </c>
      <c r="T140" s="22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7" t="s">
        <v>288</v>
      </c>
      <c r="AT140" s="227" t="s">
        <v>285</v>
      </c>
      <c r="AU140" s="227" t="s">
        <v>78</v>
      </c>
      <c r="AY140" s="19" t="s">
        <v>252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9" t="s">
        <v>76</v>
      </c>
      <c r="BK140" s="228">
        <f>ROUND(I140*H140,2)</f>
        <v>0</v>
      </c>
      <c r="BL140" s="19" t="s">
        <v>90</v>
      </c>
      <c r="BM140" s="227" t="s">
        <v>449</v>
      </c>
    </row>
    <row r="141" spans="1:51" s="14" customFormat="1" ht="12">
      <c r="A141" s="14"/>
      <c r="B141" s="240"/>
      <c r="C141" s="241"/>
      <c r="D141" s="231" t="s">
        <v>260</v>
      </c>
      <c r="E141" s="242" t="s">
        <v>19</v>
      </c>
      <c r="F141" s="243" t="s">
        <v>3993</v>
      </c>
      <c r="G141" s="241"/>
      <c r="H141" s="244">
        <v>65.65</v>
      </c>
      <c r="I141" s="245"/>
      <c r="J141" s="241"/>
      <c r="K141" s="241"/>
      <c r="L141" s="246"/>
      <c r="M141" s="247"/>
      <c r="N141" s="248"/>
      <c r="O141" s="248"/>
      <c r="P141" s="248"/>
      <c r="Q141" s="248"/>
      <c r="R141" s="248"/>
      <c r="S141" s="248"/>
      <c r="T141" s="24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0" t="s">
        <v>260</v>
      </c>
      <c r="AU141" s="250" t="s">
        <v>78</v>
      </c>
      <c r="AV141" s="14" t="s">
        <v>78</v>
      </c>
      <c r="AW141" s="14" t="s">
        <v>31</v>
      </c>
      <c r="AX141" s="14" t="s">
        <v>69</v>
      </c>
      <c r="AY141" s="250" t="s">
        <v>252</v>
      </c>
    </row>
    <row r="142" spans="1:51" s="15" customFormat="1" ht="12">
      <c r="A142" s="15"/>
      <c r="B142" s="251"/>
      <c r="C142" s="252"/>
      <c r="D142" s="231" t="s">
        <v>260</v>
      </c>
      <c r="E142" s="253" t="s">
        <v>19</v>
      </c>
      <c r="F142" s="254" t="s">
        <v>265</v>
      </c>
      <c r="G142" s="252"/>
      <c r="H142" s="255">
        <v>65.65</v>
      </c>
      <c r="I142" s="256"/>
      <c r="J142" s="252"/>
      <c r="K142" s="252"/>
      <c r="L142" s="257"/>
      <c r="M142" s="258"/>
      <c r="N142" s="259"/>
      <c r="O142" s="259"/>
      <c r="P142" s="259"/>
      <c r="Q142" s="259"/>
      <c r="R142" s="259"/>
      <c r="S142" s="259"/>
      <c r="T142" s="260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1" t="s">
        <v>260</v>
      </c>
      <c r="AU142" s="261" t="s">
        <v>78</v>
      </c>
      <c r="AV142" s="15" t="s">
        <v>90</v>
      </c>
      <c r="AW142" s="15" t="s">
        <v>31</v>
      </c>
      <c r="AX142" s="15" t="s">
        <v>76</v>
      </c>
      <c r="AY142" s="261" t="s">
        <v>252</v>
      </c>
    </row>
    <row r="143" spans="1:65" s="2" customFormat="1" ht="14.4" customHeight="1">
      <c r="A143" s="40"/>
      <c r="B143" s="41"/>
      <c r="C143" s="262" t="s">
        <v>360</v>
      </c>
      <c r="D143" s="262" t="s">
        <v>285</v>
      </c>
      <c r="E143" s="263" t="s">
        <v>3994</v>
      </c>
      <c r="F143" s="264" t="s">
        <v>3995</v>
      </c>
      <c r="G143" s="265" t="s">
        <v>346</v>
      </c>
      <c r="H143" s="266">
        <v>3.03</v>
      </c>
      <c r="I143" s="267"/>
      <c r="J143" s="268">
        <f>ROUND(I143*H143,2)</f>
        <v>0</v>
      </c>
      <c r="K143" s="264" t="s">
        <v>19</v>
      </c>
      <c r="L143" s="269"/>
      <c r="M143" s="270" t="s">
        <v>19</v>
      </c>
      <c r="N143" s="271" t="s">
        <v>40</v>
      </c>
      <c r="O143" s="86"/>
      <c r="P143" s="225">
        <f>O143*H143</f>
        <v>0</v>
      </c>
      <c r="Q143" s="225">
        <v>0.055</v>
      </c>
      <c r="R143" s="225">
        <f>Q143*H143</f>
        <v>0.16665</v>
      </c>
      <c r="S143" s="225">
        <v>0</v>
      </c>
      <c r="T143" s="22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7" t="s">
        <v>288</v>
      </c>
      <c r="AT143" s="227" t="s">
        <v>285</v>
      </c>
      <c r="AU143" s="227" t="s">
        <v>78</v>
      </c>
      <c r="AY143" s="19" t="s">
        <v>252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9" t="s">
        <v>76</v>
      </c>
      <c r="BK143" s="228">
        <f>ROUND(I143*H143,2)</f>
        <v>0</v>
      </c>
      <c r="BL143" s="19" t="s">
        <v>90</v>
      </c>
      <c r="BM143" s="227" t="s">
        <v>457</v>
      </c>
    </row>
    <row r="144" spans="1:51" s="14" customFormat="1" ht="12">
      <c r="A144" s="14"/>
      <c r="B144" s="240"/>
      <c r="C144" s="241"/>
      <c r="D144" s="231" t="s">
        <v>260</v>
      </c>
      <c r="E144" s="242" t="s">
        <v>19</v>
      </c>
      <c r="F144" s="243" t="s">
        <v>3996</v>
      </c>
      <c r="G144" s="241"/>
      <c r="H144" s="244">
        <v>3.03</v>
      </c>
      <c r="I144" s="245"/>
      <c r="J144" s="241"/>
      <c r="K144" s="241"/>
      <c r="L144" s="246"/>
      <c r="M144" s="247"/>
      <c r="N144" s="248"/>
      <c r="O144" s="248"/>
      <c r="P144" s="248"/>
      <c r="Q144" s="248"/>
      <c r="R144" s="248"/>
      <c r="S144" s="248"/>
      <c r="T144" s="24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0" t="s">
        <v>260</v>
      </c>
      <c r="AU144" s="250" t="s">
        <v>78</v>
      </c>
      <c r="AV144" s="14" t="s">
        <v>78</v>
      </c>
      <c r="AW144" s="14" t="s">
        <v>31</v>
      </c>
      <c r="AX144" s="14" t="s">
        <v>69</v>
      </c>
      <c r="AY144" s="250" t="s">
        <v>252</v>
      </c>
    </row>
    <row r="145" spans="1:51" s="15" customFormat="1" ht="12">
      <c r="A145" s="15"/>
      <c r="B145" s="251"/>
      <c r="C145" s="252"/>
      <c r="D145" s="231" t="s">
        <v>260</v>
      </c>
      <c r="E145" s="253" t="s">
        <v>19</v>
      </c>
      <c r="F145" s="254" t="s">
        <v>265</v>
      </c>
      <c r="G145" s="252"/>
      <c r="H145" s="255">
        <v>3.03</v>
      </c>
      <c r="I145" s="256"/>
      <c r="J145" s="252"/>
      <c r="K145" s="252"/>
      <c r="L145" s="257"/>
      <c r="M145" s="258"/>
      <c r="N145" s="259"/>
      <c r="O145" s="259"/>
      <c r="P145" s="259"/>
      <c r="Q145" s="259"/>
      <c r="R145" s="259"/>
      <c r="S145" s="259"/>
      <c r="T145" s="260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61" t="s">
        <v>260</v>
      </c>
      <c r="AU145" s="261" t="s">
        <v>78</v>
      </c>
      <c r="AV145" s="15" t="s">
        <v>90</v>
      </c>
      <c r="AW145" s="15" t="s">
        <v>31</v>
      </c>
      <c r="AX145" s="15" t="s">
        <v>76</v>
      </c>
      <c r="AY145" s="261" t="s">
        <v>252</v>
      </c>
    </row>
    <row r="146" spans="1:65" s="2" customFormat="1" ht="24.15" customHeight="1">
      <c r="A146" s="40"/>
      <c r="B146" s="41"/>
      <c r="C146" s="216" t="s">
        <v>366</v>
      </c>
      <c r="D146" s="216" t="s">
        <v>254</v>
      </c>
      <c r="E146" s="217" t="s">
        <v>3997</v>
      </c>
      <c r="F146" s="218" t="s">
        <v>3998</v>
      </c>
      <c r="G146" s="219" t="s">
        <v>257</v>
      </c>
      <c r="H146" s="220">
        <v>3.06</v>
      </c>
      <c r="I146" s="221"/>
      <c r="J146" s="222">
        <f>ROUND(I146*H146,2)</f>
        <v>0</v>
      </c>
      <c r="K146" s="218" t="s">
        <v>258</v>
      </c>
      <c r="L146" s="46"/>
      <c r="M146" s="223" t="s">
        <v>19</v>
      </c>
      <c r="N146" s="224" t="s">
        <v>40</v>
      </c>
      <c r="O146" s="86"/>
      <c r="P146" s="225">
        <f>O146*H146</f>
        <v>0</v>
      </c>
      <c r="Q146" s="225">
        <v>2.25634</v>
      </c>
      <c r="R146" s="225">
        <f>Q146*H146</f>
        <v>6.904400399999999</v>
      </c>
      <c r="S146" s="225">
        <v>0</v>
      </c>
      <c r="T146" s="22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7" t="s">
        <v>90</v>
      </c>
      <c r="AT146" s="227" t="s">
        <v>254</v>
      </c>
      <c r="AU146" s="227" t="s">
        <v>78</v>
      </c>
      <c r="AY146" s="19" t="s">
        <v>252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9" t="s">
        <v>76</v>
      </c>
      <c r="BK146" s="228">
        <f>ROUND(I146*H146,2)</f>
        <v>0</v>
      </c>
      <c r="BL146" s="19" t="s">
        <v>90</v>
      </c>
      <c r="BM146" s="227" t="s">
        <v>465</v>
      </c>
    </row>
    <row r="147" spans="1:51" s="14" customFormat="1" ht="12">
      <c r="A147" s="14"/>
      <c r="B147" s="240"/>
      <c r="C147" s="241"/>
      <c r="D147" s="231" t="s">
        <v>260</v>
      </c>
      <c r="E147" s="242" t="s">
        <v>19</v>
      </c>
      <c r="F147" s="243" t="s">
        <v>3999</v>
      </c>
      <c r="G147" s="241"/>
      <c r="H147" s="244">
        <v>3.06</v>
      </c>
      <c r="I147" s="245"/>
      <c r="J147" s="241"/>
      <c r="K147" s="241"/>
      <c r="L147" s="246"/>
      <c r="M147" s="247"/>
      <c r="N147" s="248"/>
      <c r="O147" s="248"/>
      <c r="P147" s="248"/>
      <c r="Q147" s="248"/>
      <c r="R147" s="248"/>
      <c r="S147" s="248"/>
      <c r="T147" s="24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0" t="s">
        <v>260</v>
      </c>
      <c r="AU147" s="250" t="s">
        <v>78</v>
      </c>
      <c r="AV147" s="14" t="s">
        <v>78</v>
      </c>
      <c r="AW147" s="14" t="s">
        <v>31</v>
      </c>
      <c r="AX147" s="14" t="s">
        <v>69</v>
      </c>
      <c r="AY147" s="250" t="s">
        <v>252</v>
      </c>
    </row>
    <row r="148" spans="1:51" s="15" customFormat="1" ht="12">
      <c r="A148" s="15"/>
      <c r="B148" s="251"/>
      <c r="C148" s="252"/>
      <c r="D148" s="231" t="s">
        <v>260</v>
      </c>
      <c r="E148" s="253" t="s">
        <v>19</v>
      </c>
      <c r="F148" s="254" t="s">
        <v>265</v>
      </c>
      <c r="G148" s="252"/>
      <c r="H148" s="255">
        <v>3.06</v>
      </c>
      <c r="I148" s="256"/>
      <c r="J148" s="252"/>
      <c r="K148" s="252"/>
      <c r="L148" s="257"/>
      <c r="M148" s="258"/>
      <c r="N148" s="259"/>
      <c r="O148" s="259"/>
      <c r="P148" s="259"/>
      <c r="Q148" s="259"/>
      <c r="R148" s="259"/>
      <c r="S148" s="259"/>
      <c r="T148" s="260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1" t="s">
        <v>260</v>
      </c>
      <c r="AU148" s="261" t="s">
        <v>78</v>
      </c>
      <c r="AV148" s="15" t="s">
        <v>90</v>
      </c>
      <c r="AW148" s="15" t="s">
        <v>31</v>
      </c>
      <c r="AX148" s="15" t="s">
        <v>76</v>
      </c>
      <c r="AY148" s="261" t="s">
        <v>252</v>
      </c>
    </row>
    <row r="149" spans="1:65" s="2" customFormat="1" ht="49.05" customHeight="1">
      <c r="A149" s="40"/>
      <c r="B149" s="41"/>
      <c r="C149" s="216" t="s">
        <v>377</v>
      </c>
      <c r="D149" s="216" t="s">
        <v>254</v>
      </c>
      <c r="E149" s="217" t="s">
        <v>4000</v>
      </c>
      <c r="F149" s="218" t="s">
        <v>4001</v>
      </c>
      <c r="G149" s="219" t="s">
        <v>300</v>
      </c>
      <c r="H149" s="220">
        <v>315</v>
      </c>
      <c r="I149" s="221"/>
      <c r="J149" s="222">
        <f>ROUND(I149*H149,2)</f>
        <v>0</v>
      </c>
      <c r="K149" s="218" t="s">
        <v>258</v>
      </c>
      <c r="L149" s="46"/>
      <c r="M149" s="223" t="s">
        <v>19</v>
      </c>
      <c r="N149" s="224" t="s">
        <v>40</v>
      </c>
      <c r="O149" s="86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7" t="s">
        <v>90</v>
      </c>
      <c r="AT149" s="227" t="s">
        <v>254</v>
      </c>
      <c r="AU149" s="227" t="s">
        <v>78</v>
      </c>
      <c r="AY149" s="19" t="s">
        <v>252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9" t="s">
        <v>76</v>
      </c>
      <c r="BK149" s="228">
        <f>ROUND(I149*H149,2)</f>
        <v>0</v>
      </c>
      <c r="BL149" s="19" t="s">
        <v>90</v>
      </c>
      <c r="BM149" s="227" t="s">
        <v>477</v>
      </c>
    </row>
    <row r="150" spans="1:63" s="12" customFormat="1" ht="22.8" customHeight="1">
      <c r="A150" s="12"/>
      <c r="B150" s="200"/>
      <c r="C150" s="201"/>
      <c r="D150" s="202" t="s">
        <v>68</v>
      </c>
      <c r="E150" s="214" t="s">
        <v>4002</v>
      </c>
      <c r="F150" s="214" t="s">
        <v>4003</v>
      </c>
      <c r="G150" s="201"/>
      <c r="H150" s="201"/>
      <c r="I150" s="204"/>
      <c r="J150" s="215">
        <f>BK150</f>
        <v>0</v>
      </c>
      <c r="K150" s="201"/>
      <c r="L150" s="206"/>
      <c r="M150" s="207"/>
      <c r="N150" s="208"/>
      <c r="O150" s="208"/>
      <c r="P150" s="209">
        <f>SUM(P151:P178)</f>
        <v>0</v>
      </c>
      <c r="Q150" s="208"/>
      <c r="R150" s="209">
        <f>SUM(R151:R178)</f>
        <v>0</v>
      </c>
      <c r="S150" s="208"/>
      <c r="T150" s="210">
        <f>SUM(T151:T178)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1" t="s">
        <v>76</v>
      </c>
      <c r="AT150" s="212" t="s">
        <v>68</v>
      </c>
      <c r="AU150" s="212" t="s">
        <v>76</v>
      </c>
      <c r="AY150" s="211" t="s">
        <v>252</v>
      </c>
      <c r="BK150" s="213">
        <f>SUM(BK151:BK178)</f>
        <v>0</v>
      </c>
    </row>
    <row r="151" spans="1:65" s="2" customFormat="1" ht="24.15" customHeight="1">
      <c r="A151" s="40"/>
      <c r="B151" s="41"/>
      <c r="C151" s="216" t="s">
        <v>7</v>
      </c>
      <c r="D151" s="216" t="s">
        <v>254</v>
      </c>
      <c r="E151" s="217" t="s">
        <v>4004</v>
      </c>
      <c r="F151" s="218" t="s">
        <v>4005</v>
      </c>
      <c r="G151" s="219" t="s">
        <v>277</v>
      </c>
      <c r="H151" s="220">
        <v>108.55</v>
      </c>
      <c r="I151" s="221"/>
      <c r="J151" s="222">
        <f>ROUND(I151*H151,2)</f>
        <v>0</v>
      </c>
      <c r="K151" s="218" t="s">
        <v>258</v>
      </c>
      <c r="L151" s="46"/>
      <c r="M151" s="223" t="s">
        <v>19</v>
      </c>
      <c r="N151" s="224" t="s">
        <v>40</v>
      </c>
      <c r="O151" s="86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7" t="s">
        <v>90</v>
      </c>
      <c r="AT151" s="227" t="s">
        <v>254</v>
      </c>
      <c r="AU151" s="227" t="s">
        <v>78</v>
      </c>
      <c r="AY151" s="19" t="s">
        <v>252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9" t="s">
        <v>76</v>
      </c>
      <c r="BK151" s="228">
        <f>ROUND(I151*H151,2)</f>
        <v>0</v>
      </c>
      <c r="BL151" s="19" t="s">
        <v>90</v>
      </c>
      <c r="BM151" s="227" t="s">
        <v>490</v>
      </c>
    </row>
    <row r="152" spans="1:51" s="14" customFormat="1" ht="12">
      <c r="A152" s="14"/>
      <c r="B152" s="240"/>
      <c r="C152" s="241"/>
      <c r="D152" s="231" t="s">
        <v>260</v>
      </c>
      <c r="E152" s="242" t="s">
        <v>19</v>
      </c>
      <c r="F152" s="243" t="s">
        <v>4006</v>
      </c>
      <c r="G152" s="241"/>
      <c r="H152" s="244">
        <v>26.65</v>
      </c>
      <c r="I152" s="245"/>
      <c r="J152" s="241"/>
      <c r="K152" s="241"/>
      <c r="L152" s="246"/>
      <c r="M152" s="247"/>
      <c r="N152" s="248"/>
      <c r="O152" s="248"/>
      <c r="P152" s="248"/>
      <c r="Q152" s="248"/>
      <c r="R152" s="248"/>
      <c r="S152" s="248"/>
      <c r="T152" s="24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0" t="s">
        <v>260</v>
      </c>
      <c r="AU152" s="250" t="s">
        <v>78</v>
      </c>
      <c r="AV152" s="14" t="s">
        <v>78</v>
      </c>
      <c r="AW152" s="14" t="s">
        <v>31</v>
      </c>
      <c r="AX152" s="14" t="s">
        <v>69</v>
      </c>
      <c r="AY152" s="250" t="s">
        <v>252</v>
      </c>
    </row>
    <row r="153" spans="1:51" s="14" customFormat="1" ht="12">
      <c r="A153" s="14"/>
      <c r="B153" s="240"/>
      <c r="C153" s="241"/>
      <c r="D153" s="231" t="s">
        <v>260</v>
      </c>
      <c r="E153" s="242" t="s">
        <v>19</v>
      </c>
      <c r="F153" s="243" t="s">
        <v>4007</v>
      </c>
      <c r="G153" s="241"/>
      <c r="H153" s="244">
        <v>81.9</v>
      </c>
      <c r="I153" s="245"/>
      <c r="J153" s="241"/>
      <c r="K153" s="241"/>
      <c r="L153" s="246"/>
      <c r="M153" s="247"/>
      <c r="N153" s="248"/>
      <c r="O153" s="248"/>
      <c r="P153" s="248"/>
      <c r="Q153" s="248"/>
      <c r="R153" s="248"/>
      <c r="S153" s="248"/>
      <c r="T153" s="24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0" t="s">
        <v>260</v>
      </c>
      <c r="AU153" s="250" t="s">
        <v>78</v>
      </c>
      <c r="AV153" s="14" t="s">
        <v>78</v>
      </c>
      <c r="AW153" s="14" t="s">
        <v>31</v>
      </c>
      <c r="AX153" s="14" t="s">
        <v>69</v>
      </c>
      <c r="AY153" s="250" t="s">
        <v>252</v>
      </c>
    </row>
    <row r="154" spans="1:51" s="15" customFormat="1" ht="12">
      <c r="A154" s="15"/>
      <c r="B154" s="251"/>
      <c r="C154" s="252"/>
      <c r="D154" s="231" t="s">
        <v>260</v>
      </c>
      <c r="E154" s="253" t="s">
        <v>19</v>
      </c>
      <c r="F154" s="254" t="s">
        <v>265</v>
      </c>
      <c r="G154" s="252"/>
      <c r="H154" s="255">
        <v>108.55000000000001</v>
      </c>
      <c r="I154" s="256"/>
      <c r="J154" s="252"/>
      <c r="K154" s="252"/>
      <c r="L154" s="257"/>
      <c r="M154" s="258"/>
      <c r="N154" s="259"/>
      <c r="O154" s="259"/>
      <c r="P154" s="259"/>
      <c r="Q154" s="259"/>
      <c r="R154" s="259"/>
      <c r="S154" s="259"/>
      <c r="T154" s="260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1" t="s">
        <v>260</v>
      </c>
      <c r="AU154" s="261" t="s">
        <v>78</v>
      </c>
      <c r="AV154" s="15" t="s">
        <v>90</v>
      </c>
      <c r="AW154" s="15" t="s">
        <v>31</v>
      </c>
      <c r="AX154" s="15" t="s">
        <v>76</v>
      </c>
      <c r="AY154" s="261" t="s">
        <v>252</v>
      </c>
    </row>
    <row r="155" spans="1:65" s="2" customFormat="1" ht="37.8" customHeight="1">
      <c r="A155" s="40"/>
      <c r="B155" s="41"/>
      <c r="C155" s="216" t="s">
        <v>395</v>
      </c>
      <c r="D155" s="216" t="s">
        <v>254</v>
      </c>
      <c r="E155" s="217" t="s">
        <v>4008</v>
      </c>
      <c r="F155" s="218" t="s">
        <v>4009</v>
      </c>
      <c r="G155" s="219" t="s">
        <v>277</v>
      </c>
      <c r="H155" s="220">
        <v>91.35</v>
      </c>
      <c r="I155" s="221"/>
      <c r="J155" s="222">
        <f>ROUND(I155*H155,2)</f>
        <v>0</v>
      </c>
      <c r="K155" s="218" t="s">
        <v>258</v>
      </c>
      <c r="L155" s="46"/>
      <c r="M155" s="223" t="s">
        <v>19</v>
      </c>
      <c r="N155" s="224" t="s">
        <v>40</v>
      </c>
      <c r="O155" s="86"/>
      <c r="P155" s="225">
        <f>O155*H155</f>
        <v>0</v>
      </c>
      <c r="Q155" s="225">
        <v>0</v>
      </c>
      <c r="R155" s="225">
        <f>Q155*H155</f>
        <v>0</v>
      </c>
      <c r="S155" s="225">
        <v>0</v>
      </c>
      <c r="T155" s="22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7" t="s">
        <v>90</v>
      </c>
      <c r="AT155" s="227" t="s">
        <v>254</v>
      </c>
      <c r="AU155" s="227" t="s">
        <v>78</v>
      </c>
      <c r="AY155" s="19" t="s">
        <v>252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9" t="s">
        <v>76</v>
      </c>
      <c r="BK155" s="228">
        <f>ROUND(I155*H155,2)</f>
        <v>0</v>
      </c>
      <c r="BL155" s="19" t="s">
        <v>90</v>
      </c>
      <c r="BM155" s="227" t="s">
        <v>559</v>
      </c>
    </row>
    <row r="156" spans="1:51" s="14" customFormat="1" ht="12">
      <c r="A156" s="14"/>
      <c r="B156" s="240"/>
      <c r="C156" s="241"/>
      <c r="D156" s="231" t="s">
        <v>260</v>
      </c>
      <c r="E156" s="242" t="s">
        <v>19</v>
      </c>
      <c r="F156" s="243" t="s">
        <v>4010</v>
      </c>
      <c r="G156" s="241"/>
      <c r="H156" s="244">
        <v>91.35</v>
      </c>
      <c r="I156" s="245"/>
      <c r="J156" s="241"/>
      <c r="K156" s="241"/>
      <c r="L156" s="246"/>
      <c r="M156" s="247"/>
      <c r="N156" s="248"/>
      <c r="O156" s="248"/>
      <c r="P156" s="248"/>
      <c r="Q156" s="248"/>
      <c r="R156" s="248"/>
      <c r="S156" s="248"/>
      <c r="T156" s="24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0" t="s">
        <v>260</v>
      </c>
      <c r="AU156" s="250" t="s">
        <v>78</v>
      </c>
      <c r="AV156" s="14" t="s">
        <v>78</v>
      </c>
      <c r="AW156" s="14" t="s">
        <v>31</v>
      </c>
      <c r="AX156" s="14" t="s">
        <v>69</v>
      </c>
      <c r="AY156" s="250" t="s">
        <v>252</v>
      </c>
    </row>
    <row r="157" spans="1:51" s="15" customFormat="1" ht="12">
      <c r="A157" s="15"/>
      <c r="B157" s="251"/>
      <c r="C157" s="252"/>
      <c r="D157" s="231" t="s">
        <v>260</v>
      </c>
      <c r="E157" s="253" t="s">
        <v>19</v>
      </c>
      <c r="F157" s="254" t="s">
        <v>265</v>
      </c>
      <c r="G157" s="252"/>
      <c r="H157" s="255">
        <v>91.35</v>
      </c>
      <c r="I157" s="256"/>
      <c r="J157" s="252"/>
      <c r="K157" s="252"/>
      <c r="L157" s="257"/>
      <c r="M157" s="258"/>
      <c r="N157" s="259"/>
      <c r="O157" s="259"/>
      <c r="P157" s="259"/>
      <c r="Q157" s="259"/>
      <c r="R157" s="259"/>
      <c r="S157" s="259"/>
      <c r="T157" s="260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1" t="s">
        <v>260</v>
      </c>
      <c r="AU157" s="261" t="s">
        <v>78</v>
      </c>
      <c r="AV157" s="15" t="s">
        <v>90</v>
      </c>
      <c r="AW157" s="15" t="s">
        <v>31</v>
      </c>
      <c r="AX157" s="15" t="s">
        <v>76</v>
      </c>
      <c r="AY157" s="261" t="s">
        <v>252</v>
      </c>
    </row>
    <row r="158" spans="1:65" s="2" customFormat="1" ht="37.8" customHeight="1">
      <c r="A158" s="40"/>
      <c r="B158" s="41"/>
      <c r="C158" s="216" t="s">
        <v>399</v>
      </c>
      <c r="D158" s="216" t="s">
        <v>254</v>
      </c>
      <c r="E158" s="217" t="s">
        <v>4011</v>
      </c>
      <c r="F158" s="218" t="s">
        <v>4012</v>
      </c>
      <c r="G158" s="219" t="s">
        <v>277</v>
      </c>
      <c r="H158" s="220">
        <v>822.15</v>
      </c>
      <c r="I158" s="221"/>
      <c r="J158" s="222">
        <f>ROUND(I158*H158,2)</f>
        <v>0</v>
      </c>
      <c r="K158" s="218" t="s">
        <v>258</v>
      </c>
      <c r="L158" s="46"/>
      <c r="M158" s="223" t="s">
        <v>19</v>
      </c>
      <c r="N158" s="224" t="s">
        <v>40</v>
      </c>
      <c r="O158" s="86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7" t="s">
        <v>90</v>
      </c>
      <c r="AT158" s="227" t="s">
        <v>254</v>
      </c>
      <c r="AU158" s="227" t="s">
        <v>78</v>
      </c>
      <c r="AY158" s="19" t="s">
        <v>252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9" t="s">
        <v>76</v>
      </c>
      <c r="BK158" s="228">
        <f>ROUND(I158*H158,2)</f>
        <v>0</v>
      </c>
      <c r="BL158" s="19" t="s">
        <v>90</v>
      </c>
      <c r="BM158" s="227" t="s">
        <v>612</v>
      </c>
    </row>
    <row r="159" spans="1:51" s="14" customFormat="1" ht="12">
      <c r="A159" s="14"/>
      <c r="B159" s="240"/>
      <c r="C159" s="241"/>
      <c r="D159" s="231" t="s">
        <v>260</v>
      </c>
      <c r="E159" s="242" t="s">
        <v>19</v>
      </c>
      <c r="F159" s="243" t="s">
        <v>4013</v>
      </c>
      <c r="G159" s="241"/>
      <c r="H159" s="244">
        <v>822.15</v>
      </c>
      <c r="I159" s="245"/>
      <c r="J159" s="241"/>
      <c r="K159" s="241"/>
      <c r="L159" s="246"/>
      <c r="M159" s="247"/>
      <c r="N159" s="248"/>
      <c r="O159" s="248"/>
      <c r="P159" s="248"/>
      <c r="Q159" s="248"/>
      <c r="R159" s="248"/>
      <c r="S159" s="248"/>
      <c r="T159" s="24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0" t="s">
        <v>260</v>
      </c>
      <c r="AU159" s="250" t="s">
        <v>78</v>
      </c>
      <c r="AV159" s="14" t="s">
        <v>78</v>
      </c>
      <c r="AW159" s="14" t="s">
        <v>31</v>
      </c>
      <c r="AX159" s="14" t="s">
        <v>69</v>
      </c>
      <c r="AY159" s="250" t="s">
        <v>252</v>
      </c>
    </row>
    <row r="160" spans="1:51" s="15" customFormat="1" ht="12">
      <c r="A160" s="15"/>
      <c r="B160" s="251"/>
      <c r="C160" s="252"/>
      <c r="D160" s="231" t="s">
        <v>260</v>
      </c>
      <c r="E160" s="253" t="s">
        <v>19</v>
      </c>
      <c r="F160" s="254" t="s">
        <v>265</v>
      </c>
      <c r="G160" s="252"/>
      <c r="H160" s="255">
        <v>822.15</v>
      </c>
      <c r="I160" s="256"/>
      <c r="J160" s="252"/>
      <c r="K160" s="252"/>
      <c r="L160" s="257"/>
      <c r="M160" s="258"/>
      <c r="N160" s="259"/>
      <c r="O160" s="259"/>
      <c r="P160" s="259"/>
      <c r="Q160" s="259"/>
      <c r="R160" s="259"/>
      <c r="S160" s="259"/>
      <c r="T160" s="260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1" t="s">
        <v>260</v>
      </c>
      <c r="AU160" s="261" t="s">
        <v>78</v>
      </c>
      <c r="AV160" s="15" t="s">
        <v>90</v>
      </c>
      <c r="AW160" s="15" t="s">
        <v>31</v>
      </c>
      <c r="AX160" s="15" t="s">
        <v>76</v>
      </c>
      <c r="AY160" s="261" t="s">
        <v>252</v>
      </c>
    </row>
    <row r="161" spans="1:65" s="2" customFormat="1" ht="37.8" customHeight="1">
      <c r="A161" s="40"/>
      <c r="B161" s="41"/>
      <c r="C161" s="216" t="s">
        <v>404</v>
      </c>
      <c r="D161" s="216" t="s">
        <v>254</v>
      </c>
      <c r="E161" s="217" t="s">
        <v>4014</v>
      </c>
      <c r="F161" s="218" t="s">
        <v>4015</v>
      </c>
      <c r="G161" s="219" t="s">
        <v>277</v>
      </c>
      <c r="H161" s="220">
        <v>26.65</v>
      </c>
      <c r="I161" s="221"/>
      <c r="J161" s="222">
        <f>ROUND(I161*H161,2)</f>
        <v>0</v>
      </c>
      <c r="K161" s="218" t="s">
        <v>258</v>
      </c>
      <c r="L161" s="46"/>
      <c r="M161" s="223" t="s">
        <v>19</v>
      </c>
      <c r="N161" s="224" t="s">
        <v>40</v>
      </c>
      <c r="O161" s="86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7" t="s">
        <v>90</v>
      </c>
      <c r="AT161" s="227" t="s">
        <v>254</v>
      </c>
      <c r="AU161" s="227" t="s">
        <v>78</v>
      </c>
      <c r="AY161" s="19" t="s">
        <v>252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9" t="s">
        <v>76</v>
      </c>
      <c r="BK161" s="228">
        <f>ROUND(I161*H161,2)</f>
        <v>0</v>
      </c>
      <c r="BL161" s="19" t="s">
        <v>90</v>
      </c>
      <c r="BM161" s="227" t="s">
        <v>622</v>
      </c>
    </row>
    <row r="162" spans="1:51" s="14" customFormat="1" ht="12">
      <c r="A162" s="14"/>
      <c r="B162" s="240"/>
      <c r="C162" s="241"/>
      <c r="D162" s="231" t="s">
        <v>260</v>
      </c>
      <c r="E162" s="242" t="s">
        <v>19</v>
      </c>
      <c r="F162" s="243" t="s">
        <v>4006</v>
      </c>
      <c r="G162" s="241"/>
      <c r="H162" s="244">
        <v>26.65</v>
      </c>
      <c r="I162" s="245"/>
      <c r="J162" s="241"/>
      <c r="K162" s="241"/>
      <c r="L162" s="246"/>
      <c r="M162" s="247"/>
      <c r="N162" s="248"/>
      <c r="O162" s="248"/>
      <c r="P162" s="248"/>
      <c r="Q162" s="248"/>
      <c r="R162" s="248"/>
      <c r="S162" s="248"/>
      <c r="T162" s="24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0" t="s">
        <v>260</v>
      </c>
      <c r="AU162" s="250" t="s">
        <v>78</v>
      </c>
      <c r="AV162" s="14" t="s">
        <v>78</v>
      </c>
      <c r="AW162" s="14" t="s">
        <v>31</v>
      </c>
      <c r="AX162" s="14" t="s">
        <v>69</v>
      </c>
      <c r="AY162" s="250" t="s">
        <v>252</v>
      </c>
    </row>
    <row r="163" spans="1:51" s="15" customFormat="1" ht="12">
      <c r="A163" s="15"/>
      <c r="B163" s="251"/>
      <c r="C163" s="252"/>
      <c r="D163" s="231" t="s">
        <v>260</v>
      </c>
      <c r="E163" s="253" t="s">
        <v>19</v>
      </c>
      <c r="F163" s="254" t="s">
        <v>265</v>
      </c>
      <c r="G163" s="252"/>
      <c r="H163" s="255">
        <v>26.65</v>
      </c>
      <c r="I163" s="256"/>
      <c r="J163" s="252"/>
      <c r="K163" s="252"/>
      <c r="L163" s="257"/>
      <c r="M163" s="258"/>
      <c r="N163" s="259"/>
      <c r="O163" s="259"/>
      <c r="P163" s="259"/>
      <c r="Q163" s="259"/>
      <c r="R163" s="259"/>
      <c r="S163" s="259"/>
      <c r="T163" s="260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1" t="s">
        <v>260</v>
      </c>
      <c r="AU163" s="261" t="s">
        <v>78</v>
      </c>
      <c r="AV163" s="15" t="s">
        <v>90</v>
      </c>
      <c r="AW163" s="15" t="s">
        <v>31</v>
      </c>
      <c r="AX163" s="15" t="s">
        <v>76</v>
      </c>
      <c r="AY163" s="261" t="s">
        <v>252</v>
      </c>
    </row>
    <row r="164" spans="1:65" s="2" customFormat="1" ht="49.05" customHeight="1">
      <c r="A164" s="40"/>
      <c r="B164" s="41"/>
      <c r="C164" s="216" t="s">
        <v>410</v>
      </c>
      <c r="D164" s="216" t="s">
        <v>254</v>
      </c>
      <c r="E164" s="217" t="s">
        <v>4016</v>
      </c>
      <c r="F164" s="218" t="s">
        <v>4017</v>
      </c>
      <c r="G164" s="219" t="s">
        <v>277</v>
      </c>
      <c r="H164" s="220">
        <v>239.85</v>
      </c>
      <c r="I164" s="221"/>
      <c r="J164" s="222">
        <f>ROUND(I164*H164,2)</f>
        <v>0</v>
      </c>
      <c r="K164" s="218" t="s">
        <v>258</v>
      </c>
      <c r="L164" s="46"/>
      <c r="M164" s="223" t="s">
        <v>19</v>
      </c>
      <c r="N164" s="224" t="s">
        <v>40</v>
      </c>
      <c r="O164" s="86"/>
      <c r="P164" s="225">
        <f>O164*H164</f>
        <v>0</v>
      </c>
      <c r="Q164" s="225">
        <v>0</v>
      </c>
      <c r="R164" s="225">
        <f>Q164*H164</f>
        <v>0</v>
      </c>
      <c r="S164" s="225">
        <v>0</v>
      </c>
      <c r="T164" s="22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7" t="s">
        <v>90</v>
      </c>
      <c r="AT164" s="227" t="s">
        <v>254</v>
      </c>
      <c r="AU164" s="227" t="s">
        <v>78</v>
      </c>
      <c r="AY164" s="19" t="s">
        <v>252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9" t="s">
        <v>76</v>
      </c>
      <c r="BK164" s="228">
        <f>ROUND(I164*H164,2)</f>
        <v>0</v>
      </c>
      <c r="BL164" s="19" t="s">
        <v>90</v>
      </c>
      <c r="BM164" s="227" t="s">
        <v>631</v>
      </c>
    </row>
    <row r="165" spans="1:51" s="14" customFormat="1" ht="12">
      <c r="A165" s="14"/>
      <c r="B165" s="240"/>
      <c r="C165" s="241"/>
      <c r="D165" s="231" t="s">
        <v>260</v>
      </c>
      <c r="E165" s="242" t="s">
        <v>19</v>
      </c>
      <c r="F165" s="243" t="s">
        <v>4018</v>
      </c>
      <c r="G165" s="241"/>
      <c r="H165" s="244">
        <v>239.85</v>
      </c>
      <c r="I165" s="245"/>
      <c r="J165" s="241"/>
      <c r="K165" s="241"/>
      <c r="L165" s="246"/>
      <c r="M165" s="247"/>
      <c r="N165" s="248"/>
      <c r="O165" s="248"/>
      <c r="P165" s="248"/>
      <c r="Q165" s="248"/>
      <c r="R165" s="248"/>
      <c r="S165" s="248"/>
      <c r="T165" s="24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0" t="s">
        <v>260</v>
      </c>
      <c r="AU165" s="250" t="s">
        <v>78</v>
      </c>
      <c r="AV165" s="14" t="s">
        <v>78</v>
      </c>
      <c r="AW165" s="14" t="s">
        <v>31</v>
      </c>
      <c r="AX165" s="14" t="s">
        <v>69</v>
      </c>
      <c r="AY165" s="250" t="s">
        <v>252</v>
      </c>
    </row>
    <row r="166" spans="1:51" s="15" customFormat="1" ht="12">
      <c r="A166" s="15"/>
      <c r="B166" s="251"/>
      <c r="C166" s="252"/>
      <c r="D166" s="231" t="s">
        <v>260</v>
      </c>
      <c r="E166" s="253" t="s">
        <v>19</v>
      </c>
      <c r="F166" s="254" t="s">
        <v>265</v>
      </c>
      <c r="G166" s="252"/>
      <c r="H166" s="255">
        <v>239.85</v>
      </c>
      <c r="I166" s="256"/>
      <c r="J166" s="252"/>
      <c r="K166" s="252"/>
      <c r="L166" s="257"/>
      <c r="M166" s="258"/>
      <c r="N166" s="259"/>
      <c r="O166" s="259"/>
      <c r="P166" s="259"/>
      <c r="Q166" s="259"/>
      <c r="R166" s="259"/>
      <c r="S166" s="259"/>
      <c r="T166" s="260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61" t="s">
        <v>260</v>
      </c>
      <c r="AU166" s="261" t="s">
        <v>78</v>
      </c>
      <c r="AV166" s="15" t="s">
        <v>90</v>
      </c>
      <c r="AW166" s="15" t="s">
        <v>31</v>
      </c>
      <c r="AX166" s="15" t="s">
        <v>76</v>
      </c>
      <c r="AY166" s="261" t="s">
        <v>252</v>
      </c>
    </row>
    <row r="167" spans="1:65" s="2" customFormat="1" ht="24.15" customHeight="1">
      <c r="A167" s="40"/>
      <c r="B167" s="41"/>
      <c r="C167" s="216" t="s">
        <v>417</v>
      </c>
      <c r="D167" s="216" t="s">
        <v>254</v>
      </c>
      <c r="E167" s="217" t="s">
        <v>4019</v>
      </c>
      <c r="F167" s="218" t="s">
        <v>4020</v>
      </c>
      <c r="G167" s="219" t="s">
        <v>277</v>
      </c>
      <c r="H167" s="220">
        <v>91.35</v>
      </c>
      <c r="I167" s="221"/>
      <c r="J167" s="222">
        <f>ROUND(I167*H167,2)</f>
        <v>0</v>
      </c>
      <c r="K167" s="218" t="s">
        <v>258</v>
      </c>
      <c r="L167" s="46"/>
      <c r="M167" s="223" t="s">
        <v>19</v>
      </c>
      <c r="N167" s="224" t="s">
        <v>40</v>
      </c>
      <c r="O167" s="86"/>
      <c r="P167" s="225">
        <f>O167*H167</f>
        <v>0</v>
      </c>
      <c r="Q167" s="225">
        <v>0</v>
      </c>
      <c r="R167" s="225">
        <f>Q167*H167</f>
        <v>0</v>
      </c>
      <c r="S167" s="225">
        <v>0</v>
      </c>
      <c r="T167" s="22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7" t="s">
        <v>90</v>
      </c>
      <c r="AT167" s="227" t="s">
        <v>254</v>
      </c>
      <c r="AU167" s="227" t="s">
        <v>78</v>
      </c>
      <c r="AY167" s="19" t="s">
        <v>252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9" t="s">
        <v>76</v>
      </c>
      <c r="BK167" s="228">
        <f>ROUND(I167*H167,2)</f>
        <v>0</v>
      </c>
      <c r="BL167" s="19" t="s">
        <v>90</v>
      </c>
      <c r="BM167" s="227" t="s">
        <v>666</v>
      </c>
    </row>
    <row r="168" spans="1:51" s="14" customFormat="1" ht="12">
      <c r="A168" s="14"/>
      <c r="B168" s="240"/>
      <c r="C168" s="241"/>
      <c r="D168" s="231" t="s">
        <v>260</v>
      </c>
      <c r="E168" s="242" t="s">
        <v>19</v>
      </c>
      <c r="F168" s="243" t="s">
        <v>4010</v>
      </c>
      <c r="G168" s="241"/>
      <c r="H168" s="244">
        <v>91.35</v>
      </c>
      <c r="I168" s="245"/>
      <c r="J168" s="241"/>
      <c r="K168" s="241"/>
      <c r="L168" s="246"/>
      <c r="M168" s="247"/>
      <c r="N168" s="248"/>
      <c r="O168" s="248"/>
      <c r="P168" s="248"/>
      <c r="Q168" s="248"/>
      <c r="R168" s="248"/>
      <c r="S168" s="248"/>
      <c r="T168" s="24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0" t="s">
        <v>260</v>
      </c>
      <c r="AU168" s="250" t="s">
        <v>78</v>
      </c>
      <c r="AV168" s="14" t="s">
        <v>78</v>
      </c>
      <c r="AW168" s="14" t="s">
        <v>31</v>
      </c>
      <c r="AX168" s="14" t="s">
        <v>69</v>
      </c>
      <c r="AY168" s="250" t="s">
        <v>252</v>
      </c>
    </row>
    <row r="169" spans="1:51" s="15" customFormat="1" ht="12">
      <c r="A169" s="15"/>
      <c r="B169" s="251"/>
      <c r="C169" s="252"/>
      <c r="D169" s="231" t="s">
        <v>260</v>
      </c>
      <c r="E169" s="253" t="s">
        <v>19</v>
      </c>
      <c r="F169" s="254" t="s">
        <v>265</v>
      </c>
      <c r="G169" s="252"/>
      <c r="H169" s="255">
        <v>91.35</v>
      </c>
      <c r="I169" s="256"/>
      <c r="J169" s="252"/>
      <c r="K169" s="252"/>
      <c r="L169" s="257"/>
      <c r="M169" s="258"/>
      <c r="N169" s="259"/>
      <c r="O169" s="259"/>
      <c r="P169" s="259"/>
      <c r="Q169" s="259"/>
      <c r="R169" s="259"/>
      <c r="S169" s="259"/>
      <c r="T169" s="260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1" t="s">
        <v>260</v>
      </c>
      <c r="AU169" s="261" t="s">
        <v>78</v>
      </c>
      <c r="AV169" s="15" t="s">
        <v>90</v>
      </c>
      <c r="AW169" s="15" t="s">
        <v>31</v>
      </c>
      <c r="AX169" s="15" t="s">
        <v>76</v>
      </c>
      <c r="AY169" s="261" t="s">
        <v>252</v>
      </c>
    </row>
    <row r="170" spans="1:65" s="2" customFormat="1" ht="24.15" customHeight="1">
      <c r="A170" s="40"/>
      <c r="B170" s="41"/>
      <c r="C170" s="216" t="s">
        <v>421</v>
      </c>
      <c r="D170" s="216" t="s">
        <v>254</v>
      </c>
      <c r="E170" s="217" t="s">
        <v>4021</v>
      </c>
      <c r="F170" s="218" t="s">
        <v>4022</v>
      </c>
      <c r="G170" s="219" t="s">
        <v>277</v>
      </c>
      <c r="H170" s="220">
        <v>26.65</v>
      </c>
      <c r="I170" s="221"/>
      <c r="J170" s="222">
        <f>ROUND(I170*H170,2)</f>
        <v>0</v>
      </c>
      <c r="K170" s="218" t="s">
        <v>258</v>
      </c>
      <c r="L170" s="46"/>
      <c r="M170" s="223" t="s">
        <v>19</v>
      </c>
      <c r="N170" s="224" t="s">
        <v>40</v>
      </c>
      <c r="O170" s="86"/>
      <c r="P170" s="225">
        <f>O170*H170</f>
        <v>0</v>
      </c>
      <c r="Q170" s="225">
        <v>0</v>
      </c>
      <c r="R170" s="225">
        <f>Q170*H170</f>
        <v>0</v>
      </c>
      <c r="S170" s="225">
        <v>0</v>
      </c>
      <c r="T170" s="22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7" t="s">
        <v>90</v>
      </c>
      <c r="AT170" s="227" t="s">
        <v>254</v>
      </c>
      <c r="AU170" s="227" t="s">
        <v>78</v>
      </c>
      <c r="AY170" s="19" t="s">
        <v>252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9" t="s">
        <v>76</v>
      </c>
      <c r="BK170" s="228">
        <f>ROUND(I170*H170,2)</f>
        <v>0</v>
      </c>
      <c r="BL170" s="19" t="s">
        <v>90</v>
      </c>
      <c r="BM170" s="227" t="s">
        <v>675</v>
      </c>
    </row>
    <row r="171" spans="1:51" s="14" customFormat="1" ht="12">
      <c r="A171" s="14"/>
      <c r="B171" s="240"/>
      <c r="C171" s="241"/>
      <c r="D171" s="231" t="s">
        <v>260</v>
      </c>
      <c r="E171" s="242" t="s">
        <v>19</v>
      </c>
      <c r="F171" s="243" t="s">
        <v>4006</v>
      </c>
      <c r="G171" s="241"/>
      <c r="H171" s="244">
        <v>26.65</v>
      </c>
      <c r="I171" s="245"/>
      <c r="J171" s="241"/>
      <c r="K171" s="241"/>
      <c r="L171" s="246"/>
      <c r="M171" s="247"/>
      <c r="N171" s="248"/>
      <c r="O171" s="248"/>
      <c r="P171" s="248"/>
      <c r="Q171" s="248"/>
      <c r="R171" s="248"/>
      <c r="S171" s="248"/>
      <c r="T171" s="24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0" t="s">
        <v>260</v>
      </c>
      <c r="AU171" s="250" t="s">
        <v>78</v>
      </c>
      <c r="AV171" s="14" t="s">
        <v>78</v>
      </c>
      <c r="AW171" s="14" t="s">
        <v>31</v>
      </c>
      <c r="AX171" s="14" t="s">
        <v>69</v>
      </c>
      <c r="AY171" s="250" t="s">
        <v>252</v>
      </c>
    </row>
    <row r="172" spans="1:51" s="15" customFormat="1" ht="12">
      <c r="A172" s="15"/>
      <c r="B172" s="251"/>
      <c r="C172" s="252"/>
      <c r="D172" s="231" t="s">
        <v>260</v>
      </c>
      <c r="E172" s="253" t="s">
        <v>19</v>
      </c>
      <c r="F172" s="254" t="s">
        <v>265</v>
      </c>
      <c r="G172" s="252"/>
      <c r="H172" s="255">
        <v>26.65</v>
      </c>
      <c r="I172" s="256"/>
      <c r="J172" s="252"/>
      <c r="K172" s="252"/>
      <c r="L172" s="257"/>
      <c r="M172" s="258"/>
      <c r="N172" s="259"/>
      <c r="O172" s="259"/>
      <c r="P172" s="259"/>
      <c r="Q172" s="259"/>
      <c r="R172" s="259"/>
      <c r="S172" s="259"/>
      <c r="T172" s="260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1" t="s">
        <v>260</v>
      </c>
      <c r="AU172" s="261" t="s">
        <v>78</v>
      </c>
      <c r="AV172" s="15" t="s">
        <v>90</v>
      </c>
      <c r="AW172" s="15" t="s">
        <v>31</v>
      </c>
      <c r="AX172" s="15" t="s">
        <v>76</v>
      </c>
      <c r="AY172" s="261" t="s">
        <v>252</v>
      </c>
    </row>
    <row r="173" spans="1:65" s="2" customFormat="1" ht="37.8" customHeight="1">
      <c r="A173" s="40"/>
      <c r="B173" s="41"/>
      <c r="C173" s="216" t="s">
        <v>425</v>
      </c>
      <c r="D173" s="216" t="s">
        <v>254</v>
      </c>
      <c r="E173" s="217" t="s">
        <v>4023</v>
      </c>
      <c r="F173" s="218" t="s">
        <v>4024</v>
      </c>
      <c r="G173" s="219" t="s">
        <v>277</v>
      </c>
      <c r="H173" s="220">
        <v>26.65</v>
      </c>
      <c r="I173" s="221"/>
      <c r="J173" s="222">
        <f>ROUND(I173*H173,2)</f>
        <v>0</v>
      </c>
      <c r="K173" s="218" t="s">
        <v>258</v>
      </c>
      <c r="L173" s="46"/>
      <c r="M173" s="223" t="s">
        <v>19</v>
      </c>
      <c r="N173" s="224" t="s">
        <v>40</v>
      </c>
      <c r="O173" s="86"/>
      <c r="P173" s="225">
        <f>O173*H173</f>
        <v>0</v>
      </c>
      <c r="Q173" s="225">
        <v>0</v>
      </c>
      <c r="R173" s="225">
        <f>Q173*H173</f>
        <v>0</v>
      </c>
      <c r="S173" s="225">
        <v>0</v>
      </c>
      <c r="T173" s="22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7" t="s">
        <v>90</v>
      </c>
      <c r="AT173" s="227" t="s">
        <v>254</v>
      </c>
      <c r="AU173" s="227" t="s">
        <v>78</v>
      </c>
      <c r="AY173" s="19" t="s">
        <v>252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9" t="s">
        <v>76</v>
      </c>
      <c r="BK173" s="228">
        <f>ROUND(I173*H173,2)</f>
        <v>0</v>
      </c>
      <c r="BL173" s="19" t="s">
        <v>90</v>
      </c>
      <c r="BM173" s="227" t="s">
        <v>692</v>
      </c>
    </row>
    <row r="174" spans="1:51" s="14" customFormat="1" ht="12">
      <c r="A174" s="14"/>
      <c r="B174" s="240"/>
      <c r="C174" s="241"/>
      <c r="D174" s="231" t="s">
        <v>260</v>
      </c>
      <c r="E174" s="242" t="s">
        <v>19</v>
      </c>
      <c r="F174" s="243" t="s">
        <v>4006</v>
      </c>
      <c r="G174" s="241"/>
      <c r="H174" s="244">
        <v>26.65</v>
      </c>
      <c r="I174" s="245"/>
      <c r="J174" s="241"/>
      <c r="K174" s="241"/>
      <c r="L174" s="246"/>
      <c r="M174" s="247"/>
      <c r="N174" s="248"/>
      <c r="O174" s="248"/>
      <c r="P174" s="248"/>
      <c r="Q174" s="248"/>
      <c r="R174" s="248"/>
      <c r="S174" s="248"/>
      <c r="T174" s="24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0" t="s">
        <v>260</v>
      </c>
      <c r="AU174" s="250" t="s">
        <v>78</v>
      </c>
      <c r="AV174" s="14" t="s">
        <v>78</v>
      </c>
      <c r="AW174" s="14" t="s">
        <v>31</v>
      </c>
      <c r="AX174" s="14" t="s">
        <v>69</v>
      </c>
      <c r="AY174" s="250" t="s">
        <v>252</v>
      </c>
    </row>
    <row r="175" spans="1:51" s="15" customFormat="1" ht="12">
      <c r="A175" s="15"/>
      <c r="B175" s="251"/>
      <c r="C175" s="252"/>
      <c r="D175" s="231" t="s">
        <v>260</v>
      </c>
      <c r="E175" s="253" t="s">
        <v>19</v>
      </c>
      <c r="F175" s="254" t="s">
        <v>265</v>
      </c>
      <c r="G175" s="252"/>
      <c r="H175" s="255">
        <v>26.65</v>
      </c>
      <c r="I175" s="256"/>
      <c r="J175" s="252"/>
      <c r="K175" s="252"/>
      <c r="L175" s="257"/>
      <c r="M175" s="258"/>
      <c r="N175" s="259"/>
      <c r="O175" s="259"/>
      <c r="P175" s="259"/>
      <c r="Q175" s="259"/>
      <c r="R175" s="259"/>
      <c r="S175" s="259"/>
      <c r="T175" s="260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61" t="s">
        <v>260</v>
      </c>
      <c r="AU175" s="261" t="s">
        <v>78</v>
      </c>
      <c r="AV175" s="15" t="s">
        <v>90</v>
      </c>
      <c r="AW175" s="15" t="s">
        <v>31</v>
      </c>
      <c r="AX175" s="15" t="s">
        <v>76</v>
      </c>
      <c r="AY175" s="261" t="s">
        <v>252</v>
      </c>
    </row>
    <row r="176" spans="1:65" s="2" customFormat="1" ht="37.8" customHeight="1">
      <c r="A176" s="40"/>
      <c r="B176" s="41"/>
      <c r="C176" s="216" t="s">
        <v>429</v>
      </c>
      <c r="D176" s="216" t="s">
        <v>254</v>
      </c>
      <c r="E176" s="217" t="s">
        <v>4025</v>
      </c>
      <c r="F176" s="218" t="s">
        <v>276</v>
      </c>
      <c r="G176" s="219" t="s">
        <v>277</v>
      </c>
      <c r="H176" s="220">
        <v>91.35</v>
      </c>
      <c r="I176" s="221"/>
      <c r="J176" s="222">
        <f>ROUND(I176*H176,2)</f>
        <v>0</v>
      </c>
      <c r="K176" s="218" t="s">
        <v>258</v>
      </c>
      <c r="L176" s="46"/>
      <c r="M176" s="223" t="s">
        <v>19</v>
      </c>
      <c r="N176" s="224" t="s">
        <v>40</v>
      </c>
      <c r="O176" s="86"/>
      <c r="P176" s="225">
        <f>O176*H176</f>
        <v>0</v>
      </c>
      <c r="Q176" s="225">
        <v>0</v>
      </c>
      <c r="R176" s="225">
        <f>Q176*H176</f>
        <v>0</v>
      </c>
      <c r="S176" s="225">
        <v>0</v>
      </c>
      <c r="T176" s="22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7" t="s">
        <v>90</v>
      </c>
      <c r="AT176" s="227" t="s">
        <v>254</v>
      </c>
      <c r="AU176" s="227" t="s">
        <v>78</v>
      </c>
      <c r="AY176" s="19" t="s">
        <v>252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9" t="s">
        <v>76</v>
      </c>
      <c r="BK176" s="228">
        <f>ROUND(I176*H176,2)</f>
        <v>0</v>
      </c>
      <c r="BL176" s="19" t="s">
        <v>90</v>
      </c>
      <c r="BM176" s="227" t="s">
        <v>705</v>
      </c>
    </row>
    <row r="177" spans="1:51" s="14" customFormat="1" ht="12">
      <c r="A177" s="14"/>
      <c r="B177" s="240"/>
      <c r="C177" s="241"/>
      <c r="D177" s="231" t="s">
        <v>260</v>
      </c>
      <c r="E177" s="242" t="s">
        <v>19</v>
      </c>
      <c r="F177" s="243" t="s">
        <v>4010</v>
      </c>
      <c r="G177" s="241"/>
      <c r="H177" s="244">
        <v>91.35</v>
      </c>
      <c r="I177" s="245"/>
      <c r="J177" s="241"/>
      <c r="K177" s="241"/>
      <c r="L177" s="246"/>
      <c r="M177" s="247"/>
      <c r="N177" s="248"/>
      <c r="O177" s="248"/>
      <c r="P177" s="248"/>
      <c r="Q177" s="248"/>
      <c r="R177" s="248"/>
      <c r="S177" s="248"/>
      <c r="T177" s="24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0" t="s">
        <v>260</v>
      </c>
      <c r="AU177" s="250" t="s">
        <v>78</v>
      </c>
      <c r="AV177" s="14" t="s">
        <v>78</v>
      </c>
      <c r="AW177" s="14" t="s">
        <v>31</v>
      </c>
      <c r="AX177" s="14" t="s">
        <v>69</v>
      </c>
      <c r="AY177" s="250" t="s">
        <v>252</v>
      </c>
    </row>
    <row r="178" spans="1:51" s="15" customFormat="1" ht="12">
      <c r="A178" s="15"/>
      <c r="B178" s="251"/>
      <c r="C178" s="252"/>
      <c r="D178" s="231" t="s">
        <v>260</v>
      </c>
      <c r="E178" s="253" t="s">
        <v>19</v>
      </c>
      <c r="F178" s="254" t="s">
        <v>265</v>
      </c>
      <c r="G178" s="252"/>
      <c r="H178" s="255">
        <v>91.35</v>
      </c>
      <c r="I178" s="256"/>
      <c r="J178" s="252"/>
      <c r="K178" s="252"/>
      <c r="L178" s="257"/>
      <c r="M178" s="258"/>
      <c r="N178" s="259"/>
      <c r="O178" s="259"/>
      <c r="P178" s="259"/>
      <c r="Q178" s="259"/>
      <c r="R178" s="259"/>
      <c r="S178" s="259"/>
      <c r="T178" s="260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61" t="s">
        <v>260</v>
      </c>
      <c r="AU178" s="261" t="s">
        <v>78</v>
      </c>
      <c r="AV178" s="15" t="s">
        <v>90</v>
      </c>
      <c r="AW178" s="15" t="s">
        <v>31</v>
      </c>
      <c r="AX178" s="15" t="s">
        <v>76</v>
      </c>
      <c r="AY178" s="261" t="s">
        <v>252</v>
      </c>
    </row>
    <row r="179" spans="1:63" s="12" customFormat="1" ht="22.8" customHeight="1">
      <c r="A179" s="12"/>
      <c r="B179" s="200"/>
      <c r="C179" s="201"/>
      <c r="D179" s="202" t="s">
        <v>68</v>
      </c>
      <c r="E179" s="214" t="s">
        <v>935</v>
      </c>
      <c r="F179" s="214" t="s">
        <v>936</v>
      </c>
      <c r="G179" s="201"/>
      <c r="H179" s="201"/>
      <c r="I179" s="204"/>
      <c r="J179" s="215">
        <f>BK179</f>
        <v>0</v>
      </c>
      <c r="K179" s="201"/>
      <c r="L179" s="206"/>
      <c r="M179" s="207"/>
      <c r="N179" s="208"/>
      <c r="O179" s="208"/>
      <c r="P179" s="209">
        <f>P180</f>
        <v>0</v>
      </c>
      <c r="Q179" s="208"/>
      <c r="R179" s="209">
        <f>R180</f>
        <v>0</v>
      </c>
      <c r="S179" s="208"/>
      <c r="T179" s="210">
        <f>T180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1" t="s">
        <v>76</v>
      </c>
      <c r="AT179" s="212" t="s">
        <v>68</v>
      </c>
      <c r="AU179" s="212" t="s">
        <v>76</v>
      </c>
      <c r="AY179" s="211" t="s">
        <v>252</v>
      </c>
      <c r="BK179" s="213">
        <f>BK180</f>
        <v>0</v>
      </c>
    </row>
    <row r="180" spans="1:65" s="2" customFormat="1" ht="37.8" customHeight="1">
      <c r="A180" s="40"/>
      <c r="B180" s="41"/>
      <c r="C180" s="216" t="s">
        <v>433</v>
      </c>
      <c r="D180" s="216" t="s">
        <v>254</v>
      </c>
      <c r="E180" s="217" t="s">
        <v>3944</v>
      </c>
      <c r="F180" s="218" t="s">
        <v>3945</v>
      </c>
      <c r="G180" s="219" t="s">
        <v>277</v>
      </c>
      <c r="H180" s="220">
        <v>61.39</v>
      </c>
      <c r="I180" s="221"/>
      <c r="J180" s="222">
        <f>ROUND(I180*H180,2)</f>
        <v>0</v>
      </c>
      <c r="K180" s="218" t="s">
        <v>258</v>
      </c>
      <c r="L180" s="46"/>
      <c r="M180" s="283" t="s">
        <v>19</v>
      </c>
      <c r="N180" s="284" t="s">
        <v>40</v>
      </c>
      <c r="O180" s="285"/>
      <c r="P180" s="286">
        <f>O180*H180</f>
        <v>0</v>
      </c>
      <c r="Q180" s="286">
        <v>0</v>
      </c>
      <c r="R180" s="286">
        <f>Q180*H180</f>
        <v>0</v>
      </c>
      <c r="S180" s="286">
        <v>0</v>
      </c>
      <c r="T180" s="287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7" t="s">
        <v>90</v>
      </c>
      <c r="AT180" s="227" t="s">
        <v>254</v>
      </c>
      <c r="AU180" s="227" t="s">
        <v>78</v>
      </c>
      <c r="AY180" s="19" t="s">
        <v>252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9" t="s">
        <v>76</v>
      </c>
      <c r="BK180" s="228">
        <f>ROUND(I180*H180,2)</f>
        <v>0</v>
      </c>
      <c r="BL180" s="19" t="s">
        <v>90</v>
      </c>
      <c r="BM180" s="227" t="s">
        <v>757</v>
      </c>
    </row>
    <row r="181" spans="1:31" s="2" customFormat="1" ht="6.95" customHeight="1">
      <c r="A181" s="40"/>
      <c r="B181" s="61"/>
      <c r="C181" s="62"/>
      <c r="D181" s="62"/>
      <c r="E181" s="62"/>
      <c r="F181" s="62"/>
      <c r="G181" s="62"/>
      <c r="H181" s="62"/>
      <c r="I181" s="62"/>
      <c r="J181" s="62"/>
      <c r="K181" s="62"/>
      <c r="L181" s="46"/>
      <c r="M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</row>
  </sheetData>
  <sheetProtection password="CC35" sheet="1" objects="1" scenarios="1" formatColumns="0" formatRows="0" autoFilter="0"/>
  <autoFilter ref="C90:K18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171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78</v>
      </c>
    </row>
    <row r="4" spans="2:46" s="1" customFormat="1" ht="24.95" customHeight="1">
      <c r="B4" s="22"/>
      <c r="D4" s="143" t="s">
        <v>208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Parkovací dům Havlíčkova 1, Kroměříž</v>
      </c>
      <c r="F7" s="145"/>
      <c r="G7" s="145"/>
      <c r="H7" s="145"/>
      <c r="L7" s="22"/>
    </row>
    <row r="8" spans="2:12" s="1" customFormat="1" ht="12" customHeight="1">
      <c r="B8" s="22"/>
      <c r="D8" s="145" t="s">
        <v>209</v>
      </c>
      <c r="L8" s="22"/>
    </row>
    <row r="9" spans="1:31" s="2" customFormat="1" ht="16.5" customHeight="1">
      <c r="A9" s="40"/>
      <c r="B9" s="46"/>
      <c r="C9" s="40"/>
      <c r="D9" s="40"/>
      <c r="E9" s="146" t="s">
        <v>3867</v>
      </c>
      <c r="F9" s="40"/>
      <c r="G9" s="40"/>
      <c r="H9" s="40"/>
      <c r="I9" s="40"/>
      <c r="J9" s="40"/>
      <c r="K9" s="40"/>
      <c r="L9" s="14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211</v>
      </c>
      <c r="E10" s="40"/>
      <c r="F10" s="40"/>
      <c r="G10" s="40"/>
      <c r="H10" s="40"/>
      <c r="I10" s="40"/>
      <c r="J10" s="40"/>
      <c r="K10" s="40"/>
      <c r="L10" s="14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9" t="s">
        <v>4026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50" t="str">
        <f>'Rekapitulace stavby'!AN8</f>
        <v>3. 7. 2019</v>
      </c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tr">
        <f>IF('Rekapitulace stavby'!AN10="","",'Rekapitulace stavby'!AN10)</f>
        <v/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 xml:space="preserve"> </v>
      </c>
      <c r="F17" s="40"/>
      <c r="G17" s="40"/>
      <c r="H17" s="40"/>
      <c r="I17" s="145" t="s">
        <v>27</v>
      </c>
      <c r="J17" s="135" t="str">
        <f>IF('Rekapitulace stavby'!AN11="","",'Rekapitulace stavby'!AN11)</f>
        <v/>
      </c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28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27</v>
      </c>
      <c r="J20" s="35" t="str">
        <f>'Rekapitulace stavby'!AN14</f>
        <v>Vyplň údaj</v>
      </c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30</v>
      </c>
      <c r="E22" s="40"/>
      <c r="F22" s="40"/>
      <c r="G22" s="40"/>
      <c r="H22" s="40"/>
      <c r="I22" s="145" t="s">
        <v>26</v>
      </c>
      <c r="J22" s="135" t="str">
        <f>IF('Rekapitulace stavby'!AN16="","",'Rekapitulace stavby'!AN16)</f>
        <v/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 xml:space="preserve"> </v>
      </c>
      <c r="F23" s="40"/>
      <c r="G23" s="40"/>
      <c r="H23" s="40"/>
      <c r="I23" s="145" t="s">
        <v>27</v>
      </c>
      <c r="J23" s="135" t="str">
        <f>IF('Rekapitulace stavby'!AN17="","",'Rekapitulace stavby'!AN17)</f>
        <v/>
      </c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32</v>
      </c>
      <c r="E25" s="40"/>
      <c r="F25" s="40"/>
      <c r="G25" s="40"/>
      <c r="H25" s="40"/>
      <c r="I25" s="145" t="s">
        <v>26</v>
      </c>
      <c r="J25" s="135" t="str">
        <f>IF('Rekapitulace stavby'!AN19="","",'Rekapitulace stavby'!AN19)</f>
        <v/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 xml:space="preserve"> </v>
      </c>
      <c r="F26" s="40"/>
      <c r="G26" s="40"/>
      <c r="H26" s="40"/>
      <c r="I26" s="145" t="s">
        <v>27</v>
      </c>
      <c r="J26" s="135" t="str">
        <f>IF('Rekapitulace stavby'!AN20="","",'Rekapitulace stavby'!AN20)</f>
        <v/>
      </c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33</v>
      </c>
      <c r="E28" s="40"/>
      <c r="F28" s="40"/>
      <c r="G28" s="40"/>
      <c r="H28" s="40"/>
      <c r="I28" s="40"/>
      <c r="J28" s="40"/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1"/>
      <c r="B29" s="152"/>
      <c r="C29" s="151"/>
      <c r="D29" s="151"/>
      <c r="E29" s="153" t="s">
        <v>19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14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6" t="s">
        <v>35</v>
      </c>
      <c r="E32" s="40"/>
      <c r="F32" s="40"/>
      <c r="G32" s="40"/>
      <c r="H32" s="40"/>
      <c r="I32" s="40"/>
      <c r="J32" s="157">
        <f>ROUND(J93,2)</f>
        <v>0</v>
      </c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8" t="s">
        <v>37</v>
      </c>
      <c r="G34" s="40"/>
      <c r="H34" s="40"/>
      <c r="I34" s="158" t="s">
        <v>36</v>
      </c>
      <c r="J34" s="158" t="s">
        <v>38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47" t="s">
        <v>39</v>
      </c>
      <c r="E35" s="145" t="s">
        <v>40</v>
      </c>
      <c r="F35" s="159">
        <f>ROUND((SUM(BE93:BE272)),2)</f>
        <v>0</v>
      </c>
      <c r="G35" s="40"/>
      <c r="H35" s="40"/>
      <c r="I35" s="160">
        <v>0.21</v>
      </c>
      <c r="J35" s="159">
        <f>ROUND(((SUM(BE93:BE272))*I35),2)</f>
        <v>0</v>
      </c>
      <c r="K35" s="40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41</v>
      </c>
      <c r="F36" s="159">
        <f>ROUND((SUM(BF93:BF272)),2)</f>
        <v>0</v>
      </c>
      <c r="G36" s="40"/>
      <c r="H36" s="40"/>
      <c r="I36" s="160">
        <v>0.15</v>
      </c>
      <c r="J36" s="159">
        <f>ROUND(((SUM(BF93:BF272))*I36),2)</f>
        <v>0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42</v>
      </c>
      <c r="F37" s="159">
        <f>ROUND((SUM(BG93:BG272)),2)</f>
        <v>0</v>
      </c>
      <c r="G37" s="40"/>
      <c r="H37" s="40"/>
      <c r="I37" s="160">
        <v>0.21</v>
      </c>
      <c r="J37" s="159">
        <f>0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43</v>
      </c>
      <c r="F38" s="159">
        <f>ROUND((SUM(BH93:BH272)),2)</f>
        <v>0</v>
      </c>
      <c r="G38" s="40"/>
      <c r="H38" s="40"/>
      <c r="I38" s="160">
        <v>0.15</v>
      </c>
      <c r="J38" s="159">
        <f>0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44</v>
      </c>
      <c r="F39" s="159">
        <f>ROUND((SUM(BI93:BI272)),2)</f>
        <v>0</v>
      </c>
      <c r="G39" s="40"/>
      <c r="H39" s="40"/>
      <c r="I39" s="160">
        <v>0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45</v>
      </c>
      <c r="E41" s="163"/>
      <c r="F41" s="163"/>
      <c r="G41" s="164" t="s">
        <v>46</v>
      </c>
      <c r="H41" s="165" t="s">
        <v>47</v>
      </c>
      <c r="I41" s="163"/>
      <c r="J41" s="166">
        <f>SUM(J32:J39)</f>
        <v>0</v>
      </c>
      <c r="K41" s="167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215</v>
      </c>
      <c r="D47" s="42"/>
      <c r="E47" s="42"/>
      <c r="F47" s="42"/>
      <c r="G47" s="42"/>
      <c r="H47" s="42"/>
      <c r="I47" s="42"/>
      <c r="J47" s="42"/>
      <c r="K47" s="42"/>
      <c r="L47" s="14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Parkovací dům Havlíčkova 1, Kroměříž</v>
      </c>
      <c r="F50" s="34"/>
      <c r="G50" s="34"/>
      <c r="H50" s="34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209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3867</v>
      </c>
      <c r="F52" s="42"/>
      <c r="G52" s="42"/>
      <c r="H52" s="42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211</v>
      </c>
      <c r="D53" s="42"/>
      <c r="E53" s="42"/>
      <c r="F53" s="42"/>
      <c r="G53" s="42"/>
      <c r="H53" s="42"/>
      <c r="I53" s="42"/>
      <c r="J53" s="42"/>
      <c r="K53" s="42"/>
      <c r="L53" s="14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SO503.1 - Účelová komunikace</v>
      </c>
      <c r="F54" s="42"/>
      <c r="G54" s="42"/>
      <c r="H54" s="42"/>
      <c r="I54" s="42"/>
      <c r="J54" s="42"/>
      <c r="K54" s="42"/>
      <c r="L54" s="14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34" t="s">
        <v>23</v>
      </c>
      <c r="J56" s="74" t="str">
        <f>IF(J14="","",J14)</f>
        <v>3. 7. 2019</v>
      </c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 xml:space="preserve"> </v>
      </c>
      <c r="G58" s="42"/>
      <c r="H58" s="42"/>
      <c r="I58" s="34" t="s">
        <v>30</v>
      </c>
      <c r="J58" s="38" t="str">
        <f>E23</f>
        <v xml:space="preserve"> </v>
      </c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28</v>
      </c>
      <c r="D59" s="42"/>
      <c r="E59" s="42"/>
      <c r="F59" s="29" t="str">
        <f>IF(E20="","",E20)</f>
        <v>Vyplň údaj</v>
      </c>
      <c r="G59" s="42"/>
      <c r="H59" s="42"/>
      <c r="I59" s="34" t="s">
        <v>32</v>
      </c>
      <c r="J59" s="38" t="str">
        <f>E26</f>
        <v xml:space="preserve"> </v>
      </c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4" t="s">
        <v>216</v>
      </c>
      <c r="D61" s="175"/>
      <c r="E61" s="175"/>
      <c r="F61" s="175"/>
      <c r="G61" s="175"/>
      <c r="H61" s="175"/>
      <c r="I61" s="175"/>
      <c r="J61" s="176" t="s">
        <v>217</v>
      </c>
      <c r="K61" s="175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7" t="s">
        <v>67</v>
      </c>
      <c r="D63" s="42"/>
      <c r="E63" s="42"/>
      <c r="F63" s="42"/>
      <c r="G63" s="42"/>
      <c r="H63" s="42"/>
      <c r="I63" s="42"/>
      <c r="J63" s="104">
        <f>J93</f>
        <v>0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218</v>
      </c>
    </row>
    <row r="64" spans="1:31" s="9" customFormat="1" ht="24.95" customHeight="1">
      <c r="A64" s="9"/>
      <c r="B64" s="178"/>
      <c r="C64" s="179"/>
      <c r="D64" s="180" t="s">
        <v>3869</v>
      </c>
      <c r="E64" s="181"/>
      <c r="F64" s="181"/>
      <c r="G64" s="181"/>
      <c r="H64" s="181"/>
      <c r="I64" s="181"/>
      <c r="J64" s="182">
        <f>J94</f>
        <v>0</v>
      </c>
      <c r="K64" s="179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4"/>
      <c r="C65" s="126"/>
      <c r="D65" s="185" t="s">
        <v>220</v>
      </c>
      <c r="E65" s="186"/>
      <c r="F65" s="186"/>
      <c r="G65" s="186"/>
      <c r="H65" s="186"/>
      <c r="I65" s="186"/>
      <c r="J65" s="187">
        <f>J95</f>
        <v>0</v>
      </c>
      <c r="K65" s="126"/>
      <c r="L65" s="18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4"/>
      <c r="C66" s="126"/>
      <c r="D66" s="185" t="s">
        <v>221</v>
      </c>
      <c r="E66" s="186"/>
      <c r="F66" s="186"/>
      <c r="G66" s="186"/>
      <c r="H66" s="186"/>
      <c r="I66" s="186"/>
      <c r="J66" s="187">
        <f>J139</f>
        <v>0</v>
      </c>
      <c r="K66" s="126"/>
      <c r="L66" s="18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4"/>
      <c r="C67" s="126"/>
      <c r="D67" s="185" t="s">
        <v>3870</v>
      </c>
      <c r="E67" s="186"/>
      <c r="F67" s="186"/>
      <c r="G67" s="186"/>
      <c r="H67" s="186"/>
      <c r="I67" s="186"/>
      <c r="J67" s="187">
        <f>J153</f>
        <v>0</v>
      </c>
      <c r="K67" s="126"/>
      <c r="L67" s="18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4"/>
      <c r="C68" s="126"/>
      <c r="D68" s="185" t="s">
        <v>3871</v>
      </c>
      <c r="E68" s="186"/>
      <c r="F68" s="186"/>
      <c r="G68" s="186"/>
      <c r="H68" s="186"/>
      <c r="I68" s="186"/>
      <c r="J68" s="187">
        <f>J173</f>
        <v>0</v>
      </c>
      <c r="K68" s="126"/>
      <c r="L68" s="18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4"/>
      <c r="C69" s="126"/>
      <c r="D69" s="185" t="s">
        <v>226</v>
      </c>
      <c r="E69" s="186"/>
      <c r="F69" s="186"/>
      <c r="G69" s="186"/>
      <c r="H69" s="186"/>
      <c r="I69" s="186"/>
      <c r="J69" s="187">
        <f>J180</f>
        <v>0</v>
      </c>
      <c r="K69" s="126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4"/>
      <c r="C70" s="126"/>
      <c r="D70" s="185" t="s">
        <v>3959</v>
      </c>
      <c r="E70" s="186"/>
      <c r="F70" s="186"/>
      <c r="G70" s="186"/>
      <c r="H70" s="186"/>
      <c r="I70" s="186"/>
      <c r="J70" s="187">
        <f>J231</f>
        <v>0</v>
      </c>
      <c r="K70" s="126"/>
      <c r="L70" s="18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4"/>
      <c r="C71" s="126"/>
      <c r="D71" s="185" t="s">
        <v>228</v>
      </c>
      <c r="E71" s="186"/>
      <c r="F71" s="186"/>
      <c r="G71" s="186"/>
      <c r="H71" s="186"/>
      <c r="I71" s="186"/>
      <c r="J71" s="187">
        <f>J271</f>
        <v>0</v>
      </c>
      <c r="K71" s="126"/>
      <c r="L71" s="18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4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5" t="s">
        <v>238</v>
      </c>
      <c r="D78" s="42"/>
      <c r="E78" s="42"/>
      <c r="F78" s="42"/>
      <c r="G78" s="42"/>
      <c r="H78" s="42"/>
      <c r="I78" s="42"/>
      <c r="J78" s="42"/>
      <c r="K78" s="42"/>
      <c r="L78" s="14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42"/>
      <c r="J80" s="42"/>
      <c r="K80" s="42"/>
      <c r="L80" s="14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172" t="str">
        <f>E7</f>
        <v>Parkovací dům Havlíčkova 1, Kroměříž</v>
      </c>
      <c r="F81" s="34"/>
      <c r="G81" s="34"/>
      <c r="H81" s="34"/>
      <c r="I81" s="42"/>
      <c r="J81" s="42"/>
      <c r="K81" s="42"/>
      <c r="L81" s="14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2:12" s="1" customFormat="1" ht="12" customHeight="1">
      <c r="B82" s="23"/>
      <c r="C82" s="34" t="s">
        <v>209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31" s="2" customFormat="1" ht="16.5" customHeight="1">
      <c r="A83" s="40"/>
      <c r="B83" s="41"/>
      <c r="C83" s="42"/>
      <c r="D83" s="42"/>
      <c r="E83" s="172" t="s">
        <v>3867</v>
      </c>
      <c r="F83" s="42"/>
      <c r="G83" s="42"/>
      <c r="H83" s="42"/>
      <c r="I83" s="42"/>
      <c r="J83" s="42"/>
      <c r="K83" s="42"/>
      <c r="L83" s="14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211</v>
      </c>
      <c r="D84" s="42"/>
      <c r="E84" s="42"/>
      <c r="F84" s="42"/>
      <c r="G84" s="42"/>
      <c r="H84" s="42"/>
      <c r="I84" s="42"/>
      <c r="J84" s="42"/>
      <c r="K84" s="42"/>
      <c r="L84" s="14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E11</f>
        <v>SO503.1 - Účelová komunikace</v>
      </c>
      <c r="F85" s="42"/>
      <c r="G85" s="42"/>
      <c r="H85" s="42"/>
      <c r="I85" s="42"/>
      <c r="J85" s="42"/>
      <c r="K85" s="42"/>
      <c r="L85" s="14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F14</f>
        <v xml:space="preserve"> </v>
      </c>
      <c r="G87" s="42"/>
      <c r="H87" s="42"/>
      <c r="I87" s="34" t="s">
        <v>23</v>
      </c>
      <c r="J87" s="74" t="str">
        <f>IF(J14="","",J14)</f>
        <v>3. 7. 2019</v>
      </c>
      <c r="K87" s="42"/>
      <c r="L87" s="14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25</v>
      </c>
      <c r="D89" s="42"/>
      <c r="E89" s="42"/>
      <c r="F89" s="29" t="str">
        <f>E17</f>
        <v xml:space="preserve"> </v>
      </c>
      <c r="G89" s="42"/>
      <c r="H89" s="42"/>
      <c r="I89" s="34" t="s">
        <v>30</v>
      </c>
      <c r="J89" s="38" t="str">
        <f>E23</f>
        <v xml:space="preserve"> </v>
      </c>
      <c r="K89" s="42"/>
      <c r="L89" s="148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28</v>
      </c>
      <c r="D90" s="42"/>
      <c r="E90" s="42"/>
      <c r="F90" s="29" t="str">
        <f>IF(E20="","",E20)</f>
        <v>Vyplň údaj</v>
      </c>
      <c r="G90" s="42"/>
      <c r="H90" s="42"/>
      <c r="I90" s="34" t="s">
        <v>32</v>
      </c>
      <c r="J90" s="38" t="str">
        <f>E26</f>
        <v xml:space="preserve"> </v>
      </c>
      <c r="K90" s="42"/>
      <c r="L90" s="148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8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89"/>
      <c r="B92" s="190"/>
      <c r="C92" s="191" t="s">
        <v>239</v>
      </c>
      <c r="D92" s="192" t="s">
        <v>54</v>
      </c>
      <c r="E92" s="192" t="s">
        <v>50</v>
      </c>
      <c r="F92" s="192" t="s">
        <v>51</v>
      </c>
      <c r="G92" s="192" t="s">
        <v>240</v>
      </c>
      <c r="H92" s="192" t="s">
        <v>241</v>
      </c>
      <c r="I92" s="192" t="s">
        <v>242</v>
      </c>
      <c r="J92" s="192" t="s">
        <v>217</v>
      </c>
      <c r="K92" s="193" t="s">
        <v>243</v>
      </c>
      <c r="L92" s="194"/>
      <c r="M92" s="94" t="s">
        <v>19</v>
      </c>
      <c r="N92" s="95" t="s">
        <v>39</v>
      </c>
      <c r="O92" s="95" t="s">
        <v>244</v>
      </c>
      <c r="P92" s="95" t="s">
        <v>245</v>
      </c>
      <c r="Q92" s="95" t="s">
        <v>246</v>
      </c>
      <c r="R92" s="95" t="s">
        <v>247</v>
      </c>
      <c r="S92" s="95" t="s">
        <v>248</v>
      </c>
      <c r="T92" s="96" t="s">
        <v>249</v>
      </c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</row>
    <row r="93" spans="1:63" s="2" customFormat="1" ht="22.8" customHeight="1">
      <c r="A93" s="40"/>
      <c r="B93" s="41"/>
      <c r="C93" s="101" t="s">
        <v>250</v>
      </c>
      <c r="D93" s="42"/>
      <c r="E93" s="42"/>
      <c r="F93" s="42"/>
      <c r="G93" s="42"/>
      <c r="H93" s="42"/>
      <c r="I93" s="42"/>
      <c r="J93" s="195">
        <f>BK93</f>
        <v>0</v>
      </c>
      <c r="K93" s="42"/>
      <c r="L93" s="46"/>
      <c r="M93" s="97"/>
      <c r="N93" s="196"/>
      <c r="O93" s="98"/>
      <c r="P93" s="197">
        <f>P94</f>
        <v>0</v>
      </c>
      <c r="Q93" s="98"/>
      <c r="R93" s="197">
        <f>R94</f>
        <v>376.11053889999994</v>
      </c>
      <c r="S93" s="98"/>
      <c r="T93" s="198">
        <f>T94</f>
        <v>136.01999999999998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68</v>
      </c>
      <c r="AU93" s="19" t="s">
        <v>218</v>
      </c>
      <c r="BK93" s="199">
        <f>BK94</f>
        <v>0</v>
      </c>
    </row>
    <row r="94" spans="1:63" s="12" customFormat="1" ht="25.9" customHeight="1">
      <c r="A94" s="12"/>
      <c r="B94" s="200"/>
      <c r="C94" s="201"/>
      <c r="D94" s="202" t="s">
        <v>68</v>
      </c>
      <c r="E94" s="203" t="s">
        <v>251</v>
      </c>
      <c r="F94" s="203" t="s">
        <v>3874</v>
      </c>
      <c r="G94" s="201"/>
      <c r="H94" s="201"/>
      <c r="I94" s="204"/>
      <c r="J94" s="205">
        <f>BK94</f>
        <v>0</v>
      </c>
      <c r="K94" s="201"/>
      <c r="L94" s="206"/>
      <c r="M94" s="207"/>
      <c r="N94" s="208"/>
      <c r="O94" s="208"/>
      <c r="P94" s="209">
        <f>P95+P139+P153+P173+P180+P231+P271</f>
        <v>0</v>
      </c>
      <c r="Q94" s="208"/>
      <c r="R94" s="209">
        <f>R95+R139+R153+R173+R180+R231+R271</f>
        <v>376.11053889999994</v>
      </c>
      <c r="S94" s="208"/>
      <c r="T94" s="210">
        <f>T95+T139+T153+T173+T180+T231+T271</f>
        <v>136.01999999999998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1" t="s">
        <v>76</v>
      </c>
      <c r="AT94" s="212" t="s">
        <v>68</v>
      </c>
      <c r="AU94" s="212" t="s">
        <v>69</v>
      </c>
      <c r="AY94" s="211" t="s">
        <v>252</v>
      </c>
      <c r="BK94" s="213">
        <f>BK95+BK139+BK153+BK173+BK180+BK231+BK271</f>
        <v>0</v>
      </c>
    </row>
    <row r="95" spans="1:63" s="12" customFormat="1" ht="22.8" customHeight="1">
      <c r="A95" s="12"/>
      <c r="B95" s="200"/>
      <c r="C95" s="201"/>
      <c r="D95" s="202" t="s">
        <v>68</v>
      </c>
      <c r="E95" s="214" t="s">
        <v>76</v>
      </c>
      <c r="F95" s="214" t="s">
        <v>253</v>
      </c>
      <c r="G95" s="201"/>
      <c r="H95" s="201"/>
      <c r="I95" s="204"/>
      <c r="J95" s="215">
        <f>BK95</f>
        <v>0</v>
      </c>
      <c r="K95" s="201"/>
      <c r="L95" s="206"/>
      <c r="M95" s="207"/>
      <c r="N95" s="208"/>
      <c r="O95" s="208"/>
      <c r="P95" s="209">
        <f>SUM(P96:P138)</f>
        <v>0</v>
      </c>
      <c r="Q95" s="208"/>
      <c r="R95" s="209">
        <f>SUM(R96:R138)</f>
        <v>0</v>
      </c>
      <c r="S95" s="208"/>
      <c r="T95" s="210">
        <f>SUM(T96:T138)</f>
        <v>136.01999999999998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1" t="s">
        <v>76</v>
      </c>
      <c r="AT95" s="212" t="s">
        <v>68</v>
      </c>
      <c r="AU95" s="212" t="s">
        <v>76</v>
      </c>
      <c r="AY95" s="211" t="s">
        <v>252</v>
      </c>
      <c r="BK95" s="213">
        <f>SUM(BK96:BK138)</f>
        <v>0</v>
      </c>
    </row>
    <row r="96" spans="1:65" s="2" customFormat="1" ht="62.7" customHeight="1">
      <c r="A96" s="40"/>
      <c r="B96" s="41"/>
      <c r="C96" s="216" t="s">
        <v>76</v>
      </c>
      <c r="D96" s="216" t="s">
        <v>254</v>
      </c>
      <c r="E96" s="217" t="s">
        <v>4027</v>
      </c>
      <c r="F96" s="218" t="s">
        <v>4028</v>
      </c>
      <c r="G96" s="219" t="s">
        <v>300</v>
      </c>
      <c r="H96" s="220">
        <v>6</v>
      </c>
      <c r="I96" s="221"/>
      <c r="J96" s="222">
        <f>ROUND(I96*H96,2)</f>
        <v>0</v>
      </c>
      <c r="K96" s="218" t="s">
        <v>258</v>
      </c>
      <c r="L96" s="46"/>
      <c r="M96" s="223" t="s">
        <v>19</v>
      </c>
      <c r="N96" s="224" t="s">
        <v>40</v>
      </c>
      <c r="O96" s="86"/>
      <c r="P96" s="225">
        <f>O96*H96</f>
        <v>0</v>
      </c>
      <c r="Q96" s="225">
        <v>0</v>
      </c>
      <c r="R96" s="225">
        <f>Q96*H96</f>
        <v>0</v>
      </c>
      <c r="S96" s="225">
        <v>0.32</v>
      </c>
      <c r="T96" s="226">
        <f>S96*H96</f>
        <v>1.92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7" t="s">
        <v>90</v>
      </c>
      <c r="AT96" s="227" t="s">
        <v>254</v>
      </c>
      <c r="AU96" s="227" t="s">
        <v>78</v>
      </c>
      <c r="AY96" s="19" t="s">
        <v>252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9" t="s">
        <v>76</v>
      </c>
      <c r="BK96" s="228">
        <f>ROUND(I96*H96,2)</f>
        <v>0</v>
      </c>
      <c r="BL96" s="19" t="s">
        <v>90</v>
      </c>
      <c r="BM96" s="227" t="s">
        <v>78</v>
      </c>
    </row>
    <row r="97" spans="1:65" s="2" customFormat="1" ht="62.7" customHeight="1">
      <c r="A97" s="40"/>
      <c r="B97" s="41"/>
      <c r="C97" s="216" t="s">
        <v>78</v>
      </c>
      <c r="D97" s="216" t="s">
        <v>254</v>
      </c>
      <c r="E97" s="217" t="s">
        <v>4029</v>
      </c>
      <c r="F97" s="218" t="s">
        <v>4030</v>
      </c>
      <c r="G97" s="219" t="s">
        <v>300</v>
      </c>
      <c r="H97" s="220">
        <v>145</v>
      </c>
      <c r="I97" s="221"/>
      <c r="J97" s="222">
        <f>ROUND(I97*H97,2)</f>
        <v>0</v>
      </c>
      <c r="K97" s="218" t="s">
        <v>258</v>
      </c>
      <c r="L97" s="46"/>
      <c r="M97" s="223" t="s">
        <v>19</v>
      </c>
      <c r="N97" s="224" t="s">
        <v>40</v>
      </c>
      <c r="O97" s="86"/>
      <c r="P97" s="225">
        <f>O97*H97</f>
        <v>0</v>
      </c>
      <c r="Q97" s="225">
        <v>0</v>
      </c>
      <c r="R97" s="225">
        <f>Q97*H97</f>
        <v>0</v>
      </c>
      <c r="S97" s="225">
        <v>0.29</v>
      </c>
      <c r="T97" s="226">
        <f>S97*H97</f>
        <v>42.05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7" t="s">
        <v>90</v>
      </c>
      <c r="AT97" s="227" t="s">
        <v>254</v>
      </c>
      <c r="AU97" s="227" t="s">
        <v>78</v>
      </c>
      <c r="AY97" s="19" t="s">
        <v>252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9" t="s">
        <v>76</v>
      </c>
      <c r="BK97" s="228">
        <f>ROUND(I97*H97,2)</f>
        <v>0</v>
      </c>
      <c r="BL97" s="19" t="s">
        <v>90</v>
      </c>
      <c r="BM97" s="227" t="s">
        <v>90</v>
      </c>
    </row>
    <row r="98" spans="1:65" s="2" customFormat="1" ht="62.7" customHeight="1">
      <c r="A98" s="40"/>
      <c r="B98" s="41"/>
      <c r="C98" s="216" t="s">
        <v>85</v>
      </c>
      <c r="D98" s="216" t="s">
        <v>254</v>
      </c>
      <c r="E98" s="217" t="s">
        <v>4031</v>
      </c>
      <c r="F98" s="218" t="s">
        <v>4032</v>
      </c>
      <c r="G98" s="219" t="s">
        <v>300</v>
      </c>
      <c r="H98" s="220">
        <v>120</v>
      </c>
      <c r="I98" s="221"/>
      <c r="J98" s="222">
        <f>ROUND(I98*H98,2)</f>
        <v>0</v>
      </c>
      <c r="K98" s="218" t="s">
        <v>258</v>
      </c>
      <c r="L98" s="46"/>
      <c r="M98" s="223" t="s">
        <v>19</v>
      </c>
      <c r="N98" s="224" t="s">
        <v>40</v>
      </c>
      <c r="O98" s="86"/>
      <c r="P98" s="225">
        <f>O98*H98</f>
        <v>0</v>
      </c>
      <c r="Q98" s="225">
        <v>0</v>
      </c>
      <c r="R98" s="225">
        <f>Q98*H98</f>
        <v>0</v>
      </c>
      <c r="S98" s="225">
        <v>0.325</v>
      </c>
      <c r="T98" s="226">
        <f>S98*H98</f>
        <v>39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7" t="s">
        <v>90</v>
      </c>
      <c r="AT98" s="227" t="s">
        <v>254</v>
      </c>
      <c r="AU98" s="227" t="s">
        <v>78</v>
      </c>
      <c r="AY98" s="19" t="s">
        <v>252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9" t="s">
        <v>76</v>
      </c>
      <c r="BK98" s="228">
        <f>ROUND(I98*H98,2)</f>
        <v>0</v>
      </c>
      <c r="BL98" s="19" t="s">
        <v>90</v>
      </c>
      <c r="BM98" s="227" t="s">
        <v>284</v>
      </c>
    </row>
    <row r="99" spans="1:65" s="2" customFormat="1" ht="62.7" customHeight="1">
      <c r="A99" s="40"/>
      <c r="B99" s="41"/>
      <c r="C99" s="216" t="s">
        <v>90</v>
      </c>
      <c r="D99" s="216" t="s">
        <v>254</v>
      </c>
      <c r="E99" s="217" t="s">
        <v>4033</v>
      </c>
      <c r="F99" s="218" t="s">
        <v>4034</v>
      </c>
      <c r="G99" s="219" t="s">
        <v>300</v>
      </c>
      <c r="H99" s="220">
        <v>120</v>
      </c>
      <c r="I99" s="221"/>
      <c r="J99" s="222">
        <f>ROUND(I99*H99,2)</f>
        <v>0</v>
      </c>
      <c r="K99" s="218" t="s">
        <v>258</v>
      </c>
      <c r="L99" s="46"/>
      <c r="M99" s="223" t="s">
        <v>19</v>
      </c>
      <c r="N99" s="224" t="s">
        <v>40</v>
      </c>
      <c r="O99" s="86"/>
      <c r="P99" s="225">
        <f>O99*H99</f>
        <v>0</v>
      </c>
      <c r="Q99" s="225">
        <v>0</v>
      </c>
      <c r="R99" s="225">
        <f>Q99*H99</f>
        <v>0</v>
      </c>
      <c r="S99" s="225">
        <v>0.22</v>
      </c>
      <c r="T99" s="226">
        <f>S99*H99</f>
        <v>26.4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7" t="s">
        <v>90</v>
      </c>
      <c r="AT99" s="227" t="s">
        <v>254</v>
      </c>
      <c r="AU99" s="227" t="s">
        <v>78</v>
      </c>
      <c r="AY99" s="19" t="s">
        <v>252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76</v>
      </c>
      <c r="BK99" s="228">
        <f>ROUND(I99*H99,2)</f>
        <v>0</v>
      </c>
      <c r="BL99" s="19" t="s">
        <v>90</v>
      </c>
      <c r="BM99" s="227" t="s">
        <v>288</v>
      </c>
    </row>
    <row r="100" spans="1:65" s="2" customFormat="1" ht="49.05" customHeight="1">
      <c r="A100" s="40"/>
      <c r="B100" s="41"/>
      <c r="C100" s="216" t="s">
        <v>121</v>
      </c>
      <c r="D100" s="216" t="s">
        <v>254</v>
      </c>
      <c r="E100" s="217" t="s">
        <v>3965</v>
      </c>
      <c r="F100" s="218" t="s">
        <v>3966</v>
      </c>
      <c r="G100" s="219" t="s">
        <v>346</v>
      </c>
      <c r="H100" s="220">
        <v>130</v>
      </c>
      <c r="I100" s="221"/>
      <c r="J100" s="222">
        <f>ROUND(I100*H100,2)</f>
        <v>0</v>
      </c>
      <c r="K100" s="218" t="s">
        <v>258</v>
      </c>
      <c r="L100" s="46"/>
      <c r="M100" s="223" t="s">
        <v>19</v>
      </c>
      <c r="N100" s="224" t="s">
        <v>40</v>
      </c>
      <c r="O100" s="86"/>
      <c r="P100" s="225">
        <f>O100*H100</f>
        <v>0</v>
      </c>
      <c r="Q100" s="225">
        <v>0</v>
      </c>
      <c r="R100" s="225">
        <f>Q100*H100</f>
        <v>0</v>
      </c>
      <c r="S100" s="225">
        <v>0.205</v>
      </c>
      <c r="T100" s="226">
        <f>S100*H100</f>
        <v>26.65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7" t="s">
        <v>90</v>
      </c>
      <c r="AT100" s="227" t="s">
        <v>254</v>
      </c>
      <c r="AU100" s="227" t="s">
        <v>78</v>
      </c>
      <c r="AY100" s="19" t="s">
        <v>252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9" t="s">
        <v>76</v>
      </c>
      <c r="BK100" s="228">
        <f>ROUND(I100*H100,2)</f>
        <v>0</v>
      </c>
      <c r="BL100" s="19" t="s">
        <v>90</v>
      </c>
      <c r="BM100" s="227" t="s">
        <v>309</v>
      </c>
    </row>
    <row r="101" spans="1:65" s="2" customFormat="1" ht="49.05" customHeight="1">
      <c r="A101" s="40"/>
      <c r="B101" s="41"/>
      <c r="C101" s="216" t="s">
        <v>284</v>
      </c>
      <c r="D101" s="216" t="s">
        <v>254</v>
      </c>
      <c r="E101" s="217" t="s">
        <v>3875</v>
      </c>
      <c r="F101" s="218" t="s">
        <v>3876</v>
      </c>
      <c r="G101" s="219" t="s">
        <v>257</v>
      </c>
      <c r="H101" s="220">
        <v>45</v>
      </c>
      <c r="I101" s="221"/>
      <c r="J101" s="222">
        <f>ROUND(I101*H101,2)</f>
        <v>0</v>
      </c>
      <c r="K101" s="218" t="s">
        <v>258</v>
      </c>
      <c r="L101" s="46"/>
      <c r="M101" s="223" t="s">
        <v>19</v>
      </c>
      <c r="N101" s="224" t="s">
        <v>40</v>
      </c>
      <c r="O101" s="86"/>
      <c r="P101" s="225">
        <f>O101*H101</f>
        <v>0</v>
      </c>
      <c r="Q101" s="225">
        <v>0</v>
      </c>
      <c r="R101" s="225">
        <f>Q101*H101</f>
        <v>0</v>
      </c>
      <c r="S101" s="225">
        <v>0</v>
      </c>
      <c r="T101" s="22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7" t="s">
        <v>90</v>
      </c>
      <c r="AT101" s="227" t="s">
        <v>254</v>
      </c>
      <c r="AU101" s="227" t="s">
        <v>78</v>
      </c>
      <c r="AY101" s="19" t="s">
        <v>252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9" t="s">
        <v>76</v>
      </c>
      <c r="BK101" s="228">
        <f>ROUND(I101*H101,2)</f>
        <v>0</v>
      </c>
      <c r="BL101" s="19" t="s">
        <v>90</v>
      </c>
      <c r="BM101" s="227" t="s">
        <v>324</v>
      </c>
    </row>
    <row r="102" spans="1:51" s="14" customFormat="1" ht="12">
      <c r="A102" s="14"/>
      <c r="B102" s="240"/>
      <c r="C102" s="241"/>
      <c r="D102" s="231" t="s">
        <v>260</v>
      </c>
      <c r="E102" s="242" t="s">
        <v>19</v>
      </c>
      <c r="F102" s="243" t="s">
        <v>4035</v>
      </c>
      <c r="G102" s="241"/>
      <c r="H102" s="244">
        <v>45</v>
      </c>
      <c r="I102" s="245"/>
      <c r="J102" s="241"/>
      <c r="K102" s="241"/>
      <c r="L102" s="246"/>
      <c r="M102" s="247"/>
      <c r="N102" s="248"/>
      <c r="O102" s="248"/>
      <c r="P102" s="248"/>
      <c r="Q102" s="248"/>
      <c r="R102" s="248"/>
      <c r="S102" s="248"/>
      <c r="T102" s="249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0" t="s">
        <v>260</v>
      </c>
      <c r="AU102" s="250" t="s">
        <v>78</v>
      </c>
      <c r="AV102" s="14" t="s">
        <v>78</v>
      </c>
      <c r="AW102" s="14" t="s">
        <v>31</v>
      </c>
      <c r="AX102" s="14" t="s">
        <v>69</v>
      </c>
      <c r="AY102" s="250" t="s">
        <v>252</v>
      </c>
    </row>
    <row r="103" spans="1:51" s="15" customFormat="1" ht="12">
      <c r="A103" s="15"/>
      <c r="B103" s="251"/>
      <c r="C103" s="252"/>
      <c r="D103" s="231" t="s">
        <v>260</v>
      </c>
      <c r="E103" s="253" t="s">
        <v>19</v>
      </c>
      <c r="F103" s="254" t="s">
        <v>265</v>
      </c>
      <c r="G103" s="252"/>
      <c r="H103" s="255">
        <v>45</v>
      </c>
      <c r="I103" s="256"/>
      <c r="J103" s="252"/>
      <c r="K103" s="252"/>
      <c r="L103" s="257"/>
      <c r="M103" s="258"/>
      <c r="N103" s="259"/>
      <c r="O103" s="259"/>
      <c r="P103" s="259"/>
      <c r="Q103" s="259"/>
      <c r="R103" s="259"/>
      <c r="S103" s="259"/>
      <c r="T103" s="260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61" t="s">
        <v>260</v>
      </c>
      <c r="AU103" s="261" t="s">
        <v>78</v>
      </c>
      <c r="AV103" s="15" t="s">
        <v>90</v>
      </c>
      <c r="AW103" s="15" t="s">
        <v>31</v>
      </c>
      <c r="AX103" s="15" t="s">
        <v>76</v>
      </c>
      <c r="AY103" s="261" t="s">
        <v>252</v>
      </c>
    </row>
    <row r="104" spans="1:65" s="2" customFormat="1" ht="49.05" customHeight="1">
      <c r="A104" s="40"/>
      <c r="B104" s="41"/>
      <c r="C104" s="216" t="s">
        <v>291</v>
      </c>
      <c r="D104" s="216" t="s">
        <v>254</v>
      </c>
      <c r="E104" s="217" t="s">
        <v>3878</v>
      </c>
      <c r="F104" s="218" t="s">
        <v>3879</v>
      </c>
      <c r="G104" s="219" t="s">
        <v>257</v>
      </c>
      <c r="H104" s="220">
        <v>22.5</v>
      </c>
      <c r="I104" s="221"/>
      <c r="J104" s="222">
        <f>ROUND(I104*H104,2)</f>
        <v>0</v>
      </c>
      <c r="K104" s="218" t="s">
        <v>258</v>
      </c>
      <c r="L104" s="46"/>
      <c r="M104" s="223" t="s">
        <v>19</v>
      </c>
      <c r="N104" s="224" t="s">
        <v>40</v>
      </c>
      <c r="O104" s="86"/>
      <c r="P104" s="225">
        <f>O104*H104</f>
        <v>0</v>
      </c>
      <c r="Q104" s="225">
        <v>0</v>
      </c>
      <c r="R104" s="225">
        <f>Q104*H104</f>
        <v>0</v>
      </c>
      <c r="S104" s="225">
        <v>0</v>
      </c>
      <c r="T104" s="22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7" t="s">
        <v>90</v>
      </c>
      <c r="AT104" s="227" t="s">
        <v>254</v>
      </c>
      <c r="AU104" s="227" t="s">
        <v>78</v>
      </c>
      <c r="AY104" s="19" t="s">
        <v>252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9" t="s">
        <v>76</v>
      </c>
      <c r="BK104" s="228">
        <f>ROUND(I104*H104,2)</f>
        <v>0</v>
      </c>
      <c r="BL104" s="19" t="s">
        <v>90</v>
      </c>
      <c r="BM104" s="227" t="s">
        <v>339</v>
      </c>
    </row>
    <row r="105" spans="1:51" s="14" customFormat="1" ht="12">
      <c r="A105" s="14"/>
      <c r="B105" s="240"/>
      <c r="C105" s="241"/>
      <c r="D105" s="231" t="s">
        <v>260</v>
      </c>
      <c r="E105" s="242" t="s">
        <v>19</v>
      </c>
      <c r="F105" s="243" t="s">
        <v>4036</v>
      </c>
      <c r="G105" s="241"/>
      <c r="H105" s="244">
        <v>22.5</v>
      </c>
      <c r="I105" s="245"/>
      <c r="J105" s="241"/>
      <c r="K105" s="241"/>
      <c r="L105" s="246"/>
      <c r="M105" s="247"/>
      <c r="N105" s="248"/>
      <c r="O105" s="248"/>
      <c r="P105" s="248"/>
      <c r="Q105" s="248"/>
      <c r="R105" s="248"/>
      <c r="S105" s="248"/>
      <c r="T105" s="249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0" t="s">
        <v>260</v>
      </c>
      <c r="AU105" s="250" t="s">
        <v>78</v>
      </c>
      <c r="AV105" s="14" t="s">
        <v>78</v>
      </c>
      <c r="AW105" s="14" t="s">
        <v>31</v>
      </c>
      <c r="AX105" s="14" t="s">
        <v>69</v>
      </c>
      <c r="AY105" s="250" t="s">
        <v>252</v>
      </c>
    </row>
    <row r="106" spans="1:51" s="15" customFormat="1" ht="12">
      <c r="A106" s="15"/>
      <c r="B106" s="251"/>
      <c r="C106" s="252"/>
      <c r="D106" s="231" t="s">
        <v>260</v>
      </c>
      <c r="E106" s="253" t="s">
        <v>19</v>
      </c>
      <c r="F106" s="254" t="s">
        <v>265</v>
      </c>
      <c r="G106" s="252"/>
      <c r="H106" s="255">
        <v>22.5</v>
      </c>
      <c r="I106" s="256"/>
      <c r="J106" s="252"/>
      <c r="K106" s="252"/>
      <c r="L106" s="257"/>
      <c r="M106" s="258"/>
      <c r="N106" s="259"/>
      <c r="O106" s="259"/>
      <c r="P106" s="259"/>
      <c r="Q106" s="259"/>
      <c r="R106" s="259"/>
      <c r="S106" s="259"/>
      <c r="T106" s="260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61" t="s">
        <v>260</v>
      </c>
      <c r="AU106" s="261" t="s">
        <v>78</v>
      </c>
      <c r="AV106" s="15" t="s">
        <v>90</v>
      </c>
      <c r="AW106" s="15" t="s">
        <v>31</v>
      </c>
      <c r="AX106" s="15" t="s">
        <v>76</v>
      </c>
      <c r="AY106" s="261" t="s">
        <v>252</v>
      </c>
    </row>
    <row r="107" spans="1:65" s="2" customFormat="1" ht="37.8" customHeight="1">
      <c r="A107" s="40"/>
      <c r="B107" s="41"/>
      <c r="C107" s="216" t="s">
        <v>288</v>
      </c>
      <c r="D107" s="216" t="s">
        <v>254</v>
      </c>
      <c r="E107" s="217" t="s">
        <v>2550</v>
      </c>
      <c r="F107" s="218" t="s">
        <v>2551</v>
      </c>
      <c r="G107" s="219" t="s">
        <v>257</v>
      </c>
      <c r="H107" s="220">
        <v>16.98</v>
      </c>
      <c r="I107" s="221"/>
      <c r="J107" s="222">
        <f>ROUND(I107*H107,2)</f>
        <v>0</v>
      </c>
      <c r="K107" s="218" t="s">
        <v>258</v>
      </c>
      <c r="L107" s="46"/>
      <c r="M107" s="223" t="s">
        <v>19</v>
      </c>
      <c r="N107" s="224" t="s">
        <v>40</v>
      </c>
      <c r="O107" s="86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7" t="s">
        <v>90</v>
      </c>
      <c r="AT107" s="227" t="s">
        <v>254</v>
      </c>
      <c r="AU107" s="227" t="s">
        <v>78</v>
      </c>
      <c r="AY107" s="19" t="s">
        <v>252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9" t="s">
        <v>76</v>
      </c>
      <c r="BK107" s="228">
        <f>ROUND(I107*H107,2)</f>
        <v>0</v>
      </c>
      <c r="BL107" s="19" t="s">
        <v>90</v>
      </c>
      <c r="BM107" s="227" t="s">
        <v>349</v>
      </c>
    </row>
    <row r="108" spans="1:51" s="14" customFormat="1" ht="12">
      <c r="A108" s="14"/>
      <c r="B108" s="240"/>
      <c r="C108" s="241"/>
      <c r="D108" s="231" t="s">
        <v>260</v>
      </c>
      <c r="E108" s="242" t="s">
        <v>19</v>
      </c>
      <c r="F108" s="243" t="s">
        <v>4037</v>
      </c>
      <c r="G108" s="241"/>
      <c r="H108" s="244">
        <v>16.69</v>
      </c>
      <c r="I108" s="245"/>
      <c r="J108" s="241"/>
      <c r="K108" s="241"/>
      <c r="L108" s="246"/>
      <c r="M108" s="247"/>
      <c r="N108" s="248"/>
      <c r="O108" s="248"/>
      <c r="P108" s="248"/>
      <c r="Q108" s="248"/>
      <c r="R108" s="248"/>
      <c r="S108" s="248"/>
      <c r="T108" s="249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0" t="s">
        <v>260</v>
      </c>
      <c r="AU108" s="250" t="s">
        <v>78</v>
      </c>
      <c r="AV108" s="14" t="s">
        <v>78</v>
      </c>
      <c r="AW108" s="14" t="s">
        <v>31</v>
      </c>
      <c r="AX108" s="14" t="s">
        <v>69</v>
      </c>
      <c r="AY108" s="250" t="s">
        <v>252</v>
      </c>
    </row>
    <row r="109" spans="1:51" s="14" customFormat="1" ht="12">
      <c r="A109" s="14"/>
      <c r="B109" s="240"/>
      <c r="C109" s="241"/>
      <c r="D109" s="231" t="s">
        <v>260</v>
      </c>
      <c r="E109" s="242" t="s">
        <v>19</v>
      </c>
      <c r="F109" s="243" t="s">
        <v>4038</v>
      </c>
      <c r="G109" s="241"/>
      <c r="H109" s="244">
        <v>0.29</v>
      </c>
      <c r="I109" s="245"/>
      <c r="J109" s="241"/>
      <c r="K109" s="241"/>
      <c r="L109" s="246"/>
      <c r="M109" s="247"/>
      <c r="N109" s="248"/>
      <c r="O109" s="248"/>
      <c r="P109" s="248"/>
      <c r="Q109" s="248"/>
      <c r="R109" s="248"/>
      <c r="S109" s="248"/>
      <c r="T109" s="249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0" t="s">
        <v>260</v>
      </c>
      <c r="AU109" s="250" t="s">
        <v>78</v>
      </c>
      <c r="AV109" s="14" t="s">
        <v>78</v>
      </c>
      <c r="AW109" s="14" t="s">
        <v>31</v>
      </c>
      <c r="AX109" s="14" t="s">
        <v>69</v>
      </c>
      <c r="AY109" s="250" t="s">
        <v>252</v>
      </c>
    </row>
    <row r="110" spans="1:51" s="15" customFormat="1" ht="12">
      <c r="A110" s="15"/>
      <c r="B110" s="251"/>
      <c r="C110" s="252"/>
      <c r="D110" s="231" t="s">
        <v>260</v>
      </c>
      <c r="E110" s="253" t="s">
        <v>19</v>
      </c>
      <c r="F110" s="254" t="s">
        <v>265</v>
      </c>
      <c r="G110" s="252"/>
      <c r="H110" s="255">
        <v>16.98</v>
      </c>
      <c r="I110" s="256"/>
      <c r="J110" s="252"/>
      <c r="K110" s="252"/>
      <c r="L110" s="257"/>
      <c r="M110" s="258"/>
      <c r="N110" s="259"/>
      <c r="O110" s="259"/>
      <c r="P110" s="259"/>
      <c r="Q110" s="259"/>
      <c r="R110" s="259"/>
      <c r="S110" s="259"/>
      <c r="T110" s="260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61" t="s">
        <v>260</v>
      </c>
      <c r="AU110" s="261" t="s">
        <v>78</v>
      </c>
      <c r="AV110" s="15" t="s">
        <v>90</v>
      </c>
      <c r="AW110" s="15" t="s">
        <v>31</v>
      </c>
      <c r="AX110" s="15" t="s">
        <v>76</v>
      </c>
      <c r="AY110" s="261" t="s">
        <v>252</v>
      </c>
    </row>
    <row r="111" spans="1:65" s="2" customFormat="1" ht="37.8" customHeight="1">
      <c r="A111" s="40"/>
      <c r="B111" s="41"/>
      <c r="C111" s="216" t="s">
        <v>304</v>
      </c>
      <c r="D111" s="216" t="s">
        <v>254</v>
      </c>
      <c r="E111" s="217" t="s">
        <v>2554</v>
      </c>
      <c r="F111" s="218" t="s">
        <v>2555</v>
      </c>
      <c r="G111" s="219" t="s">
        <v>257</v>
      </c>
      <c r="H111" s="220">
        <v>8.49</v>
      </c>
      <c r="I111" s="221"/>
      <c r="J111" s="222">
        <f>ROUND(I111*H111,2)</f>
        <v>0</v>
      </c>
      <c r="K111" s="218" t="s">
        <v>258</v>
      </c>
      <c r="L111" s="46"/>
      <c r="M111" s="223" t="s">
        <v>19</v>
      </c>
      <c r="N111" s="224" t="s">
        <v>40</v>
      </c>
      <c r="O111" s="86"/>
      <c r="P111" s="225">
        <f>O111*H111</f>
        <v>0</v>
      </c>
      <c r="Q111" s="225">
        <v>0</v>
      </c>
      <c r="R111" s="225">
        <f>Q111*H111</f>
        <v>0</v>
      </c>
      <c r="S111" s="225">
        <v>0</v>
      </c>
      <c r="T111" s="22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7" t="s">
        <v>90</v>
      </c>
      <c r="AT111" s="227" t="s">
        <v>254</v>
      </c>
      <c r="AU111" s="227" t="s">
        <v>78</v>
      </c>
      <c r="AY111" s="19" t="s">
        <v>252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9" t="s">
        <v>76</v>
      </c>
      <c r="BK111" s="228">
        <f>ROUND(I111*H111,2)</f>
        <v>0</v>
      </c>
      <c r="BL111" s="19" t="s">
        <v>90</v>
      </c>
      <c r="BM111" s="227" t="s">
        <v>360</v>
      </c>
    </row>
    <row r="112" spans="1:51" s="14" customFormat="1" ht="12">
      <c r="A112" s="14"/>
      <c r="B112" s="240"/>
      <c r="C112" s="241"/>
      <c r="D112" s="231" t="s">
        <v>260</v>
      </c>
      <c r="E112" s="242" t="s">
        <v>19</v>
      </c>
      <c r="F112" s="243" t="s">
        <v>4039</v>
      </c>
      <c r="G112" s="241"/>
      <c r="H112" s="244">
        <v>8.49</v>
      </c>
      <c r="I112" s="245"/>
      <c r="J112" s="241"/>
      <c r="K112" s="241"/>
      <c r="L112" s="246"/>
      <c r="M112" s="247"/>
      <c r="N112" s="248"/>
      <c r="O112" s="248"/>
      <c r="P112" s="248"/>
      <c r="Q112" s="248"/>
      <c r="R112" s="248"/>
      <c r="S112" s="248"/>
      <c r="T112" s="249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0" t="s">
        <v>260</v>
      </c>
      <c r="AU112" s="250" t="s">
        <v>78</v>
      </c>
      <c r="AV112" s="14" t="s">
        <v>78</v>
      </c>
      <c r="AW112" s="14" t="s">
        <v>31</v>
      </c>
      <c r="AX112" s="14" t="s">
        <v>69</v>
      </c>
      <c r="AY112" s="250" t="s">
        <v>252</v>
      </c>
    </row>
    <row r="113" spans="1:51" s="15" customFormat="1" ht="12">
      <c r="A113" s="15"/>
      <c r="B113" s="251"/>
      <c r="C113" s="252"/>
      <c r="D113" s="231" t="s">
        <v>260</v>
      </c>
      <c r="E113" s="253" t="s">
        <v>19</v>
      </c>
      <c r="F113" s="254" t="s">
        <v>265</v>
      </c>
      <c r="G113" s="252"/>
      <c r="H113" s="255">
        <v>8.49</v>
      </c>
      <c r="I113" s="256"/>
      <c r="J113" s="252"/>
      <c r="K113" s="252"/>
      <c r="L113" s="257"/>
      <c r="M113" s="258"/>
      <c r="N113" s="259"/>
      <c r="O113" s="259"/>
      <c r="P113" s="259"/>
      <c r="Q113" s="259"/>
      <c r="R113" s="259"/>
      <c r="S113" s="259"/>
      <c r="T113" s="260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61" t="s">
        <v>260</v>
      </c>
      <c r="AU113" s="261" t="s">
        <v>78</v>
      </c>
      <c r="AV113" s="15" t="s">
        <v>90</v>
      </c>
      <c r="AW113" s="15" t="s">
        <v>31</v>
      </c>
      <c r="AX113" s="15" t="s">
        <v>76</v>
      </c>
      <c r="AY113" s="261" t="s">
        <v>252</v>
      </c>
    </row>
    <row r="114" spans="1:65" s="2" customFormat="1" ht="37.8" customHeight="1">
      <c r="A114" s="40"/>
      <c r="B114" s="41"/>
      <c r="C114" s="216" t="s">
        <v>309</v>
      </c>
      <c r="D114" s="216" t="s">
        <v>254</v>
      </c>
      <c r="E114" s="217" t="s">
        <v>255</v>
      </c>
      <c r="F114" s="218" t="s">
        <v>256</v>
      </c>
      <c r="G114" s="219" t="s">
        <v>257</v>
      </c>
      <c r="H114" s="220">
        <v>3</v>
      </c>
      <c r="I114" s="221"/>
      <c r="J114" s="222">
        <f>ROUND(I114*H114,2)</f>
        <v>0</v>
      </c>
      <c r="K114" s="218" t="s">
        <v>258</v>
      </c>
      <c r="L114" s="46"/>
      <c r="M114" s="223" t="s">
        <v>19</v>
      </c>
      <c r="N114" s="224" t="s">
        <v>40</v>
      </c>
      <c r="O114" s="86"/>
      <c r="P114" s="225">
        <f>O114*H114</f>
        <v>0</v>
      </c>
      <c r="Q114" s="225">
        <v>0</v>
      </c>
      <c r="R114" s="225">
        <f>Q114*H114</f>
        <v>0</v>
      </c>
      <c r="S114" s="225">
        <v>0</v>
      </c>
      <c r="T114" s="22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7" t="s">
        <v>90</v>
      </c>
      <c r="AT114" s="227" t="s">
        <v>254</v>
      </c>
      <c r="AU114" s="227" t="s">
        <v>78</v>
      </c>
      <c r="AY114" s="19" t="s">
        <v>252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9" t="s">
        <v>76</v>
      </c>
      <c r="BK114" s="228">
        <f>ROUND(I114*H114,2)</f>
        <v>0</v>
      </c>
      <c r="BL114" s="19" t="s">
        <v>90</v>
      </c>
      <c r="BM114" s="227" t="s">
        <v>377</v>
      </c>
    </row>
    <row r="115" spans="1:65" s="2" customFormat="1" ht="49.05" customHeight="1">
      <c r="A115" s="40"/>
      <c r="B115" s="41"/>
      <c r="C115" s="216" t="s">
        <v>313</v>
      </c>
      <c r="D115" s="216" t="s">
        <v>254</v>
      </c>
      <c r="E115" s="217" t="s">
        <v>266</v>
      </c>
      <c r="F115" s="218" t="s">
        <v>267</v>
      </c>
      <c r="G115" s="219" t="s">
        <v>257</v>
      </c>
      <c r="H115" s="220">
        <v>1.5</v>
      </c>
      <c r="I115" s="221"/>
      <c r="J115" s="222">
        <f>ROUND(I115*H115,2)</f>
        <v>0</v>
      </c>
      <c r="K115" s="218" t="s">
        <v>258</v>
      </c>
      <c r="L115" s="46"/>
      <c r="M115" s="223" t="s">
        <v>19</v>
      </c>
      <c r="N115" s="224" t="s">
        <v>40</v>
      </c>
      <c r="O115" s="86"/>
      <c r="P115" s="225">
        <f>O115*H115</f>
        <v>0</v>
      </c>
      <c r="Q115" s="225">
        <v>0</v>
      </c>
      <c r="R115" s="225">
        <f>Q115*H115</f>
        <v>0</v>
      </c>
      <c r="S115" s="225">
        <v>0</v>
      </c>
      <c r="T115" s="22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7" t="s">
        <v>90</v>
      </c>
      <c r="AT115" s="227" t="s">
        <v>254</v>
      </c>
      <c r="AU115" s="227" t="s">
        <v>78</v>
      </c>
      <c r="AY115" s="19" t="s">
        <v>252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9" t="s">
        <v>76</v>
      </c>
      <c r="BK115" s="228">
        <f>ROUND(I115*H115,2)</f>
        <v>0</v>
      </c>
      <c r="BL115" s="19" t="s">
        <v>90</v>
      </c>
      <c r="BM115" s="227" t="s">
        <v>395</v>
      </c>
    </row>
    <row r="116" spans="1:51" s="14" customFormat="1" ht="12">
      <c r="A116" s="14"/>
      <c r="B116" s="240"/>
      <c r="C116" s="241"/>
      <c r="D116" s="231" t="s">
        <v>260</v>
      </c>
      <c r="E116" s="242" t="s">
        <v>19</v>
      </c>
      <c r="F116" s="243" t="s">
        <v>4040</v>
      </c>
      <c r="G116" s="241"/>
      <c r="H116" s="244">
        <v>1.5</v>
      </c>
      <c r="I116" s="245"/>
      <c r="J116" s="241"/>
      <c r="K116" s="241"/>
      <c r="L116" s="246"/>
      <c r="M116" s="247"/>
      <c r="N116" s="248"/>
      <c r="O116" s="248"/>
      <c r="P116" s="248"/>
      <c r="Q116" s="248"/>
      <c r="R116" s="248"/>
      <c r="S116" s="248"/>
      <c r="T116" s="249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0" t="s">
        <v>260</v>
      </c>
      <c r="AU116" s="250" t="s">
        <v>78</v>
      </c>
      <c r="AV116" s="14" t="s">
        <v>78</v>
      </c>
      <c r="AW116" s="14" t="s">
        <v>31</v>
      </c>
      <c r="AX116" s="14" t="s">
        <v>69</v>
      </c>
      <c r="AY116" s="250" t="s">
        <v>252</v>
      </c>
    </row>
    <row r="117" spans="1:51" s="15" customFormat="1" ht="12">
      <c r="A117" s="15"/>
      <c r="B117" s="251"/>
      <c r="C117" s="252"/>
      <c r="D117" s="231" t="s">
        <v>260</v>
      </c>
      <c r="E117" s="253" t="s">
        <v>19</v>
      </c>
      <c r="F117" s="254" t="s">
        <v>265</v>
      </c>
      <c r="G117" s="252"/>
      <c r="H117" s="255">
        <v>1.5</v>
      </c>
      <c r="I117" s="256"/>
      <c r="J117" s="252"/>
      <c r="K117" s="252"/>
      <c r="L117" s="257"/>
      <c r="M117" s="258"/>
      <c r="N117" s="259"/>
      <c r="O117" s="259"/>
      <c r="P117" s="259"/>
      <c r="Q117" s="259"/>
      <c r="R117" s="259"/>
      <c r="S117" s="259"/>
      <c r="T117" s="260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61" t="s">
        <v>260</v>
      </c>
      <c r="AU117" s="261" t="s">
        <v>78</v>
      </c>
      <c r="AV117" s="15" t="s">
        <v>90</v>
      </c>
      <c r="AW117" s="15" t="s">
        <v>31</v>
      </c>
      <c r="AX117" s="15" t="s">
        <v>76</v>
      </c>
      <c r="AY117" s="261" t="s">
        <v>252</v>
      </c>
    </row>
    <row r="118" spans="1:65" s="2" customFormat="1" ht="49.05" customHeight="1">
      <c r="A118" s="40"/>
      <c r="B118" s="41"/>
      <c r="C118" s="216" t="s">
        <v>324</v>
      </c>
      <c r="D118" s="216" t="s">
        <v>254</v>
      </c>
      <c r="E118" s="217" t="s">
        <v>3884</v>
      </c>
      <c r="F118" s="218" t="s">
        <v>3885</v>
      </c>
      <c r="G118" s="219" t="s">
        <v>257</v>
      </c>
      <c r="H118" s="220">
        <v>54.7</v>
      </c>
      <c r="I118" s="221"/>
      <c r="J118" s="222">
        <f>ROUND(I118*H118,2)</f>
        <v>0</v>
      </c>
      <c r="K118" s="218" t="s">
        <v>258</v>
      </c>
      <c r="L118" s="46"/>
      <c r="M118" s="223" t="s">
        <v>19</v>
      </c>
      <c r="N118" s="224" t="s">
        <v>40</v>
      </c>
      <c r="O118" s="86"/>
      <c r="P118" s="225">
        <f>O118*H118</f>
        <v>0</v>
      </c>
      <c r="Q118" s="225">
        <v>0</v>
      </c>
      <c r="R118" s="225">
        <f>Q118*H118</f>
        <v>0</v>
      </c>
      <c r="S118" s="225">
        <v>0</v>
      </c>
      <c r="T118" s="22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7" t="s">
        <v>90</v>
      </c>
      <c r="AT118" s="227" t="s">
        <v>254</v>
      </c>
      <c r="AU118" s="227" t="s">
        <v>78</v>
      </c>
      <c r="AY118" s="19" t="s">
        <v>252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9" t="s">
        <v>76</v>
      </c>
      <c r="BK118" s="228">
        <f>ROUND(I118*H118,2)</f>
        <v>0</v>
      </c>
      <c r="BL118" s="19" t="s">
        <v>90</v>
      </c>
      <c r="BM118" s="227" t="s">
        <v>404</v>
      </c>
    </row>
    <row r="119" spans="1:51" s="14" customFormat="1" ht="12">
      <c r="A119" s="14"/>
      <c r="B119" s="240"/>
      <c r="C119" s="241"/>
      <c r="D119" s="231" t="s">
        <v>260</v>
      </c>
      <c r="E119" s="242" t="s">
        <v>19</v>
      </c>
      <c r="F119" s="243" t="s">
        <v>4041</v>
      </c>
      <c r="G119" s="241"/>
      <c r="H119" s="244">
        <v>27.35</v>
      </c>
      <c r="I119" s="245"/>
      <c r="J119" s="241"/>
      <c r="K119" s="241"/>
      <c r="L119" s="246"/>
      <c r="M119" s="247"/>
      <c r="N119" s="248"/>
      <c r="O119" s="248"/>
      <c r="P119" s="248"/>
      <c r="Q119" s="248"/>
      <c r="R119" s="248"/>
      <c r="S119" s="248"/>
      <c r="T119" s="249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0" t="s">
        <v>260</v>
      </c>
      <c r="AU119" s="250" t="s">
        <v>78</v>
      </c>
      <c r="AV119" s="14" t="s">
        <v>78</v>
      </c>
      <c r="AW119" s="14" t="s">
        <v>31</v>
      </c>
      <c r="AX119" s="14" t="s">
        <v>69</v>
      </c>
      <c r="AY119" s="250" t="s">
        <v>252</v>
      </c>
    </row>
    <row r="120" spans="1:51" s="14" customFormat="1" ht="12">
      <c r="A120" s="14"/>
      <c r="B120" s="240"/>
      <c r="C120" s="241"/>
      <c r="D120" s="231" t="s">
        <v>260</v>
      </c>
      <c r="E120" s="242" t="s">
        <v>19</v>
      </c>
      <c r="F120" s="243" t="s">
        <v>4042</v>
      </c>
      <c r="G120" s="241"/>
      <c r="H120" s="244">
        <v>27.35</v>
      </c>
      <c r="I120" s="245"/>
      <c r="J120" s="241"/>
      <c r="K120" s="241"/>
      <c r="L120" s="246"/>
      <c r="M120" s="247"/>
      <c r="N120" s="248"/>
      <c r="O120" s="248"/>
      <c r="P120" s="248"/>
      <c r="Q120" s="248"/>
      <c r="R120" s="248"/>
      <c r="S120" s="248"/>
      <c r="T120" s="249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0" t="s">
        <v>260</v>
      </c>
      <c r="AU120" s="250" t="s">
        <v>78</v>
      </c>
      <c r="AV120" s="14" t="s">
        <v>78</v>
      </c>
      <c r="AW120" s="14" t="s">
        <v>31</v>
      </c>
      <c r="AX120" s="14" t="s">
        <v>69</v>
      </c>
      <c r="AY120" s="250" t="s">
        <v>252</v>
      </c>
    </row>
    <row r="121" spans="1:51" s="15" customFormat="1" ht="12">
      <c r="A121" s="15"/>
      <c r="B121" s="251"/>
      <c r="C121" s="252"/>
      <c r="D121" s="231" t="s">
        <v>260</v>
      </c>
      <c r="E121" s="253" t="s">
        <v>19</v>
      </c>
      <c r="F121" s="254" t="s">
        <v>265</v>
      </c>
      <c r="G121" s="252"/>
      <c r="H121" s="255">
        <v>54.7</v>
      </c>
      <c r="I121" s="256"/>
      <c r="J121" s="252"/>
      <c r="K121" s="252"/>
      <c r="L121" s="257"/>
      <c r="M121" s="258"/>
      <c r="N121" s="259"/>
      <c r="O121" s="259"/>
      <c r="P121" s="259"/>
      <c r="Q121" s="259"/>
      <c r="R121" s="259"/>
      <c r="S121" s="259"/>
      <c r="T121" s="260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61" t="s">
        <v>260</v>
      </c>
      <c r="AU121" s="261" t="s">
        <v>78</v>
      </c>
      <c r="AV121" s="15" t="s">
        <v>90</v>
      </c>
      <c r="AW121" s="15" t="s">
        <v>31</v>
      </c>
      <c r="AX121" s="15" t="s">
        <v>76</v>
      </c>
      <c r="AY121" s="261" t="s">
        <v>252</v>
      </c>
    </row>
    <row r="122" spans="1:65" s="2" customFormat="1" ht="49.05" customHeight="1">
      <c r="A122" s="40"/>
      <c r="B122" s="41"/>
      <c r="C122" s="216" t="s">
        <v>334</v>
      </c>
      <c r="D122" s="216" t="s">
        <v>254</v>
      </c>
      <c r="E122" s="217" t="s">
        <v>270</v>
      </c>
      <c r="F122" s="218" t="s">
        <v>271</v>
      </c>
      <c r="G122" s="219" t="s">
        <v>257</v>
      </c>
      <c r="H122" s="220">
        <v>37.63</v>
      </c>
      <c r="I122" s="221"/>
      <c r="J122" s="222">
        <f>ROUND(I122*H122,2)</f>
        <v>0</v>
      </c>
      <c r="K122" s="218" t="s">
        <v>258</v>
      </c>
      <c r="L122" s="46"/>
      <c r="M122" s="223" t="s">
        <v>19</v>
      </c>
      <c r="N122" s="224" t="s">
        <v>40</v>
      </c>
      <c r="O122" s="86"/>
      <c r="P122" s="225">
        <f>O122*H122</f>
        <v>0</v>
      </c>
      <c r="Q122" s="225">
        <v>0</v>
      </c>
      <c r="R122" s="225">
        <f>Q122*H122</f>
        <v>0</v>
      </c>
      <c r="S122" s="225">
        <v>0</v>
      </c>
      <c r="T122" s="22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7" t="s">
        <v>90</v>
      </c>
      <c r="AT122" s="227" t="s">
        <v>254</v>
      </c>
      <c r="AU122" s="227" t="s">
        <v>78</v>
      </c>
      <c r="AY122" s="19" t="s">
        <v>252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9" t="s">
        <v>76</v>
      </c>
      <c r="BK122" s="228">
        <f>ROUND(I122*H122,2)</f>
        <v>0</v>
      </c>
      <c r="BL122" s="19" t="s">
        <v>90</v>
      </c>
      <c r="BM122" s="227" t="s">
        <v>417</v>
      </c>
    </row>
    <row r="123" spans="1:51" s="14" customFormat="1" ht="12">
      <c r="A123" s="14"/>
      <c r="B123" s="240"/>
      <c r="C123" s="241"/>
      <c r="D123" s="231" t="s">
        <v>260</v>
      </c>
      <c r="E123" s="242" t="s">
        <v>19</v>
      </c>
      <c r="F123" s="243" t="s">
        <v>4043</v>
      </c>
      <c r="G123" s="241"/>
      <c r="H123" s="244">
        <v>37.63</v>
      </c>
      <c r="I123" s="245"/>
      <c r="J123" s="241"/>
      <c r="K123" s="241"/>
      <c r="L123" s="246"/>
      <c r="M123" s="247"/>
      <c r="N123" s="248"/>
      <c r="O123" s="248"/>
      <c r="P123" s="248"/>
      <c r="Q123" s="248"/>
      <c r="R123" s="248"/>
      <c r="S123" s="248"/>
      <c r="T123" s="249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0" t="s">
        <v>260</v>
      </c>
      <c r="AU123" s="250" t="s">
        <v>78</v>
      </c>
      <c r="AV123" s="14" t="s">
        <v>78</v>
      </c>
      <c r="AW123" s="14" t="s">
        <v>31</v>
      </c>
      <c r="AX123" s="14" t="s">
        <v>69</v>
      </c>
      <c r="AY123" s="250" t="s">
        <v>252</v>
      </c>
    </row>
    <row r="124" spans="1:51" s="15" customFormat="1" ht="12">
      <c r="A124" s="15"/>
      <c r="B124" s="251"/>
      <c r="C124" s="252"/>
      <c r="D124" s="231" t="s">
        <v>260</v>
      </c>
      <c r="E124" s="253" t="s">
        <v>19</v>
      </c>
      <c r="F124" s="254" t="s">
        <v>265</v>
      </c>
      <c r="G124" s="252"/>
      <c r="H124" s="255">
        <v>37.63</v>
      </c>
      <c r="I124" s="256"/>
      <c r="J124" s="252"/>
      <c r="K124" s="252"/>
      <c r="L124" s="257"/>
      <c r="M124" s="258"/>
      <c r="N124" s="259"/>
      <c r="O124" s="259"/>
      <c r="P124" s="259"/>
      <c r="Q124" s="259"/>
      <c r="R124" s="259"/>
      <c r="S124" s="259"/>
      <c r="T124" s="260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61" t="s">
        <v>260</v>
      </c>
      <c r="AU124" s="261" t="s">
        <v>78</v>
      </c>
      <c r="AV124" s="15" t="s">
        <v>90</v>
      </c>
      <c r="AW124" s="15" t="s">
        <v>31</v>
      </c>
      <c r="AX124" s="15" t="s">
        <v>76</v>
      </c>
      <c r="AY124" s="261" t="s">
        <v>252</v>
      </c>
    </row>
    <row r="125" spans="1:65" s="2" customFormat="1" ht="37.8" customHeight="1">
      <c r="A125" s="40"/>
      <c r="B125" s="41"/>
      <c r="C125" s="216" t="s">
        <v>339</v>
      </c>
      <c r="D125" s="216" t="s">
        <v>254</v>
      </c>
      <c r="E125" s="217" t="s">
        <v>1854</v>
      </c>
      <c r="F125" s="218" t="s">
        <v>1855</v>
      </c>
      <c r="G125" s="219" t="s">
        <v>257</v>
      </c>
      <c r="H125" s="220">
        <v>27.35</v>
      </c>
      <c r="I125" s="221"/>
      <c r="J125" s="222">
        <f>ROUND(I125*H125,2)</f>
        <v>0</v>
      </c>
      <c r="K125" s="218" t="s">
        <v>258</v>
      </c>
      <c r="L125" s="46"/>
      <c r="M125" s="223" t="s">
        <v>19</v>
      </c>
      <c r="N125" s="224" t="s">
        <v>40</v>
      </c>
      <c r="O125" s="86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7" t="s">
        <v>90</v>
      </c>
      <c r="AT125" s="227" t="s">
        <v>254</v>
      </c>
      <c r="AU125" s="227" t="s">
        <v>78</v>
      </c>
      <c r="AY125" s="19" t="s">
        <v>252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9" t="s">
        <v>76</v>
      </c>
      <c r="BK125" s="228">
        <f>ROUND(I125*H125,2)</f>
        <v>0</v>
      </c>
      <c r="BL125" s="19" t="s">
        <v>90</v>
      </c>
      <c r="BM125" s="227" t="s">
        <v>425</v>
      </c>
    </row>
    <row r="126" spans="1:51" s="14" customFormat="1" ht="12">
      <c r="A126" s="14"/>
      <c r="B126" s="240"/>
      <c r="C126" s="241"/>
      <c r="D126" s="231" t="s">
        <v>260</v>
      </c>
      <c r="E126" s="242" t="s">
        <v>19</v>
      </c>
      <c r="F126" s="243" t="s">
        <v>4042</v>
      </c>
      <c r="G126" s="241"/>
      <c r="H126" s="244">
        <v>27.35</v>
      </c>
      <c r="I126" s="245"/>
      <c r="J126" s="241"/>
      <c r="K126" s="241"/>
      <c r="L126" s="246"/>
      <c r="M126" s="247"/>
      <c r="N126" s="248"/>
      <c r="O126" s="248"/>
      <c r="P126" s="248"/>
      <c r="Q126" s="248"/>
      <c r="R126" s="248"/>
      <c r="S126" s="248"/>
      <c r="T126" s="249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0" t="s">
        <v>260</v>
      </c>
      <c r="AU126" s="250" t="s">
        <v>78</v>
      </c>
      <c r="AV126" s="14" t="s">
        <v>78</v>
      </c>
      <c r="AW126" s="14" t="s">
        <v>31</v>
      </c>
      <c r="AX126" s="14" t="s">
        <v>69</v>
      </c>
      <c r="AY126" s="250" t="s">
        <v>252</v>
      </c>
    </row>
    <row r="127" spans="1:51" s="15" customFormat="1" ht="12">
      <c r="A127" s="15"/>
      <c r="B127" s="251"/>
      <c r="C127" s="252"/>
      <c r="D127" s="231" t="s">
        <v>260</v>
      </c>
      <c r="E127" s="253" t="s">
        <v>19</v>
      </c>
      <c r="F127" s="254" t="s">
        <v>265</v>
      </c>
      <c r="G127" s="252"/>
      <c r="H127" s="255">
        <v>27.35</v>
      </c>
      <c r="I127" s="256"/>
      <c r="J127" s="252"/>
      <c r="K127" s="252"/>
      <c r="L127" s="257"/>
      <c r="M127" s="258"/>
      <c r="N127" s="259"/>
      <c r="O127" s="259"/>
      <c r="P127" s="259"/>
      <c r="Q127" s="259"/>
      <c r="R127" s="259"/>
      <c r="S127" s="259"/>
      <c r="T127" s="260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61" t="s">
        <v>260</v>
      </c>
      <c r="AU127" s="261" t="s">
        <v>78</v>
      </c>
      <c r="AV127" s="15" t="s">
        <v>90</v>
      </c>
      <c r="AW127" s="15" t="s">
        <v>31</v>
      </c>
      <c r="AX127" s="15" t="s">
        <v>76</v>
      </c>
      <c r="AY127" s="261" t="s">
        <v>252</v>
      </c>
    </row>
    <row r="128" spans="1:65" s="2" customFormat="1" ht="37.8" customHeight="1">
      <c r="A128" s="40"/>
      <c r="B128" s="41"/>
      <c r="C128" s="216" t="s">
        <v>8</v>
      </c>
      <c r="D128" s="216" t="s">
        <v>254</v>
      </c>
      <c r="E128" s="217" t="s">
        <v>275</v>
      </c>
      <c r="F128" s="218" t="s">
        <v>276</v>
      </c>
      <c r="G128" s="219" t="s">
        <v>277</v>
      </c>
      <c r="H128" s="220">
        <v>67.734</v>
      </c>
      <c r="I128" s="221"/>
      <c r="J128" s="222">
        <f>ROUND(I128*H128,2)</f>
        <v>0</v>
      </c>
      <c r="K128" s="218" t="s">
        <v>258</v>
      </c>
      <c r="L128" s="46"/>
      <c r="M128" s="223" t="s">
        <v>19</v>
      </c>
      <c r="N128" s="224" t="s">
        <v>40</v>
      </c>
      <c r="O128" s="86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7" t="s">
        <v>90</v>
      </c>
      <c r="AT128" s="227" t="s">
        <v>254</v>
      </c>
      <c r="AU128" s="227" t="s">
        <v>78</v>
      </c>
      <c r="AY128" s="19" t="s">
        <v>252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9" t="s">
        <v>76</v>
      </c>
      <c r="BK128" s="228">
        <f>ROUND(I128*H128,2)</f>
        <v>0</v>
      </c>
      <c r="BL128" s="19" t="s">
        <v>90</v>
      </c>
      <c r="BM128" s="227" t="s">
        <v>433</v>
      </c>
    </row>
    <row r="129" spans="1:51" s="14" customFormat="1" ht="12">
      <c r="A129" s="14"/>
      <c r="B129" s="240"/>
      <c r="C129" s="241"/>
      <c r="D129" s="231" t="s">
        <v>260</v>
      </c>
      <c r="E129" s="242" t="s">
        <v>19</v>
      </c>
      <c r="F129" s="243" t="s">
        <v>4044</v>
      </c>
      <c r="G129" s="241"/>
      <c r="H129" s="244">
        <v>67.734</v>
      </c>
      <c r="I129" s="245"/>
      <c r="J129" s="241"/>
      <c r="K129" s="241"/>
      <c r="L129" s="246"/>
      <c r="M129" s="247"/>
      <c r="N129" s="248"/>
      <c r="O129" s="248"/>
      <c r="P129" s="248"/>
      <c r="Q129" s="248"/>
      <c r="R129" s="248"/>
      <c r="S129" s="248"/>
      <c r="T129" s="24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0" t="s">
        <v>260</v>
      </c>
      <c r="AU129" s="250" t="s">
        <v>78</v>
      </c>
      <c r="AV129" s="14" t="s">
        <v>78</v>
      </c>
      <c r="AW129" s="14" t="s">
        <v>31</v>
      </c>
      <c r="AX129" s="14" t="s">
        <v>69</v>
      </c>
      <c r="AY129" s="250" t="s">
        <v>252</v>
      </c>
    </row>
    <row r="130" spans="1:51" s="15" customFormat="1" ht="12">
      <c r="A130" s="15"/>
      <c r="B130" s="251"/>
      <c r="C130" s="252"/>
      <c r="D130" s="231" t="s">
        <v>260</v>
      </c>
      <c r="E130" s="253" t="s">
        <v>19</v>
      </c>
      <c r="F130" s="254" t="s">
        <v>265</v>
      </c>
      <c r="G130" s="252"/>
      <c r="H130" s="255">
        <v>67.734</v>
      </c>
      <c r="I130" s="256"/>
      <c r="J130" s="252"/>
      <c r="K130" s="252"/>
      <c r="L130" s="257"/>
      <c r="M130" s="258"/>
      <c r="N130" s="259"/>
      <c r="O130" s="259"/>
      <c r="P130" s="259"/>
      <c r="Q130" s="259"/>
      <c r="R130" s="259"/>
      <c r="S130" s="259"/>
      <c r="T130" s="260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61" t="s">
        <v>260</v>
      </c>
      <c r="AU130" s="261" t="s">
        <v>78</v>
      </c>
      <c r="AV130" s="15" t="s">
        <v>90</v>
      </c>
      <c r="AW130" s="15" t="s">
        <v>31</v>
      </c>
      <c r="AX130" s="15" t="s">
        <v>76</v>
      </c>
      <c r="AY130" s="261" t="s">
        <v>252</v>
      </c>
    </row>
    <row r="131" spans="1:65" s="2" customFormat="1" ht="37.8" customHeight="1">
      <c r="A131" s="40"/>
      <c r="B131" s="41"/>
      <c r="C131" s="216" t="s">
        <v>349</v>
      </c>
      <c r="D131" s="216" t="s">
        <v>254</v>
      </c>
      <c r="E131" s="217" t="s">
        <v>1382</v>
      </c>
      <c r="F131" s="218" t="s">
        <v>1383</v>
      </c>
      <c r="G131" s="219" t="s">
        <v>257</v>
      </c>
      <c r="H131" s="220">
        <v>27.35</v>
      </c>
      <c r="I131" s="221"/>
      <c r="J131" s="222">
        <f>ROUND(I131*H131,2)</f>
        <v>0</v>
      </c>
      <c r="K131" s="218" t="s">
        <v>258</v>
      </c>
      <c r="L131" s="46"/>
      <c r="M131" s="223" t="s">
        <v>19</v>
      </c>
      <c r="N131" s="224" t="s">
        <v>40</v>
      </c>
      <c r="O131" s="86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7" t="s">
        <v>90</v>
      </c>
      <c r="AT131" s="227" t="s">
        <v>254</v>
      </c>
      <c r="AU131" s="227" t="s">
        <v>78</v>
      </c>
      <c r="AY131" s="19" t="s">
        <v>252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9" t="s">
        <v>76</v>
      </c>
      <c r="BK131" s="228">
        <f>ROUND(I131*H131,2)</f>
        <v>0</v>
      </c>
      <c r="BL131" s="19" t="s">
        <v>90</v>
      </c>
      <c r="BM131" s="227" t="s">
        <v>441</v>
      </c>
    </row>
    <row r="132" spans="1:51" s="14" customFormat="1" ht="12">
      <c r="A132" s="14"/>
      <c r="B132" s="240"/>
      <c r="C132" s="241"/>
      <c r="D132" s="231" t="s">
        <v>260</v>
      </c>
      <c r="E132" s="242" t="s">
        <v>19</v>
      </c>
      <c r="F132" s="243" t="s">
        <v>3973</v>
      </c>
      <c r="G132" s="241"/>
      <c r="H132" s="244">
        <v>13</v>
      </c>
      <c r="I132" s="245"/>
      <c r="J132" s="241"/>
      <c r="K132" s="241"/>
      <c r="L132" s="246"/>
      <c r="M132" s="247"/>
      <c r="N132" s="248"/>
      <c r="O132" s="248"/>
      <c r="P132" s="248"/>
      <c r="Q132" s="248"/>
      <c r="R132" s="248"/>
      <c r="S132" s="248"/>
      <c r="T132" s="24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0" t="s">
        <v>260</v>
      </c>
      <c r="AU132" s="250" t="s">
        <v>78</v>
      </c>
      <c r="AV132" s="14" t="s">
        <v>78</v>
      </c>
      <c r="AW132" s="14" t="s">
        <v>31</v>
      </c>
      <c r="AX132" s="14" t="s">
        <v>69</v>
      </c>
      <c r="AY132" s="250" t="s">
        <v>252</v>
      </c>
    </row>
    <row r="133" spans="1:51" s="14" customFormat="1" ht="12">
      <c r="A133" s="14"/>
      <c r="B133" s="240"/>
      <c r="C133" s="241"/>
      <c r="D133" s="231" t="s">
        <v>260</v>
      </c>
      <c r="E133" s="242" t="s">
        <v>19</v>
      </c>
      <c r="F133" s="243" t="s">
        <v>4045</v>
      </c>
      <c r="G133" s="241"/>
      <c r="H133" s="244">
        <v>1</v>
      </c>
      <c r="I133" s="245"/>
      <c r="J133" s="241"/>
      <c r="K133" s="241"/>
      <c r="L133" s="246"/>
      <c r="M133" s="247"/>
      <c r="N133" s="248"/>
      <c r="O133" s="248"/>
      <c r="P133" s="248"/>
      <c r="Q133" s="248"/>
      <c r="R133" s="248"/>
      <c r="S133" s="248"/>
      <c r="T133" s="24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0" t="s">
        <v>260</v>
      </c>
      <c r="AU133" s="250" t="s">
        <v>78</v>
      </c>
      <c r="AV133" s="14" t="s">
        <v>78</v>
      </c>
      <c r="AW133" s="14" t="s">
        <v>31</v>
      </c>
      <c r="AX133" s="14" t="s">
        <v>69</v>
      </c>
      <c r="AY133" s="250" t="s">
        <v>252</v>
      </c>
    </row>
    <row r="134" spans="1:51" s="14" customFormat="1" ht="12">
      <c r="A134" s="14"/>
      <c r="B134" s="240"/>
      <c r="C134" s="241"/>
      <c r="D134" s="231" t="s">
        <v>260</v>
      </c>
      <c r="E134" s="242" t="s">
        <v>19</v>
      </c>
      <c r="F134" s="243" t="s">
        <v>4046</v>
      </c>
      <c r="G134" s="241"/>
      <c r="H134" s="244">
        <v>13.35</v>
      </c>
      <c r="I134" s="245"/>
      <c r="J134" s="241"/>
      <c r="K134" s="241"/>
      <c r="L134" s="246"/>
      <c r="M134" s="247"/>
      <c r="N134" s="248"/>
      <c r="O134" s="248"/>
      <c r="P134" s="248"/>
      <c r="Q134" s="248"/>
      <c r="R134" s="248"/>
      <c r="S134" s="248"/>
      <c r="T134" s="24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0" t="s">
        <v>260</v>
      </c>
      <c r="AU134" s="250" t="s">
        <v>78</v>
      </c>
      <c r="AV134" s="14" t="s">
        <v>78</v>
      </c>
      <c r="AW134" s="14" t="s">
        <v>31</v>
      </c>
      <c r="AX134" s="14" t="s">
        <v>69</v>
      </c>
      <c r="AY134" s="250" t="s">
        <v>252</v>
      </c>
    </row>
    <row r="135" spans="1:51" s="15" customFormat="1" ht="12">
      <c r="A135" s="15"/>
      <c r="B135" s="251"/>
      <c r="C135" s="252"/>
      <c r="D135" s="231" t="s">
        <v>260</v>
      </c>
      <c r="E135" s="253" t="s">
        <v>19</v>
      </c>
      <c r="F135" s="254" t="s">
        <v>265</v>
      </c>
      <c r="G135" s="252"/>
      <c r="H135" s="255">
        <v>27.35</v>
      </c>
      <c r="I135" s="256"/>
      <c r="J135" s="252"/>
      <c r="K135" s="252"/>
      <c r="L135" s="257"/>
      <c r="M135" s="258"/>
      <c r="N135" s="259"/>
      <c r="O135" s="259"/>
      <c r="P135" s="259"/>
      <c r="Q135" s="259"/>
      <c r="R135" s="259"/>
      <c r="S135" s="259"/>
      <c r="T135" s="260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1" t="s">
        <v>260</v>
      </c>
      <c r="AU135" s="261" t="s">
        <v>78</v>
      </c>
      <c r="AV135" s="15" t="s">
        <v>90</v>
      </c>
      <c r="AW135" s="15" t="s">
        <v>31</v>
      </c>
      <c r="AX135" s="15" t="s">
        <v>76</v>
      </c>
      <c r="AY135" s="261" t="s">
        <v>252</v>
      </c>
    </row>
    <row r="136" spans="1:65" s="2" customFormat="1" ht="24.15" customHeight="1">
      <c r="A136" s="40"/>
      <c r="B136" s="41"/>
      <c r="C136" s="216" t="s">
        <v>353</v>
      </c>
      <c r="D136" s="216" t="s">
        <v>254</v>
      </c>
      <c r="E136" s="217" t="s">
        <v>298</v>
      </c>
      <c r="F136" s="218" t="s">
        <v>299</v>
      </c>
      <c r="G136" s="219" t="s">
        <v>300</v>
      </c>
      <c r="H136" s="220">
        <v>914</v>
      </c>
      <c r="I136" s="221"/>
      <c r="J136" s="222">
        <f>ROUND(I136*H136,2)</f>
        <v>0</v>
      </c>
      <c r="K136" s="218" t="s">
        <v>258</v>
      </c>
      <c r="L136" s="46"/>
      <c r="M136" s="223" t="s">
        <v>19</v>
      </c>
      <c r="N136" s="224" t="s">
        <v>40</v>
      </c>
      <c r="O136" s="86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7" t="s">
        <v>90</v>
      </c>
      <c r="AT136" s="227" t="s">
        <v>254</v>
      </c>
      <c r="AU136" s="227" t="s">
        <v>78</v>
      </c>
      <c r="AY136" s="19" t="s">
        <v>252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9" t="s">
        <v>76</v>
      </c>
      <c r="BK136" s="228">
        <f>ROUND(I136*H136,2)</f>
        <v>0</v>
      </c>
      <c r="BL136" s="19" t="s">
        <v>90</v>
      </c>
      <c r="BM136" s="227" t="s">
        <v>449</v>
      </c>
    </row>
    <row r="137" spans="1:51" s="14" customFormat="1" ht="12">
      <c r="A137" s="14"/>
      <c r="B137" s="240"/>
      <c r="C137" s="241"/>
      <c r="D137" s="231" t="s">
        <v>260</v>
      </c>
      <c r="E137" s="242" t="s">
        <v>19</v>
      </c>
      <c r="F137" s="243" t="s">
        <v>4047</v>
      </c>
      <c r="G137" s="241"/>
      <c r="H137" s="244">
        <v>914</v>
      </c>
      <c r="I137" s="245"/>
      <c r="J137" s="241"/>
      <c r="K137" s="241"/>
      <c r="L137" s="246"/>
      <c r="M137" s="247"/>
      <c r="N137" s="248"/>
      <c r="O137" s="248"/>
      <c r="P137" s="248"/>
      <c r="Q137" s="248"/>
      <c r="R137" s="248"/>
      <c r="S137" s="248"/>
      <c r="T137" s="24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0" t="s">
        <v>260</v>
      </c>
      <c r="AU137" s="250" t="s">
        <v>78</v>
      </c>
      <c r="AV137" s="14" t="s">
        <v>78</v>
      </c>
      <c r="AW137" s="14" t="s">
        <v>31</v>
      </c>
      <c r="AX137" s="14" t="s">
        <v>69</v>
      </c>
      <c r="AY137" s="250" t="s">
        <v>252</v>
      </c>
    </row>
    <row r="138" spans="1:51" s="15" customFormat="1" ht="12">
      <c r="A138" s="15"/>
      <c r="B138" s="251"/>
      <c r="C138" s="252"/>
      <c r="D138" s="231" t="s">
        <v>260</v>
      </c>
      <c r="E138" s="253" t="s">
        <v>19</v>
      </c>
      <c r="F138" s="254" t="s">
        <v>265</v>
      </c>
      <c r="G138" s="252"/>
      <c r="H138" s="255">
        <v>914</v>
      </c>
      <c r="I138" s="256"/>
      <c r="J138" s="252"/>
      <c r="K138" s="252"/>
      <c r="L138" s="257"/>
      <c r="M138" s="258"/>
      <c r="N138" s="259"/>
      <c r="O138" s="259"/>
      <c r="P138" s="259"/>
      <c r="Q138" s="259"/>
      <c r="R138" s="259"/>
      <c r="S138" s="259"/>
      <c r="T138" s="260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1" t="s">
        <v>260</v>
      </c>
      <c r="AU138" s="261" t="s">
        <v>78</v>
      </c>
      <c r="AV138" s="15" t="s">
        <v>90</v>
      </c>
      <c r="AW138" s="15" t="s">
        <v>31</v>
      </c>
      <c r="AX138" s="15" t="s">
        <v>76</v>
      </c>
      <c r="AY138" s="261" t="s">
        <v>252</v>
      </c>
    </row>
    <row r="139" spans="1:63" s="12" customFormat="1" ht="22.8" customHeight="1">
      <c r="A139" s="12"/>
      <c r="B139" s="200"/>
      <c r="C139" s="201"/>
      <c r="D139" s="202" t="s">
        <v>68</v>
      </c>
      <c r="E139" s="214" t="s">
        <v>78</v>
      </c>
      <c r="F139" s="214" t="s">
        <v>303</v>
      </c>
      <c r="G139" s="201"/>
      <c r="H139" s="201"/>
      <c r="I139" s="204"/>
      <c r="J139" s="215">
        <f>BK139</f>
        <v>0</v>
      </c>
      <c r="K139" s="201"/>
      <c r="L139" s="206"/>
      <c r="M139" s="207"/>
      <c r="N139" s="208"/>
      <c r="O139" s="208"/>
      <c r="P139" s="209">
        <f>SUM(P140:P152)</f>
        <v>0</v>
      </c>
      <c r="Q139" s="208"/>
      <c r="R139" s="209">
        <f>SUM(R140:R152)</f>
        <v>0.24863999999999997</v>
      </c>
      <c r="S139" s="208"/>
      <c r="T139" s="210">
        <f>SUM(T140:T152)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1" t="s">
        <v>76</v>
      </c>
      <c r="AT139" s="212" t="s">
        <v>68</v>
      </c>
      <c r="AU139" s="212" t="s">
        <v>76</v>
      </c>
      <c r="AY139" s="211" t="s">
        <v>252</v>
      </c>
      <c r="BK139" s="213">
        <f>SUM(BK140:BK152)</f>
        <v>0</v>
      </c>
    </row>
    <row r="140" spans="1:65" s="2" customFormat="1" ht="37.8" customHeight="1">
      <c r="A140" s="40"/>
      <c r="B140" s="41"/>
      <c r="C140" s="216" t="s">
        <v>360</v>
      </c>
      <c r="D140" s="216" t="s">
        <v>254</v>
      </c>
      <c r="E140" s="217" t="s">
        <v>314</v>
      </c>
      <c r="F140" s="218" t="s">
        <v>315</v>
      </c>
      <c r="G140" s="219" t="s">
        <v>257</v>
      </c>
      <c r="H140" s="220">
        <v>24</v>
      </c>
      <c r="I140" s="221"/>
      <c r="J140" s="222">
        <f>ROUND(I140*H140,2)</f>
        <v>0</v>
      </c>
      <c r="K140" s="218" t="s">
        <v>258</v>
      </c>
      <c r="L140" s="46"/>
      <c r="M140" s="223" t="s">
        <v>19</v>
      </c>
      <c r="N140" s="224" t="s">
        <v>40</v>
      </c>
      <c r="O140" s="86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7" t="s">
        <v>90</v>
      </c>
      <c r="AT140" s="227" t="s">
        <v>254</v>
      </c>
      <c r="AU140" s="227" t="s">
        <v>78</v>
      </c>
      <c r="AY140" s="19" t="s">
        <v>252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9" t="s">
        <v>76</v>
      </c>
      <c r="BK140" s="228">
        <f>ROUND(I140*H140,2)</f>
        <v>0</v>
      </c>
      <c r="BL140" s="19" t="s">
        <v>90</v>
      </c>
      <c r="BM140" s="227" t="s">
        <v>457</v>
      </c>
    </row>
    <row r="141" spans="1:51" s="14" customFormat="1" ht="12">
      <c r="A141" s="14"/>
      <c r="B141" s="240"/>
      <c r="C141" s="241"/>
      <c r="D141" s="231" t="s">
        <v>260</v>
      </c>
      <c r="E141" s="242" t="s">
        <v>19</v>
      </c>
      <c r="F141" s="243" t="s">
        <v>4048</v>
      </c>
      <c r="G141" s="241"/>
      <c r="H141" s="244">
        <v>24</v>
      </c>
      <c r="I141" s="245"/>
      <c r="J141" s="241"/>
      <c r="K141" s="241"/>
      <c r="L141" s="246"/>
      <c r="M141" s="247"/>
      <c r="N141" s="248"/>
      <c r="O141" s="248"/>
      <c r="P141" s="248"/>
      <c r="Q141" s="248"/>
      <c r="R141" s="248"/>
      <c r="S141" s="248"/>
      <c r="T141" s="24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0" t="s">
        <v>260</v>
      </c>
      <c r="AU141" s="250" t="s">
        <v>78</v>
      </c>
      <c r="AV141" s="14" t="s">
        <v>78</v>
      </c>
      <c r="AW141" s="14" t="s">
        <v>31</v>
      </c>
      <c r="AX141" s="14" t="s">
        <v>69</v>
      </c>
      <c r="AY141" s="250" t="s">
        <v>252</v>
      </c>
    </row>
    <row r="142" spans="1:51" s="15" customFormat="1" ht="12">
      <c r="A142" s="15"/>
      <c r="B142" s="251"/>
      <c r="C142" s="252"/>
      <c r="D142" s="231" t="s">
        <v>260</v>
      </c>
      <c r="E142" s="253" t="s">
        <v>19</v>
      </c>
      <c r="F142" s="254" t="s">
        <v>265</v>
      </c>
      <c r="G142" s="252"/>
      <c r="H142" s="255">
        <v>24</v>
      </c>
      <c r="I142" s="256"/>
      <c r="J142" s="252"/>
      <c r="K142" s="252"/>
      <c r="L142" s="257"/>
      <c r="M142" s="258"/>
      <c r="N142" s="259"/>
      <c r="O142" s="259"/>
      <c r="P142" s="259"/>
      <c r="Q142" s="259"/>
      <c r="R142" s="259"/>
      <c r="S142" s="259"/>
      <c r="T142" s="260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1" t="s">
        <v>260</v>
      </c>
      <c r="AU142" s="261" t="s">
        <v>78</v>
      </c>
      <c r="AV142" s="15" t="s">
        <v>90</v>
      </c>
      <c r="AW142" s="15" t="s">
        <v>31</v>
      </c>
      <c r="AX142" s="15" t="s">
        <v>76</v>
      </c>
      <c r="AY142" s="261" t="s">
        <v>252</v>
      </c>
    </row>
    <row r="143" spans="1:65" s="2" customFormat="1" ht="37.8" customHeight="1">
      <c r="A143" s="40"/>
      <c r="B143" s="41"/>
      <c r="C143" s="216" t="s">
        <v>366</v>
      </c>
      <c r="D143" s="216" t="s">
        <v>254</v>
      </c>
      <c r="E143" s="217" t="s">
        <v>3892</v>
      </c>
      <c r="F143" s="218" t="s">
        <v>3893</v>
      </c>
      <c r="G143" s="219" t="s">
        <v>300</v>
      </c>
      <c r="H143" s="220">
        <v>256</v>
      </c>
      <c r="I143" s="221"/>
      <c r="J143" s="222">
        <f>ROUND(I143*H143,2)</f>
        <v>0</v>
      </c>
      <c r="K143" s="218" t="s">
        <v>258</v>
      </c>
      <c r="L143" s="46"/>
      <c r="M143" s="223" t="s">
        <v>19</v>
      </c>
      <c r="N143" s="224" t="s">
        <v>40</v>
      </c>
      <c r="O143" s="86"/>
      <c r="P143" s="225">
        <f>O143*H143</f>
        <v>0</v>
      </c>
      <c r="Q143" s="225">
        <v>0.00017</v>
      </c>
      <c r="R143" s="225">
        <f>Q143*H143</f>
        <v>0.04352</v>
      </c>
      <c r="S143" s="225">
        <v>0</v>
      </c>
      <c r="T143" s="22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7" t="s">
        <v>90</v>
      </c>
      <c r="AT143" s="227" t="s">
        <v>254</v>
      </c>
      <c r="AU143" s="227" t="s">
        <v>78</v>
      </c>
      <c r="AY143" s="19" t="s">
        <v>252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9" t="s">
        <v>76</v>
      </c>
      <c r="BK143" s="228">
        <f>ROUND(I143*H143,2)</f>
        <v>0</v>
      </c>
      <c r="BL143" s="19" t="s">
        <v>90</v>
      </c>
      <c r="BM143" s="227" t="s">
        <v>465</v>
      </c>
    </row>
    <row r="144" spans="1:51" s="14" customFormat="1" ht="12">
      <c r="A144" s="14"/>
      <c r="B144" s="240"/>
      <c r="C144" s="241"/>
      <c r="D144" s="231" t="s">
        <v>260</v>
      </c>
      <c r="E144" s="242" t="s">
        <v>19</v>
      </c>
      <c r="F144" s="243" t="s">
        <v>4049</v>
      </c>
      <c r="G144" s="241"/>
      <c r="H144" s="244">
        <v>256</v>
      </c>
      <c r="I144" s="245"/>
      <c r="J144" s="241"/>
      <c r="K144" s="241"/>
      <c r="L144" s="246"/>
      <c r="M144" s="247"/>
      <c r="N144" s="248"/>
      <c r="O144" s="248"/>
      <c r="P144" s="248"/>
      <c r="Q144" s="248"/>
      <c r="R144" s="248"/>
      <c r="S144" s="248"/>
      <c r="T144" s="24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0" t="s">
        <v>260</v>
      </c>
      <c r="AU144" s="250" t="s">
        <v>78</v>
      </c>
      <c r="AV144" s="14" t="s">
        <v>78</v>
      </c>
      <c r="AW144" s="14" t="s">
        <v>31</v>
      </c>
      <c r="AX144" s="14" t="s">
        <v>69</v>
      </c>
      <c r="AY144" s="250" t="s">
        <v>252</v>
      </c>
    </row>
    <row r="145" spans="1:51" s="15" customFormat="1" ht="12">
      <c r="A145" s="15"/>
      <c r="B145" s="251"/>
      <c r="C145" s="252"/>
      <c r="D145" s="231" t="s">
        <v>260</v>
      </c>
      <c r="E145" s="253" t="s">
        <v>19</v>
      </c>
      <c r="F145" s="254" t="s">
        <v>265</v>
      </c>
      <c r="G145" s="252"/>
      <c r="H145" s="255">
        <v>256</v>
      </c>
      <c r="I145" s="256"/>
      <c r="J145" s="252"/>
      <c r="K145" s="252"/>
      <c r="L145" s="257"/>
      <c r="M145" s="258"/>
      <c r="N145" s="259"/>
      <c r="O145" s="259"/>
      <c r="P145" s="259"/>
      <c r="Q145" s="259"/>
      <c r="R145" s="259"/>
      <c r="S145" s="259"/>
      <c r="T145" s="260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61" t="s">
        <v>260</v>
      </c>
      <c r="AU145" s="261" t="s">
        <v>78</v>
      </c>
      <c r="AV145" s="15" t="s">
        <v>90</v>
      </c>
      <c r="AW145" s="15" t="s">
        <v>31</v>
      </c>
      <c r="AX145" s="15" t="s">
        <v>76</v>
      </c>
      <c r="AY145" s="261" t="s">
        <v>252</v>
      </c>
    </row>
    <row r="146" spans="1:65" s="2" customFormat="1" ht="24.15" customHeight="1">
      <c r="A146" s="40"/>
      <c r="B146" s="41"/>
      <c r="C146" s="262" t="s">
        <v>377</v>
      </c>
      <c r="D146" s="262" t="s">
        <v>285</v>
      </c>
      <c r="E146" s="263" t="s">
        <v>1059</v>
      </c>
      <c r="F146" s="264" t="s">
        <v>1060</v>
      </c>
      <c r="G146" s="265" t="s">
        <v>300</v>
      </c>
      <c r="H146" s="266">
        <v>294.4</v>
      </c>
      <c r="I146" s="267"/>
      <c r="J146" s="268">
        <f>ROUND(I146*H146,2)</f>
        <v>0</v>
      </c>
      <c r="K146" s="264" t="s">
        <v>258</v>
      </c>
      <c r="L146" s="269"/>
      <c r="M146" s="270" t="s">
        <v>19</v>
      </c>
      <c r="N146" s="271" t="s">
        <v>40</v>
      </c>
      <c r="O146" s="86"/>
      <c r="P146" s="225">
        <f>O146*H146</f>
        <v>0</v>
      </c>
      <c r="Q146" s="225">
        <v>0.0003</v>
      </c>
      <c r="R146" s="225">
        <f>Q146*H146</f>
        <v>0.08831999999999998</v>
      </c>
      <c r="S146" s="225">
        <v>0</v>
      </c>
      <c r="T146" s="22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7" t="s">
        <v>288</v>
      </c>
      <c r="AT146" s="227" t="s">
        <v>285</v>
      </c>
      <c r="AU146" s="227" t="s">
        <v>78</v>
      </c>
      <c r="AY146" s="19" t="s">
        <v>252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9" t="s">
        <v>76</v>
      </c>
      <c r="BK146" s="228">
        <f>ROUND(I146*H146,2)</f>
        <v>0</v>
      </c>
      <c r="BL146" s="19" t="s">
        <v>90</v>
      </c>
      <c r="BM146" s="227" t="s">
        <v>477</v>
      </c>
    </row>
    <row r="147" spans="1:51" s="14" customFormat="1" ht="12">
      <c r="A147" s="14"/>
      <c r="B147" s="240"/>
      <c r="C147" s="241"/>
      <c r="D147" s="231" t="s">
        <v>260</v>
      </c>
      <c r="E147" s="242" t="s">
        <v>19</v>
      </c>
      <c r="F147" s="243" t="s">
        <v>4050</v>
      </c>
      <c r="G147" s="241"/>
      <c r="H147" s="244">
        <v>294.4</v>
      </c>
      <c r="I147" s="245"/>
      <c r="J147" s="241"/>
      <c r="K147" s="241"/>
      <c r="L147" s="246"/>
      <c r="M147" s="247"/>
      <c r="N147" s="248"/>
      <c r="O147" s="248"/>
      <c r="P147" s="248"/>
      <c r="Q147" s="248"/>
      <c r="R147" s="248"/>
      <c r="S147" s="248"/>
      <c r="T147" s="24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0" t="s">
        <v>260</v>
      </c>
      <c r="AU147" s="250" t="s">
        <v>78</v>
      </c>
      <c r="AV147" s="14" t="s">
        <v>78</v>
      </c>
      <c r="AW147" s="14" t="s">
        <v>31</v>
      </c>
      <c r="AX147" s="14" t="s">
        <v>69</v>
      </c>
      <c r="AY147" s="250" t="s">
        <v>252</v>
      </c>
    </row>
    <row r="148" spans="1:51" s="15" customFormat="1" ht="12">
      <c r="A148" s="15"/>
      <c r="B148" s="251"/>
      <c r="C148" s="252"/>
      <c r="D148" s="231" t="s">
        <v>260</v>
      </c>
      <c r="E148" s="253" t="s">
        <v>19</v>
      </c>
      <c r="F148" s="254" t="s">
        <v>265</v>
      </c>
      <c r="G148" s="252"/>
      <c r="H148" s="255">
        <v>294.4</v>
      </c>
      <c r="I148" s="256"/>
      <c r="J148" s="252"/>
      <c r="K148" s="252"/>
      <c r="L148" s="257"/>
      <c r="M148" s="258"/>
      <c r="N148" s="259"/>
      <c r="O148" s="259"/>
      <c r="P148" s="259"/>
      <c r="Q148" s="259"/>
      <c r="R148" s="259"/>
      <c r="S148" s="259"/>
      <c r="T148" s="260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1" t="s">
        <v>260</v>
      </c>
      <c r="AU148" s="261" t="s">
        <v>78</v>
      </c>
      <c r="AV148" s="15" t="s">
        <v>90</v>
      </c>
      <c r="AW148" s="15" t="s">
        <v>31</v>
      </c>
      <c r="AX148" s="15" t="s">
        <v>76</v>
      </c>
      <c r="AY148" s="261" t="s">
        <v>252</v>
      </c>
    </row>
    <row r="149" spans="1:65" s="2" customFormat="1" ht="24.15" customHeight="1">
      <c r="A149" s="40"/>
      <c r="B149" s="41"/>
      <c r="C149" s="216" t="s">
        <v>7</v>
      </c>
      <c r="D149" s="216" t="s">
        <v>254</v>
      </c>
      <c r="E149" s="217" t="s">
        <v>3896</v>
      </c>
      <c r="F149" s="218" t="s">
        <v>3897</v>
      </c>
      <c r="G149" s="219" t="s">
        <v>346</v>
      </c>
      <c r="H149" s="220">
        <v>160</v>
      </c>
      <c r="I149" s="221"/>
      <c r="J149" s="222">
        <f>ROUND(I149*H149,2)</f>
        <v>0</v>
      </c>
      <c r="K149" s="218" t="s">
        <v>258</v>
      </c>
      <c r="L149" s="46"/>
      <c r="M149" s="223" t="s">
        <v>19</v>
      </c>
      <c r="N149" s="224" t="s">
        <v>40</v>
      </c>
      <c r="O149" s="86"/>
      <c r="P149" s="225">
        <f>O149*H149</f>
        <v>0</v>
      </c>
      <c r="Q149" s="225">
        <v>0.00073</v>
      </c>
      <c r="R149" s="225">
        <f>Q149*H149</f>
        <v>0.11679999999999999</v>
      </c>
      <c r="S149" s="225">
        <v>0</v>
      </c>
      <c r="T149" s="22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7" t="s">
        <v>90</v>
      </c>
      <c r="AT149" s="227" t="s">
        <v>254</v>
      </c>
      <c r="AU149" s="227" t="s">
        <v>78</v>
      </c>
      <c r="AY149" s="19" t="s">
        <v>252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9" t="s">
        <v>76</v>
      </c>
      <c r="BK149" s="228">
        <f>ROUND(I149*H149,2)</f>
        <v>0</v>
      </c>
      <c r="BL149" s="19" t="s">
        <v>90</v>
      </c>
      <c r="BM149" s="227" t="s">
        <v>490</v>
      </c>
    </row>
    <row r="150" spans="1:65" s="2" customFormat="1" ht="24.15" customHeight="1">
      <c r="A150" s="40"/>
      <c r="B150" s="41"/>
      <c r="C150" s="216" t="s">
        <v>395</v>
      </c>
      <c r="D150" s="216" t="s">
        <v>254</v>
      </c>
      <c r="E150" s="217" t="s">
        <v>3901</v>
      </c>
      <c r="F150" s="218" t="s">
        <v>3902</v>
      </c>
      <c r="G150" s="219" t="s">
        <v>257</v>
      </c>
      <c r="H150" s="220">
        <v>0.29</v>
      </c>
      <c r="I150" s="221"/>
      <c r="J150" s="222">
        <f>ROUND(I150*H150,2)</f>
        <v>0</v>
      </c>
      <c r="K150" s="218" t="s">
        <v>258</v>
      </c>
      <c r="L150" s="46"/>
      <c r="M150" s="223" t="s">
        <v>19</v>
      </c>
      <c r="N150" s="224" t="s">
        <v>40</v>
      </c>
      <c r="O150" s="86"/>
      <c r="P150" s="225">
        <f>O150*H150</f>
        <v>0</v>
      </c>
      <c r="Q150" s="225">
        <v>0</v>
      </c>
      <c r="R150" s="225">
        <f>Q150*H150</f>
        <v>0</v>
      </c>
      <c r="S150" s="225">
        <v>0</v>
      </c>
      <c r="T150" s="22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7" t="s">
        <v>90</v>
      </c>
      <c r="AT150" s="227" t="s">
        <v>254</v>
      </c>
      <c r="AU150" s="227" t="s">
        <v>78</v>
      </c>
      <c r="AY150" s="19" t="s">
        <v>252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9" t="s">
        <v>76</v>
      </c>
      <c r="BK150" s="228">
        <f>ROUND(I150*H150,2)</f>
        <v>0</v>
      </c>
      <c r="BL150" s="19" t="s">
        <v>90</v>
      </c>
      <c r="BM150" s="227" t="s">
        <v>559</v>
      </c>
    </row>
    <row r="151" spans="1:51" s="14" customFormat="1" ht="12">
      <c r="A151" s="14"/>
      <c r="B151" s="240"/>
      <c r="C151" s="241"/>
      <c r="D151" s="231" t="s">
        <v>260</v>
      </c>
      <c r="E151" s="242" t="s">
        <v>19</v>
      </c>
      <c r="F151" s="243" t="s">
        <v>4051</v>
      </c>
      <c r="G151" s="241"/>
      <c r="H151" s="244">
        <v>0.29</v>
      </c>
      <c r="I151" s="245"/>
      <c r="J151" s="241"/>
      <c r="K151" s="241"/>
      <c r="L151" s="246"/>
      <c r="M151" s="247"/>
      <c r="N151" s="248"/>
      <c r="O151" s="248"/>
      <c r="P151" s="248"/>
      <c r="Q151" s="248"/>
      <c r="R151" s="248"/>
      <c r="S151" s="248"/>
      <c r="T151" s="24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0" t="s">
        <v>260</v>
      </c>
      <c r="AU151" s="250" t="s">
        <v>78</v>
      </c>
      <c r="AV151" s="14" t="s">
        <v>78</v>
      </c>
      <c r="AW151" s="14" t="s">
        <v>31</v>
      </c>
      <c r="AX151" s="14" t="s">
        <v>69</v>
      </c>
      <c r="AY151" s="250" t="s">
        <v>252</v>
      </c>
    </row>
    <row r="152" spans="1:51" s="15" customFormat="1" ht="12">
      <c r="A152" s="15"/>
      <c r="B152" s="251"/>
      <c r="C152" s="252"/>
      <c r="D152" s="231" t="s">
        <v>260</v>
      </c>
      <c r="E152" s="253" t="s">
        <v>19</v>
      </c>
      <c r="F152" s="254" t="s">
        <v>265</v>
      </c>
      <c r="G152" s="252"/>
      <c r="H152" s="255">
        <v>0.29</v>
      </c>
      <c r="I152" s="256"/>
      <c r="J152" s="252"/>
      <c r="K152" s="252"/>
      <c r="L152" s="257"/>
      <c r="M152" s="258"/>
      <c r="N152" s="259"/>
      <c r="O152" s="259"/>
      <c r="P152" s="259"/>
      <c r="Q152" s="259"/>
      <c r="R152" s="259"/>
      <c r="S152" s="259"/>
      <c r="T152" s="260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61" t="s">
        <v>260</v>
      </c>
      <c r="AU152" s="261" t="s">
        <v>78</v>
      </c>
      <c r="AV152" s="15" t="s">
        <v>90</v>
      </c>
      <c r="AW152" s="15" t="s">
        <v>31</v>
      </c>
      <c r="AX152" s="15" t="s">
        <v>76</v>
      </c>
      <c r="AY152" s="261" t="s">
        <v>252</v>
      </c>
    </row>
    <row r="153" spans="1:63" s="12" customFormat="1" ht="22.8" customHeight="1">
      <c r="A153" s="12"/>
      <c r="B153" s="200"/>
      <c r="C153" s="201"/>
      <c r="D153" s="202" t="s">
        <v>68</v>
      </c>
      <c r="E153" s="214" t="s">
        <v>121</v>
      </c>
      <c r="F153" s="214" t="s">
        <v>3914</v>
      </c>
      <c r="G153" s="201"/>
      <c r="H153" s="201"/>
      <c r="I153" s="204"/>
      <c r="J153" s="215">
        <f>BK153</f>
        <v>0</v>
      </c>
      <c r="K153" s="201"/>
      <c r="L153" s="206"/>
      <c r="M153" s="207"/>
      <c r="N153" s="208"/>
      <c r="O153" s="208"/>
      <c r="P153" s="209">
        <f>SUM(P154:P172)</f>
        <v>0</v>
      </c>
      <c r="Q153" s="208"/>
      <c r="R153" s="209">
        <f>SUM(R154:R172)</f>
        <v>259.08313999999996</v>
      </c>
      <c r="S153" s="208"/>
      <c r="T153" s="210">
        <f>SUM(T154:T172)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1" t="s">
        <v>76</v>
      </c>
      <c r="AT153" s="212" t="s">
        <v>68</v>
      </c>
      <c r="AU153" s="212" t="s">
        <v>76</v>
      </c>
      <c r="AY153" s="211" t="s">
        <v>252</v>
      </c>
      <c r="BK153" s="213">
        <f>SUM(BK154:BK172)</f>
        <v>0</v>
      </c>
    </row>
    <row r="154" spans="1:65" s="2" customFormat="1" ht="24.15" customHeight="1">
      <c r="A154" s="40"/>
      <c r="B154" s="41"/>
      <c r="C154" s="216" t="s">
        <v>399</v>
      </c>
      <c r="D154" s="216" t="s">
        <v>254</v>
      </c>
      <c r="E154" s="217" t="s">
        <v>3974</v>
      </c>
      <c r="F154" s="218" t="s">
        <v>3975</v>
      </c>
      <c r="G154" s="219" t="s">
        <v>300</v>
      </c>
      <c r="H154" s="220">
        <v>1814</v>
      </c>
      <c r="I154" s="221"/>
      <c r="J154" s="222">
        <f>ROUND(I154*H154,2)</f>
        <v>0</v>
      </c>
      <c r="K154" s="218" t="s">
        <v>258</v>
      </c>
      <c r="L154" s="46"/>
      <c r="M154" s="223" t="s">
        <v>19</v>
      </c>
      <c r="N154" s="224" t="s">
        <v>40</v>
      </c>
      <c r="O154" s="86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7" t="s">
        <v>90</v>
      </c>
      <c r="AT154" s="227" t="s">
        <v>254</v>
      </c>
      <c r="AU154" s="227" t="s">
        <v>78</v>
      </c>
      <c r="AY154" s="19" t="s">
        <v>252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9" t="s">
        <v>76</v>
      </c>
      <c r="BK154" s="228">
        <f>ROUND(I154*H154,2)</f>
        <v>0</v>
      </c>
      <c r="BL154" s="19" t="s">
        <v>90</v>
      </c>
      <c r="BM154" s="227" t="s">
        <v>612</v>
      </c>
    </row>
    <row r="155" spans="1:51" s="14" customFormat="1" ht="12">
      <c r="A155" s="14"/>
      <c r="B155" s="240"/>
      <c r="C155" s="241"/>
      <c r="D155" s="231" t="s">
        <v>260</v>
      </c>
      <c r="E155" s="242" t="s">
        <v>19</v>
      </c>
      <c r="F155" s="243" t="s">
        <v>4052</v>
      </c>
      <c r="G155" s="241"/>
      <c r="H155" s="244">
        <v>900</v>
      </c>
      <c r="I155" s="245"/>
      <c r="J155" s="241"/>
      <c r="K155" s="241"/>
      <c r="L155" s="246"/>
      <c r="M155" s="247"/>
      <c r="N155" s="248"/>
      <c r="O155" s="248"/>
      <c r="P155" s="248"/>
      <c r="Q155" s="248"/>
      <c r="R155" s="248"/>
      <c r="S155" s="248"/>
      <c r="T155" s="24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0" t="s">
        <v>260</v>
      </c>
      <c r="AU155" s="250" t="s">
        <v>78</v>
      </c>
      <c r="AV155" s="14" t="s">
        <v>78</v>
      </c>
      <c r="AW155" s="14" t="s">
        <v>31</v>
      </c>
      <c r="AX155" s="14" t="s">
        <v>69</v>
      </c>
      <c r="AY155" s="250" t="s">
        <v>252</v>
      </c>
    </row>
    <row r="156" spans="1:51" s="14" customFormat="1" ht="12">
      <c r="A156" s="14"/>
      <c r="B156" s="240"/>
      <c r="C156" s="241"/>
      <c r="D156" s="231" t="s">
        <v>260</v>
      </c>
      <c r="E156" s="242" t="s">
        <v>19</v>
      </c>
      <c r="F156" s="243" t="s">
        <v>4053</v>
      </c>
      <c r="G156" s="241"/>
      <c r="H156" s="244">
        <v>900</v>
      </c>
      <c r="I156" s="245"/>
      <c r="J156" s="241"/>
      <c r="K156" s="241"/>
      <c r="L156" s="246"/>
      <c r="M156" s="247"/>
      <c r="N156" s="248"/>
      <c r="O156" s="248"/>
      <c r="P156" s="248"/>
      <c r="Q156" s="248"/>
      <c r="R156" s="248"/>
      <c r="S156" s="248"/>
      <c r="T156" s="24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0" t="s">
        <v>260</v>
      </c>
      <c r="AU156" s="250" t="s">
        <v>78</v>
      </c>
      <c r="AV156" s="14" t="s">
        <v>78</v>
      </c>
      <c r="AW156" s="14" t="s">
        <v>31</v>
      </c>
      <c r="AX156" s="14" t="s">
        <v>69</v>
      </c>
      <c r="AY156" s="250" t="s">
        <v>252</v>
      </c>
    </row>
    <row r="157" spans="1:51" s="14" customFormat="1" ht="12">
      <c r="A157" s="14"/>
      <c r="B157" s="240"/>
      <c r="C157" s="241"/>
      <c r="D157" s="231" t="s">
        <v>260</v>
      </c>
      <c r="E157" s="242" t="s">
        <v>19</v>
      </c>
      <c r="F157" s="243" t="s">
        <v>4054</v>
      </c>
      <c r="G157" s="241"/>
      <c r="H157" s="244">
        <v>14</v>
      </c>
      <c r="I157" s="245"/>
      <c r="J157" s="241"/>
      <c r="K157" s="241"/>
      <c r="L157" s="246"/>
      <c r="M157" s="247"/>
      <c r="N157" s="248"/>
      <c r="O157" s="248"/>
      <c r="P157" s="248"/>
      <c r="Q157" s="248"/>
      <c r="R157" s="248"/>
      <c r="S157" s="248"/>
      <c r="T157" s="24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0" t="s">
        <v>260</v>
      </c>
      <c r="AU157" s="250" t="s">
        <v>78</v>
      </c>
      <c r="AV157" s="14" t="s">
        <v>78</v>
      </c>
      <c r="AW157" s="14" t="s">
        <v>31</v>
      </c>
      <c r="AX157" s="14" t="s">
        <v>69</v>
      </c>
      <c r="AY157" s="250" t="s">
        <v>252</v>
      </c>
    </row>
    <row r="158" spans="1:51" s="15" customFormat="1" ht="12">
      <c r="A158" s="15"/>
      <c r="B158" s="251"/>
      <c r="C158" s="252"/>
      <c r="D158" s="231" t="s">
        <v>260</v>
      </c>
      <c r="E158" s="253" t="s">
        <v>19</v>
      </c>
      <c r="F158" s="254" t="s">
        <v>265</v>
      </c>
      <c r="G158" s="252"/>
      <c r="H158" s="255">
        <v>1814</v>
      </c>
      <c r="I158" s="256"/>
      <c r="J158" s="252"/>
      <c r="K158" s="252"/>
      <c r="L158" s="257"/>
      <c r="M158" s="258"/>
      <c r="N158" s="259"/>
      <c r="O158" s="259"/>
      <c r="P158" s="259"/>
      <c r="Q158" s="259"/>
      <c r="R158" s="259"/>
      <c r="S158" s="259"/>
      <c r="T158" s="260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61" t="s">
        <v>260</v>
      </c>
      <c r="AU158" s="261" t="s">
        <v>78</v>
      </c>
      <c r="AV158" s="15" t="s">
        <v>90</v>
      </c>
      <c r="AW158" s="15" t="s">
        <v>31</v>
      </c>
      <c r="AX158" s="15" t="s">
        <v>76</v>
      </c>
      <c r="AY158" s="261" t="s">
        <v>252</v>
      </c>
    </row>
    <row r="159" spans="1:65" s="2" customFormat="1" ht="49.05" customHeight="1">
      <c r="A159" s="40"/>
      <c r="B159" s="41"/>
      <c r="C159" s="216" t="s">
        <v>404</v>
      </c>
      <c r="D159" s="216" t="s">
        <v>254</v>
      </c>
      <c r="E159" s="217" t="s">
        <v>4055</v>
      </c>
      <c r="F159" s="218" t="s">
        <v>4056</v>
      </c>
      <c r="G159" s="219" t="s">
        <v>300</v>
      </c>
      <c r="H159" s="220">
        <v>3.2</v>
      </c>
      <c r="I159" s="221"/>
      <c r="J159" s="222">
        <f>ROUND(I159*H159,2)</f>
        <v>0</v>
      </c>
      <c r="K159" s="218" t="s">
        <v>258</v>
      </c>
      <c r="L159" s="46"/>
      <c r="M159" s="223" t="s">
        <v>19</v>
      </c>
      <c r="N159" s="224" t="s">
        <v>40</v>
      </c>
      <c r="O159" s="86"/>
      <c r="P159" s="225">
        <f>O159*H159</f>
        <v>0</v>
      </c>
      <c r="Q159" s="225">
        <v>0.19536</v>
      </c>
      <c r="R159" s="225">
        <f>Q159*H159</f>
        <v>0.625152</v>
      </c>
      <c r="S159" s="225">
        <v>0</v>
      </c>
      <c r="T159" s="22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7" t="s">
        <v>90</v>
      </c>
      <c r="AT159" s="227" t="s">
        <v>254</v>
      </c>
      <c r="AU159" s="227" t="s">
        <v>78</v>
      </c>
      <c r="AY159" s="19" t="s">
        <v>252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9" t="s">
        <v>76</v>
      </c>
      <c r="BK159" s="228">
        <f>ROUND(I159*H159,2)</f>
        <v>0</v>
      </c>
      <c r="BL159" s="19" t="s">
        <v>90</v>
      </c>
      <c r="BM159" s="227" t="s">
        <v>622</v>
      </c>
    </row>
    <row r="160" spans="1:51" s="14" customFormat="1" ht="12">
      <c r="A160" s="14"/>
      <c r="B160" s="240"/>
      <c r="C160" s="241"/>
      <c r="D160" s="231" t="s">
        <v>260</v>
      </c>
      <c r="E160" s="242" t="s">
        <v>19</v>
      </c>
      <c r="F160" s="243" t="s">
        <v>4057</v>
      </c>
      <c r="G160" s="241"/>
      <c r="H160" s="244">
        <v>3.2</v>
      </c>
      <c r="I160" s="245"/>
      <c r="J160" s="241"/>
      <c r="K160" s="241"/>
      <c r="L160" s="246"/>
      <c r="M160" s="247"/>
      <c r="N160" s="248"/>
      <c r="O160" s="248"/>
      <c r="P160" s="248"/>
      <c r="Q160" s="248"/>
      <c r="R160" s="248"/>
      <c r="S160" s="248"/>
      <c r="T160" s="24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0" t="s">
        <v>260</v>
      </c>
      <c r="AU160" s="250" t="s">
        <v>78</v>
      </c>
      <c r="AV160" s="14" t="s">
        <v>78</v>
      </c>
      <c r="AW160" s="14" t="s">
        <v>31</v>
      </c>
      <c r="AX160" s="14" t="s">
        <v>69</v>
      </c>
      <c r="AY160" s="250" t="s">
        <v>252</v>
      </c>
    </row>
    <row r="161" spans="1:51" s="15" customFormat="1" ht="12">
      <c r="A161" s="15"/>
      <c r="B161" s="251"/>
      <c r="C161" s="252"/>
      <c r="D161" s="231" t="s">
        <v>260</v>
      </c>
      <c r="E161" s="253" t="s">
        <v>19</v>
      </c>
      <c r="F161" s="254" t="s">
        <v>265</v>
      </c>
      <c r="G161" s="252"/>
      <c r="H161" s="255">
        <v>3.2</v>
      </c>
      <c r="I161" s="256"/>
      <c r="J161" s="252"/>
      <c r="K161" s="252"/>
      <c r="L161" s="257"/>
      <c r="M161" s="258"/>
      <c r="N161" s="259"/>
      <c r="O161" s="259"/>
      <c r="P161" s="259"/>
      <c r="Q161" s="259"/>
      <c r="R161" s="259"/>
      <c r="S161" s="259"/>
      <c r="T161" s="260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61" t="s">
        <v>260</v>
      </c>
      <c r="AU161" s="261" t="s">
        <v>78</v>
      </c>
      <c r="AV161" s="15" t="s">
        <v>90</v>
      </c>
      <c r="AW161" s="15" t="s">
        <v>31</v>
      </c>
      <c r="AX161" s="15" t="s">
        <v>76</v>
      </c>
      <c r="AY161" s="261" t="s">
        <v>252</v>
      </c>
    </row>
    <row r="162" spans="1:65" s="2" customFormat="1" ht="24.15" customHeight="1">
      <c r="A162" s="40"/>
      <c r="B162" s="41"/>
      <c r="C162" s="262" t="s">
        <v>410</v>
      </c>
      <c r="D162" s="262" t="s">
        <v>285</v>
      </c>
      <c r="E162" s="263" t="s">
        <v>4058</v>
      </c>
      <c r="F162" s="264" t="s">
        <v>4059</v>
      </c>
      <c r="G162" s="265" t="s">
        <v>300</v>
      </c>
      <c r="H162" s="266">
        <v>3.264</v>
      </c>
      <c r="I162" s="267"/>
      <c r="J162" s="268">
        <f>ROUND(I162*H162,2)</f>
        <v>0</v>
      </c>
      <c r="K162" s="264" t="s">
        <v>19</v>
      </c>
      <c r="L162" s="269"/>
      <c r="M162" s="270" t="s">
        <v>19</v>
      </c>
      <c r="N162" s="271" t="s">
        <v>40</v>
      </c>
      <c r="O162" s="86"/>
      <c r="P162" s="225">
        <f>O162*H162</f>
        <v>0</v>
      </c>
      <c r="Q162" s="225">
        <v>0.222</v>
      </c>
      <c r="R162" s="225">
        <f>Q162*H162</f>
        <v>0.7246079999999999</v>
      </c>
      <c r="S162" s="225">
        <v>0</v>
      </c>
      <c r="T162" s="22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7" t="s">
        <v>288</v>
      </c>
      <c r="AT162" s="227" t="s">
        <v>285</v>
      </c>
      <c r="AU162" s="227" t="s">
        <v>78</v>
      </c>
      <c r="AY162" s="19" t="s">
        <v>252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9" t="s">
        <v>76</v>
      </c>
      <c r="BK162" s="228">
        <f>ROUND(I162*H162,2)</f>
        <v>0</v>
      </c>
      <c r="BL162" s="19" t="s">
        <v>90</v>
      </c>
      <c r="BM162" s="227" t="s">
        <v>631</v>
      </c>
    </row>
    <row r="163" spans="1:51" s="14" customFormat="1" ht="12">
      <c r="A163" s="14"/>
      <c r="B163" s="240"/>
      <c r="C163" s="241"/>
      <c r="D163" s="231" t="s">
        <v>260</v>
      </c>
      <c r="E163" s="242" t="s">
        <v>19</v>
      </c>
      <c r="F163" s="243" t="s">
        <v>4060</v>
      </c>
      <c r="G163" s="241"/>
      <c r="H163" s="244">
        <v>3.264</v>
      </c>
      <c r="I163" s="245"/>
      <c r="J163" s="241"/>
      <c r="K163" s="241"/>
      <c r="L163" s="246"/>
      <c r="M163" s="247"/>
      <c r="N163" s="248"/>
      <c r="O163" s="248"/>
      <c r="P163" s="248"/>
      <c r="Q163" s="248"/>
      <c r="R163" s="248"/>
      <c r="S163" s="248"/>
      <c r="T163" s="24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0" t="s">
        <v>260</v>
      </c>
      <c r="AU163" s="250" t="s">
        <v>78</v>
      </c>
      <c r="AV163" s="14" t="s">
        <v>78</v>
      </c>
      <c r="AW163" s="14" t="s">
        <v>31</v>
      </c>
      <c r="AX163" s="14" t="s">
        <v>69</v>
      </c>
      <c r="AY163" s="250" t="s">
        <v>252</v>
      </c>
    </row>
    <row r="164" spans="1:51" s="15" customFormat="1" ht="12">
      <c r="A164" s="15"/>
      <c r="B164" s="251"/>
      <c r="C164" s="252"/>
      <c r="D164" s="231" t="s">
        <v>260</v>
      </c>
      <c r="E164" s="253" t="s">
        <v>19</v>
      </c>
      <c r="F164" s="254" t="s">
        <v>265</v>
      </c>
      <c r="G164" s="252"/>
      <c r="H164" s="255">
        <v>3.264</v>
      </c>
      <c r="I164" s="256"/>
      <c r="J164" s="252"/>
      <c r="K164" s="252"/>
      <c r="L164" s="257"/>
      <c r="M164" s="258"/>
      <c r="N164" s="259"/>
      <c r="O164" s="259"/>
      <c r="P164" s="259"/>
      <c r="Q164" s="259"/>
      <c r="R164" s="259"/>
      <c r="S164" s="259"/>
      <c r="T164" s="260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1" t="s">
        <v>260</v>
      </c>
      <c r="AU164" s="261" t="s">
        <v>78</v>
      </c>
      <c r="AV164" s="15" t="s">
        <v>90</v>
      </c>
      <c r="AW164" s="15" t="s">
        <v>31</v>
      </c>
      <c r="AX164" s="15" t="s">
        <v>76</v>
      </c>
      <c r="AY164" s="261" t="s">
        <v>252</v>
      </c>
    </row>
    <row r="165" spans="1:65" s="2" customFormat="1" ht="76.35" customHeight="1">
      <c r="A165" s="40"/>
      <c r="B165" s="41"/>
      <c r="C165" s="216" t="s">
        <v>417</v>
      </c>
      <c r="D165" s="216" t="s">
        <v>254</v>
      </c>
      <c r="E165" s="217" t="s">
        <v>3978</v>
      </c>
      <c r="F165" s="218" t="s">
        <v>3979</v>
      </c>
      <c r="G165" s="219" t="s">
        <v>300</v>
      </c>
      <c r="H165" s="220">
        <v>14</v>
      </c>
      <c r="I165" s="221"/>
      <c r="J165" s="222">
        <f>ROUND(I165*H165,2)</f>
        <v>0</v>
      </c>
      <c r="K165" s="218" t="s">
        <v>258</v>
      </c>
      <c r="L165" s="46"/>
      <c r="M165" s="223" t="s">
        <v>19</v>
      </c>
      <c r="N165" s="224" t="s">
        <v>40</v>
      </c>
      <c r="O165" s="86"/>
      <c r="P165" s="225">
        <f>O165*H165</f>
        <v>0</v>
      </c>
      <c r="Q165" s="225">
        <v>0.08425</v>
      </c>
      <c r="R165" s="225">
        <f>Q165*H165</f>
        <v>1.1795</v>
      </c>
      <c r="S165" s="225">
        <v>0</v>
      </c>
      <c r="T165" s="22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7" t="s">
        <v>90</v>
      </c>
      <c r="AT165" s="227" t="s">
        <v>254</v>
      </c>
      <c r="AU165" s="227" t="s">
        <v>78</v>
      </c>
      <c r="AY165" s="19" t="s">
        <v>252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9" t="s">
        <v>76</v>
      </c>
      <c r="BK165" s="228">
        <f>ROUND(I165*H165,2)</f>
        <v>0</v>
      </c>
      <c r="BL165" s="19" t="s">
        <v>90</v>
      </c>
      <c r="BM165" s="227" t="s">
        <v>666</v>
      </c>
    </row>
    <row r="166" spans="1:65" s="2" customFormat="1" ht="14.4" customHeight="1">
      <c r="A166" s="40"/>
      <c r="B166" s="41"/>
      <c r="C166" s="262" t="s">
        <v>421</v>
      </c>
      <c r="D166" s="262" t="s">
        <v>285</v>
      </c>
      <c r="E166" s="263" t="s">
        <v>3983</v>
      </c>
      <c r="F166" s="264" t="s">
        <v>3984</v>
      </c>
      <c r="G166" s="265" t="s">
        <v>300</v>
      </c>
      <c r="H166" s="266">
        <v>14.28</v>
      </c>
      <c r="I166" s="267"/>
      <c r="J166" s="268">
        <f>ROUND(I166*H166,2)</f>
        <v>0</v>
      </c>
      <c r="K166" s="264" t="s">
        <v>19</v>
      </c>
      <c r="L166" s="269"/>
      <c r="M166" s="270" t="s">
        <v>19</v>
      </c>
      <c r="N166" s="271" t="s">
        <v>40</v>
      </c>
      <c r="O166" s="86"/>
      <c r="P166" s="225">
        <f>O166*H166</f>
        <v>0</v>
      </c>
      <c r="Q166" s="225">
        <v>0.121</v>
      </c>
      <c r="R166" s="225">
        <f>Q166*H166</f>
        <v>1.7278799999999999</v>
      </c>
      <c r="S166" s="225">
        <v>0</v>
      </c>
      <c r="T166" s="22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7" t="s">
        <v>288</v>
      </c>
      <c r="AT166" s="227" t="s">
        <v>285</v>
      </c>
      <c r="AU166" s="227" t="s">
        <v>78</v>
      </c>
      <c r="AY166" s="19" t="s">
        <v>252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9" t="s">
        <v>76</v>
      </c>
      <c r="BK166" s="228">
        <f>ROUND(I166*H166,2)</f>
        <v>0</v>
      </c>
      <c r="BL166" s="19" t="s">
        <v>90</v>
      </c>
      <c r="BM166" s="227" t="s">
        <v>675</v>
      </c>
    </row>
    <row r="167" spans="1:51" s="14" customFormat="1" ht="12">
      <c r="A167" s="14"/>
      <c r="B167" s="240"/>
      <c r="C167" s="241"/>
      <c r="D167" s="231" t="s">
        <v>260</v>
      </c>
      <c r="E167" s="242" t="s">
        <v>19</v>
      </c>
      <c r="F167" s="243" t="s">
        <v>4061</v>
      </c>
      <c r="G167" s="241"/>
      <c r="H167" s="244">
        <v>14.28</v>
      </c>
      <c r="I167" s="245"/>
      <c r="J167" s="241"/>
      <c r="K167" s="241"/>
      <c r="L167" s="246"/>
      <c r="M167" s="247"/>
      <c r="N167" s="248"/>
      <c r="O167" s="248"/>
      <c r="P167" s="248"/>
      <c r="Q167" s="248"/>
      <c r="R167" s="248"/>
      <c r="S167" s="248"/>
      <c r="T167" s="24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0" t="s">
        <v>260</v>
      </c>
      <c r="AU167" s="250" t="s">
        <v>78</v>
      </c>
      <c r="AV167" s="14" t="s">
        <v>78</v>
      </c>
      <c r="AW167" s="14" t="s">
        <v>31</v>
      </c>
      <c r="AX167" s="14" t="s">
        <v>69</v>
      </c>
      <c r="AY167" s="250" t="s">
        <v>252</v>
      </c>
    </row>
    <row r="168" spans="1:51" s="15" customFormat="1" ht="12">
      <c r="A168" s="15"/>
      <c r="B168" s="251"/>
      <c r="C168" s="252"/>
      <c r="D168" s="231" t="s">
        <v>260</v>
      </c>
      <c r="E168" s="253" t="s">
        <v>19</v>
      </c>
      <c r="F168" s="254" t="s">
        <v>265</v>
      </c>
      <c r="G168" s="252"/>
      <c r="H168" s="255">
        <v>14.28</v>
      </c>
      <c r="I168" s="256"/>
      <c r="J168" s="252"/>
      <c r="K168" s="252"/>
      <c r="L168" s="257"/>
      <c r="M168" s="258"/>
      <c r="N168" s="259"/>
      <c r="O168" s="259"/>
      <c r="P168" s="259"/>
      <c r="Q168" s="259"/>
      <c r="R168" s="259"/>
      <c r="S168" s="259"/>
      <c r="T168" s="260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1" t="s">
        <v>260</v>
      </c>
      <c r="AU168" s="261" t="s">
        <v>78</v>
      </c>
      <c r="AV168" s="15" t="s">
        <v>90</v>
      </c>
      <c r="AW168" s="15" t="s">
        <v>31</v>
      </c>
      <c r="AX168" s="15" t="s">
        <v>76</v>
      </c>
      <c r="AY168" s="261" t="s">
        <v>252</v>
      </c>
    </row>
    <row r="169" spans="1:65" s="2" customFormat="1" ht="76.35" customHeight="1">
      <c r="A169" s="40"/>
      <c r="B169" s="41"/>
      <c r="C169" s="216" t="s">
        <v>425</v>
      </c>
      <c r="D169" s="216" t="s">
        <v>254</v>
      </c>
      <c r="E169" s="217" t="s">
        <v>4062</v>
      </c>
      <c r="F169" s="218" t="s">
        <v>4063</v>
      </c>
      <c r="G169" s="219" t="s">
        <v>300</v>
      </c>
      <c r="H169" s="220">
        <v>900</v>
      </c>
      <c r="I169" s="221"/>
      <c r="J169" s="222">
        <f>ROUND(I169*H169,2)</f>
        <v>0</v>
      </c>
      <c r="K169" s="218" t="s">
        <v>258</v>
      </c>
      <c r="L169" s="46"/>
      <c r="M169" s="223" t="s">
        <v>19</v>
      </c>
      <c r="N169" s="224" t="s">
        <v>40</v>
      </c>
      <c r="O169" s="86"/>
      <c r="P169" s="225">
        <f>O169*H169</f>
        <v>0</v>
      </c>
      <c r="Q169" s="225">
        <v>0.10362</v>
      </c>
      <c r="R169" s="225">
        <f>Q169*H169</f>
        <v>93.25800000000001</v>
      </c>
      <c r="S169" s="225">
        <v>0</v>
      </c>
      <c r="T169" s="22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7" t="s">
        <v>90</v>
      </c>
      <c r="AT169" s="227" t="s">
        <v>254</v>
      </c>
      <c r="AU169" s="227" t="s">
        <v>78</v>
      </c>
      <c r="AY169" s="19" t="s">
        <v>252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9" t="s">
        <v>76</v>
      </c>
      <c r="BK169" s="228">
        <f>ROUND(I169*H169,2)</f>
        <v>0</v>
      </c>
      <c r="BL169" s="19" t="s">
        <v>90</v>
      </c>
      <c r="BM169" s="227" t="s">
        <v>692</v>
      </c>
    </row>
    <row r="170" spans="1:65" s="2" customFormat="1" ht="14.4" customHeight="1">
      <c r="A170" s="40"/>
      <c r="B170" s="41"/>
      <c r="C170" s="262" t="s">
        <v>429</v>
      </c>
      <c r="D170" s="262" t="s">
        <v>285</v>
      </c>
      <c r="E170" s="263" t="s">
        <v>4064</v>
      </c>
      <c r="F170" s="264" t="s">
        <v>4065</v>
      </c>
      <c r="G170" s="265" t="s">
        <v>300</v>
      </c>
      <c r="H170" s="266">
        <v>918</v>
      </c>
      <c r="I170" s="267"/>
      <c r="J170" s="268">
        <f>ROUND(I170*H170,2)</f>
        <v>0</v>
      </c>
      <c r="K170" s="264" t="s">
        <v>19</v>
      </c>
      <c r="L170" s="269"/>
      <c r="M170" s="270" t="s">
        <v>19</v>
      </c>
      <c r="N170" s="271" t="s">
        <v>40</v>
      </c>
      <c r="O170" s="86"/>
      <c r="P170" s="225">
        <f>O170*H170</f>
        <v>0</v>
      </c>
      <c r="Q170" s="225">
        <v>0.176</v>
      </c>
      <c r="R170" s="225">
        <f>Q170*H170</f>
        <v>161.56799999999998</v>
      </c>
      <c r="S170" s="225">
        <v>0</v>
      </c>
      <c r="T170" s="22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7" t="s">
        <v>288</v>
      </c>
      <c r="AT170" s="227" t="s">
        <v>285</v>
      </c>
      <c r="AU170" s="227" t="s">
        <v>78</v>
      </c>
      <c r="AY170" s="19" t="s">
        <v>252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9" t="s">
        <v>76</v>
      </c>
      <c r="BK170" s="228">
        <f>ROUND(I170*H170,2)</f>
        <v>0</v>
      </c>
      <c r="BL170" s="19" t="s">
        <v>90</v>
      </c>
      <c r="BM170" s="227" t="s">
        <v>705</v>
      </c>
    </row>
    <row r="171" spans="1:51" s="14" customFormat="1" ht="12">
      <c r="A171" s="14"/>
      <c r="B171" s="240"/>
      <c r="C171" s="241"/>
      <c r="D171" s="231" t="s">
        <v>260</v>
      </c>
      <c r="E171" s="242" t="s">
        <v>19</v>
      </c>
      <c r="F171" s="243" t="s">
        <v>4066</v>
      </c>
      <c r="G171" s="241"/>
      <c r="H171" s="244">
        <v>918</v>
      </c>
      <c r="I171" s="245"/>
      <c r="J171" s="241"/>
      <c r="K171" s="241"/>
      <c r="L171" s="246"/>
      <c r="M171" s="247"/>
      <c r="N171" s="248"/>
      <c r="O171" s="248"/>
      <c r="P171" s="248"/>
      <c r="Q171" s="248"/>
      <c r="R171" s="248"/>
      <c r="S171" s="248"/>
      <c r="T171" s="24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0" t="s">
        <v>260</v>
      </c>
      <c r="AU171" s="250" t="s">
        <v>78</v>
      </c>
      <c r="AV171" s="14" t="s">
        <v>78</v>
      </c>
      <c r="AW171" s="14" t="s">
        <v>31</v>
      </c>
      <c r="AX171" s="14" t="s">
        <v>69</v>
      </c>
      <c r="AY171" s="250" t="s">
        <v>252</v>
      </c>
    </row>
    <row r="172" spans="1:51" s="15" customFormat="1" ht="12">
      <c r="A172" s="15"/>
      <c r="B172" s="251"/>
      <c r="C172" s="252"/>
      <c r="D172" s="231" t="s">
        <v>260</v>
      </c>
      <c r="E172" s="253" t="s">
        <v>19</v>
      </c>
      <c r="F172" s="254" t="s">
        <v>265</v>
      </c>
      <c r="G172" s="252"/>
      <c r="H172" s="255">
        <v>918</v>
      </c>
      <c r="I172" s="256"/>
      <c r="J172" s="252"/>
      <c r="K172" s="252"/>
      <c r="L172" s="257"/>
      <c r="M172" s="258"/>
      <c r="N172" s="259"/>
      <c r="O172" s="259"/>
      <c r="P172" s="259"/>
      <c r="Q172" s="259"/>
      <c r="R172" s="259"/>
      <c r="S172" s="259"/>
      <c r="T172" s="260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1" t="s">
        <v>260</v>
      </c>
      <c r="AU172" s="261" t="s">
        <v>78</v>
      </c>
      <c r="AV172" s="15" t="s">
        <v>90</v>
      </c>
      <c r="AW172" s="15" t="s">
        <v>31</v>
      </c>
      <c r="AX172" s="15" t="s">
        <v>76</v>
      </c>
      <c r="AY172" s="261" t="s">
        <v>252</v>
      </c>
    </row>
    <row r="173" spans="1:63" s="12" customFormat="1" ht="22.8" customHeight="1">
      <c r="A173" s="12"/>
      <c r="B173" s="200"/>
      <c r="C173" s="201"/>
      <c r="D173" s="202" t="s">
        <v>68</v>
      </c>
      <c r="E173" s="214" t="s">
        <v>288</v>
      </c>
      <c r="F173" s="214" t="s">
        <v>3934</v>
      </c>
      <c r="G173" s="201"/>
      <c r="H173" s="201"/>
      <c r="I173" s="204"/>
      <c r="J173" s="215">
        <f>BK173</f>
        <v>0</v>
      </c>
      <c r="K173" s="201"/>
      <c r="L173" s="206"/>
      <c r="M173" s="207"/>
      <c r="N173" s="208"/>
      <c r="O173" s="208"/>
      <c r="P173" s="209">
        <f>SUM(P174:P179)</f>
        <v>0</v>
      </c>
      <c r="Q173" s="208"/>
      <c r="R173" s="209">
        <f>SUM(R174:R179)</f>
        <v>1.0972</v>
      </c>
      <c r="S173" s="208"/>
      <c r="T173" s="210">
        <f>SUM(T174:T179)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1" t="s">
        <v>76</v>
      </c>
      <c r="AT173" s="212" t="s">
        <v>68</v>
      </c>
      <c r="AU173" s="212" t="s">
        <v>76</v>
      </c>
      <c r="AY173" s="211" t="s">
        <v>252</v>
      </c>
      <c r="BK173" s="213">
        <f>SUM(BK174:BK179)</f>
        <v>0</v>
      </c>
    </row>
    <row r="174" spans="1:65" s="2" customFormat="1" ht="24.15" customHeight="1">
      <c r="A174" s="40"/>
      <c r="B174" s="41"/>
      <c r="C174" s="216" t="s">
        <v>433</v>
      </c>
      <c r="D174" s="216" t="s">
        <v>254</v>
      </c>
      <c r="E174" s="217" t="s">
        <v>4067</v>
      </c>
      <c r="F174" s="218" t="s">
        <v>4068</v>
      </c>
      <c r="G174" s="219" t="s">
        <v>307</v>
      </c>
      <c r="H174" s="220">
        <v>4</v>
      </c>
      <c r="I174" s="221"/>
      <c r="J174" s="222">
        <f>ROUND(I174*H174,2)</f>
        <v>0</v>
      </c>
      <c r="K174" s="218" t="s">
        <v>258</v>
      </c>
      <c r="L174" s="46"/>
      <c r="M174" s="223" t="s">
        <v>19</v>
      </c>
      <c r="N174" s="224" t="s">
        <v>40</v>
      </c>
      <c r="O174" s="86"/>
      <c r="P174" s="225">
        <f>O174*H174</f>
        <v>0</v>
      </c>
      <c r="Q174" s="225">
        <v>0.14494</v>
      </c>
      <c r="R174" s="225">
        <f>Q174*H174</f>
        <v>0.57976</v>
      </c>
      <c r="S174" s="225">
        <v>0</v>
      </c>
      <c r="T174" s="22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7" t="s">
        <v>90</v>
      </c>
      <c r="AT174" s="227" t="s">
        <v>254</v>
      </c>
      <c r="AU174" s="227" t="s">
        <v>78</v>
      </c>
      <c r="AY174" s="19" t="s">
        <v>252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9" t="s">
        <v>76</v>
      </c>
      <c r="BK174" s="228">
        <f>ROUND(I174*H174,2)</f>
        <v>0</v>
      </c>
      <c r="BL174" s="19" t="s">
        <v>90</v>
      </c>
      <c r="BM174" s="227" t="s">
        <v>757</v>
      </c>
    </row>
    <row r="175" spans="1:65" s="2" customFormat="1" ht="24.15" customHeight="1">
      <c r="A175" s="40"/>
      <c r="B175" s="41"/>
      <c r="C175" s="216" t="s">
        <v>437</v>
      </c>
      <c r="D175" s="216" t="s">
        <v>254</v>
      </c>
      <c r="E175" s="217" t="s">
        <v>4069</v>
      </c>
      <c r="F175" s="218" t="s">
        <v>4070</v>
      </c>
      <c r="G175" s="219" t="s">
        <v>307</v>
      </c>
      <c r="H175" s="220">
        <v>4</v>
      </c>
      <c r="I175" s="221"/>
      <c r="J175" s="222">
        <f>ROUND(I175*H175,2)</f>
        <v>0</v>
      </c>
      <c r="K175" s="218" t="s">
        <v>258</v>
      </c>
      <c r="L175" s="46"/>
      <c r="M175" s="223" t="s">
        <v>19</v>
      </c>
      <c r="N175" s="224" t="s">
        <v>40</v>
      </c>
      <c r="O175" s="86"/>
      <c r="P175" s="225">
        <f>O175*H175</f>
        <v>0</v>
      </c>
      <c r="Q175" s="225">
        <v>0.00936</v>
      </c>
      <c r="R175" s="225">
        <f>Q175*H175</f>
        <v>0.03744</v>
      </c>
      <c r="S175" s="225">
        <v>0</v>
      </c>
      <c r="T175" s="22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7" t="s">
        <v>90</v>
      </c>
      <c r="AT175" s="227" t="s">
        <v>254</v>
      </c>
      <c r="AU175" s="227" t="s">
        <v>78</v>
      </c>
      <c r="AY175" s="19" t="s">
        <v>252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9" t="s">
        <v>76</v>
      </c>
      <c r="BK175" s="228">
        <f>ROUND(I175*H175,2)</f>
        <v>0</v>
      </c>
      <c r="BL175" s="19" t="s">
        <v>90</v>
      </c>
      <c r="BM175" s="227" t="s">
        <v>765</v>
      </c>
    </row>
    <row r="176" spans="1:65" s="2" customFormat="1" ht="24.15" customHeight="1">
      <c r="A176" s="40"/>
      <c r="B176" s="41"/>
      <c r="C176" s="262" t="s">
        <v>441</v>
      </c>
      <c r="D176" s="262" t="s">
        <v>285</v>
      </c>
      <c r="E176" s="263" t="s">
        <v>4071</v>
      </c>
      <c r="F176" s="264" t="s">
        <v>4072</v>
      </c>
      <c r="G176" s="265" t="s">
        <v>307</v>
      </c>
      <c r="H176" s="266">
        <v>4</v>
      </c>
      <c r="I176" s="267"/>
      <c r="J176" s="268">
        <f>ROUND(I176*H176,2)</f>
        <v>0</v>
      </c>
      <c r="K176" s="264" t="s">
        <v>19</v>
      </c>
      <c r="L176" s="269"/>
      <c r="M176" s="270" t="s">
        <v>19</v>
      </c>
      <c r="N176" s="271" t="s">
        <v>40</v>
      </c>
      <c r="O176" s="86"/>
      <c r="P176" s="225">
        <f>O176*H176</f>
        <v>0</v>
      </c>
      <c r="Q176" s="225">
        <v>0.12</v>
      </c>
      <c r="R176" s="225">
        <f>Q176*H176</f>
        <v>0.48</v>
      </c>
      <c r="S176" s="225">
        <v>0</v>
      </c>
      <c r="T176" s="22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7" t="s">
        <v>288</v>
      </c>
      <c r="AT176" s="227" t="s">
        <v>285</v>
      </c>
      <c r="AU176" s="227" t="s">
        <v>78</v>
      </c>
      <c r="AY176" s="19" t="s">
        <v>252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9" t="s">
        <v>76</v>
      </c>
      <c r="BK176" s="228">
        <f>ROUND(I176*H176,2)</f>
        <v>0</v>
      </c>
      <c r="BL176" s="19" t="s">
        <v>90</v>
      </c>
      <c r="BM176" s="227" t="s">
        <v>777</v>
      </c>
    </row>
    <row r="177" spans="1:65" s="2" customFormat="1" ht="24.15" customHeight="1">
      <c r="A177" s="40"/>
      <c r="B177" s="41"/>
      <c r="C177" s="216" t="s">
        <v>445</v>
      </c>
      <c r="D177" s="216" t="s">
        <v>254</v>
      </c>
      <c r="E177" s="217" t="s">
        <v>3935</v>
      </c>
      <c r="F177" s="218" t="s">
        <v>3936</v>
      </c>
      <c r="G177" s="219" t="s">
        <v>257</v>
      </c>
      <c r="H177" s="220">
        <v>2</v>
      </c>
      <c r="I177" s="221"/>
      <c r="J177" s="222">
        <f>ROUND(I177*H177,2)</f>
        <v>0</v>
      </c>
      <c r="K177" s="218" t="s">
        <v>258</v>
      </c>
      <c r="L177" s="46"/>
      <c r="M177" s="223" t="s">
        <v>19</v>
      </c>
      <c r="N177" s="224" t="s">
        <v>40</v>
      </c>
      <c r="O177" s="86"/>
      <c r="P177" s="225">
        <f>O177*H177</f>
        <v>0</v>
      </c>
      <c r="Q177" s="225">
        <v>0</v>
      </c>
      <c r="R177" s="225">
        <f>Q177*H177</f>
        <v>0</v>
      </c>
      <c r="S177" s="225">
        <v>0</v>
      </c>
      <c r="T177" s="22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7" t="s">
        <v>90</v>
      </c>
      <c r="AT177" s="227" t="s">
        <v>254</v>
      </c>
      <c r="AU177" s="227" t="s">
        <v>78</v>
      </c>
      <c r="AY177" s="19" t="s">
        <v>252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9" t="s">
        <v>76</v>
      </c>
      <c r="BK177" s="228">
        <f>ROUND(I177*H177,2)</f>
        <v>0</v>
      </c>
      <c r="BL177" s="19" t="s">
        <v>90</v>
      </c>
      <c r="BM177" s="227" t="s">
        <v>789</v>
      </c>
    </row>
    <row r="178" spans="1:51" s="14" customFormat="1" ht="12">
      <c r="A178" s="14"/>
      <c r="B178" s="240"/>
      <c r="C178" s="241"/>
      <c r="D178" s="231" t="s">
        <v>260</v>
      </c>
      <c r="E178" s="242" t="s">
        <v>19</v>
      </c>
      <c r="F178" s="243" t="s">
        <v>4073</v>
      </c>
      <c r="G178" s="241"/>
      <c r="H178" s="244">
        <v>2</v>
      </c>
      <c r="I178" s="245"/>
      <c r="J178" s="241"/>
      <c r="K178" s="241"/>
      <c r="L178" s="246"/>
      <c r="M178" s="247"/>
      <c r="N178" s="248"/>
      <c r="O178" s="248"/>
      <c r="P178" s="248"/>
      <c r="Q178" s="248"/>
      <c r="R178" s="248"/>
      <c r="S178" s="248"/>
      <c r="T178" s="24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0" t="s">
        <v>260</v>
      </c>
      <c r="AU178" s="250" t="s">
        <v>78</v>
      </c>
      <c r="AV178" s="14" t="s">
        <v>78</v>
      </c>
      <c r="AW178" s="14" t="s">
        <v>31</v>
      </c>
      <c r="AX178" s="14" t="s">
        <v>69</v>
      </c>
      <c r="AY178" s="250" t="s">
        <v>252</v>
      </c>
    </row>
    <row r="179" spans="1:51" s="15" customFormat="1" ht="12">
      <c r="A179" s="15"/>
      <c r="B179" s="251"/>
      <c r="C179" s="252"/>
      <c r="D179" s="231" t="s">
        <v>260</v>
      </c>
      <c r="E179" s="253" t="s">
        <v>19</v>
      </c>
      <c r="F179" s="254" t="s">
        <v>265</v>
      </c>
      <c r="G179" s="252"/>
      <c r="H179" s="255">
        <v>2</v>
      </c>
      <c r="I179" s="256"/>
      <c r="J179" s="252"/>
      <c r="K179" s="252"/>
      <c r="L179" s="257"/>
      <c r="M179" s="258"/>
      <c r="N179" s="259"/>
      <c r="O179" s="259"/>
      <c r="P179" s="259"/>
      <c r="Q179" s="259"/>
      <c r="R179" s="259"/>
      <c r="S179" s="259"/>
      <c r="T179" s="260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1" t="s">
        <v>260</v>
      </c>
      <c r="AU179" s="261" t="s">
        <v>78</v>
      </c>
      <c r="AV179" s="15" t="s">
        <v>90</v>
      </c>
      <c r="AW179" s="15" t="s">
        <v>31</v>
      </c>
      <c r="AX179" s="15" t="s">
        <v>76</v>
      </c>
      <c r="AY179" s="261" t="s">
        <v>252</v>
      </c>
    </row>
    <row r="180" spans="1:63" s="12" customFormat="1" ht="22.8" customHeight="1">
      <c r="A180" s="12"/>
      <c r="B180" s="200"/>
      <c r="C180" s="201"/>
      <c r="D180" s="202" t="s">
        <v>68</v>
      </c>
      <c r="E180" s="214" t="s">
        <v>304</v>
      </c>
      <c r="F180" s="214" t="s">
        <v>829</v>
      </c>
      <c r="G180" s="201"/>
      <c r="H180" s="201"/>
      <c r="I180" s="204"/>
      <c r="J180" s="215">
        <f>BK180</f>
        <v>0</v>
      </c>
      <c r="K180" s="201"/>
      <c r="L180" s="206"/>
      <c r="M180" s="207"/>
      <c r="N180" s="208"/>
      <c r="O180" s="208"/>
      <c r="P180" s="209">
        <f>SUM(P181:P230)</f>
        <v>0</v>
      </c>
      <c r="Q180" s="208"/>
      <c r="R180" s="209">
        <f>SUM(R181:R230)</f>
        <v>115.6815589</v>
      </c>
      <c r="S180" s="208"/>
      <c r="T180" s="210">
        <f>SUM(T181:T230)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1" t="s">
        <v>76</v>
      </c>
      <c r="AT180" s="212" t="s">
        <v>68</v>
      </c>
      <c r="AU180" s="212" t="s">
        <v>76</v>
      </c>
      <c r="AY180" s="211" t="s">
        <v>252</v>
      </c>
      <c r="BK180" s="213">
        <f>SUM(BK181:BK230)</f>
        <v>0</v>
      </c>
    </row>
    <row r="181" spans="1:65" s="2" customFormat="1" ht="24.15" customHeight="1">
      <c r="A181" s="40"/>
      <c r="B181" s="41"/>
      <c r="C181" s="216" t="s">
        <v>449</v>
      </c>
      <c r="D181" s="216" t="s">
        <v>254</v>
      </c>
      <c r="E181" s="217" t="s">
        <v>4074</v>
      </c>
      <c r="F181" s="218" t="s">
        <v>4075</v>
      </c>
      <c r="G181" s="219" t="s">
        <v>307</v>
      </c>
      <c r="H181" s="220">
        <v>3</v>
      </c>
      <c r="I181" s="221"/>
      <c r="J181" s="222">
        <f>ROUND(I181*H181,2)</f>
        <v>0</v>
      </c>
      <c r="K181" s="218" t="s">
        <v>258</v>
      </c>
      <c r="L181" s="46"/>
      <c r="M181" s="223" t="s">
        <v>19</v>
      </c>
      <c r="N181" s="224" t="s">
        <v>40</v>
      </c>
      <c r="O181" s="86"/>
      <c r="P181" s="225">
        <f>O181*H181</f>
        <v>0</v>
      </c>
      <c r="Q181" s="225">
        <v>0.0007</v>
      </c>
      <c r="R181" s="225">
        <f>Q181*H181</f>
        <v>0.0021</v>
      </c>
      <c r="S181" s="225">
        <v>0</v>
      </c>
      <c r="T181" s="22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7" t="s">
        <v>90</v>
      </c>
      <c r="AT181" s="227" t="s">
        <v>254</v>
      </c>
      <c r="AU181" s="227" t="s">
        <v>78</v>
      </c>
      <c r="AY181" s="19" t="s">
        <v>252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9" t="s">
        <v>76</v>
      </c>
      <c r="BK181" s="228">
        <f>ROUND(I181*H181,2)</f>
        <v>0</v>
      </c>
      <c r="BL181" s="19" t="s">
        <v>90</v>
      </c>
      <c r="BM181" s="227" t="s">
        <v>799</v>
      </c>
    </row>
    <row r="182" spans="1:51" s="14" customFormat="1" ht="12">
      <c r="A182" s="14"/>
      <c r="B182" s="240"/>
      <c r="C182" s="241"/>
      <c r="D182" s="231" t="s">
        <v>260</v>
      </c>
      <c r="E182" s="242" t="s">
        <v>19</v>
      </c>
      <c r="F182" s="243" t="s">
        <v>4076</v>
      </c>
      <c r="G182" s="241"/>
      <c r="H182" s="244">
        <v>2</v>
      </c>
      <c r="I182" s="245"/>
      <c r="J182" s="241"/>
      <c r="K182" s="241"/>
      <c r="L182" s="246"/>
      <c r="M182" s="247"/>
      <c r="N182" s="248"/>
      <c r="O182" s="248"/>
      <c r="P182" s="248"/>
      <c r="Q182" s="248"/>
      <c r="R182" s="248"/>
      <c r="S182" s="248"/>
      <c r="T182" s="24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0" t="s">
        <v>260</v>
      </c>
      <c r="AU182" s="250" t="s">
        <v>78</v>
      </c>
      <c r="AV182" s="14" t="s">
        <v>78</v>
      </c>
      <c r="AW182" s="14" t="s">
        <v>31</v>
      </c>
      <c r="AX182" s="14" t="s">
        <v>69</v>
      </c>
      <c r="AY182" s="250" t="s">
        <v>252</v>
      </c>
    </row>
    <row r="183" spans="1:51" s="14" customFormat="1" ht="12">
      <c r="A183" s="14"/>
      <c r="B183" s="240"/>
      <c r="C183" s="241"/>
      <c r="D183" s="231" t="s">
        <v>260</v>
      </c>
      <c r="E183" s="242" t="s">
        <v>19</v>
      </c>
      <c r="F183" s="243" t="s">
        <v>4077</v>
      </c>
      <c r="G183" s="241"/>
      <c r="H183" s="244">
        <v>1</v>
      </c>
      <c r="I183" s="245"/>
      <c r="J183" s="241"/>
      <c r="K183" s="241"/>
      <c r="L183" s="246"/>
      <c r="M183" s="247"/>
      <c r="N183" s="248"/>
      <c r="O183" s="248"/>
      <c r="P183" s="248"/>
      <c r="Q183" s="248"/>
      <c r="R183" s="248"/>
      <c r="S183" s="248"/>
      <c r="T183" s="24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0" t="s">
        <v>260</v>
      </c>
      <c r="AU183" s="250" t="s">
        <v>78</v>
      </c>
      <c r="AV183" s="14" t="s">
        <v>78</v>
      </c>
      <c r="AW183" s="14" t="s">
        <v>31</v>
      </c>
      <c r="AX183" s="14" t="s">
        <v>69</v>
      </c>
      <c r="AY183" s="250" t="s">
        <v>252</v>
      </c>
    </row>
    <row r="184" spans="1:51" s="15" customFormat="1" ht="12">
      <c r="A184" s="15"/>
      <c r="B184" s="251"/>
      <c r="C184" s="252"/>
      <c r="D184" s="231" t="s">
        <v>260</v>
      </c>
      <c r="E184" s="253" t="s">
        <v>19</v>
      </c>
      <c r="F184" s="254" t="s">
        <v>265</v>
      </c>
      <c r="G184" s="252"/>
      <c r="H184" s="255">
        <v>3</v>
      </c>
      <c r="I184" s="256"/>
      <c r="J184" s="252"/>
      <c r="K184" s="252"/>
      <c r="L184" s="257"/>
      <c r="M184" s="258"/>
      <c r="N184" s="259"/>
      <c r="O184" s="259"/>
      <c r="P184" s="259"/>
      <c r="Q184" s="259"/>
      <c r="R184" s="259"/>
      <c r="S184" s="259"/>
      <c r="T184" s="260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1" t="s">
        <v>260</v>
      </c>
      <c r="AU184" s="261" t="s">
        <v>78</v>
      </c>
      <c r="AV184" s="15" t="s">
        <v>90</v>
      </c>
      <c r="AW184" s="15" t="s">
        <v>31</v>
      </c>
      <c r="AX184" s="15" t="s">
        <v>76</v>
      </c>
      <c r="AY184" s="261" t="s">
        <v>252</v>
      </c>
    </row>
    <row r="185" spans="1:65" s="2" customFormat="1" ht="24.15" customHeight="1">
      <c r="A185" s="40"/>
      <c r="B185" s="41"/>
      <c r="C185" s="216" t="s">
        <v>453</v>
      </c>
      <c r="D185" s="216" t="s">
        <v>254</v>
      </c>
      <c r="E185" s="217" t="s">
        <v>4078</v>
      </c>
      <c r="F185" s="218" t="s">
        <v>4079</v>
      </c>
      <c r="G185" s="219" t="s">
        <v>307</v>
      </c>
      <c r="H185" s="220">
        <v>7</v>
      </c>
      <c r="I185" s="221"/>
      <c r="J185" s="222">
        <f>ROUND(I185*H185,2)</f>
        <v>0</v>
      </c>
      <c r="K185" s="218" t="s">
        <v>258</v>
      </c>
      <c r="L185" s="46"/>
      <c r="M185" s="223" t="s">
        <v>19</v>
      </c>
      <c r="N185" s="224" t="s">
        <v>40</v>
      </c>
      <c r="O185" s="86"/>
      <c r="P185" s="225">
        <f>O185*H185</f>
        <v>0</v>
      </c>
      <c r="Q185" s="225">
        <v>1E-05</v>
      </c>
      <c r="R185" s="225">
        <f>Q185*H185</f>
        <v>7.000000000000001E-05</v>
      </c>
      <c r="S185" s="225">
        <v>0</v>
      </c>
      <c r="T185" s="22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7" t="s">
        <v>90</v>
      </c>
      <c r="AT185" s="227" t="s">
        <v>254</v>
      </c>
      <c r="AU185" s="227" t="s">
        <v>78</v>
      </c>
      <c r="AY185" s="19" t="s">
        <v>252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9" t="s">
        <v>76</v>
      </c>
      <c r="BK185" s="228">
        <f>ROUND(I185*H185,2)</f>
        <v>0</v>
      </c>
      <c r="BL185" s="19" t="s">
        <v>90</v>
      </c>
      <c r="BM185" s="227" t="s">
        <v>810</v>
      </c>
    </row>
    <row r="186" spans="1:51" s="13" customFormat="1" ht="12">
      <c r="A186" s="13"/>
      <c r="B186" s="229"/>
      <c r="C186" s="230"/>
      <c r="D186" s="231" t="s">
        <v>260</v>
      </c>
      <c r="E186" s="232" t="s">
        <v>19</v>
      </c>
      <c r="F186" s="233" t="s">
        <v>4080</v>
      </c>
      <c r="G186" s="230"/>
      <c r="H186" s="232" t="s">
        <v>19</v>
      </c>
      <c r="I186" s="234"/>
      <c r="J186" s="230"/>
      <c r="K186" s="230"/>
      <c r="L186" s="235"/>
      <c r="M186" s="236"/>
      <c r="N186" s="237"/>
      <c r="O186" s="237"/>
      <c r="P186" s="237"/>
      <c r="Q186" s="237"/>
      <c r="R186" s="237"/>
      <c r="S186" s="237"/>
      <c r="T186" s="23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9" t="s">
        <v>260</v>
      </c>
      <c r="AU186" s="239" t="s">
        <v>78</v>
      </c>
      <c r="AV186" s="13" t="s">
        <v>76</v>
      </c>
      <c r="AW186" s="13" t="s">
        <v>31</v>
      </c>
      <c r="AX186" s="13" t="s">
        <v>69</v>
      </c>
      <c r="AY186" s="239" t="s">
        <v>252</v>
      </c>
    </row>
    <row r="187" spans="1:51" s="14" customFormat="1" ht="12">
      <c r="A187" s="14"/>
      <c r="B187" s="240"/>
      <c r="C187" s="241"/>
      <c r="D187" s="231" t="s">
        <v>260</v>
      </c>
      <c r="E187" s="242" t="s">
        <v>19</v>
      </c>
      <c r="F187" s="243" t="s">
        <v>4081</v>
      </c>
      <c r="G187" s="241"/>
      <c r="H187" s="244">
        <v>7</v>
      </c>
      <c r="I187" s="245"/>
      <c r="J187" s="241"/>
      <c r="K187" s="241"/>
      <c r="L187" s="246"/>
      <c r="M187" s="247"/>
      <c r="N187" s="248"/>
      <c r="O187" s="248"/>
      <c r="P187" s="248"/>
      <c r="Q187" s="248"/>
      <c r="R187" s="248"/>
      <c r="S187" s="248"/>
      <c r="T187" s="24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0" t="s">
        <v>260</v>
      </c>
      <c r="AU187" s="250" t="s">
        <v>78</v>
      </c>
      <c r="AV187" s="14" t="s">
        <v>78</v>
      </c>
      <c r="AW187" s="14" t="s">
        <v>31</v>
      </c>
      <c r="AX187" s="14" t="s">
        <v>69</v>
      </c>
      <c r="AY187" s="250" t="s">
        <v>252</v>
      </c>
    </row>
    <row r="188" spans="1:51" s="15" customFormat="1" ht="12">
      <c r="A188" s="15"/>
      <c r="B188" s="251"/>
      <c r="C188" s="252"/>
      <c r="D188" s="231" t="s">
        <v>260</v>
      </c>
      <c r="E188" s="253" t="s">
        <v>19</v>
      </c>
      <c r="F188" s="254" t="s">
        <v>265</v>
      </c>
      <c r="G188" s="252"/>
      <c r="H188" s="255">
        <v>7</v>
      </c>
      <c r="I188" s="256"/>
      <c r="J188" s="252"/>
      <c r="K188" s="252"/>
      <c r="L188" s="257"/>
      <c r="M188" s="258"/>
      <c r="N188" s="259"/>
      <c r="O188" s="259"/>
      <c r="P188" s="259"/>
      <c r="Q188" s="259"/>
      <c r="R188" s="259"/>
      <c r="S188" s="259"/>
      <c r="T188" s="260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1" t="s">
        <v>260</v>
      </c>
      <c r="AU188" s="261" t="s">
        <v>78</v>
      </c>
      <c r="AV188" s="15" t="s">
        <v>90</v>
      </c>
      <c r="AW188" s="15" t="s">
        <v>31</v>
      </c>
      <c r="AX188" s="15" t="s">
        <v>76</v>
      </c>
      <c r="AY188" s="261" t="s">
        <v>252</v>
      </c>
    </row>
    <row r="189" spans="1:65" s="2" customFormat="1" ht="24.15" customHeight="1">
      <c r="A189" s="40"/>
      <c r="B189" s="41"/>
      <c r="C189" s="262" t="s">
        <v>457</v>
      </c>
      <c r="D189" s="262" t="s">
        <v>285</v>
      </c>
      <c r="E189" s="263" t="s">
        <v>4082</v>
      </c>
      <c r="F189" s="264" t="s">
        <v>4083</v>
      </c>
      <c r="G189" s="265" t="s">
        <v>307</v>
      </c>
      <c r="H189" s="266">
        <v>1</v>
      </c>
      <c r="I189" s="267"/>
      <c r="J189" s="268">
        <f>ROUND(I189*H189,2)</f>
        <v>0</v>
      </c>
      <c r="K189" s="264" t="s">
        <v>258</v>
      </c>
      <c r="L189" s="269"/>
      <c r="M189" s="270" t="s">
        <v>19</v>
      </c>
      <c r="N189" s="271" t="s">
        <v>40</v>
      </c>
      <c r="O189" s="86"/>
      <c r="P189" s="225">
        <f>O189*H189</f>
        <v>0</v>
      </c>
      <c r="Q189" s="225">
        <v>0.005</v>
      </c>
      <c r="R189" s="225">
        <f>Q189*H189</f>
        <v>0.005</v>
      </c>
      <c r="S189" s="225">
        <v>0</v>
      </c>
      <c r="T189" s="22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7" t="s">
        <v>288</v>
      </c>
      <c r="AT189" s="227" t="s">
        <v>285</v>
      </c>
      <c r="AU189" s="227" t="s">
        <v>78</v>
      </c>
      <c r="AY189" s="19" t="s">
        <v>252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9" t="s">
        <v>76</v>
      </c>
      <c r="BK189" s="228">
        <f>ROUND(I189*H189,2)</f>
        <v>0</v>
      </c>
      <c r="BL189" s="19" t="s">
        <v>90</v>
      </c>
      <c r="BM189" s="227" t="s">
        <v>820</v>
      </c>
    </row>
    <row r="190" spans="1:51" s="14" customFormat="1" ht="12">
      <c r="A190" s="14"/>
      <c r="B190" s="240"/>
      <c r="C190" s="241"/>
      <c r="D190" s="231" t="s">
        <v>260</v>
      </c>
      <c r="E190" s="242" t="s">
        <v>19</v>
      </c>
      <c r="F190" s="243" t="s">
        <v>4084</v>
      </c>
      <c r="G190" s="241"/>
      <c r="H190" s="244">
        <v>1</v>
      </c>
      <c r="I190" s="245"/>
      <c r="J190" s="241"/>
      <c r="K190" s="241"/>
      <c r="L190" s="246"/>
      <c r="M190" s="247"/>
      <c r="N190" s="248"/>
      <c r="O190" s="248"/>
      <c r="P190" s="248"/>
      <c r="Q190" s="248"/>
      <c r="R190" s="248"/>
      <c r="S190" s="248"/>
      <c r="T190" s="249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0" t="s">
        <v>260</v>
      </c>
      <c r="AU190" s="250" t="s">
        <v>78</v>
      </c>
      <c r="AV190" s="14" t="s">
        <v>78</v>
      </c>
      <c r="AW190" s="14" t="s">
        <v>31</v>
      </c>
      <c r="AX190" s="14" t="s">
        <v>69</v>
      </c>
      <c r="AY190" s="250" t="s">
        <v>252</v>
      </c>
    </row>
    <row r="191" spans="1:51" s="15" customFormat="1" ht="12">
      <c r="A191" s="15"/>
      <c r="B191" s="251"/>
      <c r="C191" s="252"/>
      <c r="D191" s="231" t="s">
        <v>260</v>
      </c>
      <c r="E191" s="253" t="s">
        <v>19</v>
      </c>
      <c r="F191" s="254" t="s">
        <v>265</v>
      </c>
      <c r="G191" s="252"/>
      <c r="H191" s="255">
        <v>1</v>
      </c>
      <c r="I191" s="256"/>
      <c r="J191" s="252"/>
      <c r="K191" s="252"/>
      <c r="L191" s="257"/>
      <c r="M191" s="258"/>
      <c r="N191" s="259"/>
      <c r="O191" s="259"/>
      <c r="P191" s="259"/>
      <c r="Q191" s="259"/>
      <c r="R191" s="259"/>
      <c r="S191" s="259"/>
      <c r="T191" s="260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61" t="s">
        <v>260</v>
      </c>
      <c r="AU191" s="261" t="s">
        <v>78</v>
      </c>
      <c r="AV191" s="15" t="s">
        <v>90</v>
      </c>
      <c r="AW191" s="15" t="s">
        <v>31</v>
      </c>
      <c r="AX191" s="15" t="s">
        <v>76</v>
      </c>
      <c r="AY191" s="261" t="s">
        <v>252</v>
      </c>
    </row>
    <row r="192" spans="1:65" s="2" customFormat="1" ht="24.15" customHeight="1">
      <c r="A192" s="40"/>
      <c r="B192" s="41"/>
      <c r="C192" s="262" t="s">
        <v>461</v>
      </c>
      <c r="D192" s="262" t="s">
        <v>285</v>
      </c>
      <c r="E192" s="263" t="s">
        <v>4085</v>
      </c>
      <c r="F192" s="264" t="s">
        <v>4086</v>
      </c>
      <c r="G192" s="265" t="s">
        <v>307</v>
      </c>
      <c r="H192" s="266">
        <v>2</v>
      </c>
      <c r="I192" s="267"/>
      <c r="J192" s="268">
        <f>ROUND(I192*H192,2)</f>
        <v>0</v>
      </c>
      <c r="K192" s="264" t="s">
        <v>258</v>
      </c>
      <c r="L192" s="269"/>
      <c r="M192" s="270" t="s">
        <v>19</v>
      </c>
      <c r="N192" s="271" t="s">
        <v>40</v>
      </c>
      <c r="O192" s="86"/>
      <c r="P192" s="225">
        <f>O192*H192</f>
        <v>0</v>
      </c>
      <c r="Q192" s="225">
        <v>0.0056</v>
      </c>
      <c r="R192" s="225">
        <f>Q192*H192</f>
        <v>0.0112</v>
      </c>
      <c r="S192" s="225">
        <v>0</v>
      </c>
      <c r="T192" s="22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7" t="s">
        <v>288</v>
      </c>
      <c r="AT192" s="227" t="s">
        <v>285</v>
      </c>
      <c r="AU192" s="227" t="s">
        <v>78</v>
      </c>
      <c r="AY192" s="19" t="s">
        <v>252</v>
      </c>
      <c r="BE192" s="228">
        <f>IF(N192="základní",J192,0)</f>
        <v>0</v>
      </c>
      <c r="BF192" s="228">
        <f>IF(N192="snížená",J192,0)</f>
        <v>0</v>
      </c>
      <c r="BG192" s="228">
        <f>IF(N192="zákl. přenesená",J192,0)</f>
        <v>0</v>
      </c>
      <c r="BH192" s="228">
        <f>IF(N192="sníž. přenesená",J192,0)</f>
        <v>0</v>
      </c>
      <c r="BI192" s="228">
        <f>IF(N192="nulová",J192,0)</f>
        <v>0</v>
      </c>
      <c r="BJ192" s="19" t="s">
        <v>76</v>
      </c>
      <c r="BK192" s="228">
        <f>ROUND(I192*H192,2)</f>
        <v>0</v>
      </c>
      <c r="BL192" s="19" t="s">
        <v>90</v>
      </c>
      <c r="BM192" s="227" t="s">
        <v>830</v>
      </c>
    </row>
    <row r="193" spans="1:51" s="13" customFormat="1" ht="12">
      <c r="A193" s="13"/>
      <c r="B193" s="229"/>
      <c r="C193" s="230"/>
      <c r="D193" s="231" t="s">
        <v>260</v>
      </c>
      <c r="E193" s="232" t="s">
        <v>19</v>
      </c>
      <c r="F193" s="233" t="s">
        <v>4087</v>
      </c>
      <c r="G193" s="230"/>
      <c r="H193" s="232" t="s">
        <v>19</v>
      </c>
      <c r="I193" s="234"/>
      <c r="J193" s="230"/>
      <c r="K193" s="230"/>
      <c r="L193" s="235"/>
      <c r="M193" s="236"/>
      <c r="N193" s="237"/>
      <c r="O193" s="237"/>
      <c r="P193" s="237"/>
      <c r="Q193" s="237"/>
      <c r="R193" s="237"/>
      <c r="S193" s="237"/>
      <c r="T193" s="23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9" t="s">
        <v>260</v>
      </c>
      <c r="AU193" s="239" t="s">
        <v>78</v>
      </c>
      <c r="AV193" s="13" t="s">
        <v>76</v>
      </c>
      <c r="AW193" s="13" t="s">
        <v>31</v>
      </c>
      <c r="AX193" s="13" t="s">
        <v>69</v>
      </c>
      <c r="AY193" s="239" t="s">
        <v>252</v>
      </c>
    </row>
    <row r="194" spans="1:51" s="14" customFormat="1" ht="12">
      <c r="A194" s="14"/>
      <c r="B194" s="240"/>
      <c r="C194" s="241"/>
      <c r="D194" s="231" t="s">
        <v>260</v>
      </c>
      <c r="E194" s="242" t="s">
        <v>19</v>
      </c>
      <c r="F194" s="243" t="s">
        <v>4076</v>
      </c>
      <c r="G194" s="241"/>
      <c r="H194" s="244">
        <v>2</v>
      </c>
      <c r="I194" s="245"/>
      <c r="J194" s="241"/>
      <c r="K194" s="241"/>
      <c r="L194" s="246"/>
      <c r="M194" s="247"/>
      <c r="N194" s="248"/>
      <c r="O194" s="248"/>
      <c r="P194" s="248"/>
      <c r="Q194" s="248"/>
      <c r="R194" s="248"/>
      <c r="S194" s="248"/>
      <c r="T194" s="249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0" t="s">
        <v>260</v>
      </c>
      <c r="AU194" s="250" t="s">
        <v>78</v>
      </c>
      <c r="AV194" s="14" t="s">
        <v>78</v>
      </c>
      <c r="AW194" s="14" t="s">
        <v>31</v>
      </c>
      <c r="AX194" s="14" t="s">
        <v>69</v>
      </c>
      <c r="AY194" s="250" t="s">
        <v>252</v>
      </c>
    </row>
    <row r="195" spans="1:51" s="15" customFormat="1" ht="12">
      <c r="A195" s="15"/>
      <c r="B195" s="251"/>
      <c r="C195" s="252"/>
      <c r="D195" s="231" t="s">
        <v>260</v>
      </c>
      <c r="E195" s="253" t="s">
        <v>19</v>
      </c>
      <c r="F195" s="254" t="s">
        <v>265</v>
      </c>
      <c r="G195" s="252"/>
      <c r="H195" s="255">
        <v>2</v>
      </c>
      <c r="I195" s="256"/>
      <c r="J195" s="252"/>
      <c r="K195" s="252"/>
      <c r="L195" s="257"/>
      <c r="M195" s="258"/>
      <c r="N195" s="259"/>
      <c r="O195" s="259"/>
      <c r="P195" s="259"/>
      <c r="Q195" s="259"/>
      <c r="R195" s="259"/>
      <c r="S195" s="259"/>
      <c r="T195" s="260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61" t="s">
        <v>260</v>
      </c>
      <c r="AU195" s="261" t="s">
        <v>78</v>
      </c>
      <c r="AV195" s="15" t="s">
        <v>90</v>
      </c>
      <c r="AW195" s="15" t="s">
        <v>31</v>
      </c>
      <c r="AX195" s="15" t="s">
        <v>76</v>
      </c>
      <c r="AY195" s="261" t="s">
        <v>252</v>
      </c>
    </row>
    <row r="196" spans="1:65" s="2" customFormat="1" ht="24.15" customHeight="1">
      <c r="A196" s="40"/>
      <c r="B196" s="41"/>
      <c r="C196" s="262" t="s">
        <v>465</v>
      </c>
      <c r="D196" s="262" t="s">
        <v>285</v>
      </c>
      <c r="E196" s="263" t="s">
        <v>4088</v>
      </c>
      <c r="F196" s="264" t="s">
        <v>4089</v>
      </c>
      <c r="G196" s="265" t="s">
        <v>307</v>
      </c>
      <c r="H196" s="266">
        <v>2</v>
      </c>
      <c r="I196" s="267"/>
      <c r="J196" s="268">
        <f>ROUND(I196*H196,2)</f>
        <v>0</v>
      </c>
      <c r="K196" s="264" t="s">
        <v>258</v>
      </c>
      <c r="L196" s="269"/>
      <c r="M196" s="270" t="s">
        <v>19</v>
      </c>
      <c r="N196" s="271" t="s">
        <v>40</v>
      </c>
      <c r="O196" s="86"/>
      <c r="P196" s="225">
        <f>O196*H196</f>
        <v>0</v>
      </c>
      <c r="Q196" s="225">
        <v>0.0025</v>
      </c>
      <c r="R196" s="225">
        <f>Q196*H196</f>
        <v>0.005</v>
      </c>
      <c r="S196" s="225">
        <v>0</v>
      </c>
      <c r="T196" s="22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7" t="s">
        <v>288</v>
      </c>
      <c r="AT196" s="227" t="s">
        <v>285</v>
      </c>
      <c r="AU196" s="227" t="s">
        <v>78</v>
      </c>
      <c r="AY196" s="19" t="s">
        <v>252</v>
      </c>
      <c r="BE196" s="228">
        <f>IF(N196="základní",J196,0)</f>
        <v>0</v>
      </c>
      <c r="BF196" s="228">
        <f>IF(N196="snížená",J196,0)</f>
        <v>0</v>
      </c>
      <c r="BG196" s="228">
        <f>IF(N196="zákl. přenesená",J196,0)</f>
        <v>0</v>
      </c>
      <c r="BH196" s="228">
        <f>IF(N196="sníž. přenesená",J196,0)</f>
        <v>0</v>
      </c>
      <c r="BI196" s="228">
        <f>IF(N196="nulová",J196,0)</f>
        <v>0</v>
      </c>
      <c r="BJ196" s="19" t="s">
        <v>76</v>
      </c>
      <c r="BK196" s="228">
        <f>ROUND(I196*H196,2)</f>
        <v>0</v>
      </c>
      <c r="BL196" s="19" t="s">
        <v>90</v>
      </c>
      <c r="BM196" s="227" t="s">
        <v>842</v>
      </c>
    </row>
    <row r="197" spans="1:51" s="14" customFormat="1" ht="12">
      <c r="A197" s="14"/>
      <c r="B197" s="240"/>
      <c r="C197" s="241"/>
      <c r="D197" s="231" t="s">
        <v>260</v>
      </c>
      <c r="E197" s="242" t="s">
        <v>19</v>
      </c>
      <c r="F197" s="243" t="s">
        <v>4090</v>
      </c>
      <c r="G197" s="241"/>
      <c r="H197" s="244">
        <v>1</v>
      </c>
      <c r="I197" s="245"/>
      <c r="J197" s="241"/>
      <c r="K197" s="241"/>
      <c r="L197" s="246"/>
      <c r="M197" s="247"/>
      <c r="N197" s="248"/>
      <c r="O197" s="248"/>
      <c r="P197" s="248"/>
      <c r="Q197" s="248"/>
      <c r="R197" s="248"/>
      <c r="S197" s="248"/>
      <c r="T197" s="24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0" t="s">
        <v>260</v>
      </c>
      <c r="AU197" s="250" t="s">
        <v>78</v>
      </c>
      <c r="AV197" s="14" t="s">
        <v>78</v>
      </c>
      <c r="AW197" s="14" t="s">
        <v>31</v>
      </c>
      <c r="AX197" s="14" t="s">
        <v>69</v>
      </c>
      <c r="AY197" s="250" t="s">
        <v>252</v>
      </c>
    </row>
    <row r="198" spans="1:51" s="14" customFormat="1" ht="12">
      <c r="A198" s="14"/>
      <c r="B198" s="240"/>
      <c r="C198" s="241"/>
      <c r="D198" s="231" t="s">
        <v>260</v>
      </c>
      <c r="E198" s="242" t="s">
        <v>19</v>
      </c>
      <c r="F198" s="243" t="s">
        <v>4091</v>
      </c>
      <c r="G198" s="241"/>
      <c r="H198" s="244">
        <v>1</v>
      </c>
      <c r="I198" s="245"/>
      <c r="J198" s="241"/>
      <c r="K198" s="241"/>
      <c r="L198" s="246"/>
      <c r="M198" s="247"/>
      <c r="N198" s="248"/>
      <c r="O198" s="248"/>
      <c r="P198" s="248"/>
      <c r="Q198" s="248"/>
      <c r="R198" s="248"/>
      <c r="S198" s="248"/>
      <c r="T198" s="249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0" t="s">
        <v>260</v>
      </c>
      <c r="AU198" s="250" t="s">
        <v>78</v>
      </c>
      <c r="AV198" s="14" t="s">
        <v>78</v>
      </c>
      <c r="AW198" s="14" t="s">
        <v>31</v>
      </c>
      <c r="AX198" s="14" t="s">
        <v>69</v>
      </c>
      <c r="AY198" s="250" t="s">
        <v>252</v>
      </c>
    </row>
    <row r="199" spans="1:51" s="15" customFormat="1" ht="12">
      <c r="A199" s="15"/>
      <c r="B199" s="251"/>
      <c r="C199" s="252"/>
      <c r="D199" s="231" t="s">
        <v>260</v>
      </c>
      <c r="E199" s="253" t="s">
        <v>19</v>
      </c>
      <c r="F199" s="254" t="s">
        <v>265</v>
      </c>
      <c r="G199" s="252"/>
      <c r="H199" s="255">
        <v>2</v>
      </c>
      <c r="I199" s="256"/>
      <c r="J199" s="252"/>
      <c r="K199" s="252"/>
      <c r="L199" s="257"/>
      <c r="M199" s="258"/>
      <c r="N199" s="259"/>
      <c r="O199" s="259"/>
      <c r="P199" s="259"/>
      <c r="Q199" s="259"/>
      <c r="R199" s="259"/>
      <c r="S199" s="259"/>
      <c r="T199" s="260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61" t="s">
        <v>260</v>
      </c>
      <c r="AU199" s="261" t="s">
        <v>78</v>
      </c>
      <c r="AV199" s="15" t="s">
        <v>90</v>
      </c>
      <c r="AW199" s="15" t="s">
        <v>31</v>
      </c>
      <c r="AX199" s="15" t="s">
        <v>76</v>
      </c>
      <c r="AY199" s="261" t="s">
        <v>252</v>
      </c>
    </row>
    <row r="200" spans="1:65" s="2" customFormat="1" ht="24.15" customHeight="1">
      <c r="A200" s="40"/>
      <c r="B200" s="41"/>
      <c r="C200" s="262" t="s">
        <v>471</v>
      </c>
      <c r="D200" s="262" t="s">
        <v>285</v>
      </c>
      <c r="E200" s="263" t="s">
        <v>4092</v>
      </c>
      <c r="F200" s="264" t="s">
        <v>4093</v>
      </c>
      <c r="G200" s="265" t="s">
        <v>307</v>
      </c>
      <c r="H200" s="266">
        <v>5</v>
      </c>
      <c r="I200" s="267"/>
      <c r="J200" s="268">
        <f>ROUND(I200*H200,2)</f>
        <v>0</v>
      </c>
      <c r="K200" s="264" t="s">
        <v>258</v>
      </c>
      <c r="L200" s="269"/>
      <c r="M200" s="270" t="s">
        <v>19</v>
      </c>
      <c r="N200" s="271" t="s">
        <v>40</v>
      </c>
      <c r="O200" s="86"/>
      <c r="P200" s="225">
        <f>O200*H200</f>
        <v>0</v>
      </c>
      <c r="Q200" s="225">
        <v>0.0035</v>
      </c>
      <c r="R200" s="225">
        <f>Q200*H200</f>
        <v>0.0175</v>
      </c>
      <c r="S200" s="225">
        <v>0</v>
      </c>
      <c r="T200" s="22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7" t="s">
        <v>288</v>
      </c>
      <c r="AT200" s="227" t="s">
        <v>285</v>
      </c>
      <c r="AU200" s="227" t="s">
        <v>78</v>
      </c>
      <c r="AY200" s="19" t="s">
        <v>252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19" t="s">
        <v>76</v>
      </c>
      <c r="BK200" s="228">
        <f>ROUND(I200*H200,2)</f>
        <v>0</v>
      </c>
      <c r="BL200" s="19" t="s">
        <v>90</v>
      </c>
      <c r="BM200" s="227" t="s">
        <v>850</v>
      </c>
    </row>
    <row r="201" spans="1:51" s="14" customFormat="1" ht="12">
      <c r="A201" s="14"/>
      <c r="B201" s="240"/>
      <c r="C201" s="241"/>
      <c r="D201" s="231" t="s">
        <v>260</v>
      </c>
      <c r="E201" s="242" t="s">
        <v>19</v>
      </c>
      <c r="F201" s="243" t="s">
        <v>4094</v>
      </c>
      <c r="G201" s="241"/>
      <c r="H201" s="244">
        <v>5</v>
      </c>
      <c r="I201" s="245"/>
      <c r="J201" s="241"/>
      <c r="K201" s="241"/>
      <c r="L201" s="246"/>
      <c r="M201" s="247"/>
      <c r="N201" s="248"/>
      <c r="O201" s="248"/>
      <c r="P201" s="248"/>
      <c r="Q201" s="248"/>
      <c r="R201" s="248"/>
      <c r="S201" s="248"/>
      <c r="T201" s="249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0" t="s">
        <v>260</v>
      </c>
      <c r="AU201" s="250" t="s">
        <v>78</v>
      </c>
      <c r="AV201" s="14" t="s">
        <v>78</v>
      </c>
      <c r="AW201" s="14" t="s">
        <v>31</v>
      </c>
      <c r="AX201" s="14" t="s">
        <v>69</v>
      </c>
      <c r="AY201" s="250" t="s">
        <v>252</v>
      </c>
    </row>
    <row r="202" spans="1:51" s="15" customFormat="1" ht="12">
      <c r="A202" s="15"/>
      <c r="B202" s="251"/>
      <c r="C202" s="252"/>
      <c r="D202" s="231" t="s">
        <v>260</v>
      </c>
      <c r="E202" s="253" t="s">
        <v>19</v>
      </c>
      <c r="F202" s="254" t="s">
        <v>265</v>
      </c>
      <c r="G202" s="252"/>
      <c r="H202" s="255">
        <v>5</v>
      </c>
      <c r="I202" s="256"/>
      <c r="J202" s="252"/>
      <c r="K202" s="252"/>
      <c r="L202" s="257"/>
      <c r="M202" s="258"/>
      <c r="N202" s="259"/>
      <c r="O202" s="259"/>
      <c r="P202" s="259"/>
      <c r="Q202" s="259"/>
      <c r="R202" s="259"/>
      <c r="S202" s="259"/>
      <c r="T202" s="260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61" t="s">
        <v>260</v>
      </c>
      <c r="AU202" s="261" t="s">
        <v>78</v>
      </c>
      <c r="AV202" s="15" t="s">
        <v>90</v>
      </c>
      <c r="AW202" s="15" t="s">
        <v>31</v>
      </c>
      <c r="AX202" s="15" t="s">
        <v>76</v>
      </c>
      <c r="AY202" s="261" t="s">
        <v>252</v>
      </c>
    </row>
    <row r="203" spans="1:65" s="2" customFormat="1" ht="24.15" customHeight="1">
      <c r="A203" s="40"/>
      <c r="B203" s="41"/>
      <c r="C203" s="216" t="s">
        <v>477</v>
      </c>
      <c r="D203" s="216" t="s">
        <v>254</v>
      </c>
      <c r="E203" s="217" t="s">
        <v>4095</v>
      </c>
      <c r="F203" s="218" t="s">
        <v>4096</v>
      </c>
      <c r="G203" s="219" t="s">
        <v>307</v>
      </c>
      <c r="H203" s="220">
        <v>3</v>
      </c>
      <c r="I203" s="221"/>
      <c r="J203" s="222">
        <f>ROUND(I203*H203,2)</f>
        <v>0</v>
      </c>
      <c r="K203" s="218" t="s">
        <v>258</v>
      </c>
      <c r="L203" s="46"/>
      <c r="M203" s="223" t="s">
        <v>19</v>
      </c>
      <c r="N203" s="224" t="s">
        <v>40</v>
      </c>
      <c r="O203" s="86"/>
      <c r="P203" s="225">
        <f>O203*H203</f>
        <v>0</v>
      </c>
      <c r="Q203" s="225">
        <v>0.10941</v>
      </c>
      <c r="R203" s="225">
        <f>Q203*H203</f>
        <v>0.32822999999999997</v>
      </c>
      <c r="S203" s="225">
        <v>0</v>
      </c>
      <c r="T203" s="22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7" t="s">
        <v>90</v>
      </c>
      <c r="AT203" s="227" t="s">
        <v>254</v>
      </c>
      <c r="AU203" s="227" t="s">
        <v>78</v>
      </c>
      <c r="AY203" s="19" t="s">
        <v>252</v>
      </c>
      <c r="BE203" s="228">
        <f>IF(N203="základní",J203,0)</f>
        <v>0</v>
      </c>
      <c r="BF203" s="228">
        <f>IF(N203="snížená",J203,0)</f>
        <v>0</v>
      </c>
      <c r="BG203" s="228">
        <f>IF(N203="zákl. přenesená",J203,0)</f>
        <v>0</v>
      </c>
      <c r="BH203" s="228">
        <f>IF(N203="sníž. přenesená",J203,0)</f>
        <v>0</v>
      </c>
      <c r="BI203" s="228">
        <f>IF(N203="nulová",J203,0)</f>
        <v>0</v>
      </c>
      <c r="BJ203" s="19" t="s">
        <v>76</v>
      </c>
      <c r="BK203" s="228">
        <f>ROUND(I203*H203,2)</f>
        <v>0</v>
      </c>
      <c r="BL203" s="19" t="s">
        <v>90</v>
      </c>
      <c r="BM203" s="227" t="s">
        <v>858</v>
      </c>
    </row>
    <row r="204" spans="1:51" s="14" customFormat="1" ht="12">
      <c r="A204" s="14"/>
      <c r="B204" s="240"/>
      <c r="C204" s="241"/>
      <c r="D204" s="231" t="s">
        <v>260</v>
      </c>
      <c r="E204" s="242" t="s">
        <v>19</v>
      </c>
      <c r="F204" s="243" t="s">
        <v>4097</v>
      </c>
      <c r="G204" s="241"/>
      <c r="H204" s="244">
        <v>3</v>
      </c>
      <c r="I204" s="245"/>
      <c r="J204" s="241"/>
      <c r="K204" s="241"/>
      <c r="L204" s="246"/>
      <c r="M204" s="247"/>
      <c r="N204" s="248"/>
      <c r="O204" s="248"/>
      <c r="P204" s="248"/>
      <c r="Q204" s="248"/>
      <c r="R204" s="248"/>
      <c r="S204" s="248"/>
      <c r="T204" s="24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0" t="s">
        <v>260</v>
      </c>
      <c r="AU204" s="250" t="s">
        <v>78</v>
      </c>
      <c r="AV204" s="14" t="s">
        <v>78</v>
      </c>
      <c r="AW204" s="14" t="s">
        <v>31</v>
      </c>
      <c r="AX204" s="14" t="s">
        <v>69</v>
      </c>
      <c r="AY204" s="250" t="s">
        <v>252</v>
      </c>
    </row>
    <row r="205" spans="1:51" s="15" customFormat="1" ht="12">
      <c r="A205" s="15"/>
      <c r="B205" s="251"/>
      <c r="C205" s="252"/>
      <c r="D205" s="231" t="s">
        <v>260</v>
      </c>
      <c r="E205" s="253" t="s">
        <v>19</v>
      </c>
      <c r="F205" s="254" t="s">
        <v>265</v>
      </c>
      <c r="G205" s="252"/>
      <c r="H205" s="255">
        <v>3</v>
      </c>
      <c r="I205" s="256"/>
      <c r="J205" s="252"/>
      <c r="K205" s="252"/>
      <c r="L205" s="257"/>
      <c r="M205" s="258"/>
      <c r="N205" s="259"/>
      <c r="O205" s="259"/>
      <c r="P205" s="259"/>
      <c r="Q205" s="259"/>
      <c r="R205" s="259"/>
      <c r="S205" s="259"/>
      <c r="T205" s="260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61" t="s">
        <v>260</v>
      </c>
      <c r="AU205" s="261" t="s">
        <v>78</v>
      </c>
      <c r="AV205" s="15" t="s">
        <v>90</v>
      </c>
      <c r="AW205" s="15" t="s">
        <v>31</v>
      </c>
      <c r="AX205" s="15" t="s">
        <v>76</v>
      </c>
      <c r="AY205" s="261" t="s">
        <v>252</v>
      </c>
    </row>
    <row r="206" spans="1:65" s="2" customFormat="1" ht="14.4" customHeight="1">
      <c r="A206" s="40"/>
      <c r="B206" s="41"/>
      <c r="C206" s="262" t="s">
        <v>483</v>
      </c>
      <c r="D206" s="262" t="s">
        <v>285</v>
      </c>
      <c r="E206" s="263" t="s">
        <v>4098</v>
      </c>
      <c r="F206" s="264" t="s">
        <v>4099</v>
      </c>
      <c r="G206" s="265" t="s">
        <v>307</v>
      </c>
      <c r="H206" s="266">
        <v>3</v>
      </c>
      <c r="I206" s="267"/>
      <c r="J206" s="268">
        <f>ROUND(I206*H206,2)</f>
        <v>0</v>
      </c>
      <c r="K206" s="264" t="s">
        <v>258</v>
      </c>
      <c r="L206" s="269"/>
      <c r="M206" s="270" t="s">
        <v>19</v>
      </c>
      <c r="N206" s="271" t="s">
        <v>40</v>
      </c>
      <c r="O206" s="86"/>
      <c r="P206" s="225">
        <f>O206*H206</f>
        <v>0</v>
      </c>
      <c r="Q206" s="225">
        <v>0.0065</v>
      </c>
      <c r="R206" s="225">
        <f>Q206*H206</f>
        <v>0.0195</v>
      </c>
      <c r="S206" s="225">
        <v>0</v>
      </c>
      <c r="T206" s="22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7" t="s">
        <v>288</v>
      </c>
      <c r="AT206" s="227" t="s">
        <v>285</v>
      </c>
      <c r="AU206" s="227" t="s">
        <v>78</v>
      </c>
      <c r="AY206" s="19" t="s">
        <v>252</v>
      </c>
      <c r="BE206" s="228">
        <f>IF(N206="základní",J206,0)</f>
        <v>0</v>
      </c>
      <c r="BF206" s="228">
        <f>IF(N206="snížená",J206,0)</f>
        <v>0</v>
      </c>
      <c r="BG206" s="228">
        <f>IF(N206="zákl. přenesená",J206,0)</f>
        <v>0</v>
      </c>
      <c r="BH206" s="228">
        <f>IF(N206="sníž. přenesená",J206,0)</f>
        <v>0</v>
      </c>
      <c r="BI206" s="228">
        <f>IF(N206="nulová",J206,0)</f>
        <v>0</v>
      </c>
      <c r="BJ206" s="19" t="s">
        <v>76</v>
      </c>
      <c r="BK206" s="228">
        <f>ROUND(I206*H206,2)</f>
        <v>0</v>
      </c>
      <c r="BL206" s="19" t="s">
        <v>90</v>
      </c>
      <c r="BM206" s="227" t="s">
        <v>869</v>
      </c>
    </row>
    <row r="207" spans="1:51" s="14" customFormat="1" ht="12">
      <c r="A207" s="14"/>
      <c r="B207" s="240"/>
      <c r="C207" s="241"/>
      <c r="D207" s="231" t="s">
        <v>260</v>
      </c>
      <c r="E207" s="242" t="s">
        <v>19</v>
      </c>
      <c r="F207" s="243" t="s">
        <v>4097</v>
      </c>
      <c r="G207" s="241"/>
      <c r="H207" s="244">
        <v>3</v>
      </c>
      <c r="I207" s="245"/>
      <c r="J207" s="241"/>
      <c r="K207" s="241"/>
      <c r="L207" s="246"/>
      <c r="M207" s="247"/>
      <c r="N207" s="248"/>
      <c r="O207" s="248"/>
      <c r="P207" s="248"/>
      <c r="Q207" s="248"/>
      <c r="R207" s="248"/>
      <c r="S207" s="248"/>
      <c r="T207" s="249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0" t="s">
        <v>260</v>
      </c>
      <c r="AU207" s="250" t="s">
        <v>78</v>
      </c>
      <c r="AV207" s="14" t="s">
        <v>78</v>
      </c>
      <c r="AW207" s="14" t="s">
        <v>31</v>
      </c>
      <c r="AX207" s="14" t="s">
        <v>69</v>
      </c>
      <c r="AY207" s="250" t="s">
        <v>252</v>
      </c>
    </row>
    <row r="208" spans="1:51" s="15" customFormat="1" ht="12">
      <c r="A208" s="15"/>
      <c r="B208" s="251"/>
      <c r="C208" s="252"/>
      <c r="D208" s="231" t="s">
        <v>260</v>
      </c>
      <c r="E208" s="253" t="s">
        <v>19</v>
      </c>
      <c r="F208" s="254" t="s">
        <v>265</v>
      </c>
      <c r="G208" s="252"/>
      <c r="H208" s="255">
        <v>3</v>
      </c>
      <c r="I208" s="256"/>
      <c r="J208" s="252"/>
      <c r="K208" s="252"/>
      <c r="L208" s="257"/>
      <c r="M208" s="258"/>
      <c r="N208" s="259"/>
      <c r="O208" s="259"/>
      <c r="P208" s="259"/>
      <c r="Q208" s="259"/>
      <c r="R208" s="259"/>
      <c r="S208" s="259"/>
      <c r="T208" s="260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61" t="s">
        <v>260</v>
      </c>
      <c r="AU208" s="261" t="s">
        <v>78</v>
      </c>
      <c r="AV208" s="15" t="s">
        <v>90</v>
      </c>
      <c r="AW208" s="15" t="s">
        <v>31</v>
      </c>
      <c r="AX208" s="15" t="s">
        <v>76</v>
      </c>
      <c r="AY208" s="261" t="s">
        <v>252</v>
      </c>
    </row>
    <row r="209" spans="1:65" s="2" customFormat="1" ht="49.05" customHeight="1">
      <c r="A209" s="40"/>
      <c r="B209" s="41"/>
      <c r="C209" s="216" t="s">
        <v>490</v>
      </c>
      <c r="D209" s="216" t="s">
        <v>254</v>
      </c>
      <c r="E209" s="217" t="s">
        <v>4100</v>
      </c>
      <c r="F209" s="218" t="s">
        <v>4101</v>
      </c>
      <c r="G209" s="219" t="s">
        <v>346</v>
      </c>
      <c r="H209" s="220">
        <v>328</v>
      </c>
      <c r="I209" s="221"/>
      <c r="J209" s="222">
        <f>ROUND(I209*H209,2)</f>
        <v>0</v>
      </c>
      <c r="K209" s="218" t="s">
        <v>258</v>
      </c>
      <c r="L209" s="46"/>
      <c r="M209" s="223" t="s">
        <v>19</v>
      </c>
      <c r="N209" s="224" t="s">
        <v>40</v>
      </c>
      <c r="O209" s="86"/>
      <c r="P209" s="225">
        <f>O209*H209</f>
        <v>0</v>
      </c>
      <c r="Q209" s="225">
        <v>0.1554</v>
      </c>
      <c r="R209" s="225">
        <f>Q209*H209</f>
        <v>50.9712</v>
      </c>
      <c r="S209" s="225">
        <v>0</v>
      </c>
      <c r="T209" s="22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7" t="s">
        <v>90</v>
      </c>
      <c r="AT209" s="227" t="s">
        <v>254</v>
      </c>
      <c r="AU209" s="227" t="s">
        <v>78</v>
      </c>
      <c r="AY209" s="19" t="s">
        <v>252</v>
      </c>
      <c r="BE209" s="228">
        <f>IF(N209="základní",J209,0)</f>
        <v>0</v>
      </c>
      <c r="BF209" s="228">
        <f>IF(N209="snížená",J209,0)</f>
        <v>0</v>
      </c>
      <c r="BG209" s="228">
        <f>IF(N209="zákl. přenesená",J209,0)</f>
        <v>0</v>
      </c>
      <c r="BH209" s="228">
        <f>IF(N209="sníž. přenesená",J209,0)</f>
        <v>0</v>
      </c>
      <c r="BI209" s="228">
        <f>IF(N209="nulová",J209,0)</f>
        <v>0</v>
      </c>
      <c r="BJ209" s="19" t="s">
        <v>76</v>
      </c>
      <c r="BK209" s="228">
        <f>ROUND(I209*H209,2)</f>
        <v>0</v>
      </c>
      <c r="BL209" s="19" t="s">
        <v>90</v>
      </c>
      <c r="BM209" s="227" t="s">
        <v>879</v>
      </c>
    </row>
    <row r="210" spans="1:51" s="14" customFormat="1" ht="12">
      <c r="A210" s="14"/>
      <c r="B210" s="240"/>
      <c r="C210" s="241"/>
      <c r="D210" s="231" t="s">
        <v>260</v>
      </c>
      <c r="E210" s="242" t="s">
        <v>19</v>
      </c>
      <c r="F210" s="243" t="s">
        <v>4102</v>
      </c>
      <c r="G210" s="241"/>
      <c r="H210" s="244">
        <v>328</v>
      </c>
      <c r="I210" s="245"/>
      <c r="J210" s="241"/>
      <c r="K210" s="241"/>
      <c r="L210" s="246"/>
      <c r="M210" s="247"/>
      <c r="N210" s="248"/>
      <c r="O210" s="248"/>
      <c r="P210" s="248"/>
      <c r="Q210" s="248"/>
      <c r="R210" s="248"/>
      <c r="S210" s="248"/>
      <c r="T210" s="24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0" t="s">
        <v>260</v>
      </c>
      <c r="AU210" s="250" t="s">
        <v>78</v>
      </c>
      <c r="AV210" s="14" t="s">
        <v>78</v>
      </c>
      <c r="AW210" s="14" t="s">
        <v>31</v>
      </c>
      <c r="AX210" s="14" t="s">
        <v>69</v>
      </c>
      <c r="AY210" s="250" t="s">
        <v>252</v>
      </c>
    </row>
    <row r="211" spans="1:51" s="15" customFormat="1" ht="12">
      <c r="A211" s="15"/>
      <c r="B211" s="251"/>
      <c r="C211" s="252"/>
      <c r="D211" s="231" t="s">
        <v>260</v>
      </c>
      <c r="E211" s="253" t="s">
        <v>19</v>
      </c>
      <c r="F211" s="254" t="s">
        <v>265</v>
      </c>
      <c r="G211" s="252"/>
      <c r="H211" s="255">
        <v>328</v>
      </c>
      <c r="I211" s="256"/>
      <c r="J211" s="252"/>
      <c r="K211" s="252"/>
      <c r="L211" s="257"/>
      <c r="M211" s="258"/>
      <c r="N211" s="259"/>
      <c r="O211" s="259"/>
      <c r="P211" s="259"/>
      <c r="Q211" s="259"/>
      <c r="R211" s="259"/>
      <c r="S211" s="259"/>
      <c r="T211" s="260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61" t="s">
        <v>260</v>
      </c>
      <c r="AU211" s="261" t="s">
        <v>78</v>
      </c>
      <c r="AV211" s="15" t="s">
        <v>90</v>
      </c>
      <c r="AW211" s="15" t="s">
        <v>31</v>
      </c>
      <c r="AX211" s="15" t="s">
        <v>76</v>
      </c>
      <c r="AY211" s="261" t="s">
        <v>252</v>
      </c>
    </row>
    <row r="212" spans="1:65" s="2" customFormat="1" ht="24.15" customHeight="1">
      <c r="A212" s="40"/>
      <c r="B212" s="41"/>
      <c r="C212" s="262" t="s">
        <v>498</v>
      </c>
      <c r="D212" s="262" t="s">
        <v>285</v>
      </c>
      <c r="E212" s="263" t="s">
        <v>4103</v>
      </c>
      <c r="F212" s="264" t="s">
        <v>4104</v>
      </c>
      <c r="G212" s="265" t="s">
        <v>346</v>
      </c>
      <c r="H212" s="266">
        <v>23.23</v>
      </c>
      <c r="I212" s="267"/>
      <c r="J212" s="268">
        <f>ROUND(I212*H212,2)</f>
        <v>0</v>
      </c>
      <c r="K212" s="264" t="s">
        <v>258</v>
      </c>
      <c r="L212" s="269"/>
      <c r="M212" s="270" t="s">
        <v>19</v>
      </c>
      <c r="N212" s="271" t="s">
        <v>40</v>
      </c>
      <c r="O212" s="86"/>
      <c r="P212" s="225">
        <f>O212*H212</f>
        <v>0</v>
      </c>
      <c r="Q212" s="225">
        <v>0.0483</v>
      </c>
      <c r="R212" s="225">
        <f>Q212*H212</f>
        <v>1.122009</v>
      </c>
      <c r="S212" s="225">
        <v>0</v>
      </c>
      <c r="T212" s="22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7" t="s">
        <v>288</v>
      </c>
      <c r="AT212" s="227" t="s">
        <v>285</v>
      </c>
      <c r="AU212" s="227" t="s">
        <v>78</v>
      </c>
      <c r="AY212" s="19" t="s">
        <v>252</v>
      </c>
      <c r="BE212" s="228">
        <f>IF(N212="základní",J212,0)</f>
        <v>0</v>
      </c>
      <c r="BF212" s="228">
        <f>IF(N212="snížená",J212,0)</f>
        <v>0</v>
      </c>
      <c r="BG212" s="228">
        <f>IF(N212="zákl. přenesená",J212,0)</f>
        <v>0</v>
      </c>
      <c r="BH212" s="228">
        <f>IF(N212="sníž. přenesená",J212,0)</f>
        <v>0</v>
      </c>
      <c r="BI212" s="228">
        <f>IF(N212="nulová",J212,0)</f>
        <v>0</v>
      </c>
      <c r="BJ212" s="19" t="s">
        <v>76</v>
      </c>
      <c r="BK212" s="228">
        <f>ROUND(I212*H212,2)</f>
        <v>0</v>
      </c>
      <c r="BL212" s="19" t="s">
        <v>90</v>
      </c>
      <c r="BM212" s="227" t="s">
        <v>887</v>
      </c>
    </row>
    <row r="213" spans="1:51" s="14" customFormat="1" ht="12">
      <c r="A213" s="14"/>
      <c r="B213" s="240"/>
      <c r="C213" s="241"/>
      <c r="D213" s="231" t="s">
        <v>260</v>
      </c>
      <c r="E213" s="242" t="s">
        <v>19</v>
      </c>
      <c r="F213" s="243" t="s">
        <v>4105</v>
      </c>
      <c r="G213" s="241"/>
      <c r="H213" s="244">
        <v>23.23</v>
      </c>
      <c r="I213" s="245"/>
      <c r="J213" s="241"/>
      <c r="K213" s="241"/>
      <c r="L213" s="246"/>
      <c r="M213" s="247"/>
      <c r="N213" s="248"/>
      <c r="O213" s="248"/>
      <c r="P213" s="248"/>
      <c r="Q213" s="248"/>
      <c r="R213" s="248"/>
      <c r="S213" s="248"/>
      <c r="T213" s="24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0" t="s">
        <v>260</v>
      </c>
      <c r="AU213" s="250" t="s">
        <v>78</v>
      </c>
      <c r="AV213" s="14" t="s">
        <v>78</v>
      </c>
      <c r="AW213" s="14" t="s">
        <v>31</v>
      </c>
      <c r="AX213" s="14" t="s">
        <v>69</v>
      </c>
      <c r="AY213" s="250" t="s">
        <v>252</v>
      </c>
    </row>
    <row r="214" spans="1:51" s="15" customFormat="1" ht="12">
      <c r="A214" s="15"/>
      <c r="B214" s="251"/>
      <c r="C214" s="252"/>
      <c r="D214" s="231" t="s">
        <v>260</v>
      </c>
      <c r="E214" s="253" t="s">
        <v>19</v>
      </c>
      <c r="F214" s="254" t="s">
        <v>265</v>
      </c>
      <c r="G214" s="252"/>
      <c r="H214" s="255">
        <v>23.23</v>
      </c>
      <c r="I214" s="256"/>
      <c r="J214" s="252"/>
      <c r="K214" s="252"/>
      <c r="L214" s="257"/>
      <c r="M214" s="258"/>
      <c r="N214" s="259"/>
      <c r="O214" s="259"/>
      <c r="P214" s="259"/>
      <c r="Q214" s="259"/>
      <c r="R214" s="259"/>
      <c r="S214" s="259"/>
      <c r="T214" s="260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61" t="s">
        <v>260</v>
      </c>
      <c r="AU214" s="261" t="s">
        <v>78</v>
      </c>
      <c r="AV214" s="15" t="s">
        <v>90</v>
      </c>
      <c r="AW214" s="15" t="s">
        <v>31</v>
      </c>
      <c r="AX214" s="15" t="s">
        <v>76</v>
      </c>
      <c r="AY214" s="261" t="s">
        <v>252</v>
      </c>
    </row>
    <row r="215" spans="1:65" s="2" customFormat="1" ht="24.15" customHeight="1">
      <c r="A215" s="40"/>
      <c r="B215" s="41"/>
      <c r="C215" s="262" t="s">
        <v>559</v>
      </c>
      <c r="D215" s="262" t="s">
        <v>285</v>
      </c>
      <c r="E215" s="263" t="s">
        <v>4106</v>
      </c>
      <c r="F215" s="264" t="s">
        <v>4107</v>
      </c>
      <c r="G215" s="265" t="s">
        <v>346</v>
      </c>
      <c r="H215" s="266">
        <v>3.03</v>
      </c>
      <c r="I215" s="267"/>
      <c r="J215" s="268">
        <f>ROUND(I215*H215,2)</f>
        <v>0</v>
      </c>
      <c r="K215" s="264" t="s">
        <v>258</v>
      </c>
      <c r="L215" s="269"/>
      <c r="M215" s="270" t="s">
        <v>19</v>
      </c>
      <c r="N215" s="271" t="s">
        <v>40</v>
      </c>
      <c r="O215" s="86"/>
      <c r="P215" s="225">
        <f>O215*H215</f>
        <v>0</v>
      </c>
      <c r="Q215" s="225">
        <v>0.067</v>
      </c>
      <c r="R215" s="225">
        <f>Q215*H215</f>
        <v>0.20301</v>
      </c>
      <c r="S215" s="225">
        <v>0</v>
      </c>
      <c r="T215" s="22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7" t="s">
        <v>288</v>
      </c>
      <c r="AT215" s="227" t="s">
        <v>285</v>
      </c>
      <c r="AU215" s="227" t="s">
        <v>78</v>
      </c>
      <c r="AY215" s="19" t="s">
        <v>252</v>
      </c>
      <c r="BE215" s="228">
        <f>IF(N215="základní",J215,0)</f>
        <v>0</v>
      </c>
      <c r="BF215" s="228">
        <f>IF(N215="snížená",J215,0)</f>
        <v>0</v>
      </c>
      <c r="BG215" s="228">
        <f>IF(N215="zákl. přenesená",J215,0)</f>
        <v>0</v>
      </c>
      <c r="BH215" s="228">
        <f>IF(N215="sníž. přenesená",J215,0)</f>
        <v>0</v>
      </c>
      <c r="BI215" s="228">
        <f>IF(N215="nulová",J215,0)</f>
        <v>0</v>
      </c>
      <c r="BJ215" s="19" t="s">
        <v>76</v>
      </c>
      <c r="BK215" s="228">
        <f>ROUND(I215*H215,2)</f>
        <v>0</v>
      </c>
      <c r="BL215" s="19" t="s">
        <v>90</v>
      </c>
      <c r="BM215" s="227" t="s">
        <v>895</v>
      </c>
    </row>
    <row r="216" spans="1:51" s="14" customFormat="1" ht="12">
      <c r="A216" s="14"/>
      <c r="B216" s="240"/>
      <c r="C216" s="241"/>
      <c r="D216" s="231" t="s">
        <v>260</v>
      </c>
      <c r="E216" s="242" t="s">
        <v>19</v>
      </c>
      <c r="F216" s="243" t="s">
        <v>3996</v>
      </c>
      <c r="G216" s="241"/>
      <c r="H216" s="244">
        <v>3.03</v>
      </c>
      <c r="I216" s="245"/>
      <c r="J216" s="241"/>
      <c r="K216" s="241"/>
      <c r="L216" s="246"/>
      <c r="M216" s="247"/>
      <c r="N216" s="248"/>
      <c r="O216" s="248"/>
      <c r="P216" s="248"/>
      <c r="Q216" s="248"/>
      <c r="R216" s="248"/>
      <c r="S216" s="248"/>
      <c r="T216" s="249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0" t="s">
        <v>260</v>
      </c>
      <c r="AU216" s="250" t="s">
        <v>78</v>
      </c>
      <c r="AV216" s="14" t="s">
        <v>78</v>
      </c>
      <c r="AW216" s="14" t="s">
        <v>31</v>
      </c>
      <c r="AX216" s="14" t="s">
        <v>69</v>
      </c>
      <c r="AY216" s="250" t="s">
        <v>252</v>
      </c>
    </row>
    <row r="217" spans="1:51" s="15" customFormat="1" ht="12">
      <c r="A217" s="15"/>
      <c r="B217" s="251"/>
      <c r="C217" s="252"/>
      <c r="D217" s="231" t="s">
        <v>260</v>
      </c>
      <c r="E217" s="253" t="s">
        <v>19</v>
      </c>
      <c r="F217" s="254" t="s">
        <v>265</v>
      </c>
      <c r="G217" s="252"/>
      <c r="H217" s="255">
        <v>3.03</v>
      </c>
      <c r="I217" s="256"/>
      <c r="J217" s="252"/>
      <c r="K217" s="252"/>
      <c r="L217" s="257"/>
      <c r="M217" s="258"/>
      <c r="N217" s="259"/>
      <c r="O217" s="259"/>
      <c r="P217" s="259"/>
      <c r="Q217" s="259"/>
      <c r="R217" s="259"/>
      <c r="S217" s="259"/>
      <c r="T217" s="260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61" t="s">
        <v>260</v>
      </c>
      <c r="AU217" s="261" t="s">
        <v>78</v>
      </c>
      <c r="AV217" s="15" t="s">
        <v>90</v>
      </c>
      <c r="AW217" s="15" t="s">
        <v>31</v>
      </c>
      <c r="AX217" s="15" t="s">
        <v>76</v>
      </c>
      <c r="AY217" s="261" t="s">
        <v>252</v>
      </c>
    </row>
    <row r="218" spans="1:65" s="2" customFormat="1" ht="14.4" customHeight="1">
      <c r="A218" s="40"/>
      <c r="B218" s="41"/>
      <c r="C218" s="262" t="s">
        <v>574</v>
      </c>
      <c r="D218" s="262" t="s">
        <v>285</v>
      </c>
      <c r="E218" s="263" t="s">
        <v>4108</v>
      </c>
      <c r="F218" s="264" t="s">
        <v>4109</v>
      </c>
      <c r="G218" s="265" t="s">
        <v>346</v>
      </c>
      <c r="H218" s="266">
        <v>305.02</v>
      </c>
      <c r="I218" s="267"/>
      <c r="J218" s="268">
        <f>ROUND(I218*H218,2)</f>
        <v>0</v>
      </c>
      <c r="K218" s="264" t="s">
        <v>258</v>
      </c>
      <c r="L218" s="269"/>
      <c r="M218" s="270" t="s">
        <v>19</v>
      </c>
      <c r="N218" s="271" t="s">
        <v>40</v>
      </c>
      <c r="O218" s="86"/>
      <c r="P218" s="225">
        <f>O218*H218</f>
        <v>0</v>
      </c>
      <c r="Q218" s="225">
        <v>0.081</v>
      </c>
      <c r="R218" s="225">
        <f>Q218*H218</f>
        <v>24.70662</v>
      </c>
      <c r="S218" s="225">
        <v>0</v>
      </c>
      <c r="T218" s="226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7" t="s">
        <v>288</v>
      </c>
      <c r="AT218" s="227" t="s">
        <v>285</v>
      </c>
      <c r="AU218" s="227" t="s">
        <v>78</v>
      </c>
      <c r="AY218" s="19" t="s">
        <v>252</v>
      </c>
      <c r="BE218" s="228">
        <f>IF(N218="základní",J218,0)</f>
        <v>0</v>
      </c>
      <c r="BF218" s="228">
        <f>IF(N218="snížená",J218,0)</f>
        <v>0</v>
      </c>
      <c r="BG218" s="228">
        <f>IF(N218="zákl. přenesená",J218,0)</f>
        <v>0</v>
      </c>
      <c r="BH218" s="228">
        <f>IF(N218="sníž. přenesená",J218,0)</f>
        <v>0</v>
      </c>
      <c r="BI218" s="228">
        <f>IF(N218="nulová",J218,0)</f>
        <v>0</v>
      </c>
      <c r="BJ218" s="19" t="s">
        <v>76</v>
      </c>
      <c r="BK218" s="228">
        <f>ROUND(I218*H218,2)</f>
        <v>0</v>
      </c>
      <c r="BL218" s="19" t="s">
        <v>90</v>
      </c>
      <c r="BM218" s="227" t="s">
        <v>903</v>
      </c>
    </row>
    <row r="219" spans="1:51" s="14" customFormat="1" ht="12">
      <c r="A219" s="14"/>
      <c r="B219" s="240"/>
      <c r="C219" s="241"/>
      <c r="D219" s="231" t="s">
        <v>260</v>
      </c>
      <c r="E219" s="242" t="s">
        <v>19</v>
      </c>
      <c r="F219" s="243" t="s">
        <v>4110</v>
      </c>
      <c r="G219" s="241"/>
      <c r="H219" s="244">
        <v>305.02</v>
      </c>
      <c r="I219" s="245"/>
      <c r="J219" s="241"/>
      <c r="K219" s="241"/>
      <c r="L219" s="246"/>
      <c r="M219" s="247"/>
      <c r="N219" s="248"/>
      <c r="O219" s="248"/>
      <c r="P219" s="248"/>
      <c r="Q219" s="248"/>
      <c r="R219" s="248"/>
      <c r="S219" s="248"/>
      <c r="T219" s="249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0" t="s">
        <v>260</v>
      </c>
      <c r="AU219" s="250" t="s">
        <v>78</v>
      </c>
      <c r="AV219" s="14" t="s">
        <v>78</v>
      </c>
      <c r="AW219" s="14" t="s">
        <v>31</v>
      </c>
      <c r="AX219" s="14" t="s">
        <v>69</v>
      </c>
      <c r="AY219" s="250" t="s">
        <v>252</v>
      </c>
    </row>
    <row r="220" spans="1:51" s="15" customFormat="1" ht="12">
      <c r="A220" s="15"/>
      <c r="B220" s="251"/>
      <c r="C220" s="252"/>
      <c r="D220" s="231" t="s">
        <v>260</v>
      </c>
      <c r="E220" s="253" t="s">
        <v>19</v>
      </c>
      <c r="F220" s="254" t="s">
        <v>265</v>
      </c>
      <c r="G220" s="252"/>
      <c r="H220" s="255">
        <v>305.02</v>
      </c>
      <c r="I220" s="256"/>
      <c r="J220" s="252"/>
      <c r="K220" s="252"/>
      <c r="L220" s="257"/>
      <c r="M220" s="258"/>
      <c r="N220" s="259"/>
      <c r="O220" s="259"/>
      <c r="P220" s="259"/>
      <c r="Q220" s="259"/>
      <c r="R220" s="259"/>
      <c r="S220" s="259"/>
      <c r="T220" s="260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61" t="s">
        <v>260</v>
      </c>
      <c r="AU220" s="261" t="s">
        <v>78</v>
      </c>
      <c r="AV220" s="15" t="s">
        <v>90</v>
      </c>
      <c r="AW220" s="15" t="s">
        <v>31</v>
      </c>
      <c r="AX220" s="15" t="s">
        <v>76</v>
      </c>
      <c r="AY220" s="261" t="s">
        <v>252</v>
      </c>
    </row>
    <row r="221" spans="1:65" s="2" customFormat="1" ht="49.05" customHeight="1">
      <c r="A221" s="40"/>
      <c r="B221" s="41"/>
      <c r="C221" s="216" t="s">
        <v>612</v>
      </c>
      <c r="D221" s="216" t="s">
        <v>254</v>
      </c>
      <c r="E221" s="217" t="s">
        <v>3987</v>
      </c>
      <c r="F221" s="218" t="s">
        <v>3988</v>
      </c>
      <c r="G221" s="219" t="s">
        <v>346</v>
      </c>
      <c r="H221" s="220">
        <v>5</v>
      </c>
      <c r="I221" s="221"/>
      <c r="J221" s="222">
        <f>ROUND(I221*H221,2)</f>
        <v>0</v>
      </c>
      <c r="K221" s="218" t="s">
        <v>258</v>
      </c>
      <c r="L221" s="46"/>
      <c r="M221" s="223" t="s">
        <v>19</v>
      </c>
      <c r="N221" s="224" t="s">
        <v>40</v>
      </c>
      <c r="O221" s="86"/>
      <c r="P221" s="225">
        <f>O221*H221</f>
        <v>0</v>
      </c>
      <c r="Q221" s="225">
        <v>0.1295</v>
      </c>
      <c r="R221" s="225">
        <f>Q221*H221</f>
        <v>0.6475</v>
      </c>
      <c r="S221" s="225">
        <v>0</v>
      </c>
      <c r="T221" s="226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27" t="s">
        <v>90</v>
      </c>
      <c r="AT221" s="227" t="s">
        <v>254</v>
      </c>
      <c r="AU221" s="227" t="s">
        <v>78</v>
      </c>
      <c r="AY221" s="19" t="s">
        <v>252</v>
      </c>
      <c r="BE221" s="228">
        <f>IF(N221="základní",J221,0)</f>
        <v>0</v>
      </c>
      <c r="BF221" s="228">
        <f>IF(N221="snížená",J221,0)</f>
        <v>0</v>
      </c>
      <c r="BG221" s="228">
        <f>IF(N221="zákl. přenesená",J221,0)</f>
        <v>0</v>
      </c>
      <c r="BH221" s="228">
        <f>IF(N221="sníž. přenesená",J221,0)</f>
        <v>0</v>
      </c>
      <c r="BI221" s="228">
        <f>IF(N221="nulová",J221,0)</f>
        <v>0</v>
      </c>
      <c r="BJ221" s="19" t="s">
        <v>76</v>
      </c>
      <c r="BK221" s="228">
        <f>ROUND(I221*H221,2)</f>
        <v>0</v>
      </c>
      <c r="BL221" s="19" t="s">
        <v>90</v>
      </c>
      <c r="BM221" s="227" t="s">
        <v>911</v>
      </c>
    </row>
    <row r="222" spans="1:65" s="2" customFormat="1" ht="14.4" customHeight="1">
      <c r="A222" s="40"/>
      <c r="B222" s="41"/>
      <c r="C222" s="262" t="s">
        <v>616</v>
      </c>
      <c r="D222" s="262" t="s">
        <v>285</v>
      </c>
      <c r="E222" s="263" t="s">
        <v>3991</v>
      </c>
      <c r="F222" s="264" t="s">
        <v>3992</v>
      </c>
      <c r="G222" s="265" t="s">
        <v>346</v>
      </c>
      <c r="H222" s="266">
        <v>5.05</v>
      </c>
      <c r="I222" s="267"/>
      <c r="J222" s="268">
        <f>ROUND(I222*H222,2)</f>
        <v>0</v>
      </c>
      <c r="K222" s="264" t="s">
        <v>258</v>
      </c>
      <c r="L222" s="269"/>
      <c r="M222" s="270" t="s">
        <v>19</v>
      </c>
      <c r="N222" s="271" t="s">
        <v>40</v>
      </c>
      <c r="O222" s="86"/>
      <c r="P222" s="225">
        <f>O222*H222</f>
        <v>0</v>
      </c>
      <c r="Q222" s="225">
        <v>0.055</v>
      </c>
      <c r="R222" s="225">
        <f>Q222*H222</f>
        <v>0.27775</v>
      </c>
      <c r="S222" s="225">
        <v>0</v>
      </c>
      <c r="T222" s="22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7" t="s">
        <v>288</v>
      </c>
      <c r="AT222" s="227" t="s">
        <v>285</v>
      </c>
      <c r="AU222" s="227" t="s">
        <v>78</v>
      </c>
      <c r="AY222" s="19" t="s">
        <v>252</v>
      </c>
      <c r="BE222" s="228">
        <f>IF(N222="základní",J222,0)</f>
        <v>0</v>
      </c>
      <c r="BF222" s="228">
        <f>IF(N222="snížená",J222,0)</f>
        <v>0</v>
      </c>
      <c r="BG222" s="228">
        <f>IF(N222="zákl. přenesená",J222,0)</f>
        <v>0</v>
      </c>
      <c r="BH222" s="228">
        <f>IF(N222="sníž. přenesená",J222,0)</f>
        <v>0</v>
      </c>
      <c r="BI222" s="228">
        <f>IF(N222="nulová",J222,0)</f>
        <v>0</v>
      </c>
      <c r="BJ222" s="19" t="s">
        <v>76</v>
      </c>
      <c r="BK222" s="228">
        <f>ROUND(I222*H222,2)</f>
        <v>0</v>
      </c>
      <c r="BL222" s="19" t="s">
        <v>90</v>
      </c>
      <c r="BM222" s="227" t="s">
        <v>919</v>
      </c>
    </row>
    <row r="223" spans="1:51" s="14" customFormat="1" ht="12">
      <c r="A223" s="14"/>
      <c r="B223" s="240"/>
      <c r="C223" s="241"/>
      <c r="D223" s="231" t="s">
        <v>260</v>
      </c>
      <c r="E223" s="242" t="s">
        <v>19</v>
      </c>
      <c r="F223" s="243" t="s">
        <v>4111</v>
      </c>
      <c r="G223" s="241"/>
      <c r="H223" s="244">
        <v>5.05</v>
      </c>
      <c r="I223" s="245"/>
      <c r="J223" s="241"/>
      <c r="K223" s="241"/>
      <c r="L223" s="246"/>
      <c r="M223" s="247"/>
      <c r="N223" s="248"/>
      <c r="O223" s="248"/>
      <c r="P223" s="248"/>
      <c r="Q223" s="248"/>
      <c r="R223" s="248"/>
      <c r="S223" s="248"/>
      <c r="T223" s="24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0" t="s">
        <v>260</v>
      </c>
      <c r="AU223" s="250" t="s">
        <v>78</v>
      </c>
      <c r="AV223" s="14" t="s">
        <v>78</v>
      </c>
      <c r="AW223" s="14" t="s">
        <v>31</v>
      </c>
      <c r="AX223" s="14" t="s">
        <v>69</v>
      </c>
      <c r="AY223" s="250" t="s">
        <v>252</v>
      </c>
    </row>
    <row r="224" spans="1:51" s="15" customFormat="1" ht="12">
      <c r="A224" s="15"/>
      <c r="B224" s="251"/>
      <c r="C224" s="252"/>
      <c r="D224" s="231" t="s">
        <v>260</v>
      </c>
      <c r="E224" s="253" t="s">
        <v>19</v>
      </c>
      <c r="F224" s="254" t="s">
        <v>265</v>
      </c>
      <c r="G224" s="252"/>
      <c r="H224" s="255">
        <v>5.05</v>
      </c>
      <c r="I224" s="256"/>
      <c r="J224" s="252"/>
      <c r="K224" s="252"/>
      <c r="L224" s="257"/>
      <c r="M224" s="258"/>
      <c r="N224" s="259"/>
      <c r="O224" s="259"/>
      <c r="P224" s="259"/>
      <c r="Q224" s="259"/>
      <c r="R224" s="259"/>
      <c r="S224" s="259"/>
      <c r="T224" s="260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61" t="s">
        <v>260</v>
      </c>
      <c r="AU224" s="261" t="s">
        <v>78</v>
      </c>
      <c r="AV224" s="15" t="s">
        <v>90</v>
      </c>
      <c r="AW224" s="15" t="s">
        <v>31</v>
      </c>
      <c r="AX224" s="15" t="s">
        <v>76</v>
      </c>
      <c r="AY224" s="261" t="s">
        <v>252</v>
      </c>
    </row>
    <row r="225" spans="1:65" s="2" customFormat="1" ht="24.15" customHeight="1">
      <c r="A225" s="40"/>
      <c r="B225" s="41"/>
      <c r="C225" s="216" t="s">
        <v>622</v>
      </c>
      <c r="D225" s="216" t="s">
        <v>254</v>
      </c>
      <c r="E225" s="217" t="s">
        <v>3997</v>
      </c>
      <c r="F225" s="218" t="s">
        <v>3998</v>
      </c>
      <c r="G225" s="219" t="s">
        <v>257</v>
      </c>
      <c r="H225" s="220">
        <v>14.985</v>
      </c>
      <c r="I225" s="221"/>
      <c r="J225" s="222">
        <f>ROUND(I225*H225,2)</f>
        <v>0</v>
      </c>
      <c r="K225" s="218" t="s">
        <v>258</v>
      </c>
      <c r="L225" s="46"/>
      <c r="M225" s="223" t="s">
        <v>19</v>
      </c>
      <c r="N225" s="224" t="s">
        <v>40</v>
      </c>
      <c r="O225" s="86"/>
      <c r="P225" s="225">
        <f>O225*H225</f>
        <v>0</v>
      </c>
      <c r="Q225" s="225">
        <v>2.25634</v>
      </c>
      <c r="R225" s="225">
        <f>Q225*H225</f>
        <v>33.811254899999994</v>
      </c>
      <c r="S225" s="225">
        <v>0</v>
      </c>
      <c r="T225" s="226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27" t="s">
        <v>90</v>
      </c>
      <c r="AT225" s="227" t="s">
        <v>254</v>
      </c>
      <c r="AU225" s="227" t="s">
        <v>78</v>
      </c>
      <c r="AY225" s="19" t="s">
        <v>252</v>
      </c>
      <c r="BE225" s="228">
        <f>IF(N225="základní",J225,0)</f>
        <v>0</v>
      </c>
      <c r="BF225" s="228">
        <f>IF(N225="snížená",J225,0)</f>
        <v>0</v>
      </c>
      <c r="BG225" s="228">
        <f>IF(N225="zákl. přenesená",J225,0)</f>
        <v>0</v>
      </c>
      <c r="BH225" s="228">
        <f>IF(N225="sníž. přenesená",J225,0)</f>
        <v>0</v>
      </c>
      <c r="BI225" s="228">
        <f>IF(N225="nulová",J225,0)</f>
        <v>0</v>
      </c>
      <c r="BJ225" s="19" t="s">
        <v>76</v>
      </c>
      <c r="BK225" s="228">
        <f>ROUND(I225*H225,2)</f>
        <v>0</v>
      </c>
      <c r="BL225" s="19" t="s">
        <v>90</v>
      </c>
      <c r="BM225" s="227" t="s">
        <v>927</v>
      </c>
    </row>
    <row r="226" spans="1:51" s="14" customFormat="1" ht="12">
      <c r="A226" s="14"/>
      <c r="B226" s="240"/>
      <c r="C226" s="241"/>
      <c r="D226" s="231" t="s">
        <v>260</v>
      </c>
      <c r="E226" s="242" t="s">
        <v>19</v>
      </c>
      <c r="F226" s="243" t="s">
        <v>4112</v>
      </c>
      <c r="G226" s="241"/>
      <c r="H226" s="244">
        <v>14.985</v>
      </c>
      <c r="I226" s="245"/>
      <c r="J226" s="241"/>
      <c r="K226" s="241"/>
      <c r="L226" s="246"/>
      <c r="M226" s="247"/>
      <c r="N226" s="248"/>
      <c r="O226" s="248"/>
      <c r="P226" s="248"/>
      <c r="Q226" s="248"/>
      <c r="R226" s="248"/>
      <c r="S226" s="248"/>
      <c r="T226" s="24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0" t="s">
        <v>260</v>
      </c>
      <c r="AU226" s="250" t="s">
        <v>78</v>
      </c>
      <c r="AV226" s="14" t="s">
        <v>78</v>
      </c>
      <c r="AW226" s="14" t="s">
        <v>31</v>
      </c>
      <c r="AX226" s="14" t="s">
        <v>69</v>
      </c>
      <c r="AY226" s="250" t="s">
        <v>252</v>
      </c>
    </row>
    <row r="227" spans="1:51" s="15" customFormat="1" ht="12">
      <c r="A227" s="15"/>
      <c r="B227" s="251"/>
      <c r="C227" s="252"/>
      <c r="D227" s="231" t="s">
        <v>260</v>
      </c>
      <c r="E227" s="253" t="s">
        <v>19</v>
      </c>
      <c r="F227" s="254" t="s">
        <v>265</v>
      </c>
      <c r="G227" s="252"/>
      <c r="H227" s="255">
        <v>14.985</v>
      </c>
      <c r="I227" s="256"/>
      <c r="J227" s="252"/>
      <c r="K227" s="252"/>
      <c r="L227" s="257"/>
      <c r="M227" s="258"/>
      <c r="N227" s="259"/>
      <c r="O227" s="259"/>
      <c r="P227" s="259"/>
      <c r="Q227" s="259"/>
      <c r="R227" s="259"/>
      <c r="S227" s="259"/>
      <c r="T227" s="260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61" t="s">
        <v>260</v>
      </c>
      <c r="AU227" s="261" t="s">
        <v>78</v>
      </c>
      <c r="AV227" s="15" t="s">
        <v>90</v>
      </c>
      <c r="AW227" s="15" t="s">
        <v>31</v>
      </c>
      <c r="AX227" s="15" t="s">
        <v>76</v>
      </c>
      <c r="AY227" s="261" t="s">
        <v>252</v>
      </c>
    </row>
    <row r="228" spans="1:65" s="2" customFormat="1" ht="24.15" customHeight="1">
      <c r="A228" s="40"/>
      <c r="B228" s="41"/>
      <c r="C228" s="216" t="s">
        <v>627</v>
      </c>
      <c r="D228" s="216" t="s">
        <v>254</v>
      </c>
      <c r="E228" s="217" t="s">
        <v>3938</v>
      </c>
      <c r="F228" s="218" t="s">
        <v>3939</v>
      </c>
      <c r="G228" s="219" t="s">
        <v>346</v>
      </c>
      <c r="H228" s="220">
        <v>11.5</v>
      </c>
      <c r="I228" s="221"/>
      <c r="J228" s="222">
        <f>ROUND(I228*H228,2)</f>
        <v>0</v>
      </c>
      <c r="K228" s="218" t="s">
        <v>258</v>
      </c>
      <c r="L228" s="46"/>
      <c r="M228" s="223" t="s">
        <v>19</v>
      </c>
      <c r="N228" s="224" t="s">
        <v>40</v>
      </c>
      <c r="O228" s="86"/>
      <c r="P228" s="225">
        <f>O228*H228</f>
        <v>0</v>
      </c>
      <c r="Q228" s="225">
        <v>0.29221</v>
      </c>
      <c r="R228" s="225">
        <f>Q228*H228</f>
        <v>3.360415</v>
      </c>
      <c r="S228" s="225">
        <v>0</v>
      </c>
      <c r="T228" s="226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7" t="s">
        <v>90</v>
      </c>
      <c r="AT228" s="227" t="s">
        <v>254</v>
      </c>
      <c r="AU228" s="227" t="s">
        <v>78</v>
      </c>
      <c r="AY228" s="19" t="s">
        <v>252</v>
      </c>
      <c r="BE228" s="228">
        <f>IF(N228="základní",J228,0)</f>
        <v>0</v>
      </c>
      <c r="BF228" s="228">
        <f>IF(N228="snížená",J228,0)</f>
        <v>0</v>
      </c>
      <c r="BG228" s="228">
        <f>IF(N228="zákl. přenesená",J228,0)</f>
        <v>0</v>
      </c>
      <c r="BH228" s="228">
        <f>IF(N228="sníž. přenesená",J228,0)</f>
        <v>0</v>
      </c>
      <c r="BI228" s="228">
        <f>IF(N228="nulová",J228,0)</f>
        <v>0</v>
      </c>
      <c r="BJ228" s="19" t="s">
        <v>76</v>
      </c>
      <c r="BK228" s="228">
        <f>ROUND(I228*H228,2)</f>
        <v>0</v>
      </c>
      <c r="BL228" s="19" t="s">
        <v>90</v>
      </c>
      <c r="BM228" s="227" t="s">
        <v>937</v>
      </c>
    </row>
    <row r="229" spans="1:65" s="2" customFormat="1" ht="24.15" customHeight="1">
      <c r="A229" s="40"/>
      <c r="B229" s="41"/>
      <c r="C229" s="262" t="s">
        <v>631</v>
      </c>
      <c r="D229" s="262" t="s">
        <v>285</v>
      </c>
      <c r="E229" s="263" t="s">
        <v>4113</v>
      </c>
      <c r="F229" s="264" t="s">
        <v>4114</v>
      </c>
      <c r="G229" s="265" t="s">
        <v>346</v>
      </c>
      <c r="H229" s="266">
        <v>11.5</v>
      </c>
      <c r="I229" s="267"/>
      <c r="J229" s="268">
        <f>ROUND(I229*H229,2)</f>
        <v>0</v>
      </c>
      <c r="K229" s="264" t="s">
        <v>19</v>
      </c>
      <c r="L229" s="269"/>
      <c r="M229" s="270" t="s">
        <v>19</v>
      </c>
      <c r="N229" s="271" t="s">
        <v>40</v>
      </c>
      <c r="O229" s="86"/>
      <c r="P229" s="225">
        <f>O229*H229</f>
        <v>0</v>
      </c>
      <c r="Q229" s="225">
        <v>0.0168</v>
      </c>
      <c r="R229" s="225">
        <f>Q229*H229</f>
        <v>0.19319999999999998</v>
      </c>
      <c r="S229" s="225">
        <v>0</v>
      </c>
      <c r="T229" s="226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27" t="s">
        <v>288</v>
      </c>
      <c r="AT229" s="227" t="s">
        <v>285</v>
      </c>
      <c r="AU229" s="227" t="s">
        <v>78</v>
      </c>
      <c r="AY229" s="19" t="s">
        <v>252</v>
      </c>
      <c r="BE229" s="228">
        <f>IF(N229="základní",J229,0)</f>
        <v>0</v>
      </c>
      <c r="BF229" s="228">
        <f>IF(N229="snížená",J229,0)</f>
        <v>0</v>
      </c>
      <c r="BG229" s="228">
        <f>IF(N229="zákl. přenesená",J229,0)</f>
        <v>0</v>
      </c>
      <c r="BH229" s="228">
        <f>IF(N229="sníž. přenesená",J229,0)</f>
        <v>0</v>
      </c>
      <c r="BI229" s="228">
        <f>IF(N229="nulová",J229,0)</f>
        <v>0</v>
      </c>
      <c r="BJ229" s="19" t="s">
        <v>76</v>
      </c>
      <c r="BK229" s="228">
        <f>ROUND(I229*H229,2)</f>
        <v>0</v>
      </c>
      <c r="BL229" s="19" t="s">
        <v>90</v>
      </c>
      <c r="BM229" s="227" t="s">
        <v>950</v>
      </c>
    </row>
    <row r="230" spans="1:65" s="2" customFormat="1" ht="62.7" customHeight="1">
      <c r="A230" s="40"/>
      <c r="B230" s="41"/>
      <c r="C230" s="216" t="s">
        <v>654</v>
      </c>
      <c r="D230" s="216" t="s">
        <v>254</v>
      </c>
      <c r="E230" s="217" t="s">
        <v>4115</v>
      </c>
      <c r="F230" s="218" t="s">
        <v>4116</v>
      </c>
      <c r="G230" s="219" t="s">
        <v>300</v>
      </c>
      <c r="H230" s="220">
        <v>6</v>
      </c>
      <c r="I230" s="221"/>
      <c r="J230" s="222">
        <f>ROUND(I230*H230,2)</f>
        <v>0</v>
      </c>
      <c r="K230" s="218" t="s">
        <v>258</v>
      </c>
      <c r="L230" s="46"/>
      <c r="M230" s="223" t="s">
        <v>19</v>
      </c>
      <c r="N230" s="224" t="s">
        <v>40</v>
      </c>
      <c r="O230" s="86"/>
      <c r="P230" s="225">
        <f>O230*H230</f>
        <v>0</v>
      </c>
      <c r="Q230" s="225">
        <v>0</v>
      </c>
      <c r="R230" s="225">
        <f>Q230*H230</f>
        <v>0</v>
      </c>
      <c r="S230" s="225">
        <v>0</v>
      </c>
      <c r="T230" s="22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27" t="s">
        <v>90</v>
      </c>
      <c r="AT230" s="227" t="s">
        <v>254</v>
      </c>
      <c r="AU230" s="227" t="s">
        <v>78</v>
      </c>
      <c r="AY230" s="19" t="s">
        <v>252</v>
      </c>
      <c r="BE230" s="228">
        <f>IF(N230="základní",J230,0)</f>
        <v>0</v>
      </c>
      <c r="BF230" s="228">
        <f>IF(N230="snížená",J230,0)</f>
        <v>0</v>
      </c>
      <c r="BG230" s="228">
        <f>IF(N230="zákl. přenesená",J230,0)</f>
        <v>0</v>
      </c>
      <c r="BH230" s="228">
        <f>IF(N230="sníž. přenesená",J230,0)</f>
        <v>0</v>
      </c>
      <c r="BI230" s="228">
        <f>IF(N230="nulová",J230,0)</f>
        <v>0</v>
      </c>
      <c r="BJ230" s="19" t="s">
        <v>76</v>
      </c>
      <c r="BK230" s="228">
        <f>ROUND(I230*H230,2)</f>
        <v>0</v>
      </c>
      <c r="BL230" s="19" t="s">
        <v>90</v>
      </c>
      <c r="BM230" s="227" t="s">
        <v>959</v>
      </c>
    </row>
    <row r="231" spans="1:63" s="12" customFormat="1" ht="22.8" customHeight="1">
      <c r="A231" s="12"/>
      <c r="B231" s="200"/>
      <c r="C231" s="201"/>
      <c r="D231" s="202" t="s">
        <v>68</v>
      </c>
      <c r="E231" s="214" t="s">
        <v>4002</v>
      </c>
      <c r="F231" s="214" t="s">
        <v>4003</v>
      </c>
      <c r="G231" s="201"/>
      <c r="H231" s="201"/>
      <c r="I231" s="204"/>
      <c r="J231" s="215">
        <f>BK231</f>
        <v>0</v>
      </c>
      <c r="K231" s="201"/>
      <c r="L231" s="206"/>
      <c r="M231" s="207"/>
      <c r="N231" s="208"/>
      <c r="O231" s="208"/>
      <c r="P231" s="209">
        <f>SUM(P232:P270)</f>
        <v>0</v>
      </c>
      <c r="Q231" s="208"/>
      <c r="R231" s="209">
        <f>SUM(R232:R270)</f>
        <v>0</v>
      </c>
      <c r="S231" s="208"/>
      <c r="T231" s="210">
        <f>SUM(T232:T270)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11" t="s">
        <v>76</v>
      </c>
      <c r="AT231" s="212" t="s">
        <v>68</v>
      </c>
      <c r="AU231" s="212" t="s">
        <v>76</v>
      </c>
      <c r="AY231" s="211" t="s">
        <v>252</v>
      </c>
      <c r="BK231" s="213">
        <f>SUM(BK232:BK270)</f>
        <v>0</v>
      </c>
    </row>
    <row r="232" spans="1:65" s="2" customFormat="1" ht="24.15" customHeight="1">
      <c r="A232" s="40"/>
      <c r="B232" s="41"/>
      <c r="C232" s="216" t="s">
        <v>666</v>
      </c>
      <c r="D232" s="216" t="s">
        <v>254</v>
      </c>
      <c r="E232" s="217" t="s">
        <v>4004</v>
      </c>
      <c r="F232" s="218" t="s">
        <v>4005</v>
      </c>
      <c r="G232" s="219" t="s">
        <v>277</v>
      </c>
      <c r="H232" s="220">
        <v>28.57</v>
      </c>
      <c r="I232" s="221"/>
      <c r="J232" s="222">
        <f>ROUND(I232*H232,2)</f>
        <v>0</v>
      </c>
      <c r="K232" s="218" t="s">
        <v>258</v>
      </c>
      <c r="L232" s="46"/>
      <c r="M232" s="223" t="s">
        <v>19</v>
      </c>
      <c r="N232" s="224" t="s">
        <v>40</v>
      </c>
      <c r="O232" s="86"/>
      <c r="P232" s="225">
        <f>O232*H232</f>
        <v>0</v>
      </c>
      <c r="Q232" s="225">
        <v>0</v>
      </c>
      <c r="R232" s="225">
        <f>Q232*H232</f>
        <v>0</v>
      </c>
      <c r="S232" s="225">
        <v>0</v>
      </c>
      <c r="T232" s="226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27" t="s">
        <v>90</v>
      </c>
      <c r="AT232" s="227" t="s">
        <v>254</v>
      </c>
      <c r="AU232" s="227" t="s">
        <v>78</v>
      </c>
      <c r="AY232" s="19" t="s">
        <v>252</v>
      </c>
      <c r="BE232" s="228">
        <f>IF(N232="základní",J232,0)</f>
        <v>0</v>
      </c>
      <c r="BF232" s="228">
        <f>IF(N232="snížená",J232,0)</f>
        <v>0</v>
      </c>
      <c r="BG232" s="228">
        <f>IF(N232="zákl. přenesená",J232,0)</f>
        <v>0</v>
      </c>
      <c r="BH232" s="228">
        <f>IF(N232="sníž. přenesená",J232,0)</f>
        <v>0</v>
      </c>
      <c r="BI232" s="228">
        <f>IF(N232="nulová",J232,0)</f>
        <v>0</v>
      </c>
      <c r="BJ232" s="19" t="s">
        <v>76</v>
      </c>
      <c r="BK232" s="228">
        <f>ROUND(I232*H232,2)</f>
        <v>0</v>
      </c>
      <c r="BL232" s="19" t="s">
        <v>90</v>
      </c>
      <c r="BM232" s="227" t="s">
        <v>968</v>
      </c>
    </row>
    <row r="233" spans="1:51" s="14" customFormat="1" ht="12">
      <c r="A233" s="14"/>
      <c r="B233" s="240"/>
      <c r="C233" s="241"/>
      <c r="D233" s="231" t="s">
        <v>260</v>
      </c>
      <c r="E233" s="242" t="s">
        <v>19</v>
      </c>
      <c r="F233" s="243" t="s">
        <v>4006</v>
      </c>
      <c r="G233" s="241"/>
      <c r="H233" s="244">
        <v>26.65</v>
      </c>
      <c r="I233" s="245"/>
      <c r="J233" s="241"/>
      <c r="K233" s="241"/>
      <c r="L233" s="246"/>
      <c r="M233" s="247"/>
      <c r="N233" s="248"/>
      <c r="O233" s="248"/>
      <c r="P233" s="248"/>
      <c r="Q233" s="248"/>
      <c r="R233" s="248"/>
      <c r="S233" s="248"/>
      <c r="T233" s="24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0" t="s">
        <v>260</v>
      </c>
      <c r="AU233" s="250" t="s">
        <v>78</v>
      </c>
      <c r="AV233" s="14" t="s">
        <v>78</v>
      </c>
      <c r="AW233" s="14" t="s">
        <v>31</v>
      </c>
      <c r="AX233" s="14" t="s">
        <v>69</v>
      </c>
      <c r="AY233" s="250" t="s">
        <v>252</v>
      </c>
    </row>
    <row r="234" spans="1:51" s="14" customFormat="1" ht="12">
      <c r="A234" s="14"/>
      <c r="B234" s="240"/>
      <c r="C234" s="241"/>
      <c r="D234" s="231" t="s">
        <v>260</v>
      </c>
      <c r="E234" s="242" t="s">
        <v>19</v>
      </c>
      <c r="F234" s="243" t="s">
        <v>4117</v>
      </c>
      <c r="G234" s="241"/>
      <c r="H234" s="244">
        <v>1.92</v>
      </c>
      <c r="I234" s="245"/>
      <c r="J234" s="241"/>
      <c r="K234" s="241"/>
      <c r="L234" s="246"/>
      <c r="M234" s="247"/>
      <c r="N234" s="248"/>
      <c r="O234" s="248"/>
      <c r="P234" s="248"/>
      <c r="Q234" s="248"/>
      <c r="R234" s="248"/>
      <c r="S234" s="248"/>
      <c r="T234" s="24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0" t="s">
        <v>260</v>
      </c>
      <c r="AU234" s="250" t="s">
        <v>78</v>
      </c>
      <c r="AV234" s="14" t="s">
        <v>78</v>
      </c>
      <c r="AW234" s="14" t="s">
        <v>31</v>
      </c>
      <c r="AX234" s="14" t="s">
        <v>69</v>
      </c>
      <c r="AY234" s="250" t="s">
        <v>252</v>
      </c>
    </row>
    <row r="235" spans="1:51" s="15" customFormat="1" ht="12">
      <c r="A235" s="15"/>
      <c r="B235" s="251"/>
      <c r="C235" s="252"/>
      <c r="D235" s="231" t="s">
        <v>260</v>
      </c>
      <c r="E235" s="253" t="s">
        <v>19</v>
      </c>
      <c r="F235" s="254" t="s">
        <v>265</v>
      </c>
      <c r="G235" s="252"/>
      <c r="H235" s="255">
        <v>28.57</v>
      </c>
      <c r="I235" s="256"/>
      <c r="J235" s="252"/>
      <c r="K235" s="252"/>
      <c r="L235" s="257"/>
      <c r="M235" s="258"/>
      <c r="N235" s="259"/>
      <c r="O235" s="259"/>
      <c r="P235" s="259"/>
      <c r="Q235" s="259"/>
      <c r="R235" s="259"/>
      <c r="S235" s="259"/>
      <c r="T235" s="260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61" t="s">
        <v>260</v>
      </c>
      <c r="AU235" s="261" t="s">
        <v>78</v>
      </c>
      <c r="AV235" s="15" t="s">
        <v>90</v>
      </c>
      <c r="AW235" s="15" t="s">
        <v>31</v>
      </c>
      <c r="AX235" s="15" t="s">
        <v>76</v>
      </c>
      <c r="AY235" s="261" t="s">
        <v>252</v>
      </c>
    </row>
    <row r="236" spans="1:65" s="2" customFormat="1" ht="37.8" customHeight="1">
      <c r="A236" s="40"/>
      <c r="B236" s="41"/>
      <c r="C236" s="216" t="s">
        <v>670</v>
      </c>
      <c r="D236" s="216" t="s">
        <v>254</v>
      </c>
      <c r="E236" s="217" t="s">
        <v>4008</v>
      </c>
      <c r="F236" s="218" t="s">
        <v>4009</v>
      </c>
      <c r="G236" s="219" t="s">
        <v>277</v>
      </c>
      <c r="H236" s="220">
        <v>107.45</v>
      </c>
      <c r="I236" s="221"/>
      <c r="J236" s="222">
        <f>ROUND(I236*H236,2)</f>
        <v>0</v>
      </c>
      <c r="K236" s="218" t="s">
        <v>258</v>
      </c>
      <c r="L236" s="46"/>
      <c r="M236" s="223" t="s">
        <v>19</v>
      </c>
      <c r="N236" s="224" t="s">
        <v>40</v>
      </c>
      <c r="O236" s="86"/>
      <c r="P236" s="225">
        <f>O236*H236</f>
        <v>0</v>
      </c>
      <c r="Q236" s="225">
        <v>0</v>
      </c>
      <c r="R236" s="225">
        <f>Q236*H236</f>
        <v>0</v>
      </c>
      <c r="S236" s="225">
        <v>0</v>
      </c>
      <c r="T236" s="226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7" t="s">
        <v>90</v>
      </c>
      <c r="AT236" s="227" t="s">
        <v>254</v>
      </c>
      <c r="AU236" s="227" t="s">
        <v>78</v>
      </c>
      <c r="AY236" s="19" t="s">
        <v>252</v>
      </c>
      <c r="BE236" s="228">
        <f>IF(N236="základní",J236,0)</f>
        <v>0</v>
      </c>
      <c r="BF236" s="228">
        <f>IF(N236="snížená",J236,0)</f>
        <v>0</v>
      </c>
      <c r="BG236" s="228">
        <f>IF(N236="zákl. přenesená",J236,0)</f>
        <v>0</v>
      </c>
      <c r="BH236" s="228">
        <f>IF(N236="sníž. přenesená",J236,0)</f>
        <v>0</v>
      </c>
      <c r="BI236" s="228">
        <f>IF(N236="nulová",J236,0)</f>
        <v>0</v>
      </c>
      <c r="BJ236" s="19" t="s">
        <v>76</v>
      </c>
      <c r="BK236" s="228">
        <f>ROUND(I236*H236,2)</f>
        <v>0</v>
      </c>
      <c r="BL236" s="19" t="s">
        <v>90</v>
      </c>
      <c r="BM236" s="227" t="s">
        <v>976</v>
      </c>
    </row>
    <row r="237" spans="1:51" s="14" customFormat="1" ht="12">
      <c r="A237" s="14"/>
      <c r="B237" s="240"/>
      <c r="C237" s="241"/>
      <c r="D237" s="231" t="s">
        <v>260</v>
      </c>
      <c r="E237" s="242" t="s">
        <v>19</v>
      </c>
      <c r="F237" s="243" t="s">
        <v>4118</v>
      </c>
      <c r="G237" s="241"/>
      <c r="H237" s="244">
        <v>42.05</v>
      </c>
      <c r="I237" s="245"/>
      <c r="J237" s="241"/>
      <c r="K237" s="241"/>
      <c r="L237" s="246"/>
      <c r="M237" s="247"/>
      <c r="N237" s="248"/>
      <c r="O237" s="248"/>
      <c r="P237" s="248"/>
      <c r="Q237" s="248"/>
      <c r="R237" s="248"/>
      <c r="S237" s="248"/>
      <c r="T237" s="24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0" t="s">
        <v>260</v>
      </c>
      <c r="AU237" s="250" t="s">
        <v>78</v>
      </c>
      <c r="AV237" s="14" t="s">
        <v>78</v>
      </c>
      <c r="AW237" s="14" t="s">
        <v>31</v>
      </c>
      <c r="AX237" s="14" t="s">
        <v>69</v>
      </c>
      <c r="AY237" s="250" t="s">
        <v>252</v>
      </c>
    </row>
    <row r="238" spans="1:51" s="14" customFormat="1" ht="12">
      <c r="A238" s="14"/>
      <c r="B238" s="240"/>
      <c r="C238" s="241"/>
      <c r="D238" s="231" t="s">
        <v>260</v>
      </c>
      <c r="E238" s="242" t="s">
        <v>19</v>
      </c>
      <c r="F238" s="243" t="s">
        <v>4119</v>
      </c>
      <c r="G238" s="241"/>
      <c r="H238" s="244">
        <v>39</v>
      </c>
      <c r="I238" s="245"/>
      <c r="J238" s="241"/>
      <c r="K238" s="241"/>
      <c r="L238" s="246"/>
      <c r="M238" s="247"/>
      <c r="N238" s="248"/>
      <c r="O238" s="248"/>
      <c r="P238" s="248"/>
      <c r="Q238" s="248"/>
      <c r="R238" s="248"/>
      <c r="S238" s="248"/>
      <c r="T238" s="249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0" t="s">
        <v>260</v>
      </c>
      <c r="AU238" s="250" t="s">
        <v>78</v>
      </c>
      <c r="AV238" s="14" t="s">
        <v>78</v>
      </c>
      <c r="AW238" s="14" t="s">
        <v>31</v>
      </c>
      <c r="AX238" s="14" t="s">
        <v>69</v>
      </c>
      <c r="AY238" s="250" t="s">
        <v>252</v>
      </c>
    </row>
    <row r="239" spans="1:51" s="14" customFormat="1" ht="12">
      <c r="A239" s="14"/>
      <c r="B239" s="240"/>
      <c r="C239" s="241"/>
      <c r="D239" s="231" t="s">
        <v>260</v>
      </c>
      <c r="E239" s="242" t="s">
        <v>19</v>
      </c>
      <c r="F239" s="243" t="s">
        <v>4120</v>
      </c>
      <c r="G239" s="241"/>
      <c r="H239" s="244">
        <v>26.4</v>
      </c>
      <c r="I239" s="245"/>
      <c r="J239" s="241"/>
      <c r="K239" s="241"/>
      <c r="L239" s="246"/>
      <c r="M239" s="247"/>
      <c r="N239" s="248"/>
      <c r="O239" s="248"/>
      <c r="P239" s="248"/>
      <c r="Q239" s="248"/>
      <c r="R239" s="248"/>
      <c r="S239" s="248"/>
      <c r="T239" s="24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0" t="s">
        <v>260</v>
      </c>
      <c r="AU239" s="250" t="s">
        <v>78</v>
      </c>
      <c r="AV239" s="14" t="s">
        <v>78</v>
      </c>
      <c r="AW239" s="14" t="s">
        <v>31</v>
      </c>
      <c r="AX239" s="14" t="s">
        <v>69</v>
      </c>
      <c r="AY239" s="250" t="s">
        <v>252</v>
      </c>
    </row>
    <row r="240" spans="1:51" s="15" customFormat="1" ht="12">
      <c r="A240" s="15"/>
      <c r="B240" s="251"/>
      <c r="C240" s="252"/>
      <c r="D240" s="231" t="s">
        <v>260</v>
      </c>
      <c r="E240" s="253" t="s">
        <v>19</v>
      </c>
      <c r="F240" s="254" t="s">
        <v>265</v>
      </c>
      <c r="G240" s="252"/>
      <c r="H240" s="255">
        <v>107.44999999999999</v>
      </c>
      <c r="I240" s="256"/>
      <c r="J240" s="252"/>
      <c r="K240" s="252"/>
      <c r="L240" s="257"/>
      <c r="M240" s="258"/>
      <c r="N240" s="259"/>
      <c r="O240" s="259"/>
      <c r="P240" s="259"/>
      <c r="Q240" s="259"/>
      <c r="R240" s="259"/>
      <c r="S240" s="259"/>
      <c r="T240" s="260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61" t="s">
        <v>260</v>
      </c>
      <c r="AU240" s="261" t="s">
        <v>78</v>
      </c>
      <c r="AV240" s="15" t="s">
        <v>90</v>
      </c>
      <c r="AW240" s="15" t="s">
        <v>31</v>
      </c>
      <c r="AX240" s="15" t="s">
        <v>76</v>
      </c>
      <c r="AY240" s="261" t="s">
        <v>252</v>
      </c>
    </row>
    <row r="241" spans="1:65" s="2" customFormat="1" ht="37.8" customHeight="1">
      <c r="A241" s="40"/>
      <c r="B241" s="41"/>
      <c r="C241" s="216" t="s">
        <v>675</v>
      </c>
      <c r="D241" s="216" t="s">
        <v>254</v>
      </c>
      <c r="E241" s="217" t="s">
        <v>4011</v>
      </c>
      <c r="F241" s="218" t="s">
        <v>4012</v>
      </c>
      <c r="G241" s="219" t="s">
        <v>277</v>
      </c>
      <c r="H241" s="220">
        <v>967.05</v>
      </c>
      <c r="I241" s="221"/>
      <c r="J241" s="222">
        <f>ROUND(I241*H241,2)</f>
        <v>0</v>
      </c>
      <c r="K241" s="218" t="s">
        <v>258</v>
      </c>
      <c r="L241" s="46"/>
      <c r="M241" s="223" t="s">
        <v>19</v>
      </c>
      <c r="N241" s="224" t="s">
        <v>40</v>
      </c>
      <c r="O241" s="86"/>
      <c r="P241" s="225">
        <f>O241*H241</f>
        <v>0</v>
      </c>
      <c r="Q241" s="225">
        <v>0</v>
      </c>
      <c r="R241" s="225">
        <f>Q241*H241</f>
        <v>0</v>
      </c>
      <c r="S241" s="225">
        <v>0</v>
      </c>
      <c r="T241" s="22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27" t="s">
        <v>90</v>
      </c>
      <c r="AT241" s="227" t="s">
        <v>254</v>
      </c>
      <c r="AU241" s="227" t="s">
        <v>78</v>
      </c>
      <c r="AY241" s="19" t="s">
        <v>252</v>
      </c>
      <c r="BE241" s="228">
        <f>IF(N241="základní",J241,0)</f>
        <v>0</v>
      </c>
      <c r="BF241" s="228">
        <f>IF(N241="snížená",J241,0)</f>
        <v>0</v>
      </c>
      <c r="BG241" s="228">
        <f>IF(N241="zákl. přenesená",J241,0)</f>
        <v>0</v>
      </c>
      <c r="BH241" s="228">
        <f>IF(N241="sníž. přenesená",J241,0)</f>
        <v>0</v>
      </c>
      <c r="BI241" s="228">
        <f>IF(N241="nulová",J241,0)</f>
        <v>0</v>
      </c>
      <c r="BJ241" s="19" t="s">
        <v>76</v>
      </c>
      <c r="BK241" s="228">
        <f>ROUND(I241*H241,2)</f>
        <v>0</v>
      </c>
      <c r="BL241" s="19" t="s">
        <v>90</v>
      </c>
      <c r="BM241" s="227" t="s">
        <v>992</v>
      </c>
    </row>
    <row r="242" spans="1:51" s="14" customFormat="1" ht="12">
      <c r="A242" s="14"/>
      <c r="B242" s="240"/>
      <c r="C242" s="241"/>
      <c r="D242" s="231" t="s">
        <v>260</v>
      </c>
      <c r="E242" s="242" t="s">
        <v>19</v>
      </c>
      <c r="F242" s="243" t="s">
        <v>4121</v>
      </c>
      <c r="G242" s="241"/>
      <c r="H242" s="244">
        <v>378.45</v>
      </c>
      <c r="I242" s="245"/>
      <c r="J242" s="241"/>
      <c r="K242" s="241"/>
      <c r="L242" s="246"/>
      <c r="M242" s="247"/>
      <c r="N242" s="248"/>
      <c r="O242" s="248"/>
      <c r="P242" s="248"/>
      <c r="Q242" s="248"/>
      <c r="R242" s="248"/>
      <c r="S242" s="248"/>
      <c r="T242" s="249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0" t="s">
        <v>260</v>
      </c>
      <c r="AU242" s="250" t="s">
        <v>78</v>
      </c>
      <c r="AV242" s="14" t="s">
        <v>78</v>
      </c>
      <c r="AW242" s="14" t="s">
        <v>31</v>
      </c>
      <c r="AX242" s="14" t="s">
        <v>69</v>
      </c>
      <c r="AY242" s="250" t="s">
        <v>252</v>
      </c>
    </row>
    <row r="243" spans="1:51" s="14" customFormat="1" ht="12">
      <c r="A243" s="14"/>
      <c r="B243" s="240"/>
      <c r="C243" s="241"/>
      <c r="D243" s="231" t="s">
        <v>260</v>
      </c>
      <c r="E243" s="242" t="s">
        <v>19</v>
      </c>
      <c r="F243" s="243" t="s">
        <v>4122</v>
      </c>
      <c r="G243" s="241"/>
      <c r="H243" s="244">
        <v>351</v>
      </c>
      <c r="I243" s="245"/>
      <c r="J243" s="241"/>
      <c r="K243" s="241"/>
      <c r="L243" s="246"/>
      <c r="M243" s="247"/>
      <c r="N243" s="248"/>
      <c r="O243" s="248"/>
      <c r="P243" s="248"/>
      <c r="Q243" s="248"/>
      <c r="R243" s="248"/>
      <c r="S243" s="248"/>
      <c r="T243" s="249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0" t="s">
        <v>260</v>
      </c>
      <c r="AU243" s="250" t="s">
        <v>78</v>
      </c>
      <c r="AV243" s="14" t="s">
        <v>78</v>
      </c>
      <c r="AW243" s="14" t="s">
        <v>31</v>
      </c>
      <c r="AX243" s="14" t="s">
        <v>69</v>
      </c>
      <c r="AY243" s="250" t="s">
        <v>252</v>
      </c>
    </row>
    <row r="244" spans="1:51" s="14" customFormat="1" ht="12">
      <c r="A244" s="14"/>
      <c r="B244" s="240"/>
      <c r="C244" s="241"/>
      <c r="D244" s="231" t="s">
        <v>260</v>
      </c>
      <c r="E244" s="242" t="s">
        <v>19</v>
      </c>
      <c r="F244" s="243" t="s">
        <v>4123</v>
      </c>
      <c r="G244" s="241"/>
      <c r="H244" s="244">
        <v>237.6</v>
      </c>
      <c r="I244" s="245"/>
      <c r="J244" s="241"/>
      <c r="K244" s="241"/>
      <c r="L244" s="246"/>
      <c r="M244" s="247"/>
      <c r="N244" s="248"/>
      <c r="O244" s="248"/>
      <c r="P244" s="248"/>
      <c r="Q244" s="248"/>
      <c r="R244" s="248"/>
      <c r="S244" s="248"/>
      <c r="T244" s="249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0" t="s">
        <v>260</v>
      </c>
      <c r="AU244" s="250" t="s">
        <v>78</v>
      </c>
      <c r="AV244" s="14" t="s">
        <v>78</v>
      </c>
      <c r="AW244" s="14" t="s">
        <v>31</v>
      </c>
      <c r="AX244" s="14" t="s">
        <v>69</v>
      </c>
      <c r="AY244" s="250" t="s">
        <v>252</v>
      </c>
    </row>
    <row r="245" spans="1:51" s="15" customFormat="1" ht="12">
      <c r="A245" s="15"/>
      <c r="B245" s="251"/>
      <c r="C245" s="252"/>
      <c r="D245" s="231" t="s">
        <v>260</v>
      </c>
      <c r="E245" s="253" t="s">
        <v>19</v>
      </c>
      <c r="F245" s="254" t="s">
        <v>265</v>
      </c>
      <c r="G245" s="252"/>
      <c r="H245" s="255">
        <v>967.0500000000001</v>
      </c>
      <c r="I245" s="256"/>
      <c r="J245" s="252"/>
      <c r="K245" s="252"/>
      <c r="L245" s="257"/>
      <c r="M245" s="258"/>
      <c r="N245" s="259"/>
      <c r="O245" s="259"/>
      <c r="P245" s="259"/>
      <c r="Q245" s="259"/>
      <c r="R245" s="259"/>
      <c r="S245" s="259"/>
      <c r="T245" s="260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61" t="s">
        <v>260</v>
      </c>
      <c r="AU245" s="261" t="s">
        <v>78</v>
      </c>
      <c r="AV245" s="15" t="s">
        <v>90</v>
      </c>
      <c r="AW245" s="15" t="s">
        <v>31</v>
      </c>
      <c r="AX245" s="15" t="s">
        <v>76</v>
      </c>
      <c r="AY245" s="261" t="s">
        <v>252</v>
      </c>
    </row>
    <row r="246" spans="1:65" s="2" customFormat="1" ht="37.8" customHeight="1">
      <c r="A246" s="40"/>
      <c r="B246" s="41"/>
      <c r="C246" s="216" t="s">
        <v>688</v>
      </c>
      <c r="D246" s="216" t="s">
        <v>254</v>
      </c>
      <c r="E246" s="217" t="s">
        <v>4014</v>
      </c>
      <c r="F246" s="218" t="s">
        <v>4015</v>
      </c>
      <c r="G246" s="219" t="s">
        <v>277</v>
      </c>
      <c r="H246" s="220">
        <v>26.65</v>
      </c>
      <c r="I246" s="221"/>
      <c r="J246" s="222">
        <f>ROUND(I246*H246,2)</f>
        <v>0</v>
      </c>
      <c r="K246" s="218" t="s">
        <v>258</v>
      </c>
      <c r="L246" s="46"/>
      <c r="M246" s="223" t="s">
        <v>19</v>
      </c>
      <c r="N246" s="224" t="s">
        <v>40</v>
      </c>
      <c r="O246" s="86"/>
      <c r="P246" s="225">
        <f>O246*H246</f>
        <v>0</v>
      </c>
      <c r="Q246" s="225">
        <v>0</v>
      </c>
      <c r="R246" s="225">
        <f>Q246*H246</f>
        <v>0</v>
      </c>
      <c r="S246" s="225">
        <v>0</v>
      </c>
      <c r="T246" s="226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27" t="s">
        <v>90</v>
      </c>
      <c r="AT246" s="227" t="s">
        <v>254</v>
      </c>
      <c r="AU246" s="227" t="s">
        <v>78</v>
      </c>
      <c r="AY246" s="19" t="s">
        <v>252</v>
      </c>
      <c r="BE246" s="228">
        <f>IF(N246="základní",J246,0)</f>
        <v>0</v>
      </c>
      <c r="BF246" s="228">
        <f>IF(N246="snížená",J246,0)</f>
        <v>0</v>
      </c>
      <c r="BG246" s="228">
        <f>IF(N246="zákl. přenesená",J246,0)</f>
        <v>0</v>
      </c>
      <c r="BH246" s="228">
        <f>IF(N246="sníž. přenesená",J246,0)</f>
        <v>0</v>
      </c>
      <c r="BI246" s="228">
        <f>IF(N246="nulová",J246,0)</f>
        <v>0</v>
      </c>
      <c r="BJ246" s="19" t="s">
        <v>76</v>
      </c>
      <c r="BK246" s="228">
        <f>ROUND(I246*H246,2)</f>
        <v>0</v>
      </c>
      <c r="BL246" s="19" t="s">
        <v>90</v>
      </c>
      <c r="BM246" s="227" t="s">
        <v>1001</v>
      </c>
    </row>
    <row r="247" spans="1:51" s="14" customFormat="1" ht="12">
      <c r="A247" s="14"/>
      <c r="B247" s="240"/>
      <c r="C247" s="241"/>
      <c r="D247" s="231" t="s">
        <v>260</v>
      </c>
      <c r="E247" s="242" t="s">
        <v>19</v>
      </c>
      <c r="F247" s="243" t="s">
        <v>4006</v>
      </c>
      <c r="G247" s="241"/>
      <c r="H247" s="244">
        <v>26.65</v>
      </c>
      <c r="I247" s="245"/>
      <c r="J247" s="241"/>
      <c r="K247" s="241"/>
      <c r="L247" s="246"/>
      <c r="M247" s="247"/>
      <c r="N247" s="248"/>
      <c r="O247" s="248"/>
      <c r="P247" s="248"/>
      <c r="Q247" s="248"/>
      <c r="R247" s="248"/>
      <c r="S247" s="248"/>
      <c r="T247" s="249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0" t="s">
        <v>260</v>
      </c>
      <c r="AU247" s="250" t="s">
        <v>78</v>
      </c>
      <c r="AV247" s="14" t="s">
        <v>78</v>
      </c>
      <c r="AW247" s="14" t="s">
        <v>31</v>
      </c>
      <c r="AX247" s="14" t="s">
        <v>69</v>
      </c>
      <c r="AY247" s="250" t="s">
        <v>252</v>
      </c>
    </row>
    <row r="248" spans="1:51" s="15" customFormat="1" ht="12">
      <c r="A248" s="15"/>
      <c r="B248" s="251"/>
      <c r="C248" s="252"/>
      <c r="D248" s="231" t="s">
        <v>260</v>
      </c>
      <c r="E248" s="253" t="s">
        <v>19</v>
      </c>
      <c r="F248" s="254" t="s">
        <v>265</v>
      </c>
      <c r="G248" s="252"/>
      <c r="H248" s="255">
        <v>26.65</v>
      </c>
      <c r="I248" s="256"/>
      <c r="J248" s="252"/>
      <c r="K248" s="252"/>
      <c r="L248" s="257"/>
      <c r="M248" s="258"/>
      <c r="N248" s="259"/>
      <c r="O248" s="259"/>
      <c r="P248" s="259"/>
      <c r="Q248" s="259"/>
      <c r="R248" s="259"/>
      <c r="S248" s="259"/>
      <c r="T248" s="260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61" t="s">
        <v>260</v>
      </c>
      <c r="AU248" s="261" t="s">
        <v>78</v>
      </c>
      <c r="AV248" s="15" t="s">
        <v>90</v>
      </c>
      <c r="AW248" s="15" t="s">
        <v>31</v>
      </c>
      <c r="AX248" s="15" t="s">
        <v>76</v>
      </c>
      <c r="AY248" s="261" t="s">
        <v>252</v>
      </c>
    </row>
    <row r="249" spans="1:65" s="2" customFormat="1" ht="49.05" customHeight="1">
      <c r="A249" s="40"/>
      <c r="B249" s="41"/>
      <c r="C249" s="216" t="s">
        <v>692</v>
      </c>
      <c r="D249" s="216" t="s">
        <v>254</v>
      </c>
      <c r="E249" s="217" t="s">
        <v>4016</v>
      </c>
      <c r="F249" s="218" t="s">
        <v>4017</v>
      </c>
      <c r="G249" s="219" t="s">
        <v>277</v>
      </c>
      <c r="H249" s="220">
        <v>239.85</v>
      </c>
      <c r="I249" s="221"/>
      <c r="J249" s="222">
        <f>ROUND(I249*H249,2)</f>
        <v>0</v>
      </c>
      <c r="K249" s="218" t="s">
        <v>258</v>
      </c>
      <c r="L249" s="46"/>
      <c r="M249" s="223" t="s">
        <v>19</v>
      </c>
      <c r="N249" s="224" t="s">
        <v>40</v>
      </c>
      <c r="O249" s="86"/>
      <c r="P249" s="225">
        <f>O249*H249</f>
        <v>0</v>
      </c>
      <c r="Q249" s="225">
        <v>0</v>
      </c>
      <c r="R249" s="225">
        <f>Q249*H249</f>
        <v>0</v>
      </c>
      <c r="S249" s="225">
        <v>0</v>
      </c>
      <c r="T249" s="226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27" t="s">
        <v>90</v>
      </c>
      <c r="AT249" s="227" t="s">
        <v>254</v>
      </c>
      <c r="AU249" s="227" t="s">
        <v>78</v>
      </c>
      <c r="AY249" s="19" t="s">
        <v>252</v>
      </c>
      <c r="BE249" s="228">
        <f>IF(N249="základní",J249,0)</f>
        <v>0</v>
      </c>
      <c r="BF249" s="228">
        <f>IF(N249="snížená",J249,0)</f>
        <v>0</v>
      </c>
      <c r="BG249" s="228">
        <f>IF(N249="zákl. přenesená",J249,0)</f>
        <v>0</v>
      </c>
      <c r="BH249" s="228">
        <f>IF(N249="sníž. přenesená",J249,0)</f>
        <v>0</v>
      </c>
      <c r="BI249" s="228">
        <f>IF(N249="nulová",J249,0)</f>
        <v>0</v>
      </c>
      <c r="BJ249" s="19" t="s">
        <v>76</v>
      </c>
      <c r="BK249" s="228">
        <f>ROUND(I249*H249,2)</f>
        <v>0</v>
      </c>
      <c r="BL249" s="19" t="s">
        <v>90</v>
      </c>
      <c r="BM249" s="227" t="s">
        <v>1010</v>
      </c>
    </row>
    <row r="250" spans="1:51" s="14" customFormat="1" ht="12">
      <c r="A250" s="14"/>
      <c r="B250" s="240"/>
      <c r="C250" s="241"/>
      <c r="D250" s="231" t="s">
        <v>260</v>
      </c>
      <c r="E250" s="242" t="s">
        <v>19</v>
      </c>
      <c r="F250" s="243" t="s">
        <v>4018</v>
      </c>
      <c r="G250" s="241"/>
      <c r="H250" s="244">
        <v>239.85</v>
      </c>
      <c r="I250" s="245"/>
      <c r="J250" s="241"/>
      <c r="K250" s="241"/>
      <c r="L250" s="246"/>
      <c r="M250" s="247"/>
      <c r="N250" s="248"/>
      <c r="O250" s="248"/>
      <c r="P250" s="248"/>
      <c r="Q250" s="248"/>
      <c r="R250" s="248"/>
      <c r="S250" s="248"/>
      <c r="T250" s="249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0" t="s">
        <v>260</v>
      </c>
      <c r="AU250" s="250" t="s">
        <v>78</v>
      </c>
      <c r="AV250" s="14" t="s">
        <v>78</v>
      </c>
      <c r="AW250" s="14" t="s">
        <v>31</v>
      </c>
      <c r="AX250" s="14" t="s">
        <v>69</v>
      </c>
      <c r="AY250" s="250" t="s">
        <v>252</v>
      </c>
    </row>
    <row r="251" spans="1:51" s="15" customFormat="1" ht="12">
      <c r="A251" s="15"/>
      <c r="B251" s="251"/>
      <c r="C251" s="252"/>
      <c r="D251" s="231" t="s">
        <v>260</v>
      </c>
      <c r="E251" s="253" t="s">
        <v>19</v>
      </c>
      <c r="F251" s="254" t="s">
        <v>265</v>
      </c>
      <c r="G251" s="252"/>
      <c r="H251" s="255">
        <v>239.85</v>
      </c>
      <c r="I251" s="256"/>
      <c r="J251" s="252"/>
      <c r="K251" s="252"/>
      <c r="L251" s="257"/>
      <c r="M251" s="258"/>
      <c r="N251" s="259"/>
      <c r="O251" s="259"/>
      <c r="P251" s="259"/>
      <c r="Q251" s="259"/>
      <c r="R251" s="259"/>
      <c r="S251" s="259"/>
      <c r="T251" s="260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61" t="s">
        <v>260</v>
      </c>
      <c r="AU251" s="261" t="s">
        <v>78</v>
      </c>
      <c r="AV251" s="15" t="s">
        <v>90</v>
      </c>
      <c r="AW251" s="15" t="s">
        <v>31</v>
      </c>
      <c r="AX251" s="15" t="s">
        <v>76</v>
      </c>
      <c r="AY251" s="261" t="s">
        <v>252</v>
      </c>
    </row>
    <row r="252" spans="1:65" s="2" customFormat="1" ht="24.15" customHeight="1">
      <c r="A252" s="40"/>
      <c r="B252" s="41"/>
      <c r="C252" s="216" t="s">
        <v>699</v>
      </c>
      <c r="D252" s="216" t="s">
        <v>254</v>
      </c>
      <c r="E252" s="217" t="s">
        <v>4019</v>
      </c>
      <c r="F252" s="218" t="s">
        <v>4020</v>
      </c>
      <c r="G252" s="219" t="s">
        <v>277</v>
      </c>
      <c r="H252" s="220">
        <v>107.45</v>
      </c>
      <c r="I252" s="221"/>
      <c r="J252" s="222">
        <f>ROUND(I252*H252,2)</f>
        <v>0</v>
      </c>
      <c r="K252" s="218" t="s">
        <v>258</v>
      </c>
      <c r="L252" s="46"/>
      <c r="M252" s="223" t="s">
        <v>19</v>
      </c>
      <c r="N252" s="224" t="s">
        <v>40</v>
      </c>
      <c r="O252" s="86"/>
      <c r="P252" s="225">
        <f>O252*H252</f>
        <v>0</v>
      </c>
      <c r="Q252" s="225">
        <v>0</v>
      </c>
      <c r="R252" s="225">
        <f>Q252*H252</f>
        <v>0</v>
      </c>
      <c r="S252" s="225">
        <v>0</v>
      </c>
      <c r="T252" s="226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27" t="s">
        <v>90</v>
      </c>
      <c r="AT252" s="227" t="s">
        <v>254</v>
      </c>
      <c r="AU252" s="227" t="s">
        <v>78</v>
      </c>
      <c r="AY252" s="19" t="s">
        <v>252</v>
      </c>
      <c r="BE252" s="228">
        <f>IF(N252="základní",J252,0)</f>
        <v>0</v>
      </c>
      <c r="BF252" s="228">
        <f>IF(N252="snížená",J252,0)</f>
        <v>0</v>
      </c>
      <c r="BG252" s="228">
        <f>IF(N252="zákl. přenesená",J252,0)</f>
        <v>0</v>
      </c>
      <c r="BH252" s="228">
        <f>IF(N252="sníž. přenesená",J252,0)</f>
        <v>0</v>
      </c>
      <c r="BI252" s="228">
        <f>IF(N252="nulová",J252,0)</f>
        <v>0</v>
      </c>
      <c r="BJ252" s="19" t="s">
        <v>76</v>
      </c>
      <c r="BK252" s="228">
        <f>ROUND(I252*H252,2)</f>
        <v>0</v>
      </c>
      <c r="BL252" s="19" t="s">
        <v>90</v>
      </c>
      <c r="BM252" s="227" t="s">
        <v>1021</v>
      </c>
    </row>
    <row r="253" spans="1:51" s="14" customFormat="1" ht="12">
      <c r="A253" s="14"/>
      <c r="B253" s="240"/>
      <c r="C253" s="241"/>
      <c r="D253" s="231" t="s">
        <v>260</v>
      </c>
      <c r="E253" s="242" t="s">
        <v>19</v>
      </c>
      <c r="F253" s="243" t="s">
        <v>4118</v>
      </c>
      <c r="G253" s="241"/>
      <c r="H253" s="244">
        <v>42.05</v>
      </c>
      <c r="I253" s="245"/>
      <c r="J253" s="241"/>
      <c r="K253" s="241"/>
      <c r="L253" s="246"/>
      <c r="M253" s="247"/>
      <c r="N253" s="248"/>
      <c r="O253" s="248"/>
      <c r="P253" s="248"/>
      <c r="Q253" s="248"/>
      <c r="R253" s="248"/>
      <c r="S253" s="248"/>
      <c r="T253" s="249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0" t="s">
        <v>260</v>
      </c>
      <c r="AU253" s="250" t="s">
        <v>78</v>
      </c>
      <c r="AV253" s="14" t="s">
        <v>78</v>
      </c>
      <c r="AW253" s="14" t="s">
        <v>31</v>
      </c>
      <c r="AX253" s="14" t="s">
        <v>69</v>
      </c>
      <c r="AY253" s="250" t="s">
        <v>252</v>
      </c>
    </row>
    <row r="254" spans="1:51" s="14" customFormat="1" ht="12">
      <c r="A254" s="14"/>
      <c r="B254" s="240"/>
      <c r="C254" s="241"/>
      <c r="D254" s="231" t="s">
        <v>260</v>
      </c>
      <c r="E254" s="242" t="s">
        <v>19</v>
      </c>
      <c r="F254" s="243" t="s">
        <v>4119</v>
      </c>
      <c r="G254" s="241"/>
      <c r="H254" s="244">
        <v>39</v>
      </c>
      <c r="I254" s="245"/>
      <c r="J254" s="241"/>
      <c r="K254" s="241"/>
      <c r="L254" s="246"/>
      <c r="M254" s="247"/>
      <c r="N254" s="248"/>
      <c r="O254" s="248"/>
      <c r="P254" s="248"/>
      <c r="Q254" s="248"/>
      <c r="R254" s="248"/>
      <c r="S254" s="248"/>
      <c r="T254" s="249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0" t="s">
        <v>260</v>
      </c>
      <c r="AU254" s="250" t="s">
        <v>78</v>
      </c>
      <c r="AV254" s="14" t="s">
        <v>78</v>
      </c>
      <c r="AW254" s="14" t="s">
        <v>31</v>
      </c>
      <c r="AX254" s="14" t="s">
        <v>69</v>
      </c>
      <c r="AY254" s="250" t="s">
        <v>252</v>
      </c>
    </row>
    <row r="255" spans="1:51" s="14" customFormat="1" ht="12">
      <c r="A255" s="14"/>
      <c r="B255" s="240"/>
      <c r="C255" s="241"/>
      <c r="D255" s="231" t="s">
        <v>260</v>
      </c>
      <c r="E255" s="242" t="s">
        <v>19</v>
      </c>
      <c r="F255" s="243" t="s">
        <v>4120</v>
      </c>
      <c r="G255" s="241"/>
      <c r="H255" s="244">
        <v>26.4</v>
      </c>
      <c r="I255" s="245"/>
      <c r="J255" s="241"/>
      <c r="K255" s="241"/>
      <c r="L255" s="246"/>
      <c r="M255" s="247"/>
      <c r="N255" s="248"/>
      <c r="O255" s="248"/>
      <c r="P255" s="248"/>
      <c r="Q255" s="248"/>
      <c r="R255" s="248"/>
      <c r="S255" s="248"/>
      <c r="T255" s="249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0" t="s">
        <v>260</v>
      </c>
      <c r="AU255" s="250" t="s">
        <v>78</v>
      </c>
      <c r="AV255" s="14" t="s">
        <v>78</v>
      </c>
      <c r="AW255" s="14" t="s">
        <v>31</v>
      </c>
      <c r="AX255" s="14" t="s">
        <v>69</v>
      </c>
      <c r="AY255" s="250" t="s">
        <v>252</v>
      </c>
    </row>
    <row r="256" spans="1:51" s="15" customFormat="1" ht="12">
      <c r="A256" s="15"/>
      <c r="B256" s="251"/>
      <c r="C256" s="252"/>
      <c r="D256" s="231" t="s">
        <v>260</v>
      </c>
      <c r="E256" s="253" t="s">
        <v>19</v>
      </c>
      <c r="F256" s="254" t="s">
        <v>265</v>
      </c>
      <c r="G256" s="252"/>
      <c r="H256" s="255">
        <v>107.44999999999999</v>
      </c>
      <c r="I256" s="256"/>
      <c r="J256" s="252"/>
      <c r="K256" s="252"/>
      <c r="L256" s="257"/>
      <c r="M256" s="258"/>
      <c r="N256" s="259"/>
      <c r="O256" s="259"/>
      <c r="P256" s="259"/>
      <c r="Q256" s="259"/>
      <c r="R256" s="259"/>
      <c r="S256" s="259"/>
      <c r="T256" s="260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61" t="s">
        <v>260</v>
      </c>
      <c r="AU256" s="261" t="s">
        <v>78</v>
      </c>
      <c r="AV256" s="15" t="s">
        <v>90</v>
      </c>
      <c r="AW256" s="15" t="s">
        <v>31</v>
      </c>
      <c r="AX256" s="15" t="s">
        <v>76</v>
      </c>
      <c r="AY256" s="261" t="s">
        <v>252</v>
      </c>
    </row>
    <row r="257" spans="1:65" s="2" customFormat="1" ht="24.15" customHeight="1">
      <c r="A257" s="40"/>
      <c r="B257" s="41"/>
      <c r="C257" s="216" t="s">
        <v>705</v>
      </c>
      <c r="D257" s="216" t="s">
        <v>254</v>
      </c>
      <c r="E257" s="217" t="s">
        <v>4021</v>
      </c>
      <c r="F257" s="218" t="s">
        <v>4022</v>
      </c>
      <c r="G257" s="219" t="s">
        <v>277</v>
      </c>
      <c r="H257" s="220">
        <v>28.57</v>
      </c>
      <c r="I257" s="221"/>
      <c r="J257" s="222">
        <f>ROUND(I257*H257,2)</f>
        <v>0</v>
      </c>
      <c r="K257" s="218" t="s">
        <v>258</v>
      </c>
      <c r="L257" s="46"/>
      <c r="M257" s="223" t="s">
        <v>19</v>
      </c>
      <c r="N257" s="224" t="s">
        <v>40</v>
      </c>
      <c r="O257" s="86"/>
      <c r="P257" s="225">
        <f>O257*H257</f>
        <v>0</v>
      </c>
      <c r="Q257" s="225">
        <v>0</v>
      </c>
      <c r="R257" s="225">
        <f>Q257*H257</f>
        <v>0</v>
      </c>
      <c r="S257" s="225">
        <v>0</v>
      </c>
      <c r="T257" s="226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7" t="s">
        <v>90</v>
      </c>
      <c r="AT257" s="227" t="s">
        <v>254</v>
      </c>
      <c r="AU257" s="227" t="s">
        <v>78</v>
      </c>
      <c r="AY257" s="19" t="s">
        <v>252</v>
      </c>
      <c r="BE257" s="228">
        <f>IF(N257="základní",J257,0)</f>
        <v>0</v>
      </c>
      <c r="BF257" s="228">
        <f>IF(N257="snížená",J257,0)</f>
        <v>0</v>
      </c>
      <c r="BG257" s="228">
        <f>IF(N257="zákl. přenesená",J257,0)</f>
        <v>0</v>
      </c>
      <c r="BH257" s="228">
        <f>IF(N257="sníž. přenesená",J257,0)</f>
        <v>0</v>
      </c>
      <c r="BI257" s="228">
        <f>IF(N257="nulová",J257,0)</f>
        <v>0</v>
      </c>
      <c r="BJ257" s="19" t="s">
        <v>76</v>
      </c>
      <c r="BK257" s="228">
        <f>ROUND(I257*H257,2)</f>
        <v>0</v>
      </c>
      <c r="BL257" s="19" t="s">
        <v>90</v>
      </c>
      <c r="BM257" s="227" t="s">
        <v>1031</v>
      </c>
    </row>
    <row r="258" spans="1:51" s="14" customFormat="1" ht="12">
      <c r="A258" s="14"/>
      <c r="B258" s="240"/>
      <c r="C258" s="241"/>
      <c r="D258" s="231" t="s">
        <v>260</v>
      </c>
      <c r="E258" s="242" t="s">
        <v>19</v>
      </c>
      <c r="F258" s="243" t="s">
        <v>4006</v>
      </c>
      <c r="G258" s="241"/>
      <c r="H258" s="244">
        <v>26.65</v>
      </c>
      <c r="I258" s="245"/>
      <c r="J258" s="241"/>
      <c r="K258" s="241"/>
      <c r="L258" s="246"/>
      <c r="M258" s="247"/>
      <c r="N258" s="248"/>
      <c r="O258" s="248"/>
      <c r="P258" s="248"/>
      <c r="Q258" s="248"/>
      <c r="R258" s="248"/>
      <c r="S258" s="248"/>
      <c r="T258" s="249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0" t="s">
        <v>260</v>
      </c>
      <c r="AU258" s="250" t="s">
        <v>78</v>
      </c>
      <c r="AV258" s="14" t="s">
        <v>78</v>
      </c>
      <c r="AW258" s="14" t="s">
        <v>31</v>
      </c>
      <c r="AX258" s="14" t="s">
        <v>69</v>
      </c>
      <c r="AY258" s="250" t="s">
        <v>252</v>
      </c>
    </row>
    <row r="259" spans="1:51" s="14" customFormat="1" ht="12">
      <c r="A259" s="14"/>
      <c r="B259" s="240"/>
      <c r="C259" s="241"/>
      <c r="D259" s="231" t="s">
        <v>260</v>
      </c>
      <c r="E259" s="242" t="s">
        <v>19</v>
      </c>
      <c r="F259" s="243" t="s">
        <v>4117</v>
      </c>
      <c r="G259" s="241"/>
      <c r="H259" s="244">
        <v>1.92</v>
      </c>
      <c r="I259" s="245"/>
      <c r="J259" s="241"/>
      <c r="K259" s="241"/>
      <c r="L259" s="246"/>
      <c r="M259" s="247"/>
      <c r="N259" s="248"/>
      <c r="O259" s="248"/>
      <c r="P259" s="248"/>
      <c r="Q259" s="248"/>
      <c r="R259" s="248"/>
      <c r="S259" s="248"/>
      <c r="T259" s="249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0" t="s">
        <v>260</v>
      </c>
      <c r="AU259" s="250" t="s">
        <v>78</v>
      </c>
      <c r="AV259" s="14" t="s">
        <v>78</v>
      </c>
      <c r="AW259" s="14" t="s">
        <v>31</v>
      </c>
      <c r="AX259" s="14" t="s">
        <v>69</v>
      </c>
      <c r="AY259" s="250" t="s">
        <v>252</v>
      </c>
    </row>
    <row r="260" spans="1:51" s="15" customFormat="1" ht="12">
      <c r="A260" s="15"/>
      <c r="B260" s="251"/>
      <c r="C260" s="252"/>
      <c r="D260" s="231" t="s">
        <v>260</v>
      </c>
      <c r="E260" s="253" t="s">
        <v>19</v>
      </c>
      <c r="F260" s="254" t="s">
        <v>265</v>
      </c>
      <c r="G260" s="252"/>
      <c r="H260" s="255">
        <v>28.57</v>
      </c>
      <c r="I260" s="256"/>
      <c r="J260" s="252"/>
      <c r="K260" s="252"/>
      <c r="L260" s="257"/>
      <c r="M260" s="258"/>
      <c r="N260" s="259"/>
      <c r="O260" s="259"/>
      <c r="P260" s="259"/>
      <c r="Q260" s="259"/>
      <c r="R260" s="259"/>
      <c r="S260" s="259"/>
      <c r="T260" s="260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61" t="s">
        <v>260</v>
      </c>
      <c r="AU260" s="261" t="s">
        <v>78</v>
      </c>
      <c r="AV260" s="15" t="s">
        <v>90</v>
      </c>
      <c r="AW260" s="15" t="s">
        <v>31</v>
      </c>
      <c r="AX260" s="15" t="s">
        <v>76</v>
      </c>
      <c r="AY260" s="261" t="s">
        <v>252</v>
      </c>
    </row>
    <row r="261" spans="1:65" s="2" customFormat="1" ht="37.8" customHeight="1">
      <c r="A261" s="40"/>
      <c r="B261" s="41"/>
      <c r="C261" s="216" t="s">
        <v>733</v>
      </c>
      <c r="D261" s="216" t="s">
        <v>254</v>
      </c>
      <c r="E261" s="217" t="s">
        <v>4023</v>
      </c>
      <c r="F261" s="218" t="s">
        <v>4024</v>
      </c>
      <c r="G261" s="219" t="s">
        <v>277</v>
      </c>
      <c r="H261" s="220">
        <v>65.65</v>
      </c>
      <c r="I261" s="221"/>
      <c r="J261" s="222">
        <f>ROUND(I261*H261,2)</f>
        <v>0</v>
      </c>
      <c r="K261" s="218" t="s">
        <v>258</v>
      </c>
      <c r="L261" s="46"/>
      <c r="M261" s="223" t="s">
        <v>19</v>
      </c>
      <c r="N261" s="224" t="s">
        <v>40</v>
      </c>
      <c r="O261" s="86"/>
      <c r="P261" s="225">
        <f>O261*H261</f>
        <v>0</v>
      </c>
      <c r="Q261" s="225">
        <v>0</v>
      </c>
      <c r="R261" s="225">
        <f>Q261*H261</f>
        <v>0</v>
      </c>
      <c r="S261" s="225">
        <v>0</v>
      </c>
      <c r="T261" s="226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27" t="s">
        <v>90</v>
      </c>
      <c r="AT261" s="227" t="s">
        <v>254</v>
      </c>
      <c r="AU261" s="227" t="s">
        <v>78</v>
      </c>
      <c r="AY261" s="19" t="s">
        <v>252</v>
      </c>
      <c r="BE261" s="228">
        <f>IF(N261="základní",J261,0)</f>
        <v>0</v>
      </c>
      <c r="BF261" s="228">
        <f>IF(N261="snížená",J261,0)</f>
        <v>0</v>
      </c>
      <c r="BG261" s="228">
        <f>IF(N261="zákl. přenesená",J261,0)</f>
        <v>0</v>
      </c>
      <c r="BH261" s="228">
        <f>IF(N261="sníž. přenesená",J261,0)</f>
        <v>0</v>
      </c>
      <c r="BI261" s="228">
        <f>IF(N261="nulová",J261,0)</f>
        <v>0</v>
      </c>
      <c r="BJ261" s="19" t="s">
        <v>76</v>
      </c>
      <c r="BK261" s="228">
        <f>ROUND(I261*H261,2)</f>
        <v>0</v>
      </c>
      <c r="BL261" s="19" t="s">
        <v>90</v>
      </c>
      <c r="BM261" s="227" t="s">
        <v>1041</v>
      </c>
    </row>
    <row r="262" spans="1:51" s="14" customFormat="1" ht="12">
      <c r="A262" s="14"/>
      <c r="B262" s="240"/>
      <c r="C262" s="241"/>
      <c r="D262" s="231" t="s">
        <v>260</v>
      </c>
      <c r="E262" s="242" t="s">
        <v>19</v>
      </c>
      <c r="F262" s="243" t="s">
        <v>4006</v>
      </c>
      <c r="G262" s="241"/>
      <c r="H262" s="244">
        <v>26.65</v>
      </c>
      <c r="I262" s="245"/>
      <c r="J262" s="241"/>
      <c r="K262" s="241"/>
      <c r="L262" s="246"/>
      <c r="M262" s="247"/>
      <c r="N262" s="248"/>
      <c r="O262" s="248"/>
      <c r="P262" s="248"/>
      <c r="Q262" s="248"/>
      <c r="R262" s="248"/>
      <c r="S262" s="248"/>
      <c r="T262" s="249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0" t="s">
        <v>260</v>
      </c>
      <c r="AU262" s="250" t="s">
        <v>78</v>
      </c>
      <c r="AV262" s="14" t="s">
        <v>78</v>
      </c>
      <c r="AW262" s="14" t="s">
        <v>31</v>
      </c>
      <c r="AX262" s="14" t="s">
        <v>69</v>
      </c>
      <c r="AY262" s="250" t="s">
        <v>252</v>
      </c>
    </row>
    <row r="263" spans="1:51" s="14" customFormat="1" ht="12">
      <c r="A263" s="14"/>
      <c r="B263" s="240"/>
      <c r="C263" s="241"/>
      <c r="D263" s="231" t="s">
        <v>260</v>
      </c>
      <c r="E263" s="242" t="s">
        <v>19</v>
      </c>
      <c r="F263" s="243" t="s">
        <v>4119</v>
      </c>
      <c r="G263" s="241"/>
      <c r="H263" s="244">
        <v>39</v>
      </c>
      <c r="I263" s="245"/>
      <c r="J263" s="241"/>
      <c r="K263" s="241"/>
      <c r="L263" s="246"/>
      <c r="M263" s="247"/>
      <c r="N263" s="248"/>
      <c r="O263" s="248"/>
      <c r="P263" s="248"/>
      <c r="Q263" s="248"/>
      <c r="R263" s="248"/>
      <c r="S263" s="248"/>
      <c r="T263" s="249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0" t="s">
        <v>260</v>
      </c>
      <c r="AU263" s="250" t="s">
        <v>78</v>
      </c>
      <c r="AV263" s="14" t="s">
        <v>78</v>
      </c>
      <c r="AW263" s="14" t="s">
        <v>31</v>
      </c>
      <c r="AX263" s="14" t="s">
        <v>69</v>
      </c>
      <c r="AY263" s="250" t="s">
        <v>252</v>
      </c>
    </row>
    <row r="264" spans="1:51" s="15" customFormat="1" ht="12">
      <c r="A264" s="15"/>
      <c r="B264" s="251"/>
      <c r="C264" s="252"/>
      <c r="D264" s="231" t="s">
        <v>260</v>
      </c>
      <c r="E264" s="253" t="s">
        <v>19</v>
      </c>
      <c r="F264" s="254" t="s">
        <v>265</v>
      </c>
      <c r="G264" s="252"/>
      <c r="H264" s="255">
        <v>65.65</v>
      </c>
      <c r="I264" s="256"/>
      <c r="J264" s="252"/>
      <c r="K264" s="252"/>
      <c r="L264" s="257"/>
      <c r="M264" s="258"/>
      <c r="N264" s="259"/>
      <c r="O264" s="259"/>
      <c r="P264" s="259"/>
      <c r="Q264" s="259"/>
      <c r="R264" s="259"/>
      <c r="S264" s="259"/>
      <c r="T264" s="260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61" t="s">
        <v>260</v>
      </c>
      <c r="AU264" s="261" t="s">
        <v>78</v>
      </c>
      <c r="AV264" s="15" t="s">
        <v>90</v>
      </c>
      <c r="AW264" s="15" t="s">
        <v>31</v>
      </c>
      <c r="AX264" s="15" t="s">
        <v>76</v>
      </c>
      <c r="AY264" s="261" t="s">
        <v>252</v>
      </c>
    </row>
    <row r="265" spans="1:65" s="2" customFormat="1" ht="37.8" customHeight="1">
      <c r="A265" s="40"/>
      <c r="B265" s="41"/>
      <c r="C265" s="216" t="s">
        <v>757</v>
      </c>
      <c r="D265" s="216" t="s">
        <v>254</v>
      </c>
      <c r="E265" s="217" t="s">
        <v>4124</v>
      </c>
      <c r="F265" s="218" t="s">
        <v>4125</v>
      </c>
      <c r="G265" s="219" t="s">
        <v>277</v>
      </c>
      <c r="H265" s="220">
        <v>26.4</v>
      </c>
      <c r="I265" s="221"/>
      <c r="J265" s="222">
        <f>ROUND(I265*H265,2)</f>
        <v>0</v>
      </c>
      <c r="K265" s="218" t="s">
        <v>258</v>
      </c>
      <c r="L265" s="46"/>
      <c r="M265" s="223" t="s">
        <v>19</v>
      </c>
      <c r="N265" s="224" t="s">
        <v>40</v>
      </c>
      <c r="O265" s="86"/>
      <c r="P265" s="225">
        <f>O265*H265</f>
        <v>0</v>
      </c>
      <c r="Q265" s="225">
        <v>0</v>
      </c>
      <c r="R265" s="225">
        <f>Q265*H265</f>
        <v>0</v>
      </c>
      <c r="S265" s="225">
        <v>0</v>
      </c>
      <c r="T265" s="22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27" t="s">
        <v>90</v>
      </c>
      <c r="AT265" s="227" t="s">
        <v>254</v>
      </c>
      <c r="AU265" s="227" t="s">
        <v>78</v>
      </c>
      <c r="AY265" s="19" t="s">
        <v>252</v>
      </c>
      <c r="BE265" s="228">
        <f>IF(N265="základní",J265,0)</f>
        <v>0</v>
      </c>
      <c r="BF265" s="228">
        <f>IF(N265="snížená",J265,0)</f>
        <v>0</v>
      </c>
      <c r="BG265" s="228">
        <f>IF(N265="zákl. přenesená",J265,0)</f>
        <v>0</v>
      </c>
      <c r="BH265" s="228">
        <f>IF(N265="sníž. přenesená",J265,0)</f>
        <v>0</v>
      </c>
      <c r="BI265" s="228">
        <f>IF(N265="nulová",J265,0)</f>
        <v>0</v>
      </c>
      <c r="BJ265" s="19" t="s">
        <v>76</v>
      </c>
      <c r="BK265" s="228">
        <f>ROUND(I265*H265,2)</f>
        <v>0</v>
      </c>
      <c r="BL265" s="19" t="s">
        <v>90</v>
      </c>
      <c r="BM265" s="227" t="s">
        <v>1054</v>
      </c>
    </row>
    <row r="266" spans="1:51" s="14" customFormat="1" ht="12">
      <c r="A266" s="14"/>
      <c r="B266" s="240"/>
      <c r="C266" s="241"/>
      <c r="D266" s="231" t="s">
        <v>260</v>
      </c>
      <c r="E266" s="242" t="s">
        <v>19</v>
      </c>
      <c r="F266" s="243" t="s">
        <v>4120</v>
      </c>
      <c r="G266" s="241"/>
      <c r="H266" s="244">
        <v>26.4</v>
      </c>
      <c r="I266" s="245"/>
      <c r="J266" s="241"/>
      <c r="K266" s="241"/>
      <c r="L266" s="246"/>
      <c r="M266" s="247"/>
      <c r="N266" s="248"/>
      <c r="O266" s="248"/>
      <c r="P266" s="248"/>
      <c r="Q266" s="248"/>
      <c r="R266" s="248"/>
      <c r="S266" s="248"/>
      <c r="T266" s="249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0" t="s">
        <v>260</v>
      </c>
      <c r="AU266" s="250" t="s">
        <v>78</v>
      </c>
      <c r="AV266" s="14" t="s">
        <v>78</v>
      </c>
      <c r="AW266" s="14" t="s">
        <v>31</v>
      </c>
      <c r="AX266" s="14" t="s">
        <v>69</v>
      </c>
      <c r="AY266" s="250" t="s">
        <v>252</v>
      </c>
    </row>
    <row r="267" spans="1:51" s="15" customFormat="1" ht="12">
      <c r="A267" s="15"/>
      <c r="B267" s="251"/>
      <c r="C267" s="252"/>
      <c r="D267" s="231" t="s">
        <v>260</v>
      </c>
      <c r="E267" s="253" t="s">
        <v>19</v>
      </c>
      <c r="F267" s="254" t="s">
        <v>265</v>
      </c>
      <c r="G267" s="252"/>
      <c r="H267" s="255">
        <v>26.4</v>
      </c>
      <c r="I267" s="256"/>
      <c r="J267" s="252"/>
      <c r="K267" s="252"/>
      <c r="L267" s="257"/>
      <c r="M267" s="258"/>
      <c r="N267" s="259"/>
      <c r="O267" s="259"/>
      <c r="P267" s="259"/>
      <c r="Q267" s="259"/>
      <c r="R267" s="259"/>
      <c r="S267" s="259"/>
      <c r="T267" s="260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61" t="s">
        <v>260</v>
      </c>
      <c r="AU267" s="261" t="s">
        <v>78</v>
      </c>
      <c r="AV267" s="15" t="s">
        <v>90</v>
      </c>
      <c r="AW267" s="15" t="s">
        <v>31</v>
      </c>
      <c r="AX267" s="15" t="s">
        <v>76</v>
      </c>
      <c r="AY267" s="261" t="s">
        <v>252</v>
      </c>
    </row>
    <row r="268" spans="1:65" s="2" customFormat="1" ht="37.8" customHeight="1">
      <c r="A268" s="40"/>
      <c r="B268" s="41"/>
      <c r="C268" s="216" t="s">
        <v>761</v>
      </c>
      <c r="D268" s="216" t="s">
        <v>254</v>
      </c>
      <c r="E268" s="217" t="s">
        <v>4025</v>
      </c>
      <c r="F268" s="218" t="s">
        <v>276</v>
      </c>
      <c r="G268" s="219" t="s">
        <v>277</v>
      </c>
      <c r="H268" s="220">
        <v>42.05</v>
      </c>
      <c r="I268" s="221"/>
      <c r="J268" s="222">
        <f>ROUND(I268*H268,2)</f>
        <v>0</v>
      </c>
      <c r="K268" s="218" t="s">
        <v>258</v>
      </c>
      <c r="L268" s="46"/>
      <c r="M268" s="223" t="s">
        <v>19</v>
      </c>
      <c r="N268" s="224" t="s">
        <v>40</v>
      </c>
      <c r="O268" s="86"/>
      <c r="P268" s="225">
        <f>O268*H268</f>
        <v>0</v>
      </c>
      <c r="Q268" s="225">
        <v>0</v>
      </c>
      <c r="R268" s="225">
        <f>Q268*H268</f>
        <v>0</v>
      </c>
      <c r="S268" s="225">
        <v>0</v>
      </c>
      <c r="T268" s="226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27" t="s">
        <v>90</v>
      </c>
      <c r="AT268" s="227" t="s">
        <v>254</v>
      </c>
      <c r="AU268" s="227" t="s">
        <v>78</v>
      </c>
      <c r="AY268" s="19" t="s">
        <v>252</v>
      </c>
      <c r="BE268" s="228">
        <f>IF(N268="základní",J268,0)</f>
        <v>0</v>
      </c>
      <c r="BF268" s="228">
        <f>IF(N268="snížená",J268,0)</f>
        <v>0</v>
      </c>
      <c r="BG268" s="228">
        <f>IF(N268="zákl. přenesená",J268,0)</f>
        <v>0</v>
      </c>
      <c r="BH268" s="228">
        <f>IF(N268="sníž. přenesená",J268,0)</f>
        <v>0</v>
      </c>
      <c r="BI268" s="228">
        <f>IF(N268="nulová",J268,0)</f>
        <v>0</v>
      </c>
      <c r="BJ268" s="19" t="s">
        <v>76</v>
      </c>
      <c r="BK268" s="228">
        <f>ROUND(I268*H268,2)</f>
        <v>0</v>
      </c>
      <c r="BL268" s="19" t="s">
        <v>90</v>
      </c>
      <c r="BM268" s="227" t="s">
        <v>1062</v>
      </c>
    </row>
    <row r="269" spans="1:51" s="14" customFormat="1" ht="12">
      <c r="A269" s="14"/>
      <c r="B269" s="240"/>
      <c r="C269" s="241"/>
      <c r="D269" s="231" t="s">
        <v>260</v>
      </c>
      <c r="E269" s="242" t="s">
        <v>19</v>
      </c>
      <c r="F269" s="243" t="s">
        <v>4118</v>
      </c>
      <c r="G269" s="241"/>
      <c r="H269" s="244">
        <v>42.05</v>
      </c>
      <c r="I269" s="245"/>
      <c r="J269" s="241"/>
      <c r="K269" s="241"/>
      <c r="L269" s="246"/>
      <c r="M269" s="247"/>
      <c r="N269" s="248"/>
      <c r="O269" s="248"/>
      <c r="P269" s="248"/>
      <c r="Q269" s="248"/>
      <c r="R269" s="248"/>
      <c r="S269" s="248"/>
      <c r="T269" s="249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0" t="s">
        <v>260</v>
      </c>
      <c r="AU269" s="250" t="s">
        <v>78</v>
      </c>
      <c r="AV269" s="14" t="s">
        <v>78</v>
      </c>
      <c r="AW269" s="14" t="s">
        <v>31</v>
      </c>
      <c r="AX269" s="14" t="s">
        <v>69</v>
      </c>
      <c r="AY269" s="250" t="s">
        <v>252</v>
      </c>
    </row>
    <row r="270" spans="1:51" s="15" customFormat="1" ht="12">
      <c r="A270" s="15"/>
      <c r="B270" s="251"/>
      <c r="C270" s="252"/>
      <c r="D270" s="231" t="s">
        <v>260</v>
      </c>
      <c r="E270" s="253" t="s">
        <v>19</v>
      </c>
      <c r="F270" s="254" t="s">
        <v>265</v>
      </c>
      <c r="G270" s="252"/>
      <c r="H270" s="255">
        <v>42.05</v>
      </c>
      <c r="I270" s="256"/>
      <c r="J270" s="252"/>
      <c r="K270" s="252"/>
      <c r="L270" s="257"/>
      <c r="M270" s="258"/>
      <c r="N270" s="259"/>
      <c r="O270" s="259"/>
      <c r="P270" s="259"/>
      <c r="Q270" s="259"/>
      <c r="R270" s="259"/>
      <c r="S270" s="259"/>
      <c r="T270" s="260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61" t="s">
        <v>260</v>
      </c>
      <c r="AU270" s="261" t="s">
        <v>78</v>
      </c>
      <c r="AV270" s="15" t="s">
        <v>90</v>
      </c>
      <c r="AW270" s="15" t="s">
        <v>31</v>
      </c>
      <c r="AX270" s="15" t="s">
        <v>76</v>
      </c>
      <c r="AY270" s="261" t="s">
        <v>252</v>
      </c>
    </row>
    <row r="271" spans="1:63" s="12" customFormat="1" ht="22.8" customHeight="1">
      <c r="A271" s="12"/>
      <c r="B271" s="200"/>
      <c r="C271" s="201"/>
      <c r="D271" s="202" t="s">
        <v>68</v>
      </c>
      <c r="E271" s="214" t="s">
        <v>935</v>
      </c>
      <c r="F271" s="214" t="s">
        <v>936</v>
      </c>
      <c r="G271" s="201"/>
      <c r="H271" s="201"/>
      <c r="I271" s="204"/>
      <c r="J271" s="215">
        <f>BK271</f>
        <v>0</v>
      </c>
      <c r="K271" s="201"/>
      <c r="L271" s="206"/>
      <c r="M271" s="207"/>
      <c r="N271" s="208"/>
      <c r="O271" s="208"/>
      <c r="P271" s="209">
        <f>P272</f>
        <v>0</v>
      </c>
      <c r="Q271" s="208"/>
      <c r="R271" s="209">
        <f>R272</f>
        <v>0</v>
      </c>
      <c r="S271" s="208"/>
      <c r="T271" s="210">
        <f>T272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11" t="s">
        <v>76</v>
      </c>
      <c r="AT271" s="212" t="s">
        <v>68</v>
      </c>
      <c r="AU271" s="212" t="s">
        <v>76</v>
      </c>
      <c r="AY271" s="211" t="s">
        <v>252</v>
      </c>
      <c r="BK271" s="213">
        <f>BK272</f>
        <v>0</v>
      </c>
    </row>
    <row r="272" spans="1:65" s="2" customFormat="1" ht="37.8" customHeight="1">
      <c r="A272" s="40"/>
      <c r="B272" s="41"/>
      <c r="C272" s="216" t="s">
        <v>765</v>
      </c>
      <c r="D272" s="216" t="s">
        <v>254</v>
      </c>
      <c r="E272" s="217" t="s">
        <v>3944</v>
      </c>
      <c r="F272" s="218" t="s">
        <v>3945</v>
      </c>
      <c r="G272" s="219" t="s">
        <v>277</v>
      </c>
      <c r="H272" s="220">
        <v>376.111</v>
      </c>
      <c r="I272" s="221"/>
      <c r="J272" s="222">
        <f>ROUND(I272*H272,2)</f>
        <v>0</v>
      </c>
      <c r="K272" s="218" t="s">
        <v>258</v>
      </c>
      <c r="L272" s="46"/>
      <c r="M272" s="283" t="s">
        <v>19</v>
      </c>
      <c r="N272" s="284" t="s">
        <v>40</v>
      </c>
      <c r="O272" s="285"/>
      <c r="P272" s="286">
        <f>O272*H272</f>
        <v>0</v>
      </c>
      <c r="Q272" s="286">
        <v>0</v>
      </c>
      <c r="R272" s="286">
        <f>Q272*H272</f>
        <v>0</v>
      </c>
      <c r="S272" s="286">
        <v>0</v>
      </c>
      <c r="T272" s="287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27" t="s">
        <v>90</v>
      </c>
      <c r="AT272" s="227" t="s">
        <v>254</v>
      </c>
      <c r="AU272" s="227" t="s">
        <v>78</v>
      </c>
      <c r="AY272" s="19" t="s">
        <v>252</v>
      </c>
      <c r="BE272" s="228">
        <f>IF(N272="základní",J272,0)</f>
        <v>0</v>
      </c>
      <c r="BF272" s="228">
        <f>IF(N272="snížená",J272,0)</f>
        <v>0</v>
      </c>
      <c r="BG272" s="228">
        <f>IF(N272="zákl. přenesená",J272,0)</f>
        <v>0</v>
      </c>
      <c r="BH272" s="228">
        <f>IF(N272="sníž. přenesená",J272,0)</f>
        <v>0</v>
      </c>
      <c r="BI272" s="228">
        <f>IF(N272="nulová",J272,0)</f>
        <v>0</v>
      </c>
      <c r="BJ272" s="19" t="s">
        <v>76</v>
      </c>
      <c r="BK272" s="228">
        <f>ROUND(I272*H272,2)</f>
        <v>0</v>
      </c>
      <c r="BL272" s="19" t="s">
        <v>90</v>
      </c>
      <c r="BM272" s="227" t="s">
        <v>1068</v>
      </c>
    </row>
    <row r="273" spans="1:31" s="2" customFormat="1" ht="6.95" customHeight="1">
      <c r="A273" s="40"/>
      <c r="B273" s="61"/>
      <c r="C273" s="62"/>
      <c r="D273" s="62"/>
      <c r="E273" s="62"/>
      <c r="F273" s="62"/>
      <c r="G273" s="62"/>
      <c r="H273" s="62"/>
      <c r="I273" s="62"/>
      <c r="J273" s="62"/>
      <c r="K273" s="62"/>
      <c r="L273" s="46"/>
      <c r="M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</row>
  </sheetData>
  <sheetProtection password="CC35" sheet="1" objects="1" scenarios="1" formatColumns="0" formatRows="0" autoFilter="0"/>
  <autoFilter ref="C92:K27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177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78</v>
      </c>
    </row>
    <row r="4" spans="2:46" s="1" customFormat="1" ht="24.95" customHeight="1">
      <c r="B4" s="22"/>
      <c r="D4" s="143" t="s">
        <v>208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Parkovací dům Havlíčkova 1, Kroměříž</v>
      </c>
      <c r="F7" s="145"/>
      <c r="G7" s="145"/>
      <c r="H7" s="145"/>
      <c r="L7" s="22"/>
    </row>
    <row r="8" spans="2:12" s="1" customFormat="1" ht="12" customHeight="1">
      <c r="B8" s="22"/>
      <c r="D8" s="145" t="s">
        <v>209</v>
      </c>
      <c r="L8" s="22"/>
    </row>
    <row r="9" spans="1:31" s="2" customFormat="1" ht="16.5" customHeight="1">
      <c r="A9" s="40"/>
      <c r="B9" s="46"/>
      <c r="C9" s="40"/>
      <c r="D9" s="40"/>
      <c r="E9" s="146" t="s">
        <v>4126</v>
      </c>
      <c r="F9" s="40"/>
      <c r="G9" s="40"/>
      <c r="H9" s="40"/>
      <c r="I9" s="40"/>
      <c r="J9" s="40"/>
      <c r="K9" s="40"/>
      <c r="L9" s="14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211</v>
      </c>
      <c r="E10" s="40"/>
      <c r="F10" s="40"/>
      <c r="G10" s="40"/>
      <c r="H10" s="40"/>
      <c r="I10" s="40"/>
      <c r="J10" s="40"/>
      <c r="K10" s="40"/>
      <c r="L10" s="14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9" t="s">
        <v>4127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50" t="str">
        <f>'Rekapitulace stavby'!AN8</f>
        <v>3. 7. 2019</v>
      </c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tr">
        <f>IF('Rekapitulace stavby'!AN10="","",'Rekapitulace stavby'!AN10)</f>
        <v/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 xml:space="preserve"> </v>
      </c>
      <c r="F17" s="40"/>
      <c r="G17" s="40"/>
      <c r="H17" s="40"/>
      <c r="I17" s="145" t="s">
        <v>27</v>
      </c>
      <c r="J17" s="135" t="str">
        <f>IF('Rekapitulace stavby'!AN11="","",'Rekapitulace stavby'!AN11)</f>
        <v/>
      </c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28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27</v>
      </c>
      <c r="J20" s="35" t="str">
        <f>'Rekapitulace stavby'!AN14</f>
        <v>Vyplň údaj</v>
      </c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30</v>
      </c>
      <c r="E22" s="40"/>
      <c r="F22" s="40"/>
      <c r="G22" s="40"/>
      <c r="H22" s="40"/>
      <c r="I22" s="145" t="s">
        <v>26</v>
      </c>
      <c r="J22" s="135" t="str">
        <f>IF('Rekapitulace stavby'!AN16="","",'Rekapitulace stavby'!AN16)</f>
        <v/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 xml:space="preserve"> </v>
      </c>
      <c r="F23" s="40"/>
      <c r="G23" s="40"/>
      <c r="H23" s="40"/>
      <c r="I23" s="145" t="s">
        <v>27</v>
      </c>
      <c r="J23" s="135" t="str">
        <f>IF('Rekapitulace stavby'!AN17="","",'Rekapitulace stavby'!AN17)</f>
        <v/>
      </c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32</v>
      </c>
      <c r="E25" s="40"/>
      <c r="F25" s="40"/>
      <c r="G25" s="40"/>
      <c r="H25" s="40"/>
      <c r="I25" s="145" t="s">
        <v>26</v>
      </c>
      <c r="J25" s="135" t="str">
        <f>IF('Rekapitulace stavby'!AN19="","",'Rekapitulace stavby'!AN19)</f>
        <v/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 xml:space="preserve"> </v>
      </c>
      <c r="F26" s="40"/>
      <c r="G26" s="40"/>
      <c r="H26" s="40"/>
      <c r="I26" s="145" t="s">
        <v>27</v>
      </c>
      <c r="J26" s="135" t="str">
        <f>IF('Rekapitulace stavby'!AN20="","",'Rekapitulace stavby'!AN20)</f>
        <v/>
      </c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33</v>
      </c>
      <c r="E28" s="40"/>
      <c r="F28" s="40"/>
      <c r="G28" s="40"/>
      <c r="H28" s="40"/>
      <c r="I28" s="40"/>
      <c r="J28" s="40"/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1"/>
      <c r="B29" s="152"/>
      <c r="C29" s="151"/>
      <c r="D29" s="151"/>
      <c r="E29" s="153" t="s">
        <v>19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14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6" t="s">
        <v>35</v>
      </c>
      <c r="E32" s="40"/>
      <c r="F32" s="40"/>
      <c r="G32" s="40"/>
      <c r="H32" s="40"/>
      <c r="I32" s="40"/>
      <c r="J32" s="157">
        <f>ROUND(J89,2)</f>
        <v>0</v>
      </c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8" t="s">
        <v>37</v>
      </c>
      <c r="G34" s="40"/>
      <c r="H34" s="40"/>
      <c r="I34" s="158" t="s">
        <v>36</v>
      </c>
      <c r="J34" s="158" t="s">
        <v>38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47" t="s">
        <v>39</v>
      </c>
      <c r="E35" s="145" t="s">
        <v>40</v>
      </c>
      <c r="F35" s="159">
        <f>ROUND((SUM(BE89:BE162)),2)</f>
        <v>0</v>
      </c>
      <c r="G35" s="40"/>
      <c r="H35" s="40"/>
      <c r="I35" s="160">
        <v>0.21</v>
      </c>
      <c r="J35" s="159">
        <f>ROUND(((SUM(BE89:BE162))*I35),2)</f>
        <v>0</v>
      </c>
      <c r="K35" s="40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41</v>
      </c>
      <c r="F36" s="159">
        <f>ROUND((SUM(BF89:BF162)),2)</f>
        <v>0</v>
      </c>
      <c r="G36" s="40"/>
      <c r="H36" s="40"/>
      <c r="I36" s="160">
        <v>0.15</v>
      </c>
      <c r="J36" s="159">
        <f>ROUND(((SUM(BF89:BF162))*I36),2)</f>
        <v>0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42</v>
      </c>
      <c r="F37" s="159">
        <f>ROUND((SUM(BG89:BG162)),2)</f>
        <v>0</v>
      </c>
      <c r="G37" s="40"/>
      <c r="H37" s="40"/>
      <c r="I37" s="160">
        <v>0.21</v>
      </c>
      <c r="J37" s="159">
        <f>0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43</v>
      </c>
      <c r="F38" s="159">
        <f>ROUND((SUM(BH89:BH162)),2)</f>
        <v>0</v>
      </c>
      <c r="G38" s="40"/>
      <c r="H38" s="40"/>
      <c r="I38" s="160">
        <v>0.15</v>
      </c>
      <c r="J38" s="159">
        <f>0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44</v>
      </c>
      <c r="F39" s="159">
        <f>ROUND((SUM(BI89:BI162)),2)</f>
        <v>0</v>
      </c>
      <c r="G39" s="40"/>
      <c r="H39" s="40"/>
      <c r="I39" s="160">
        <v>0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45</v>
      </c>
      <c r="E41" s="163"/>
      <c r="F41" s="163"/>
      <c r="G41" s="164" t="s">
        <v>46</v>
      </c>
      <c r="H41" s="165" t="s">
        <v>47</v>
      </c>
      <c r="I41" s="163"/>
      <c r="J41" s="166">
        <f>SUM(J32:J39)</f>
        <v>0</v>
      </c>
      <c r="K41" s="167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215</v>
      </c>
      <c r="D47" s="42"/>
      <c r="E47" s="42"/>
      <c r="F47" s="42"/>
      <c r="G47" s="42"/>
      <c r="H47" s="42"/>
      <c r="I47" s="42"/>
      <c r="J47" s="42"/>
      <c r="K47" s="42"/>
      <c r="L47" s="14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Parkovací dům Havlíčkova 1, Kroměříž</v>
      </c>
      <c r="F50" s="34"/>
      <c r="G50" s="34"/>
      <c r="H50" s="34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209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4126</v>
      </c>
      <c r="F52" s="42"/>
      <c r="G52" s="42"/>
      <c r="H52" s="42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211</v>
      </c>
      <c r="D53" s="42"/>
      <c r="E53" s="42"/>
      <c r="F53" s="42"/>
      <c r="G53" s="42"/>
      <c r="H53" s="42"/>
      <c r="I53" s="42"/>
      <c r="J53" s="42"/>
      <c r="K53" s="42"/>
      <c r="L53" s="14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SO401.1 - Vodovodní přípojka</v>
      </c>
      <c r="F54" s="42"/>
      <c r="G54" s="42"/>
      <c r="H54" s="42"/>
      <c r="I54" s="42"/>
      <c r="J54" s="42"/>
      <c r="K54" s="42"/>
      <c r="L54" s="14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34" t="s">
        <v>23</v>
      </c>
      <c r="J56" s="74" t="str">
        <f>IF(J14="","",J14)</f>
        <v>3. 7. 2019</v>
      </c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 xml:space="preserve"> </v>
      </c>
      <c r="G58" s="42"/>
      <c r="H58" s="42"/>
      <c r="I58" s="34" t="s">
        <v>30</v>
      </c>
      <c r="J58" s="38" t="str">
        <f>E23</f>
        <v xml:space="preserve"> </v>
      </c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28</v>
      </c>
      <c r="D59" s="42"/>
      <c r="E59" s="42"/>
      <c r="F59" s="29" t="str">
        <f>IF(E20="","",E20)</f>
        <v>Vyplň údaj</v>
      </c>
      <c r="G59" s="42"/>
      <c r="H59" s="42"/>
      <c r="I59" s="34" t="s">
        <v>32</v>
      </c>
      <c r="J59" s="38" t="str">
        <f>E26</f>
        <v xml:space="preserve"> </v>
      </c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4" t="s">
        <v>216</v>
      </c>
      <c r="D61" s="175"/>
      <c r="E61" s="175"/>
      <c r="F61" s="175"/>
      <c r="G61" s="175"/>
      <c r="H61" s="175"/>
      <c r="I61" s="175"/>
      <c r="J61" s="176" t="s">
        <v>217</v>
      </c>
      <c r="K61" s="175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7" t="s">
        <v>67</v>
      </c>
      <c r="D63" s="42"/>
      <c r="E63" s="42"/>
      <c r="F63" s="42"/>
      <c r="G63" s="42"/>
      <c r="H63" s="42"/>
      <c r="I63" s="42"/>
      <c r="J63" s="104">
        <f>J89</f>
        <v>0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218</v>
      </c>
    </row>
    <row r="64" spans="1:31" s="9" customFormat="1" ht="24.95" customHeight="1">
      <c r="A64" s="9"/>
      <c r="B64" s="178"/>
      <c r="C64" s="179"/>
      <c r="D64" s="180" t="s">
        <v>4128</v>
      </c>
      <c r="E64" s="181"/>
      <c r="F64" s="181"/>
      <c r="G64" s="181"/>
      <c r="H64" s="181"/>
      <c r="I64" s="181"/>
      <c r="J64" s="182">
        <f>J90</f>
        <v>0</v>
      </c>
      <c r="K64" s="179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8"/>
      <c r="C65" s="179"/>
      <c r="D65" s="180" t="s">
        <v>4129</v>
      </c>
      <c r="E65" s="181"/>
      <c r="F65" s="181"/>
      <c r="G65" s="181"/>
      <c r="H65" s="181"/>
      <c r="I65" s="181"/>
      <c r="J65" s="182">
        <f>J105</f>
        <v>0</v>
      </c>
      <c r="K65" s="179"/>
      <c r="L65" s="18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8"/>
      <c r="C66" s="179"/>
      <c r="D66" s="180" t="s">
        <v>4130</v>
      </c>
      <c r="E66" s="181"/>
      <c r="F66" s="181"/>
      <c r="G66" s="181"/>
      <c r="H66" s="181"/>
      <c r="I66" s="181"/>
      <c r="J66" s="182">
        <f>J109</f>
        <v>0</v>
      </c>
      <c r="K66" s="179"/>
      <c r="L66" s="18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8"/>
      <c r="C67" s="179"/>
      <c r="D67" s="180" t="s">
        <v>4131</v>
      </c>
      <c r="E67" s="181"/>
      <c r="F67" s="181"/>
      <c r="G67" s="181"/>
      <c r="H67" s="181"/>
      <c r="I67" s="181"/>
      <c r="J67" s="182">
        <f>J161</f>
        <v>0</v>
      </c>
      <c r="K67" s="179"/>
      <c r="L67" s="18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48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4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4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238</v>
      </c>
      <c r="D74" s="42"/>
      <c r="E74" s="42"/>
      <c r="F74" s="42"/>
      <c r="G74" s="42"/>
      <c r="H74" s="42"/>
      <c r="I74" s="42"/>
      <c r="J74" s="42"/>
      <c r="K74" s="42"/>
      <c r="L74" s="14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4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4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172" t="str">
        <f>E7</f>
        <v>Parkovací dům Havlíčkova 1, Kroměříž</v>
      </c>
      <c r="F77" s="34"/>
      <c r="G77" s="34"/>
      <c r="H77" s="34"/>
      <c r="I77" s="42"/>
      <c r="J77" s="42"/>
      <c r="K77" s="42"/>
      <c r="L77" s="14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2:12" s="1" customFormat="1" ht="12" customHeight="1">
      <c r="B78" s="23"/>
      <c r="C78" s="34" t="s">
        <v>209</v>
      </c>
      <c r="D78" s="24"/>
      <c r="E78" s="24"/>
      <c r="F78" s="24"/>
      <c r="G78" s="24"/>
      <c r="H78" s="24"/>
      <c r="I78" s="24"/>
      <c r="J78" s="24"/>
      <c r="K78" s="24"/>
      <c r="L78" s="22"/>
    </row>
    <row r="79" spans="1:31" s="2" customFormat="1" ht="16.5" customHeight="1">
      <c r="A79" s="40"/>
      <c r="B79" s="41"/>
      <c r="C79" s="42"/>
      <c r="D79" s="42"/>
      <c r="E79" s="172" t="s">
        <v>4126</v>
      </c>
      <c r="F79" s="42"/>
      <c r="G79" s="42"/>
      <c r="H79" s="42"/>
      <c r="I79" s="42"/>
      <c r="J79" s="42"/>
      <c r="K79" s="42"/>
      <c r="L79" s="14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211</v>
      </c>
      <c r="D80" s="42"/>
      <c r="E80" s="42"/>
      <c r="F80" s="42"/>
      <c r="G80" s="42"/>
      <c r="H80" s="42"/>
      <c r="I80" s="42"/>
      <c r="J80" s="42"/>
      <c r="K80" s="42"/>
      <c r="L80" s="14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71" t="str">
        <f>E11</f>
        <v>SO401.1 - Vodovodní přípojka</v>
      </c>
      <c r="F81" s="42"/>
      <c r="G81" s="42"/>
      <c r="H81" s="42"/>
      <c r="I81" s="42"/>
      <c r="J81" s="42"/>
      <c r="K81" s="42"/>
      <c r="L81" s="14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21</v>
      </c>
      <c r="D83" s="42"/>
      <c r="E83" s="42"/>
      <c r="F83" s="29" t="str">
        <f>F14</f>
        <v xml:space="preserve"> </v>
      </c>
      <c r="G83" s="42"/>
      <c r="H83" s="42"/>
      <c r="I83" s="34" t="s">
        <v>23</v>
      </c>
      <c r="J83" s="74" t="str">
        <f>IF(J14="","",J14)</f>
        <v>3. 7. 2019</v>
      </c>
      <c r="K83" s="42"/>
      <c r="L83" s="14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25</v>
      </c>
      <c r="D85" s="42"/>
      <c r="E85" s="42"/>
      <c r="F85" s="29" t="str">
        <f>E17</f>
        <v xml:space="preserve"> </v>
      </c>
      <c r="G85" s="42"/>
      <c r="H85" s="42"/>
      <c r="I85" s="34" t="s">
        <v>30</v>
      </c>
      <c r="J85" s="38" t="str">
        <f>E23</f>
        <v xml:space="preserve"> </v>
      </c>
      <c r="K85" s="42"/>
      <c r="L85" s="14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4" t="s">
        <v>28</v>
      </c>
      <c r="D86" s="42"/>
      <c r="E86" s="42"/>
      <c r="F86" s="29" t="str">
        <f>IF(E20="","",E20)</f>
        <v>Vyplň údaj</v>
      </c>
      <c r="G86" s="42"/>
      <c r="H86" s="42"/>
      <c r="I86" s="34" t="s">
        <v>32</v>
      </c>
      <c r="J86" s="38" t="str">
        <f>E26</f>
        <v xml:space="preserve"> </v>
      </c>
      <c r="K86" s="42"/>
      <c r="L86" s="14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0.3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11" customFormat="1" ht="29.25" customHeight="1">
      <c r="A88" s="189"/>
      <c r="B88" s="190"/>
      <c r="C88" s="191" t="s">
        <v>239</v>
      </c>
      <c r="D88" s="192" t="s">
        <v>54</v>
      </c>
      <c r="E88" s="192" t="s">
        <v>50</v>
      </c>
      <c r="F88" s="192" t="s">
        <v>51</v>
      </c>
      <c r="G88" s="192" t="s">
        <v>240</v>
      </c>
      <c r="H88" s="192" t="s">
        <v>241</v>
      </c>
      <c r="I88" s="192" t="s">
        <v>242</v>
      </c>
      <c r="J88" s="192" t="s">
        <v>217</v>
      </c>
      <c r="K88" s="193" t="s">
        <v>243</v>
      </c>
      <c r="L88" s="194"/>
      <c r="M88" s="94" t="s">
        <v>19</v>
      </c>
      <c r="N88" s="95" t="s">
        <v>39</v>
      </c>
      <c r="O88" s="95" t="s">
        <v>244</v>
      </c>
      <c r="P88" s="95" t="s">
        <v>245</v>
      </c>
      <c r="Q88" s="95" t="s">
        <v>246</v>
      </c>
      <c r="R88" s="95" t="s">
        <v>247</v>
      </c>
      <c r="S88" s="95" t="s">
        <v>248</v>
      </c>
      <c r="T88" s="96" t="s">
        <v>249</v>
      </c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</row>
    <row r="89" spans="1:63" s="2" customFormat="1" ht="22.8" customHeight="1">
      <c r="A89" s="40"/>
      <c r="B89" s="41"/>
      <c r="C89" s="101" t="s">
        <v>250</v>
      </c>
      <c r="D89" s="42"/>
      <c r="E89" s="42"/>
      <c r="F89" s="42"/>
      <c r="G89" s="42"/>
      <c r="H89" s="42"/>
      <c r="I89" s="42"/>
      <c r="J89" s="195">
        <f>BK89</f>
        <v>0</v>
      </c>
      <c r="K89" s="42"/>
      <c r="L89" s="46"/>
      <c r="M89" s="97"/>
      <c r="N89" s="196"/>
      <c r="O89" s="98"/>
      <c r="P89" s="197">
        <f>P90+P105+P109+P161</f>
        <v>0</v>
      </c>
      <c r="Q89" s="98"/>
      <c r="R89" s="197">
        <f>R90+R105+R109+R161</f>
        <v>56.89492128</v>
      </c>
      <c r="S89" s="98"/>
      <c r="T89" s="198">
        <f>T90+T105+T109+T161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68</v>
      </c>
      <c r="AU89" s="19" t="s">
        <v>218</v>
      </c>
      <c r="BK89" s="199">
        <f>BK90+BK105+BK109+BK161</f>
        <v>0</v>
      </c>
    </row>
    <row r="90" spans="1:63" s="12" customFormat="1" ht="25.9" customHeight="1">
      <c r="A90" s="12"/>
      <c r="B90" s="200"/>
      <c r="C90" s="201"/>
      <c r="D90" s="202" t="s">
        <v>68</v>
      </c>
      <c r="E90" s="203" t="s">
        <v>76</v>
      </c>
      <c r="F90" s="203" t="s">
        <v>253</v>
      </c>
      <c r="G90" s="201"/>
      <c r="H90" s="201"/>
      <c r="I90" s="204"/>
      <c r="J90" s="205">
        <f>BK90</f>
        <v>0</v>
      </c>
      <c r="K90" s="201"/>
      <c r="L90" s="206"/>
      <c r="M90" s="207"/>
      <c r="N90" s="208"/>
      <c r="O90" s="208"/>
      <c r="P90" s="209">
        <f>SUM(P91:P104)</f>
        <v>0</v>
      </c>
      <c r="Q90" s="208"/>
      <c r="R90" s="209">
        <f>SUM(R91:R104)</f>
        <v>15.055857999999999</v>
      </c>
      <c r="S90" s="208"/>
      <c r="T90" s="210">
        <f>SUM(T91:T104)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1" t="s">
        <v>76</v>
      </c>
      <c r="AT90" s="212" t="s">
        <v>68</v>
      </c>
      <c r="AU90" s="212" t="s">
        <v>69</v>
      </c>
      <c r="AY90" s="211" t="s">
        <v>252</v>
      </c>
      <c r="BK90" s="213">
        <f>SUM(BK91:BK104)</f>
        <v>0</v>
      </c>
    </row>
    <row r="91" spans="1:65" s="2" customFormat="1" ht="14.4" customHeight="1">
      <c r="A91" s="40"/>
      <c r="B91" s="41"/>
      <c r="C91" s="216" t="s">
        <v>76</v>
      </c>
      <c r="D91" s="216" t="s">
        <v>254</v>
      </c>
      <c r="E91" s="217" t="s">
        <v>4132</v>
      </c>
      <c r="F91" s="218" t="s">
        <v>4133</v>
      </c>
      <c r="G91" s="219" t="s">
        <v>257</v>
      </c>
      <c r="H91" s="220">
        <v>19.39</v>
      </c>
      <c r="I91" s="221"/>
      <c r="J91" s="222">
        <f>ROUND(I91*H91,2)</f>
        <v>0</v>
      </c>
      <c r="K91" s="218" t="s">
        <v>19</v>
      </c>
      <c r="L91" s="46"/>
      <c r="M91" s="223" t="s">
        <v>19</v>
      </c>
      <c r="N91" s="224" t="s">
        <v>40</v>
      </c>
      <c r="O91" s="86"/>
      <c r="P91" s="225">
        <f>O91*H91</f>
        <v>0</v>
      </c>
      <c r="Q91" s="225">
        <v>0</v>
      </c>
      <c r="R91" s="225">
        <f>Q91*H91</f>
        <v>0</v>
      </c>
      <c r="S91" s="225">
        <v>0</v>
      </c>
      <c r="T91" s="22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7" t="s">
        <v>90</v>
      </c>
      <c r="AT91" s="227" t="s">
        <v>254</v>
      </c>
      <c r="AU91" s="227" t="s">
        <v>76</v>
      </c>
      <c r="AY91" s="19" t="s">
        <v>252</v>
      </c>
      <c r="BE91" s="228">
        <f>IF(N91="základní",J91,0)</f>
        <v>0</v>
      </c>
      <c r="BF91" s="228">
        <f>IF(N91="snížená",J91,0)</f>
        <v>0</v>
      </c>
      <c r="BG91" s="228">
        <f>IF(N91="zákl. přenesená",J91,0)</f>
        <v>0</v>
      </c>
      <c r="BH91" s="228">
        <f>IF(N91="sníž. přenesená",J91,0)</f>
        <v>0</v>
      </c>
      <c r="BI91" s="228">
        <f>IF(N91="nulová",J91,0)</f>
        <v>0</v>
      </c>
      <c r="BJ91" s="19" t="s">
        <v>76</v>
      </c>
      <c r="BK91" s="228">
        <f>ROUND(I91*H91,2)</f>
        <v>0</v>
      </c>
      <c r="BL91" s="19" t="s">
        <v>90</v>
      </c>
      <c r="BM91" s="227" t="s">
        <v>78</v>
      </c>
    </row>
    <row r="92" spans="1:65" s="2" customFormat="1" ht="14.4" customHeight="1">
      <c r="A92" s="40"/>
      <c r="B92" s="41"/>
      <c r="C92" s="216" t="s">
        <v>78</v>
      </c>
      <c r="D92" s="216" t="s">
        <v>254</v>
      </c>
      <c r="E92" s="217" t="s">
        <v>4134</v>
      </c>
      <c r="F92" s="218" t="s">
        <v>4135</v>
      </c>
      <c r="G92" s="219" t="s">
        <v>257</v>
      </c>
      <c r="H92" s="220">
        <v>11.51</v>
      </c>
      <c r="I92" s="221"/>
      <c r="J92" s="222">
        <f>ROUND(I92*H92,2)</f>
        <v>0</v>
      </c>
      <c r="K92" s="218" t="s">
        <v>19</v>
      </c>
      <c r="L92" s="46"/>
      <c r="M92" s="223" t="s">
        <v>19</v>
      </c>
      <c r="N92" s="224" t="s">
        <v>40</v>
      </c>
      <c r="O92" s="86"/>
      <c r="P92" s="225">
        <f>O92*H92</f>
        <v>0</v>
      </c>
      <c r="Q92" s="225">
        <v>0</v>
      </c>
      <c r="R92" s="225">
        <f>Q92*H92</f>
        <v>0</v>
      </c>
      <c r="S92" s="225">
        <v>0</v>
      </c>
      <c r="T92" s="22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7" t="s">
        <v>90</v>
      </c>
      <c r="AT92" s="227" t="s">
        <v>254</v>
      </c>
      <c r="AU92" s="227" t="s">
        <v>76</v>
      </c>
      <c r="AY92" s="19" t="s">
        <v>252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19" t="s">
        <v>76</v>
      </c>
      <c r="BK92" s="228">
        <f>ROUND(I92*H92,2)</f>
        <v>0</v>
      </c>
      <c r="BL92" s="19" t="s">
        <v>90</v>
      </c>
      <c r="BM92" s="227" t="s">
        <v>90</v>
      </c>
    </row>
    <row r="93" spans="1:65" s="2" customFormat="1" ht="14.4" customHeight="1">
      <c r="A93" s="40"/>
      <c r="B93" s="41"/>
      <c r="C93" s="216" t="s">
        <v>85</v>
      </c>
      <c r="D93" s="216" t="s">
        <v>254</v>
      </c>
      <c r="E93" s="217" t="s">
        <v>4136</v>
      </c>
      <c r="F93" s="218" t="s">
        <v>4137</v>
      </c>
      <c r="G93" s="219" t="s">
        <v>257</v>
      </c>
      <c r="H93" s="220">
        <v>11.51</v>
      </c>
      <c r="I93" s="221"/>
      <c r="J93" s="222">
        <f>ROUND(I93*H93,2)</f>
        <v>0</v>
      </c>
      <c r="K93" s="218" t="s">
        <v>19</v>
      </c>
      <c r="L93" s="46"/>
      <c r="M93" s="223" t="s">
        <v>19</v>
      </c>
      <c r="N93" s="224" t="s">
        <v>40</v>
      </c>
      <c r="O93" s="86"/>
      <c r="P93" s="225">
        <f>O93*H93</f>
        <v>0</v>
      </c>
      <c r="Q93" s="225">
        <v>0</v>
      </c>
      <c r="R93" s="225">
        <f>Q93*H93</f>
        <v>0</v>
      </c>
      <c r="S93" s="225">
        <v>0</v>
      </c>
      <c r="T93" s="22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7" t="s">
        <v>90</v>
      </c>
      <c r="AT93" s="227" t="s">
        <v>254</v>
      </c>
      <c r="AU93" s="227" t="s">
        <v>76</v>
      </c>
      <c r="AY93" s="19" t="s">
        <v>252</v>
      </c>
      <c r="BE93" s="228">
        <f>IF(N93="základní",J93,0)</f>
        <v>0</v>
      </c>
      <c r="BF93" s="228">
        <f>IF(N93="snížená",J93,0)</f>
        <v>0</v>
      </c>
      <c r="BG93" s="228">
        <f>IF(N93="zákl. přenesená",J93,0)</f>
        <v>0</v>
      </c>
      <c r="BH93" s="228">
        <f>IF(N93="sníž. přenesená",J93,0)</f>
        <v>0</v>
      </c>
      <c r="BI93" s="228">
        <f>IF(N93="nulová",J93,0)</f>
        <v>0</v>
      </c>
      <c r="BJ93" s="19" t="s">
        <v>76</v>
      </c>
      <c r="BK93" s="228">
        <f>ROUND(I93*H93,2)</f>
        <v>0</v>
      </c>
      <c r="BL93" s="19" t="s">
        <v>90</v>
      </c>
      <c r="BM93" s="227" t="s">
        <v>284</v>
      </c>
    </row>
    <row r="94" spans="1:65" s="2" customFormat="1" ht="14.4" customHeight="1">
      <c r="A94" s="40"/>
      <c r="B94" s="41"/>
      <c r="C94" s="216" t="s">
        <v>90</v>
      </c>
      <c r="D94" s="216" t="s">
        <v>254</v>
      </c>
      <c r="E94" s="217" t="s">
        <v>4138</v>
      </c>
      <c r="F94" s="218" t="s">
        <v>4139</v>
      </c>
      <c r="G94" s="219" t="s">
        <v>257</v>
      </c>
      <c r="H94" s="220">
        <v>11.51</v>
      </c>
      <c r="I94" s="221"/>
      <c r="J94" s="222">
        <f>ROUND(I94*H94,2)</f>
        <v>0</v>
      </c>
      <c r="K94" s="218" t="s">
        <v>19</v>
      </c>
      <c r="L94" s="46"/>
      <c r="M94" s="223" t="s">
        <v>19</v>
      </c>
      <c r="N94" s="224" t="s">
        <v>40</v>
      </c>
      <c r="O94" s="86"/>
      <c r="P94" s="225">
        <f>O94*H94</f>
        <v>0</v>
      </c>
      <c r="Q94" s="225">
        <v>0</v>
      </c>
      <c r="R94" s="225">
        <f>Q94*H94</f>
        <v>0</v>
      </c>
      <c r="S94" s="225">
        <v>0</v>
      </c>
      <c r="T94" s="22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7" t="s">
        <v>90</v>
      </c>
      <c r="AT94" s="227" t="s">
        <v>254</v>
      </c>
      <c r="AU94" s="227" t="s">
        <v>76</v>
      </c>
      <c r="AY94" s="19" t="s">
        <v>252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19" t="s">
        <v>76</v>
      </c>
      <c r="BK94" s="228">
        <f>ROUND(I94*H94,2)</f>
        <v>0</v>
      </c>
      <c r="BL94" s="19" t="s">
        <v>90</v>
      </c>
      <c r="BM94" s="227" t="s">
        <v>288</v>
      </c>
    </row>
    <row r="95" spans="1:65" s="2" customFormat="1" ht="14.4" customHeight="1">
      <c r="A95" s="40"/>
      <c r="B95" s="41"/>
      <c r="C95" s="216" t="s">
        <v>121</v>
      </c>
      <c r="D95" s="216" t="s">
        <v>254</v>
      </c>
      <c r="E95" s="217" t="s">
        <v>4140</v>
      </c>
      <c r="F95" s="218" t="s">
        <v>4141</v>
      </c>
      <c r="G95" s="219" t="s">
        <v>257</v>
      </c>
      <c r="H95" s="220">
        <v>4.43</v>
      </c>
      <c r="I95" s="221"/>
      <c r="J95" s="222">
        <f>ROUND(I95*H95,2)</f>
        <v>0</v>
      </c>
      <c r="K95" s="218" t="s">
        <v>19</v>
      </c>
      <c r="L95" s="46"/>
      <c r="M95" s="223" t="s">
        <v>19</v>
      </c>
      <c r="N95" s="224" t="s">
        <v>40</v>
      </c>
      <c r="O95" s="86"/>
      <c r="P95" s="225">
        <f>O95*H95</f>
        <v>0</v>
      </c>
      <c r="Q95" s="225">
        <v>1.67</v>
      </c>
      <c r="R95" s="225">
        <f>Q95*H95</f>
        <v>7.3980999999999995</v>
      </c>
      <c r="S95" s="225">
        <v>0</v>
      </c>
      <c r="T95" s="22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7" t="s">
        <v>90</v>
      </c>
      <c r="AT95" s="227" t="s">
        <v>254</v>
      </c>
      <c r="AU95" s="227" t="s">
        <v>76</v>
      </c>
      <c r="AY95" s="19" t="s">
        <v>252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9" t="s">
        <v>76</v>
      </c>
      <c r="BK95" s="228">
        <f>ROUND(I95*H95,2)</f>
        <v>0</v>
      </c>
      <c r="BL95" s="19" t="s">
        <v>90</v>
      </c>
      <c r="BM95" s="227" t="s">
        <v>309</v>
      </c>
    </row>
    <row r="96" spans="1:65" s="2" customFormat="1" ht="14.4" customHeight="1">
      <c r="A96" s="40"/>
      <c r="B96" s="41"/>
      <c r="C96" s="216" t="s">
        <v>284</v>
      </c>
      <c r="D96" s="216" t="s">
        <v>254</v>
      </c>
      <c r="E96" s="217" t="s">
        <v>4142</v>
      </c>
      <c r="F96" s="218" t="s">
        <v>4143</v>
      </c>
      <c r="G96" s="219" t="s">
        <v>346</v>
      </c>
      <c r="H96" s="220">
        <v>2</v>
      </c>
      <c r="I96" s="221"/>
      <c r="J96" s="222">
        <f>ROUND(I96*H96,2)</f>
        <v>0</v>
      </c>
      <c r="K96" s="218" t="s">
        <v>19</v>
      </c>
      <c r="L96" s="46"/>
      <c r="M96" s="223" t="s">
        <v>19</v>
      </c>
      <c r="N96" s="224" t="s">
        <v>40</v>
      </c>
      <c r="O96" s="86"/>
      <c r="P96" s="225">
        <f>O96*H96</f>
        <v>0</v>
      </c>
      <c r="Q96" s="225">
        <v>0.00869</v>
      </c>
      <c r="R96" s="225">
        <f>Q96*H96</f>
        <v>0.01738</v>
      </c>
      <c r="S96" s="225">
        <v>0</v>
      </c>
      <c r="T96" s="22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7" t="s">
        <v>90</v>
      </c>
      <c r="AT96" s="227" t="s">
        <v>254</v>
      </c>
      <c r="AU96" s="227" t="s">
        <v>76</v>
      </c>
      <c r="AY96" s="19" t="s">
        <v>252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9" t="s">
        <v>76</v>
      </c>
      <c r="BK96" s="228">
        <f>ROUND(I96*H96,2)</f>
        <v>0</v>
      </c>
      <c r="BL96" s="19" t="s">
        <v>90</v>
      </c>
      <c r="BM96" s="227" t="s">
        <v>324</v>
      </c>
    </row>
    <row r="97" spans="1:65" s="2" customFormat="1" ht="14.4" customHeight="1">
      <c r="A97" s="40"/>
      <c r="B97" s="41"/>
      <c r="C97" s="216" t="s">
        <v>291</v>
      </c>
      <c r="D97" s="216" t="s">
        <v>254</v>
      </c>
      <c r="E97" s="217" t="s">
        <v>4144</v>
      </c>
      <c r="F97" s="218" t="s">
        <v>4145</v>
      </c>
      <c r="G97" s="219" t="s">
        <v>346</v>
      </c>
      <c r="H97" s="220">
        <v>2</v>
      </c>
      <c r="I97" s="221"/>
      <c r="J97" s="222">
        <f>ROUND(I97*H97,2)</f>
        <v>0</v>
      </c>
      <c r="K97" s="218" t="s">
        <v>19</v>
      </c>
      <c r="L97" s="46"/>
      <c r="M97" s="223" t="s">
        <v>19</v>
      </c>
      <c r="N97" s="224" t="s">
        <v>40</v>
      </c>
      <c r="O97" s="86"/>
      <c r="P97" s="225">
        <f>O97*H97</f>
        <v>0</v>
      </c>
      <c r="Q97" s="225">
        <v>0.03974</v>
      </c>
      <c r="R97" s="225">
        <f>Q97*H97</f>
        <v>0.07948</v>
      </c>
      <c r="S97" s="225">
        <v>0</v>
      </c>
      <c r="T97" s="22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7" t="s">
        <v>90</v>
      </c>
      <c r="AT97" s="227" t="s">
        <v>254</v>
      </c>
      <c r="AU97" s="227" t="s">
        <v>76</v>
      </c>
      <c r="AY97" s="19" t="s">
        <v>252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9" t="s">
        <v>76</v>
      </c>
      <c r="BK97" s="228">
        <f>ROUND(I97*H97,2)</f>
        <v>0</v>
      </c>
      <c r="BL97" s="19" t="s">
        <v>90</v>
      </c>
      <c r="BM97" s="227" t="s">
        <v>339</v>
      </c>
    </row>
    <row r="98" spans="1:65" s="2" customFormat="1" ht="14.4" customHeight="1">
      <c r="A98" s="40"/>
      <c r="B98" s="41"/>
      <c r="C98" s="216" t="s">
        <v>288</v>
      </c>
      <c r="D98" s="216" t="s">
        <v>254</v>
      </c>
      <c r="E98" s="217" t="s">
        <v>4146</v>
      </c>
      <c r="F98" s="218" t="s">
        <v>4147</v>
      </c>
      <c r="G98" s="219" t="s">
        <v>2831</v>
      </c>
      <c r="H98" s="220">
        <v>50</v>
      </c>
      <c r="I98" s="221"/>
      <c r="J98" s="222">
        <f>ROUND(I98*H98,2)</f>
        <v>0</v>
      </c>
      <c r="K98" s="218" t="s">
        <v>19</v>
      </c>
      <c r="L98" s="46"/>
      <c r="M98" s="223" t="s">
        <v>19</v>
      </c>
      <c r="N98" s="224" t="s">
        <v>40</v>
      </c>
      <c r="O98" s="86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7" t="s">
        <v>90</v>
      </c>
      <c r="AT98" s="227" t="s">
        <v>254</v>
      </c>
      <c r="AU98" s="227" t="s">
        <v>76</v>
      </c>
      <c r="AY98" s="19" t="s">
        <v>252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9" t="s">
        <v>76</v>
      </c>
      <c r="BK98" s="228">
        <f>ROUND(I98*H98,2)</f>
        <v>0</v>
      </c>
      <c r="BL98" s="19" t="s">
        <v>90</v>
      </c>
      <c r="BM98" s="227" t="s">
        <v>349</v>
      </c>
    </row>
    <row r="99" spans="1:65" s="2" customFormat="1" ht="24.15" customHeight="1">
      <c r="A99" s="40"/>
      <c r="B99" s="41"/>
      <c r="C99" s="216" t="s">
        <v>304</v>
      </c>
      <c r="D99" s="216" t="s">
        <v>254</v>
      </c>
      <c r="E99" s="217" t="s">
        <v>4148</v>
      </c>
      <c r="F99" s="218" t="s">
        <v>4149</v>
      </c>
      <c r="G99" s="219" t="s">
        <v>257</v>
      </c>
      <c r="H99" s="220">
        <v>4.43</v>
      </c>
      <c r="I99" s="221"/>
      <c r="J99" s="222">
        <f>ROUND(I99*H99,2)</f>
        <v>0</v>
      </c>
      <c r="K99" s="218" t="s">
        <v>19</v>
      </c>
      <c r="L99" s="46"/>
      <c r="M99" s="223" t="s">
        <v>19</v>
      </c>
      <c r="N99" s="224" t="s">
        <v>40</v>
      </c>
      <c r="O99" s="86"/>
      <c r="P99" s="225">
        <f>O99*H99</f>
        <v>0</v>
      </c>
      <c r="Q99" s="225">
        <v>1.7</v>
      </c>
      <c r="R99" s="225">
        <f>Q99*H99</f>
        <v>7.531</v>
      </c>
      <c r="S99" s="225">
        <v>0</v>
      </c>
      <c r="T99" s="22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7" t="s">
        <v>90</v>
      </c>
      <c r="AT99" s="227" t="s">
        <v>254</v>
      </c>
      <c r="AU99" s="227" t="s">
        <v>76</v>
      </c>
      <c r="AY99" s="19" t="s">
        <v>252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76</v>
      </c>
      <c r="BK99" s="228">
        <f>ROUND(I99*H99,2)</f>
        <v>0</v>
      </c>
      <c r="BL99" s="19" t="s">
        <v>90</v>
      </c>
      <c r="BM99" s="227" t="s">
        <v>360</v>
      </c>
    </row>
    <row r="100" spans="1:65" s="2" customFormat="1" ht="14.4" customHeight="1">
      <c r="A100" s="40"/>
      <c r="B100" s="41"/>
      <c r="C100" s="216" t="s">
        <v>309</v>
      </c>
      <c r="D100" s="216" t="s">
        <v>254</v>
      </c>
      <c r="E100" s="217" t="s">
        <v>4150</v>
      </c>
      <c r="F100" s="218" t="s">
        <v>4151</v>
      </c>
      <c r="G100" s="219" t="s">
        <v>257</v>
      </c>
      <c r="H100" s="220">
        <v>7.81</v>
      </c>
      <c r="I100" s="221"/>
      <c r="J100" s="222">
        <f>ROUND(I100*H100,2)</f>
        <v>0</v>
      </c>
      <c r="K100" s="218" t="s">
        <v>19</v>
      </c>
      <c r="L100" s="46"/>
      <c r="M100" s="223" t="s">
        <v>19</v>
      </c>
      <c r="N100" s="224" t="s">
        <v>40</v>
      </c>
      <c r="O100" s="86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7" t="s">
        <v>90</v>
      </c>
      <c r="AT100" s="227" t="s">
        <v>254</v>
      </c>
      <c r="AU100" s="227" t="s">
        <v>76</v>
      </c>
      <c r="AY100" s="19" t="s">
        <v>252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9" t="s">
        <v>76</v>
      </c>
      <c r="BK100" s="228">
        <f>ROUND(I100*H100,2)</f>
        <v>0</v>
      </c>
      <c r="BL100" s="19" t="s">
        <v>90</v>
      </c>
      <c r="BM100" s="227" t="s">
        <v>377</v>
      </c>
    </row>
    <row r="101" spans="1:65" s="2" customFormat="1" ht="14.4" customHeight="1">
      <c r="A101" s="40"/>
      <c r="B101" s="41"/>
      <c r="C101" s="216" t="s">
        <v>313</v>
      </c>
      <c r="D101" s="216" t="s">
        <v>254</v>
      </c>
      <c r="E101" s="217" t="s">
        <v>4152</v>
      </c>
      <c r="F101" s="218" t="s">
        <v>4153</v>
      </c>
      <c r="G101" s="219" t="s">
        <v>257</v>
      </c>
      <c r="H101" s="220">
        <v>19.39</v>
      </c>
      <c r="I101" s="221"/>
      <c r="J101" s="222">
        <f>ROUND(I101*H101,2)</f>
        <v>0</v>
      </c>
      <c r="K101" s="218" t="s">
        <v>19</v>
      </c>
      <c r="L101" s="46"/>
      <c r="M101" s="223" t="s">
        <v>19</v>
      </c>
      <c r="N101" s="224" t="s">
        <v>40</v>
      </c>
      <c r="O101" s="86"/>
      <c r="P101" s="225">
        <f>O101*H101</f>
        <v>0</v>
      </c>
      <c r="Q101" s="225">
        <v>0</v>
      </c>
      <c r="R101" s="225">
        <f>Q101*H101</f>
        <v>0</v>
      </c>
      <c r="S101" s="225">
        <v>0</v>
      </c>
      <c r="T101" s="22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7" t="s">
        <v>90</v>
      </c>
      <c r="AT101" s="227" t="s">
        <v>254</v>
      </c>
      <c r="AU101" s="227" t="s">
        <v>76</v>
      </c>
      <c r="AY101" s="19" t="s">
        <v>252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9" t="s">
        <v>76</v>
      </c>
      <c r="BK101" s="228">
        <f>ROUND(I101*H101,2)</f>
        <v>0</v>
      </c>
      <c r="BL101" s="19" t="s">
        <v>90</v>
      </c>
      <c r="BM101" s="227" t="s">
        <v>395</v>
      </c>
    </row>
    <row r="102" spans="1:65" s="2" customFormat="1" ht="14.4" customHeight="1">
      <c r="A102" s="40"/>
      <c r="B102" s="41"/>
      <c r="C102" s="216" t="s">
        <v>324</v>
      </c>
      <c r="D102" s="216" t="s">
        <v>254</v>
      </c>
      <c r="E102" s="217" t="s">
        <v>4154</v>
      </c>
      <c r="F102" s="218" t="s">
        <v>4155</v>
      </c>
      <c r="G102" s="219" t="s">
        <v>257</v>
      </c>
      <c r="H102" s="220">
        <v>19.39</v>
      </c>
      <c r="I102" s="221"/>
      <c r="J102" s="222">
        <f>ROUND(I102*H102,2)</f>
        <v>0</v>
      </c>
      <c r="K102" s="218" t="s">
        <v>19</v>
      </c>
      <c r="L102" s="46"/>
      <c r="M102" s="223" t="s">
        <v>19</v>
      </c>
      <c r="N102" s="224" t="s">
        <v>40</v>
      </c>
      <c r="O102" s="86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7" t="s">
        <v>90</v>
      </c>
      <c r="AT102" s="227" t="s">
        <v>254</v>
      </c>
      <c r="AU102" s="227" t="s">
        <v>76</v>
      </c>
      <c r="AY102" s="19" t="s">
        <v>252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76</v>
      </c>
      <c r="BK102" s="228">
        <f>ROUND(I102*H102,2)</f>
        <v>0</v>
      </c>
      <c r="BL102" s="19" t="s">
        <v>90</v>
      </c>
      <c r="BM102" s="227" t="s">
        <v>404</v>
      </c>
    </row>
    <row r="103" spans="1:65" s="2" customFormat="1" ht="14.4" customHeight="1">
      <c r="A103" s="40"/>
      <c r="B103" s="41"/>
      <c r="C103" s="216" t="s">
        <v>334</v>
      </c>
      <c r="D103" s="216" t="s">
        <v>254</v>
      </c>
      <c r="E103" s="217" t="s">
        <v>4156</v>
      </c>
      <c r="F103" s="218" t="s">
        <v>4157</v>
      </c>
      <c r="G103" s="219" t="s">
        <v>300</v>
      </c>
      <c r="H103" s="220">
        <v>30.2</v>
      </c>
      <c r="I103" s="221"/>
      <c r="J103" s="222">
        <f>ROUND(I103*H103,2)</f>
        <v>0</v>
      </c>
      <c r="K103" s="218" t="s">
        <v>19</v>
      </c>
      <c r="L103" s="46"/>
      <c r="M103" s="223" t="s">
        <v>19</v>
      </c>
      <c r="N103" s="224" t="s">
        <v>40</v>
      </c>
      <c r="O103" s="86"/>
      <c r="P103" s="225">
        <f>O103*H103</f>
        <v>0</v>
      </c>
      <c r="Q103" s="225">
        <v>0.00099</v>
      </c>
      <c r="R103" s="225">
        <f>Q103*H103</f>
        <v>0.029897999999999997</v>
      </c>
      <c r="S103" s="225">
        <v>0</v>
      </c>
      <c r="T103" s="22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7" t="s">
        <v>90</v>
      </c>
      <c r="AT103" s="227" t="s">
        <v>254</v>
      </c>
      <c r="AU103" s="227" t="s">
        <v>76</v>
      </c>
      <c r="AY103" s="19" t="s">
        <v>252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9" t="s">
        <v>76</v>
      </c>
      <c r="BK103" s="228">
        <f>ROUND(I103*H103,2)</f>
        <v>0</v>
      </c>
      <c r="BL103" s="19" t="s">
        <v>90</v>
      </c>
      <c r="BM103" s="227" t="s">
        <v>417</v>
      </c>
    </row>
    <row r="104" spans="1:65" s="2" customFormat="1" ht="14.4" customHeight="1">
      <c r="A104" s="40"/>
      <c r="B104" s="41"/>
      <c r="C104" s="216" t="s">
        <v>339</v>
      </c>
      <c r="D104" s="216" t="s">
        <v>254</v>
      </c>
      <c r="E104" s="217" t="s">
        <v>4158</v>
      </c>
      <c r="F104" s="218" t="s">
        <v>4159</v>
      </c>
      <c r="G104" s="219" t="s">
        <v>300</v>
      </c>
      <c r="H104" s="220">
        <v>30.2</v>
      </c>
      <c r="I104" s="221"/>
      <c r="J104" s="222">
        <f>ROUND(I104*H104,2)</f>
        <v>0</v>
      </c>
      <c r="K104" s="218" t="s">
        <v>19</v>
      </c>
      <c r="L104" s="46"/>
      <c r="M104" s="223" t="s">
        <v>19</v>
      </c>
      <c r="N104" s="224" t="s">
        <v>40</v>
      </c>
      <c r="O104" s="86"/>
      <c r="P104" s="225">
        <f>O104*H104</f>
        <v>0</v>
      </c>
      <c r="Q104" s="225">
        <v>0</v>
      </c>
      <c r="R104" s="225">
        <f>Q104*H104</f>
        <v>0</v>
      </c>
      <c r="S104" s="225">
        <v>0</v>
      </c>
      <c r="T104" s="22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7" t="s">
        <v>90</v>
      </c>
      <c r="AT104" s="227" t="s">
        <v>254</v>
      </c>
      <c r="AU104" s="227" t="s">
        <v>76</v>
      </c>
      <c r="AY104" s="19" t="s">
        <v>252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9" t="s">
        <v>76</v>
      </c>
      <c r="BK104" s="228">
        <f>ROUND(I104*H104,2)</f>
        <v>0</v>
      </c>
      <c r="BL104" s="19" t="s">
        <v>90</v>
      </c>
      <c r="BM104" s="227" t="s">
        <v>425</v>
      </c>
    </row>
    <row r="105" spans="1:63" s="12" customFormat="1" ht="25.9" customHeight="1">
      <c r="A105" s="12"/>
      <c r="B105" s="200"/>
      <c r="C105" s="201"/>
      <c r="D105" s="202" t="s">
        <v>68</v>
      </c>
      <c r="E105" s="203" t="s">
        <v>90</v>
      </c>
      <c r="F105" s="203" t="s">
        <v>704</v>
      </c>
      <c r="G105" s="201"/>
      <c r="H105" s="201"/>
      <c r="I105" s="204"/>
      <c r="J105" s="205">
        <f>BK105</f>
        <v>0</v>
      </c>
      <c r="K105" s="201"/>
      <c r="L105" s="206"/>
      <c r="M105" s="207"/>
      <c r="N105" s="208"/>
      <c r="O105" s="208"/>
      <c r="P105" s="209">
        <f>SUM(P106:P108)</f>
        <v>0</v>
      </c>
      <c r="Q105" s="208"/>
      <c r="R105" s="209">
        <f>SUM(R106:R108)</f>
        <v>5.7831281</v>
      </c>
      <c r="S105" s="208"/>
      <c r="T105" s="210">
        <f>SUM(T106:T108)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11" t="s">
        <v>76</v>
      </c>
      <c r="AT105" s="212" t="s">
        <v>68</v>
      </c>
      <c r="AU105" s="212" t="s">
        <v>69</v>
      </c>
      <c r="AY105" s="211" t="s">
        <v>252</v>
      </c>
      <c r="BK105" s="213">
        <f>SUM(BK106:BK108)</f>
        <v>0</v>
      </c>
    </row>
    <row r="106" spans="1:65" s="2" customFormat="1" ht="14.4" customHeight="1">
      <c r="A106" s="40"/>
      <c r="B106" s="41"/>
      <c r="C106" s="216" t="s">
        <v>8</v>
      </c>
      <c r="D106" s="216" t="s">
        <v>254</v>
      </c>
      <c r="E106" s="217" t="s">
        <v>4160</v>
      </c>
      <c r="F106" s="218" t="s">
        <v>4161</v>
      </c>
      <c r="G106" s="219" t="s">
        <v>257</v>
      </c>
      <c r="H106" s="220">
        <v>1.73</v>
      </c>
      <c r="I106" s="221"/>
      <c r="J106" s="222">
        <f>ROUND(I106*H106,2)</f>
        <v>0</v>
      </c>
      <c r="K106" s="218" t="s">
        <v>19</v>
      </c>
      <c r="L106" s="46"/>
      <c r="M106" s="223" t="s">
        <v>19</v>
      </c>
      <c r="N106" s="224" t="s">
        <v>40</v>
      </c>
      <c r="O106" s="86"/>
      <c r="P106" s="225">
        <f>O106*H106</f>
        <v>0</v>
      </c>
      <c r="Q106" s="225">
        <v>1.89077</v>
      </c>
      <c r="R106" s="225">
        <f>Q106*H106</f>
        <v>3.2710321</v>
      </c>
      <c r="S106" s="225">
        <v>0</v>
      </c>
      <c r="T106" s="22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7" t="s">
        <v>90</v>
      </c>
      <c r="AT106" s="227" t="s">
        <v>254</v>
      </c>
      <c r="AU106" s="227" t="s">
        <v>76</v>
      </c>
      <c r="AY106" s="19" t="s">
        <v>252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9" t="s">
        <v>76</v>
      </c>
      <c r="BK106" s="228">
        <f>ROUND(I106*H106,2)</f>
        <v>0</v>
      </c>
      <c r="BL106" s="19" t="s">
        <v>90</v>
      </c>
      <c r="BM106" s="227" t="s">
        <v>433</v>
      </c>
    </row>
    <row r="107" spans="1:65" s="2" customFormat="1" ht="14.4" customHeight="1">
      <c r="A107" s="40"/>
      <c r="B107" s="41"/>
      <c r="C107" s="216" t="s">
        <v>349</v>
      </c>
      <c r="D107" s="216" t="s">
        <v>254</v>
      </c>
      <c r="E107" s="217" t="s">
        <v>4162</v>
      </c>
      <c r="F107" s="218" t="s">
        <v>4163</v>
      </c>
      <c r="G107" s="219" t="s">
        <v>257</v>
      </c>
      <c r="H107" s="220">
        <v>1</v>
      </c>
      <c r="I107" s="221"/>
      <c r="J107" s="222">
        <f>ROUND(I107*H107,2)</f>
        <v>0</v>
      </c>
      <c r="K107" s="218" t="s">
        <v>19</v>
      </c>
      <c r="L107" s="46"/>
      <c r="M107" s="223" t="s">
        <v>19</v>
      </c>
      <c r="N107" s="224" t="s">
        <v>40</v>
      </c>
      <c r="O107" s="86"/>
      <c r="P107" s="225">
        <f>O107*H107</f>
        <v>0</v>
      </c>
      <c r="Q107" s="225">
        <v>2.5</v>
      </c>
      <c r="R107" s="225">
        <f>Q107*H107</f>
        <v>2.5</v>
      </c>
      <c r="S107" s="225">
        <v>0</v>
      </c>
      <c r="T107" s="22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7" t="s">
        <v>90</v>
      </c>
      <c r="AT107" s="227" t="s">
        <v>254</v>
      </c>
      <c r="AU107" s="227" t="s">
        <v>76</v>
      </c>
      <c r="AY107" s="19" t="s">
        <v>252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9" t="s">
        <v>76</v>
      </c>
      <c r="BK107" s="228">
        <f>ROUND(I107*H107,2)</f>
        <v>0</v>
      </c>
      <c r="BL107" s="19" t="s">
        <v>90</v>
      </c>
      <c r="BM107" s="227" t="s">
        <v>441</v>
      </c>
    </row>
    <row r="108" spans="1:65" s="2" customFormat="1" ht="14.4" customHeight="1">
      <c r="A108" s="40"/>
      <c r="B108" s="41"/>
      <c r="C108" s="216" t="s">
        <v>353</v>
      </c>
      <c r="D108" s="216" t="s">
        <v>254</v>
      </c>
      <c r="E108" s="217" t="s">
        <v>4164</v>
      </c>
      <c r="F108" s="218" t="s">
        <v>4165</v>
      </c>
      <c r="G108" s="219" t="s">
        <v>300</v>
      </c>
      <c r="H108" s="220">
        <v>2.52</v>
      </c>
      <c r="I108" s="221"/>
      <c r="J108" s="222">
        <f>ROUND(I108*H108,2)</f>
        <v>0</v>
      </c>
      <c r="K108" s="218" t="s">
        <v>19</v>
      </c>
      <c r="L108" s="46"/>
      <c r="M108" s="223" t="s">
        <v>19</v>
      </c>
      <c r="N108" s="224" t="s">
        <v>40</v>
      </c>
      <c r="O108" s="86"/>
      <c r="P108" s="225">
        <f>O108*H108</f>
        <v>0</v>
      </c>
      <c r="Q108" s="225">
        <v>0.0048</v>
      </c>
      <c r="R108" s="225">
        <f>Q108*H108</f>
        <v>0.012095999999999999</v>
      </c>
      <c r="S108" s="225">
        <v>0</v>
      </c>
      <c r="T108" s="22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7" t="s">
        <v>90</v>
      </c>
      <c r="AT108" s="227" t="s">
        <v>254</v>
      </c>
      <c r="AU108" s="227" t="s">
        <v>76</v>
      </c>
      <c r="AY108" s="19" t="s">
        <v>252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9" t="s">
        <v>76</v>
      </c>
      <c r="BK108" s="228">
        <f>ROUND(I108*H108,2)</f>
        <v>0</v>
      </c>
      <c r="BL108" s="19" t="s">
        <v>90</v>
      </c>
      <c r="BM108" s="227" t="s">
        <v>449</v>
      </c>
    </row>
    <row r="109" spans="1:63" s="12" customFormat="1" ht="25.9" customHeight="1">
      <c r="A109" s="12"/>
      <c r="B109" s="200"/>
      <c r="C109" s="201"/>
      <c r="D109" s="202" t="s">
        <v>68</v>
      </c>
      <c r="E109" s="203" t="s">
        <v>288</v>
      </c>
      <c r="F109" s="203" t="s">
        <v>3934</v>
      </c>
      <c r="G109" s="201"/>
      <c r="H109" s="201"/>
      <c r="I109" s="204"/>
      <c r="J109" s="205">
        <f>BK109</f>
        <v>0</v>
      </c>
      <c r="K109" s="201"/>
      <c r="L109" s="206"/>
      <c r="M109" s="207"/>
      <c r="N109" s="208"/>
      <c r="O109" s="208"/>
      <c r="P109" s="209">
        <f>SUM(P110:P160)</f>
        <v>0</v>
      </c>
      <c r="Q109" s="208"/>
      <c r="R109" s="209">
        <f>SUM(R110:R160)</f>
        <v>36.05593518</v>
      </c>
      <c r="S109" s="208"/>
      <c r="T109" s="210">
        <f>SUM(T110:T160)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11" t="s">
        <v>76</v>
      </c>
      <c r="AT109" s="212" t="s">
        <v>68</v>
      </c>
      <c r="AU109" s="212" t="s">
        <v>69</v>
      </c>
      <c r="AY109" s="211" t="s">
        <v>252</v>
      </c>
      <c r="BK109" s="213">
        <f>SUM(BK110:BK160)</f>
        <v>0</v>
      </c>
    </row>
    <row r="110" spans="1:65" s="2" customFormat="1" ht="14.4" customHeight="1">
      <c r="A110" s="40"/>
      <c r="B110" s="41"/>
      <c r="C110" s="216" t="s">
        <v>360</v>
      </c>
      <c r="D110" s="216" t="s">
        <v>254</v>
      </c>
      <c r="E110" s="217" t="s">
        <v>4166</v>
      </c>
      <c r="F110" s="218" t="s">
        <v>4167</v>
      </c>
      <c r="G110" s="219" t="s">
        <v>346</v>
      </c>
      <c r="H110" s="220">
        <v>5</v>
      </c>
      <c r="I110" s="221"/>
      <c r="J110" s="222">
        <f>ROUND(I110*H110,2)</f>
        <v>0</v>
      </c>
      <c r="K110" s="218" t="s">
        <v>19</v>
      </c>
      <c r="L110" s="46"/>
      <c r="M110" s="223" t="s">
        <v>19</v>
      </c>
      <c r="N110" s="224" t="s">
        <v>40</v>
      </c>
      <c r="O110" s="86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7" t="s">
        <v>90</v>
      </c>
      <c r="AT110" s="227" t="s">
        <v>254</v>
      </c>
      <c r="AU110" s="227" t="s">
        <v>76</v>
      </c>
      <c r="AY110" s="19" t="s">
        <v>252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9" t="s">
        <v>76</v>
      </c>
      <c r="BK110" s="228">
        <f>ROUND(I110*H110,2)</f>
        <v>0</v>
      </c>
      <c r="BL110" s="19" t="s">
        <v>90</v>
      </c>
      <c r="BM110" s="227" t="s">
        <v>457</v>
      </c>
    </row>
    <row r="111" spans="1:65" s="2" customFormat="1" ht="14.4" customHeight="1">
      <c r="A111" s="40"/>
      <c r="B111" s="41"/>
      <c r="C111" s="216" t="s">
        <v>366</v>
      </c>
      <c r="D111" s="216" t="s">
        <v>254</v>
      </c>
      <c r="E111" s="217" t="s">
        <v>4168</v>
      </c>
      <c r="F111" s="218" t="s">
        <v>4169</v>
      </c>
      <c r="G111" s="219" t="s">
        <v>346</v>
      </c>
      <c r="H111" s="220">
        <v>5</v>
      </c>
      <c r="I111" s="221"/>
      <c r="J111" s="222">
        <f>ROUND(I111*H111,2)</f>
        <v>0</v>
      </c>
      <c r="K111" s="218" t="s">
        <v>19</v>
      </c>
      <c r="L111" s="46"/>
      <c r="M111" s="223" t="s">
        <v>19</v>
      </c>
      <c r="N111" s="224" t="s">
        <v>40</v>
      </c>
      <c r="O111" s="86"/>
      <c r="P111" s="225">
        <f>O111*H111</f>
        <v>0</v>
      </c>
      <c r="Q111" s="225">
        <v>0</v>
      </c>
      <c r="R111" s="225">
        <f>Q111*H111</f>
        <v>0</v>
      </c>
      <c r="S111" s="225">
        <v>0</v>
      </c>
      <c r="T111" s="22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7" t="s">
        <v>90</v>
      </c>
      <c r="AT111" s="227" t="s">
        <v>254</v>
      </c>
      <c r="AU111" s="227" t="s">
        <v>76</v>
      </c>
      <c r="AY111" s="19" t="s">
        <v>252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9" t="s">
        <v>76</v>
      </c>
      <c r="BK111" s="228">
        <f>ROUND(I111*H111,2)</f>
        <v>0</v>
      </c>
      <c r="BL111" s="19" t="s">
        <v>90</v>
      </c>
      <c r="BM111" s="227" t="s">
        <v>465</v>
      </c>
    </row>
    <row r="112" spans="1:65" s="2" customFormat="1" ht="14.4" customHeight="1">
      <c r="A112" s="40"/>
      <c r="B112" s="41"/>
      <c r="C112" s="216" t="s">
        <v>377</v>
      </c>
      <c r="D112" s="216" t="s">
        <v>254</v>
      </c>
      <c r="E112" s="217" t="s">
        <v>4170</v>
      </c>
      <c r="F112" s="218" t="s">
        <v>4171</v>
      </c>
      <c r="G112" s="219" t="s">
        <v>307</v>
      </c>
      <c r="H112" s="220">
        <v>1</v>
      </c>
      <c r="I112" s="221"/>
      <c r="J112" s="222">
        <f>ROUND(I112*H112,2)</f>
        <v>0</v>
      </c>
      <c r="K112" s="218" t="s">
        <v>19</v>
      </c>
      <c r="L112" s="46"/>
      <c r="M112" s="223" t="s">
        <v>19</v>
      </c>
      <c r="N112" s="224" t="s">
        <v>40</v>
      </c>
      <c r="O112" s="86"/>
      <c r="P112" s="225">
        <f>O112*H112</f>
        <v>0</v>
      </c>
      <c r="Q112" s="225">
        <v>8E-05</v>
      </c>
      <c r="R112" s="225">
        <f>Q112*H112</f>
        <v>8E-05</v>
      </c>
      <c r="S112" s="225">
        <v>0</v>
      </c>
      <c r="T112" s="22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7" t="s">
        <v>90</v>
      </c>
      <c r="AT112" s="227" t="s">
        <v>254</v>
      </c>
      <c r="AU112" s="227" t="s">
        <v>76</v>
      </c>
      <c r="AY112" s="19" t="s">
        <v>252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9" t="s">
        <v>76</v>
      </c>
      <c r="BK112" s="228">
        <f>ROUND(I112*H112,2)</f>
        <v>0</v>
      </c>
      <c r="BL112" s="19" t="s">
        <v>90</v>
      </c>
      <c r="BM112" s="227" t="s">
        <v>477</v>
      </c>
    </row>
    <row r="113" spans="1:65" s="2" customFormat="1" ht="24.15" customHeight="1">
      <c r="A113" s="40"/>
      <c r="B113" s="41"/>
      <c r="C113" s="216" t="s">
        <v>7</v>
      </c>
      <c r="D113" s="216" t="s">
        <v>254</v>
      </c>
      <c r="E113" s="217" t="s">
        <v>4172</v>
      </c>
      <c r="F113" s="218" t="s">
        <v>4173</v>
      </c>
      <c r="G113" s="219" t="s">
        <v>307</v>
      </c>
      <c r="H113" s="220">
        <v>1</v>
      </c>
      <c r="I113" s="221"/>
      <c r="J113" s="222">
        <f>ROUND(I113*H113,2)</f>
        <v>0</v>
      </c>
      <c r="K113" s="218" t="s">
        <v>19</v>
      </c>
      <c r="L113" s="46"/>
      <c r="M113" s="223" t="s">
        <v>19</v>
      </c>
      <c r="N113" s="224" t="s">
        <v>40</v>
      </c>
      <c r="O113" s="86"/>
      <c r="P113" s="225">
        <f>O113*H113</f>
        <v>0</v>
      </c>
      <c r="Q113" s="225">
        <v>0.05</v>
      </c>
      <c r="R113" s="225">
        <f>Q113*H113</f>
        <v>0.05</v>
      </c>
      <c r="S113" s="225">
        <v>0</v>
      </c>
      <c r="T113" s="22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7" t="s">
        <v>90</v>
      </c>
      <c r="AT113" s="227" t="s">
        <v>254</v>
      </c>
      <c r="AU113" s="227" t="s">
        <v>76</v>
      </c>
      <c r="AY113" s="19" t="s">
        <v>252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9" t="s">
        <v>76</v>
      </c>
      <c r="BK113" s="228">
        <f>ROUND(I113*H113,2)</f>
        <v>0</v>
      </c>
      <c r="BL113" s="19" t="s">
        <v>90</v>
      </c>
      <c r="BM113" s="227" t="s">
        <v>490</v>
      </c>
    </row>
    <row r="114" spans="1:47" s="2" customFormat="1" ht="12">
      <c r="A114" s="40"/>
      <c r="B114" s="41"/>
      <c r="C114" s="42"/>
      <c r="D114" s="231" t="s">
        <v>2626</v>
      </c>
      <c r="E114" s="42"/>
      <c r="F114" s="291" t="s">
        <v>4174</v>
      </c>
      <c r="G114" s="42"/>
      <c r="H114" s="42"/>
      <c r="I114" s="292"/>
      <c r="J114" s="42"/>
      <c r="K114" s="42"/>
      <c r="L114" s="46"/>
      <c r="M114" s="293"/>
      <c r="N114" s="294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2626</v>
      </c>
      <c r="AU114" s="19" t="s">
        <v>76</v>
      </c>
    </row>
    <row r="115" spans="1:65" s="2" customFormat="1" ht="14.4" customHeight="1">
      <c r="A115" s="40"/>
      <c r="B115" s="41"/>
      <c r="C115" s="216" t="s">
        <v>395</v>
      </c>
      <c r="D115" s="216" t="s">
        <v>254</v>
      </c>
      <c r="E115" s="217" t="s">
        <v>4175</v>
      </c>
      <c r="F115" s="218" t="s">
        <v>4176</v>
      </c>
      <c r="G115" s="219" t="s">
        <v>307</v>
      </c>
      <c r="H115" s="220">
        <v>1</v>
      </c>
      <c r="I115" s="221"/>
      <c r="J115" s="222">
        <f>ROUND(I115*H115,2)</f>
        <v>0</v>
      </c>
      <c r="K115" s="218" t="s">
        <v>19</v>
      </c>
      <c r="L115" s="46"/>
      <c r="M115" s="223" t="s">
        <v>19</v>
      </c>
      <c r="N115" s="224" t="s">
        <v>40</v>
      </c>
      <c r="O115" s="86"/>
      <c r="P115" s="225">
        <f>O115*H115</f>
        <v>0</v>
      </c>
      <c r="Q115" s="225">
        <v>2E-05</v>
      </c>
      <c r="R115" s="225">
        <f>Q115*H115</f>
        <v>2E-05</v>
      </c>
      <c r="S115" s="225">
        <v>0</v>
      </c>
      <c r="T115" s="22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7" t="s">
        <v>90</v>
      </c>
      <c r="AT115" s="227" t="s">
        <v>254</v>
      </c>
      <c r="AU115" s="227" t="s">
        <v>76</v>
      </c>
      <c r="AY115" s="19" t="s">
        <v>252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9" t="s">
        <v>76</v>
      </c>
      <c r="BK115" s="228">
        <f>ROUND(I115*H115,2)</f>
        <v>0</v>
      </c>
      <c r="BL115" s="19" t="s">
        <v>90</v>
      </c>
      <c r="BM115" s="227" t="s">
        <v>559</v>
      </c>
    </row>
    <row r="116" spans="1:65" s="2" customFormat="1" ht="14.4" customHeight="1">
      <c r="A116" s="40"/>
      <c r="B116" s="41"/>
      <c r="C116" s="216" t="s">
        <v>399</v>
      </c>
      <c r="D116" s="216" t="s">
        <v>254</v>
      </c>
      <c r="E116" s="217" t="s">
        <v>4177</v>
      </c>
      <c r="F116" s="218" t="s">
        <v>4178</v>
      </c>
      <c r="G116" s="219" t="s">
        <v>346</v>
      </c>
      <c r="H116" s="220">
        <v>9</v>
      </c>
      <c r="I116" s="221"/>
      <c r="J116" s="222">
        <f>ROUND(I116*H116,2)</f>
        <v>0</v>
      </c>
      <c r="K116" s="218" t="s">
        <v>19</v>
      </c>
      <c r="L116" s="46"/>
      <c r="M116" s="223" t="s">
        <v>19</v>
      </c>
      <c r="N116" s="224" t="s">
        <v>40</v>
      </c>
      <c r="O116" s="86"/>
      <c r="P116" s="225">
        <f>O116*H116</f>
        <v>0</v>
      </c>
      <c r="Q116" s="225">
        <v>0</v>
      </c>
      <c r="R116" s="225">
        <f>Q116*H116</f>
        <v>0</v>
      </c>
      <c r="S116" s="225">
        <v>0</v>
      </c>
      <c r="T116" s="22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7" t="s">
        <v>90</v>
      </c>
      <c r="AT116" s="227" t="s">
        <v>254</v>
      </c>
      <c r="AU116" s="227" t="s">
        <v>76</v>
      </c>
      <c r="AY116" s="19" t="s">
        <v>252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9" t="s">
        <v>76</v>
      </c>
      <c r="BK116" s="228">
        <f>ROUND(I116*H116,2)</f>
        <v>0</v>
      </c>
      <c r="BL116" s="19" t="s">
        <v>90</v>
      </c>
      <c r="BM116" s="227" t="s">
        <v>612</v>
      </c>
    </row>
    <row r="117" spans="1:65" s="2" customFormat="1" ht="14.4" customHeight="1">
      <c r="A117" s="40"/>
      <c r="B117" s="41"/>
      <c r="C117" s="216" t="s">
        <v>404</v>
      </c>
      <c r="D117" s="216" t="s">
        <v>254</v>
      </c>
      <c r="E117" s="217" t="s">
        <v>4179</v>
      </c>
      <c r="F117" s="218" t="s">
        <v>4180</v>
      </c>
      <c r="G117" s="219" t="s">
        <v>307</v>
      </c>
      <c r="H117" s="220">
        <v>3</v>
      </c>
      <c r="I117" s="221"/>
      <c r="J117" s="222">
        <f>ROUND(I117*H117,2)</f>
        <v>0</v>
      </c>
      <c r="K117" s="218" t="s">
        <v>19</v>
      </c>
      <c r="L117" s="46"/>
      <c r="M117" s="223" t="s">
        <v>19</v>
      </c>
      <c r="N117" s="224" t="s">
        <v>40</v>
      </c>
      <c r="O117" s="86"/>
      <c r="P117" s="225">
        <f>O117*H117</f>
        <v>0</v>
      </c>
      <c r="Q117" s="225">
        <v>0.00022</v>
      </c>
      <c r="R117" s="225">
        <f>Q117*H117</f>
        <v>0.00066</v>
      </c>
      <c r="S117" s="225">
        <v>0</v>
      </c>
      <c r="T117" s="22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7" t="s">
        <v>90</v>
      </c>
      <c r="AT117" s="227" t="s">
        <v>254</v>
      </c>
      <c r="AU117" s="227" t="s">
        <v>76</v>
      </c>
      <c r="AY117" s="19" t="s">
        <v>252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9" t="s">
        <v>76</v>
      </c>
      <c r="BK117" s="228">
        <f>ROUND(I117*H117,2)</f>
        <v>0</v>
      </c>
      <c r="BL117" s="19" t="s">
        <v>90</v>
      </c>
      <c r="BM117" s="227" t="s">
        <v>622</v>
      </c>
    </row>
    <row r="118" spans="1:65" s="2" customFormat="1" ht="14.4" customHeight="1">
      <c r="A118" s="40"/>
      <c r="B118" s="41"/>
      <c r="C118" s="216" t="s">
        <v>410</v>
      </c>
      <c r="D118" s="216" t="s">
        <v>254</v>
      </c>
      <c r="E118" s="217" t="s">
        <v>4181</v>
      </c>
      <c r="F118" s="218" t="s">
        <v>4182</v>
      </c>
      <c r="G118" s="219" t="s">
        <v>307</v>
      </c>
      <c r="H118" s="220">
        <v>1</v>
      </c>
      <c r="I118" s="221"/>
      <c r="J118" s="222">
        <f>ROUND(I118*H118,2)</f>
        <v>0</v>
      </c>
      <c r="K118" s="218" t="s">
        <v>19</v>
      </c>
      <c r="L118" s="46"/>
      <c r="M118" s="223" t="s">
        <v>19</v>
      </c>
      <c r="N118" s="224" t="s">
        <v>40</v>
      </c>
      <c r="O118" s="86"/>
      <c r="P118" s="225">
        <f>O118*H118</f>
        <v>0</v>
      </c>
      <c r="Q118" s="225">
        <v>0.00041</v>
      </c>
      <c r="R118" s="225">
        <f>Q118*H118</f>
        <v>0.00041</v>
      </c>
      <c r="S118" s="225">
        <v>0</v>
      </c>
      <c r="T118" s="22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7" t="s">
        <v>90</v>
      </c>
      <c r="AT118" s="227" t="s">
        <v>254</v>
      </c>
      <c r="AU118" s="227" t="s">
        <v>76</v>
      </c>
      <c r="AY118" s="19" t="s">
        <v>252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9" t="s">
        <v>76</v>
      </c>
      <c r="BK118" s="228">
        <f>ROUND(I118*H118,2)</f>
        <v>0</v>
      </c>
      <c r="BL118" s="19" t="s">
        <v>90</v>
      </c>
      <c r="BM118" s="227" t="s">
        <v>631</v>
      </c>
    </row>
    <row r="119" spans="1:65" s="2" customFormat="1" ht="24.15" customHeight="1">
      <c r="A119" s="40"/>
      <c r="B119" s="41"/>
      <c r="C119" s="216" t="s">
        <v>417</v>
      </c>
      <c r="D119" s="216" t="s">
        <v>254</v>
      </c>
      <c r="E119" s="217" t="s">
        <v>4183</v>
      </c>
      <c r="F119" s="218" t="s">
        <v>4184</v>
      </c>
      <c r="G119" s="219" t="s">
        <v>307</v>
      </c>
      <c r="H119" s="220">
        <v>1</v>
      </c>
      <c r="I119" s="221"/>
      <c r="J119" s="222">
        <f>ROUND(I119*H119,2)</f>
        <v>0</v>
      </c>
      <c r="K119" s="218" t="s">
        <v>19</v>
      </c>
      <c r="L119" s="46"/>
      <c r="M119" s="223" t="s">
        <v>19</v>
      </c>
      <c r="N119" s="224" t="s">
        <v>40</v>
      </c>
      <c r="O119" s="86"/>
      <c r="P119" s="225">
        <f>O119*H119</f>
        <v>0</v>
      </c>
      <c r="Q119" s="225">
        <v>0.027</v>
      </c>
      <c r="R119" s="225">
        <f>Q119*H119</f>
        <v>0.027</v>
      </c>
      <c r="S119" s="225">
        <v>0</v>
      </c>
      <c r="T119" s="22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7" t="s">
        <v>90</v>
      </c>
      <c r="AT119" s="227" t="s">
        <v>254</v>
      </c>
      <c r="AU119" s="227" t="s">
        <v>76</v>
      </c>
      <c r="AY119" s="19" t="s">
        <v>252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9" t="s">
        <v>76</v>
      </c>
      <c r="BK119" s="228">
        <f>ROUND(I119*H119,2)</f>
        <v>0</v>
      </c>
      <c r="BL119" s="19" t="s">
        <v>90</v>
      </c>
      <c r="BM119" s="227" t="s">
        <v>666</v>
      </c>
    </row>
    <row r="120" spans="1:65" s="2" customFormat="1" ht="14.4" customHeight="1">
      <c r="A120" s="40"/>
      <c r="B120" s="41"/>
      <c r="C120" s="216" t="s">
        <v>421</v>
      </c>
      <c r="D120" s="216" t="s">
        <v>254</v>
      </c>
      <c r="E120" s="217" t="s">
        <v>4185</v>
      </c>
      <c r="F120" s="218" t="s">
        <v>4186</v>
      </c>
      <c r="G120" s="219" t="s">
        <v>307</v>
      </c>
      <c r="H120" s="220">
        <v>2</v>
      </c>
      <c r="I120" s="221"/>
      <c r="J120" s="222">
        <f>ROUND(I120*H120,2)</f>
        <v>0</v>
      </c>
      <c r="K120" s="218" t="s">
        <v>19</v>
      </c>
      <c r="L120" s="46"/>
      <c r="M120" s="223" t="s">
        <v>19</v>
      </c>
      <c r="N120" s="224" t="s">
        <v>40</v>
      </c>
      <c r="O120" s="86"/>
      <c r="P120" s="225">
        <f>O120*H120</f>
        <v>0</v>
      </c>
      <c r="Q120" s="225">
        <v>0.0081</v>
      </c>
      <c r="R120" s="225">
        <f>Q120*H120</f>
        <v>0.0162</v>
      </c>
      <c r="S120" s="225">
        <v>0</v>
      </c>
      <c r="T120" s="22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7" t="s">
        <v>90</v>
      </c>
      <c r="AT120" s="227" t="s">
        <v>254</v>
      </c>
      <c r="AU120" s="227" t="s">
        <v>76</v>
      </c>
      <c r="AY120" s="19" t="s">
        <v>252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9" t="s">
        <v>76</v>
      </c>
      <c r="BK120" s="228">
        <f>ROUND(I120*H120,2)</f>
        <v>0</v>
      </c>
      <c r="BL120" s="19" t="s">
        <v>90</v>
      </c>
      <c r="BM120" s="227" t="s">
        <v>675</v>
      </c>
    </row>
    <row r="121" spans="1:65" s="2" customFormat="1" ht="14.4" customHeight="1">
      <c r="A121" s="40"/>
      <c r="B121" s="41"/>
      <c r="C121" s="216" t="s">
        <v>425</v>
      </c>
      <c r="D121" s="216" t="s">
        <v>254</v>
      </c>
      <c r="E121" s="217" t="s">
        <v>4187</v>
      </c>
      <c r="F121" s="218" t="s">
        <v>4188</v>
      </c>
      <c r="G121" s="219" t="s">
        <v>307</v>
      </c>
      <c r="H121" s="220">
        <v>2</v>
      </c>
      <c r="I121" s="221"/>
      <c r="J121" s="222">
        <f>ROUND(I121*H121,2)</f>
        <v>0</v>
      </c>
      <c r="K121" s="218" t="s">
        <v>19</v>
      </c>
      <c r="L121" s="46"/>
      <c r="M121" s="223" t="s">
        <v>19</v>
      </c>
      <c r="N121" s="224" t="s">
        <v>40</v>
      </c>
      <c r="O121" s="86"/>
      <c r="P121" s="225">
        <f>O121*H121</f>
        <v>0</v>
      </c>
      <c r="Q121" s="225">
        <v>0.0093</v>
      </c>
      <c r="R121" s="225">
        <f>Q121*H121</f>
        <v>0.0186</v>
      </c>
      <c r="S121" s="225">
        <v>0</v>
      </c>
      <c r="T121" s="22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7" t="s">
        <v>90</v>
      </c>
      <c r="AT121" s="227" t="s">
        <v>254</v>
      </c>
      <c r="AU121" s="227" t="s">
        <v>76</v>
      </c>
      <c r="AY121" s="19" t="s">
        <v>252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9" t="s">
        <v>76</v>
      </c>
      <c r="BK121" s="228">
        <f>ROUND(I121*H121,2)</f>
        <v>0</v>
      </c>
      <c r="BL121" s="19" t="s">
        <v>90</v>
      </c>
      <c r="BM121" s="227" t="s">
        <v>692</v>
      </c>
    </row>
    <row r="122" spans="1:65" s="2" customFormat="1" ht="14.4" customHeight="1">
      <c r="A122" s="40"/>
      <c r="B122" s="41"/>
      <c r="C122" s="216" t="s">
        <v>429</v>
      </c>
      <c r="D122" s="216" t="s">
        <v>254</v>
      </c>
      <c r="E122" s="217" t="s">
        <v>4189</v>
      </c>
      <c r="F122" s="218" t="s">
        <v>4190</v>
      </c>
      <c r="G122" s="219" t="s">
        <v>307</v>
      </c>
      <c r="H122" s="220">
        <v>1</v>
      </c>
      <c r="I122" s="221"/>
      <c r="J122" s="222">
        <f>ROUND(I122*H122,2)</f>
        <v>0</v>
      </c>
      <c r="K122" s="218" t="s">
        <v>19</v>
      </c>
      <c r="L122" s="46"/>
      <c r="M122" s="223" t="s">
        <v>19</v>
      </c>
      <c r="N122" s="224" t="s">
        <v>40</v>
      </c>
      <c r="O122" s="86"/>
      <c r="P122" s="225">
        <f>O122*H122</f>
        <v>0</v>
      </c>
      <c r="Q122" s="225">
        <v>0.0066</v>
      </c>
      <c r="R122" s="225">
        <f>Q122*H122</f>
        <v>0.0066</v>
      </c>
      <c r="S122" s="225">
        <v>0</v>
      </c>
      <c r="T122" s="22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7" t="s">
        <v>90</v>
      </c>
      <c r="AT122" s="227" t="s">
        <v>254</v>
      </c>
      <c r="AU122" s="227" t="s">
        <v>76</v>
      </c>
      <c r="AY122" s="19" t="s">
        <v>252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9" t="s">
        <v>76</v>
      </c>
      <c r="BK122" s="228">
        <f>ROUND(I122*H122,2)</f>
        <v>0</v>
      </c>
      <c r="BL122" s="19" t="s">
        <v>90</v>
      </c>
      <c r="BM122" s="227" t="s">
        <v>705</v>
      </c>
    </row>
    <row r="123" spans="1:65" s="2" customFormat="1" ht="24.15" customHeight="1">
      <c r="A123" s="40"/>
      <c r="B123" s="41"/>
      <c r="C123" s="216" t="s">
        <v>433</v>
      </c>
      <c r="D123" s="216" t="s">
        <v>254</v>
      </c>
      <c r="E123" s="217" t="s">
        <v>4191</v>
      </c>
      <c r="F123" s="218" t="s">
        <v>4192</v>
      </c>
      <c r="G123" s="219" t="s">
        <v>346</v>
      </c>
      <c r="H123" s="220">
        <v>2</v>
      </c>
      <c r="I123" s="221"/>
      <c r="J123" s="222">
        <f>ROUND(I123*H123,2)</f>
        <v>0</v>
      </c>
      <c r="K123" s="218" t="s">
        <v>19</v>
      </c>
      <c r="L123" s="46"/>
      <c r="M123" s="223" t="s">
        <v>19</v>
      </c>
      <c r="N123" s="224" t="s">
        <v>40</v>
      </c>
      <c r="O123" s="86"/>
      <c r="P123" s="225">
        <f>O123*H123</f>
        <v>0</v>
      </c>
      <c r="Q123" s="225">
        <v>0.00402</v>
      </c>
      <c r="R123" s="225">
        <f>Q123*H123</f>
        <v>0.00804</v>
      </c>
      <c r="S123" s="225">
        <v>0</v>
      </c>
      <c r="T123" s="22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7" t="s">
        <v>90</v>
      </c>
      <c r="AT123" s="227" t="s">
        <v>254</v>
      </c>
      <c r="AU123" s="227" t="s">
        <v>76</v>
      </c>
      <c r="AY123" s="19" t="s">
        <v>252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9" t="s">
        <v>76</v>
      </c>
      <c r="BK123" s="228">
        <f>ROUND(I123*H123,2)</f>
        <v>0</v>
      </c>
      <c r="BL123" s="19" t="s">
        <v>90</v>
      </c>
      <c r="BM123" s="227" t="s">
        <v>757</v>
      </c>
    </row>
    <row r="124" spans="1:65" s="2" customFormat="1" ht="24.15" customHeight="1">
      <c r="A124" s="40"/>
      <c r="B124" s="41"/>
      <c r="C124" s="216" t="s">
        <v>437</v>
      </c>
      <c r="D124" s="216" t="s">
        <v>254</v>
      </c>
      <c r="E124" s="217" t="s">
        <v>4193</v>
      </c>
      <c r="F124" s="218" t="s">
        <v>4194</v>
      </c>
      <c r="G124" s="219" t="s">
        <v>307</v>
      </c>
      <c r="H124" s="220">
        <v>1</v>
      </c>
      <c r="I124" s="221"/>
      <c r="J124" s="222">
        <f>ROUND(I124*H124,2)</f>
        <v>0</v>
      </c>
      <c r="K124" s="218" t="s">
        <v>19</v>
      </c>
      <c r="L124" s="46"/>
      <c r="M124" s="223" t="s">
        <v>19</v>
      </c>
      <c r="N124" s="224" t="s">
        <v>40</v>
      </c>
      <c r="O124" s="86"/>
      <c r="P124" s="225">
        <f>O124*H124</f>
        <v>0</v>
      </c>
      <c r="Q124" s="225">
        <v>0.04762</v>
      </c>
      <c r="R124" s="225">
        <f>Q124*H124</f>
        <v>0.04762</v>
      </c>
      <c r="S124" s="225">
        <v>0</v>
      </c>
      <c r="T124" s="22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7" t="s">
        <v>90</v>
      </c>
      <c r="AT124" s="227" t="s">
        <v>254</v>
      </c>
      <c r="AU124" s="227" t="s">
        <v>76</v>
      </c>
      <c r="AY124" s="19" t="s">
        <v>252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9" t="s">
        <v>76</v>
      </c>
      <c r="BK124" s="228">
        <f>ROUND(I124*H124,2)</f>
        <v>0</v>
      </c>
      <c r="BL124" s="19" t="s">
        <v>90</v>
      </c>
      <c r="BM124" s="227" t="s">
        <v>765</v>
      </c>
    </row>
    <row r="125" spans="1:65" s="2" customFormat="1" ht="14.4" customHeight="1">
      <c r="A125" s="40"/>
      <c r="B125" s="41"/>
      <c r="C125" s="216" t="s">
        <v>441</v>
      </c>
      <c r="D125" s="216" t="s">
        <v>254</v>
      </c>
      <c r="E125" s="217" t="s">
        <v>4195</v>
      </c>
      <c r="F125" s="218" t="s">
        <v>4196</v>
      </c>
      <c r="G125" s="219" t="s">
        <v>277</v>
      </c>
      <c r="H125" s="220">
        <v>0.047</v>
      </c>
      <c r="I125" s="221"/>
      <c r="J125" s="222">
        <f>ROUND(I125*H125,2)</f>
        <v>0</v>
      </c>
      <c r="K125" s="218" t="s">
        <v>19</v>
      </c>
      <c r="L125" s="46"/>
      <c r="M125" s="223" t="s">
        <v>19</v>
      </c>
      <c r="N125" s="224" t="s">
        <v>40</v>
      </c>
      <c r="O125" s="86"/>
      <c r="P125" s="225">
        <f>O125*H125</f>
        <v>0</v>
      </c>
      <c r="Q125" s="225">
        <v>1.00594</v>
      </c>
      <c r="R125" s="225">
        <f>Q125*H125</f>
        <v>0.047279180000000004</v>
      </c>
      <c r="S125" s="225">
        <v>0</v>
      </c>
      <c r="T125" s="22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7" t="s">
        <v>90</v>
      </c>
      <c r="AT125" s="227" t="s">
        <v>254</v>
      </c>
      <c r="AU125" s="227" t="s">
        <v>76</v>
      </c>
      <c r="AY125" s="19" t="s">
        <v>252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9" t="s">
        <v>76</v>
      </c>
      <c r="BK125" s="228">
        <f>ROUND(I125*H125,2)</f>
        <v>0</v>
      </c>
      <c r="BL125" s="19" t="s">
        <v>90</v>
      </c>
      <c r="BM125" s="227" t="s">
        <v>777</v>
      </c>
    </row>
    <row r="126" spans="1:65" s="2" customFormat="1" ht="14.4" customHeight="1">
      <c r="A126" s="40"/>
      <c r="B126" s="41"/>
      <c r="C126" s="216" t="s">
        <v>445</v>
      </c>
      <c r="D126" s="216" t="s">
        <v>254</v>
      </c>
      <c r="E126" s="217" t="s">
        <v>4197</v>
      </c>
      <c r="F126" s="218" t="s">
        <v>4198</v>
      </c>
      <c r="G126" s="219" t="s">
        <v>257</v>
      </c>
      <c r="H126" s="220">
        <v>0.6</v>
      </c>
      <c r="I126" s="221"/>
      <c r="J126" s="222">
        <f>ROUND(I126*H126,2)</f>
        <v>0</v>
      </c>
      <c r="K126" s="218" t="s">
        <v>19</v>
      </c>
      <c r="L126" s="46"/>
      <c r="M126" s="223" t="s">
        <v>19</v>
      </c>
      <c r="N126" s="224" t="s">
        <v>40</v>
      </c>
      <c r="O126" s="86"/>
      <c r="P126" s="225">
        <f>O126*H126</f>
        <v>0</v>
      </c>
      <c r="Q126" s="225">
        <v>2.55</v>
      </c>
      <c r="R126" s="225">
        <f>Q126*H126</f>
        <v>1.5299999999999998</v>
      </c>
      <c r="S126" s="225">
        <v>0</v>
      </c>
      <c r="T126" s="22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7" t="s">
        <v>90</v>
      </c>
      <c r="AT126" s="227" t="s">
        <v>254</v>
      </c>
      <c r="AU126" s="227" t="s">
        <v>76</v>
      </c>
      <c r="AY126" s="19" t="s">
        <v>252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9" t="s">
        <v>76</v>
      </c>
      <c r="BK126" s="228">
        <f>ROUND(I126*H126,2)</f>
        <v>0</v>
      </c>
      <c r="BL126" s="19" t="s">
        <v>90</v>
      </c>
      <c r="BM126" s="227" t="s">
        <v>789</v>
      </c>
    </row>
    <row r="127" spans="1:65" s="2" customFormat="1" ht="14.4" customHeight="1">
      <c r="A127" s="40"/>
      <c r="B127" s="41"/>
      <c r="C127" s="216" t="s">
        <v>449</v>
      </c>
      <c r="D127" s="216" t="s">
        <v>254</v>
      </c>
      <c r="E127" s="217" t="s">
        <v>4199</v>
      </c>
      <c r="F127" s="218" t="s">
        <v>4200</v>
      </c>
      <c r="G127" s="219" t="s">
        <v>257</v>
      </c>
      <c r="H127" s="220">
        <v>0.6</v>
      </c>
      <c r="I127" s="221"/>
      <c r="J127" s="222">
        <f>ROUND(I127*H127,2)</f>
        <v>0</v>
      </c>
      <c r="K127" s="218" t="s">
        <v>19</v>
      </c>
      <c r="L127" s="46"/>
      <c r="M127" s="223" t="s">
        <v>19</v>
      </c>
      <c r="N127" s="224" t="s">
        <v>40</v>
      </c>
      <c r="O127" s="86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7" t="s">
        <v>90</v>
      </c>
      <c r="AT127" s="227" t="s">
        <v>254</v>
      </c>
      <c r="AU127" s="227" t="s">
        <v>76</v>
      </c>
      <c r="AY127" s="19" t="s">
        <v>252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9" t="s">
        <v>76</v>
      </c>
      <c r="BK127" s="228">
        <f>ROUND(I127*H127,2)</f>
        <v>0</v>
      </c>
      <c r="BL127" s="19" t="s">
        <v>90</v>
      </c>
      <c r="BM127" s="227" t="s">
        <v>799</v>
      </c>
    </row>
    <row r="128" spans="1:65" s="2" customFormat="1" ht="14.4" customHeight="1">
      <c r="A128" s="40"/>
      <c r="B128" s="41"/>
      <c r="C128" s="216" t="s">
        <v>453</v>
      </c>
      <c r="D128" s="216" t="s">
        <v>254</v>
      </c>
      <c r="E128" s="217" t="s">
        <v>4201</v>
      </c>
      <c r="F128" s="218" t="s">
        <v>4202</v>
      </c>
      <c r="G128" s="219" t="s">
        <v>257</v>
      </c>
      <c r="H128" s="220">
        <v>2.86</v>
      </c>
      <c r="I128" s="221"/>
      <c r="J128" s="222">
        <f>ROUND(I128*H128,2)</f>
        <v>0</v>
      </c>
      <c r="K128" s="218" t="s">
        <v>19</v>
      </c>
      <c r="L128" s="46"/>
      <c r="M128" s="223" t="s">
        <v>19</v>
      </c>
      <c r="N128" s="224" t="s">
        <v>40</v>
      </c>
      <c r="O128" s="86"/>
      <c r="P128" s="225">
        <f>O128*H128</f>
        <v>0</v>
      </c>
      <c r="Q128" s="225">
        <v>2.5511</v>
      </c>
      <c r="R128" s="225">
        <f>Q128*H128</f>
        <v>7.296145999999999</v>
      </c>
      <c r="S128" s="225">
        <v>0</v>
      </c>
      <c r="T128" s="22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7" t="s">
        <v>90</v>
      </c>
      <c r="AT128" s="227" t="s">
        <v>254</v>
      </c>
      <c r="AU128" s="227" t="s">
        <v>76</v>
      </c>
      <c r="AY128" s="19" t="s">
        <v>252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9" t="s">
        <v>76</v>
      </c>
      <c r="BK128" s="228">
        <f>ROUND(I128*H128,2)</f>
        <v>0</v>
      </c>
      <c r="BL128" s="19" t="s">
        <v>90</v>
      </c>
      <c r="BM128" s="227" t="s">
        <v>810</v>
      </c>
    </row>
    <row r="129" spans="1:65" s="2" customFormat="1" ht="14.4" customHeight="1">
      <c r="A129" s="40"/>
      <c r="B129" s="41"/>
      <c r="C129" s="216" t="s">
        <v>457</v>
      </c>
      <c r="D129" s="216" t="s">
        <v>254</v>
      </c>
      <c r="E129" s="217" t="s">
        <v>4199</v>
      </c>
      <c r="F129" s="218" t="s">
        <v>4200</v>
      </c>
      <c r="G129" s="219" t="s">
        <v>257</v>
      </c>
      <c r="H129" s="220">
        <v>2.86</v>
      </c>
      <c r="I129" s="221"/>
      <c r="J129" s="222">
        <f>ROUND(I129*H129,2)</f>
        <v>0</v>
      </c>
      <c r="K129" s="218" t="s">
        <v>19</v>
      </c>
      <c r="L129" s="46"/>
      <c r="M129" s="223" t="s">
        <v>19</v>
      </c>
      <c r="N129" s="224" t="s">
        <v>40</v>
      </c>
      <c r="O129" s="86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7" t="s">
        <v>90</v>
      </c>
      <c r="AT129" s="227" t="s">
        <v>254</v>
      </c>
      <c r="AU129" s="227" t="s">
        <v>76</v>
      </c>
      <c r="AY129" s="19" t="s">
        <v>252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9" t="s">
        <v>76</v>
      </c>
      <c r="BK129" s="228">
        <f>ROUND(I129*H129,2)</f>
        <v>0</v>
      </c>
      <c r="BL129" s="19" t="s">
        <v>90</v>
      </c>
      <c r="BM129" s="227" t="s">
        <v>820</v>
      </c>
    </row>
    <row r="130" spans="1:65" s="2" customFormat="1" ht="14.4" customHeight="1">
      <c r="A130" s="40"/>
      <c r="B130" s="41"/>
      <c r="C130" s="216" t="s">
        <v>461</v>
      </c>
      <c r="D130" s="216" t="s">
        <v>254</v>
      </c>
      <c r="E130" s="217" t="s">
        <v>4203</v>
      </c>
      <c r="F130" s="218" t="s">
        <v>4204</v>
      </c>
      <c r="G130" s="219" t="s">
        <v>257</v>
      </c>
      <c r="H130" s="220">
        <v>0.6</v>
      </c>
      <c r="I130" s="221"/>
      <c r="J130" s="222">
        <f>ROUND(I130*H130,2)</f>
        <v>0</v>
      </c>
      <c r="K130" s="218" t="s">
        <v>19</v>
      </c>
      <c r="L130" s="46"/>
      <c r="M130" s="223" t="s">
        <v>19</v>
      </c>
      <c r="N130" s="224" t="s">
        <v>40</v>
      </c>
      <c r="O130" s="86"/>
      <c r="P130" s="225">
        <f>O130*H130</f>
        <v>0</v>
      </c>
      <c r="Q130" s="225">
        <v>2.5511</v>
      </c>
      <c r="R130" s="225">
        <f>Q130*H130</f>
        <v>1.53066</v>
      </c>
      <c r="S130" s="225">
        <v>0</v>
      </c>
      <c r="T130" s="22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7" t="s">
        <v>90</v>
      </c>
      <c r="AT130" s="227" t="s">
        <v>254</v>
      </c>
      <c r="AU130" s="227" t="s">
        <v>76</v>
      </c>
      <c r="AY130" s="19" t="s">
        <v>252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9" t="s">
        <v>76</v>
      </c>
      <c r="BK130" s="228">
        <f>ROUND(I130*H130,2)</f>
        <v>0</v>
      </c>
      <c r="BL130" s="19" t="s">
        <v>90</v>
      </c>
      <c r="BM130" s="227" t="s">
        <v>830</v>
      </c>
    </row>
    <row r="131" spans="1:65" s="2" customFormat="1" ht="14.4" customHeight="1">
      <c r="A131" s="40"/>
      <c r="B131" s="41"/>
      <c r="C131" s="216" t="s">
        <v>465</v>
      </c>
      <c r="D131" s="216" t="s">
        <v>254</v>
      </c>
      <c r="E131" s="217" t="s">
        <v>4205</v>
      </c>
      <c r="F131" s="218" t="s">
        <v>4206</v>
      </c>
      <c r="G131" s="219" t="s">
        <v>307</v>
      </c>
      <c r="H131" s="220">
        <v>2</v>
      </c>
      <c r="I131" s="221"/>
      <c r="J131" s="222">
        <f>ROUND(I131*H131,2)</f>
        <v>0</v>
      </c>
      <c r="K131" s="218" t="s">
        <v>19</v>
      </c>
      <c r="L131" s="46"/>
      <c r="M131" s="223" t="s">
        <v>19</v>
      </c>
      <c r="N131" s="224" t="s">
        <v>40</v>
      </c>
      <c r="O131" s="86"/>
      <c r="P131" s="225">
        <f>O131*H131</f>
        <v>0</v>
      </c>
      <c r="Q131" s="225">
        <v>0.00022</v>
      </c>
      <c r="R131" s="225">
        <f>Q131*H131</f>
        <v>0.00044</v>
      </c>
      <c r="S131" s="225">
        <v>0</v>
      </c>
      <c r="T131" s="22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7" t="s">
        <v>90</v>
      </c>
      <c r="AT131" s="227" t="s">
        <v>254</v>
      </c>
      <c r="AU131" s="227" t="s">
        <v>76</v>
      </c>
      <c r="AY131" s="19" t="s">
        <v>252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9" t="s">
        <v>76</v>
      </c>
      <c r="BK131" s="228">
        <f>ROUND(I131*H131,2)</f>
        <v>0</v>
      </c>
      <c r="BL131" s="19" t="s">
        <v>90</v>
      </c>
      <c r="BM131" s="227" t="s">
        <v>842</v>
      </c>
    </row>
    <row r="132" spans="1:65" s="2" customFormat="1" ht="14.4" customHeight="1">
      <c r="A132" s="40"/>
      <c r="B132" s="41"/>
      <c r="C132" s="216" t="s">
        <v>471</v>
      </c>
      <c r="D132" s="216" t="s">
        <v>254</v>
      </c>
      <c r="E132" s="217" t="s">
        <v>4207</v>
      </c>
      <c r="F132" s="218" t="s">
        <v>4208</v>
      </c>
      <c r="G132" s="219" t="s">
        <v>346</v>
      </c>
      <c r="H132" s="220">
        <v>4</v>
      </c>
      <c r="I132" s="221"/>
      <c r="J132" s="222">
        <f>ROUND(I132*H132,2)</f>
        <v>0</v>
      </c>
      <c r="K132" s="218" t="s">
        <v>19</v>
      </c>
      <c r="L132" s="46"/>
      <c r="M132" s="223" t="s">
        <v>19</v>
      </c>
      <c r="N132" s="224" t="s">
        <v>40</v>
      </c>
      <c r="O132" s="86"/>
      <c r="P132" s="225">
        <f>O132*H132</f>
        <v>0</v>
      </c>
      <c r="Q132" s="225">
        <v>0</v>
      </c>
      <c r="R132" s="225">
        <f>Q132*H132</f>
        <v>0</v>
      </c>
      <c r="S132" s="225">
        <v>0</v>
      </c>
      <c r="T132" s="22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7" t="s">
        <v>90</v>
      </c>
      <c r="AT132" s="227" t="s">
        <v>254</v>
      </c>
      <c r="AU132" s="227" t="s">
        <v>76</v>
      </c>
      <c r="AY132" s="19" t="s">
        <v>252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9" t="s">
        <v>76</v>
      </c>
      <c r="BK132" s="228">
        <f>ROUND(I132*H132,2)</f>
        <v>0</v>
      </c>
      <c r="BL132" s="19" t="s">
        <v>90</v>
      </c>
      <c r="BM132" s="227" t="s">
        <v>850</v>
      </c>
    </row>
    <row r="133" spans="1:65" s="2" customFormat="1" ht="14.4" customHeight="1">
      <c r="A133" s="40"/>
      <c r="B133" s="41"/>
      <c r="C133" s="216" t="s">
        <v>477</v>
      </c>
      <c r="D133" s="216" t="s">
        <v>254</v>
      </c>
      <c r="E133" s="217" t="s">
        <v>4209</v>
      </c>
      <c r="F133" s="218" t="s">
        <v>4210</v>
      </c>
      <c r="G133" s="219" t="s">
        <v>307</v>
      </c>
      <c r="H133" s="220">
        <v>2</v>
      </c>
      <c r="I133" s="221"/>
      <c r="J133" s="222">
        <f>ROUND(I133*H133,2)</f>
        <v>0</v>
      </c>
      <c r="K133" s="218" t="s">
        <v>19</v>
      </c>
      <c r="L133" s="46"/>
      <c r="M133" s="223" t="s">
        <v>19</v>
      </c>
      <c r="N133" s="224" t="s">
        <v>40</v>
      </c>
      <c r="O133" s="86"/>
      <c r="P133" s="225">
        <f>O133*H133</f>
        <v>0</v>
      </c>
      <c r="Q133" s="225">
        <v>0.00022</v>
      </c>
      <c r="R133" s="225">
        <f>Q133*H133</f>
        <v>0.00044</v>
      </c>
      <c r="S133" s="225">
        <v>0</v>
      </c>
      <c r="T133" s="22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7" t="s">
        <v>90</v>
      </c>
      <c r="AT133" s="227" t="s">
        <v>254</v>
      </c>
      <c r="AU133" s="227" t="s">
        <v>76</v>
      </c>
      <c r="AY133" s="19" t="s">
        <v>252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9" t="s">
        <v>76</v>
      </c>
      <c r="BK133" s="228">
        <f>ROUND(I133*H133,2)</f>
        <v>0</v>
      </c>
      <c r="BL133" s="19" t="s">
        <v>90</v>
      </c>
      <c r="BM133" s="227" t="s">
        <v>858</v>
      </c>
    </row>
    <row r="134" spans="1:65" s="2" customFormat="1" ht="14.4" customHeight="1">
      <c r="A134" s="40"/>
      <c r="B134" s="41"/>
      <c r="C134" s="216" t="s">
        <v>483</v>
      </c>
      <c r="D134" s="216" t="s">
        <v>254</v>
      </c>
      <c r="E134" s="217" t="s">
        <v>4211</v>
      </c>
      <c r="F134" s="218" t="s">
        <v>4212</v>
      </c>
      <c r="G134" s="219" t="s">
        <v>307</v>
      </c>
      <c r="H134" s="220">
        <v>3</v>
      </c>
      <c r="I134" s="221"/>
      <c r="J134" s="222">
        <f>ROUND(I134*H134,2)</f>
        <v>0</v>
      </c>
      <c r="K134" s="218" t="s">
        <v>19</v>
      </c>
      <c r="L134" s="46"/>
      <c r="M134" s="223" t="s">
        <v>19</v>
      </c>
      <c r="N134" s="224" t="s">
        <v>40</v>
      </c>
      <c r="O134" s="86"/>
      <c r="P134" s="225">
        <f>O134*H134</f>
        <v>0</v>
      </c>
      <c r="Q134" s="225">
        <v>0.018</v>
      </c>
      <c r="R134" s="225">
        <f>Q134*H134</f>
        <v>0.05399999999999999</v>
      </c>
      <c r="S134" s="225">
        <v>0</v>
      </c>
      <c r="T134" s="22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7" t="s">
        <v>90</v>
      </c>
      <c r="AT134" s="227" t="s">
        <v>254</v>
      </c>
      <c r="AU134" s="227" t="s">
        <v>76</v>
      </c>
      <c r="AY134" s="19" t="s">
        <v>252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9" t="s">
        <v>76</v>
      </c>
      <c r="BK134" s="228">
        <f>ROUND(I134*H134,2)</f>
        <v>0</v>
      </c>
      <c r="BL134" s="19" t="s">
        <v>90</v>
      </c>
      <c r="BM134" s="227" t="s">
        <v>869</v>
      </c>
    </row>
    <row r="135" spans="1:65" s="2" customFormat="1" ht="14.4" customHeight="1">
      <c r="A135" s="40"/>
      <c r="B135" s="41"/>
      <c r="C135" s="216" t="s">
        <v>490</v>
      </c>
      <c r="D135" s="216" t="s">
        <v>254</v>
      </c>
      <c r="E135" s="217" t="s">
        <v>4213</v>
      </c>
      <c r="F135" s="218" t="s">
        <v>4214</v>
      </c>
      <c r="G135" s="219" t="s">
        <v>307</v>
      </c>
      <c r="H135" s="220">
        <v>2</v>
      </c>
      <c r="I135" s="221"/>
      <c r="J135" s="222">
        <f>ROUND(I135*H135,2)</f>
        <v>0</v>
      </c>
      <c r="K135" s="218" t="s">
        <v>19</v>
      </c>
      <c r="L135" s="46"/>
      <c r="M135" s="223" t="s">
        <v>19</v>
      </c>
      <c r="N135" s="224" t="s">
        <v>40</v>
      </c>
      <c r="O135" s="86"/>
      <c r="P135" s="225">
        <f>O135*H135</f>
        <v>0</v>
      </c>
      <c r="Q135" s="225">
        <v>0.016</v>
      </c>
      <c r="R135" s="225">
        <f>Q135*H135</f>
        <v>0.032</v>
      </c>
      <c r="S135" s="225">
        <v>0</v>
      </c>
      <c r="T135" s="22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7" t="s">
        <v>90</v>
      </c>
      <c r="AT135" s="227" t="s">
        <v>254</v>
      </c>
      <c r="AU135" s="227" t="s">
        <v>76</v>
      </c>
      <c r="AY135" s="19" t="s">
        <v>252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9" t="s">
        <v>76</v>
      </c>
      <c r="BK135" s="228">
        <f>ROUND(I135*H135,2)</f>
        <v>0</v>
      </c>
      <c r="BL135" s="19" t="s">
        <v>90</v>
      </c>
      <c r="BM135" s="227" t="s">
        <v>879</v>
      </c>
    </row>
    <row r="136" spans="1:65" s="2" customFormat="1" ht="14.4" customHeight="1">
      <c r="A136" s="40"/>
      <c r="B136" s="41"/>
      <c r="C136" s="216" t="s">
        <v>498</v>
      </c>
      <c r="D136" s="216" t="s">
        <v>254</v>
      </c>
      <c r="E136" s="217" t="s">
        <v>4215</v>
      </c>
      <c r="F136" s="218" t="s">
        <v>4216</v>
      </c>
      <c r="G136" s="219" t="s">
        <v>307</v>
      </c>
      <c r="H136" s="220">
        <v>1</v>
      </c>
      <c r="I136" s="221"/>
      <c r="J136" s="222">
        <f>ROUND(I136*H136,2)</f>
        <v>0</v>
      </c>
      <c r="K136" s="218" t="s">
        <v>19</v>
      </c>
      <c r="L136" s="46"/>
      <c r="M136" s="223" t="s">
        <v>19</v>
      </c>
      <c r="N136" s="224" t="s">
        <v>40</v>
      </c>
      <c r="O136" s="86"/>
      <c r="P136" s="225">
        <f>O136*H136</f>
        <v>0</v>
      </c>
      <c r="Q136" s="225">
        <v>0.0139</v>
      </c>
      <c r="R136" s="225">
        <f>Q136*H136</f>
        <v>0.0139</v>
      </c>
      <c r="S136" s="225">
        <v>0</v>
      </c>
      <c r="T136" s="22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7" t="s">
        <v>90</v>
      </c>
      <c r="AT136" s="227" t="s">
        <v>254</v>
      </c>
      <c r="AU136" s="227" t="s">
        <v>76</v>
      </c>
      <c r="AY136" s="19" t="s">
        <v>252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9" t="s">
        <v>76</v>
      </c>
      <c r="BK136" s="228">
        <f>ROUND(I136*H136,2)</f>
        <v>0</v>
      </c>
      <c r="BL136" s="19" t="s">
        <v>90</v>
      </c>
      <c r="BM136" s="227" t="s">
        <v>887</v>
      </c>
    </row>
    <row r="137" spans="1:65" s="2" customFormat="1" ht="14.4" customHeight="1">
      <c r="A137" s="40"/>
      <c r="B137" s="41"/>
      <c r="C137" s="216" t="s">
        <v>559</v>
      </c>
      <c r="D137" s="216" t="s">
        <v>254</v>
      </c>
      <c r="E137" s="217" t="s">
        <v>4217</v>
      </c>
      <c r="F137" s="218" t="s">
        <v>4218</v>
      </c>
      <c r="G137" s="219" t="s">
        <v>307</v>
      </c>
      <c r="H137" s="220">
        <v>1</v>
      </c>
      <c r="I137" s="221"/>
      <c r="J137" s="222">
        <f>ROUND(I137*H137,2)</f>
        <v>0</v>
      </c>
      <c r="K137" s="218" t="s">
        <v>19</v>
      </c>
      <c r="L137" s="46"/>
      <c r="M137" s="223" t="s">
        <v>19</v>
      </c>
      <c r="N137" s="224" t="s">
        <v>40</v>
      </c>
      <c r="O137" s="86"/>
      <c r="P137" s="225">
        <f>O137*H137</f>
        <v>0</v>
      </c>
      <c r="Q137" s="225">
        <v>0.019</v>
      </c>
      <c r="R137" s="225">
        <f>Q137*H137</f>
        <v>0.019</v>
      </c>
      <c r="S137" s="225">
        <v>0</v>
      </c>
      <c r="T137" s="22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7" t="s">
        <v>90</v>
      </c>
      <c r="AT137" s="227" t="s">
        <v>254</v>
      </c>
      <c r="AU137" s="227" t="s">
        <v>76</v>
      </c>
      <c r="AY137" s="19" t="s">
        <v>252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9" t="s">
        <v>76</v>
      </c>
      <c r="BK137" s="228">
        <f>ROUND(I137*H137,2)</f>
        <v>0</v>
      </c>
      <c r="BL137" s="19" t="s">
        <v>90</v>
      </c>
      <c r="BM137" s="227" t="s">
        <v>895</v>
      </c>
    </row>
    <row r="138" spans="1:65" s="2" customFormat="1" ht="24.15" customHeight="1">
      <c r="A138" s="40"/>
      <c r="B138" s="41"/>
      <c r="C138" s="216" t="s">
        <v>574</v>
      </c>
      <c r="D138" s="216" t="s">
        <v>254</v>
      </c>
      <c r="E138" s="217" t="s">
        <v>4219</v>
      </c>
      <c r="F138" s="218" t="s">
        <v>4220</v>
      </c>
      <c r="G138" s="219" t="s">
        <v>346</v>
      </c>
      <c r="H138" s="220">
        <v>4</v>
      </c>
      <c r="I138" s="221"/>
      <c r="J138" s="222">
        <f>ROUND(I138*H138,2)</f>
        <v>0</v>
      </c>
      <c r="K138" s="218" t="s">
        <v>19</v>
      </c>
      <c r="L138" s="46"/>
      <c r="M138" s="223" t="s">
        <v>19</v>
      </c>
      <c r="N138" s="224" t="s">
        <v>40</v>
      </c>
      <c r="O138" s="86"/>
      <c r="P138" s="225">
        <f>O138*H138</f>
        <v>0</v>
      </c>
      <c r="Q138" s="225">
        <v>1E-05</v>
      </c>
      <c r="R138" s="225">
        <f>Q138*H138</f>
        <v>4E-05</v>
      </c>
      <c r="S138" s="225">
        <v>0</v>
      </c>
      <c r="T138" s="22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7" t="s">
        <v>90</v>
      </c>
      <c r="AT138" s="227" t="s">
        <v>254</v>
      </c>
      <c r="AU138" s="227" t="s">
        <v>76</v>
      </c>
      <c r="AY138" s="19" t="s">
        <v>252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9" t="s">
        <v>76</v>
      </c>
      <c r="BK138" s="228">
        <f>ROUND(I138*H138,2)</f>
        <v>0</v>
      </c>
      <c r="BL138" s="19" t="s">
        <v>90</v>
      </c>
      <c r="BM138" s="227" t="s">
        <v>903</v>
      </c>
    </row>
    <row r="139" spans="1:65" s="2" customFormat="1" ht="14.4" customHeight="1">
      <c r="A139" s="40"/>
      <c r="B139" s="41"/>
      <c r="C139" s="216" t="s">
        <v>612</v>
      </c>
      <c r="D139" s="216" t="s">
        <v>254</v>
      </c>
      <c r="E139" s="217" t="s">
        <v>4221</v>
      </c>
      <c r="F139" s="218" t="s">
        <v>4222</v>
      </c>
      <c r="G139" s="219" t="s">
        <v>307</v>
      </c>
      <c r="H139" s="220">
        <v>1</v>
      </c>
      <c r="I139" s="221"/>
      <c r="J139" s="222">
        <f>ROUND(I139*H139,2)</f>
        <v>0</v>
      </c>
      <c r="K139" s="218" t="s">
        <v>19</v>
      </c>
      <c r="L139" s="46"/>
      <c r="M139" s="223" t="s">
        <v>19</v>
      </c>
      <c r="N139" s="224" t="s">
        <v>40</v>
      </c>
      <c r="O139" s="86"/>
      <c r="P139" s="225">
        <f>O139*H139</f>
        <v>0</v>
      </c>
      <c r="Q139" s="225">
        <v>25.12544</v>
      </c>
      <c r="R139" s="225">
        <f>Q139*H139</f>
        <v>25.12544</v>
      </c>
      <c r="S139" s="225">
        <v>0</v>
      </c>
      <c r="T139" s="22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7" t="s">
        <v>90</v>
      </c>
      <c r="AT139" s="227" t="s">
        <v>254</v>
      </c>
      <c r="AU139" s="227" t="s">
        <v>76</v>
      </c>
      <c r="AY139" s="19" t="s">
        <v>252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9" t="s">
        <v>76</v>
      </c>
      <c r="BK139" s="228">
        <f>ROUND(I139*H139,2)</f>
        <v>0</v>
      </c>
      <c r="BL139" s="19" t="s">
        <v>90</v>
      </c>
      <c r="BM139" s="227" t="s">
        <v>911</v>
      </c>
    </row>
    <row r="140" spans="1:65" s="2" customFormat="1" ht="14.4" customHeight="1">
      <c r="A140" s="40"/>
      <c r="B140" s="41"/>
      <c r="C140" s="216" t="s">
        <v>616</v>
      </c>
      <c r="D140" s="216" t="s">
        <v>254</v>
      </c>
      <c r="E140" s="217" t="s">
        <v>4223</v>
      </c>
      <c r="F140" s="218" t="s">
        <v>4224</v>
      </c>
      <c r="G140" s="219" t="s">
        <v>307</v>
      </c>
      <c r="H140" s="220">
        <v>2</v>
      </c>
      <c r="I140" s="221"/>
      <c r="J140" s="222">
        <f>ROUND(I140*H140,2)</f>
        <v>0</v>
      </c>
      <c r="K140" s="218" t="s">
        <v>19</v>
      </c>
      <c r="L140" s="46"/>
      <c r="M140" s="223" t="s">
        <v>19</v>
      </c>
      <c r="N140" s="224" t="s">
        <v>40</v>
      </c>
      <c r="O140" s="86"/>
      <c r="P140" s="225">
        <f>O140*H140</f>
        <v>0</v>
      </c>
      <c r="Q140" s="225">
        <v>0.028</v>
      </c>
      <c r="R140" s="225">
        <f>Q140*H140</f>
        <v>0.056</v>
      </c>
      <c r="S140" s="225">
        <v>0</v>
      </c>
      <c r="T140" s="22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7" t="s">
        <v>90</v>
      </c>
      <c r="AT140" s="227" t="s">
        <v>254</v>
      </c>
      <c r="AU140" s="227" t="s">
        <v>76</v>
      </c>
      <c r="AY140" s="19" t="s">
        <v>252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9" t="s">
        <v>76</v>
      </c>
      <c r="BK140" s="228">
        <f>ROUND(I140*H140,2)</f>
        <v>0</v>
      </c>
      <c r="BL140" s="19" t="s">
        <v>90</v>
      </c>
      <c r="BM140" s="227" t="s">
        <v>919</v>
      </c>
    </row>
    <row r="141" spans="1:65" s="2" customFormat="1" ht="14.4" customHeight="1">
      <c r="A141" s="40"/>
      <c r="B141" s="41"/>
      <c r="C141" s="216" t="s">
        <v>622</v>
      </c>
      <c r="D141" s="216" t="s">
        <v>254</v>
      </c>
      <c r="E141" s="217" t="s">
        <v>4225</v>
      </c>
      <c r="F141" s="218" t="s">
        <v>4226</v>
      </c>
      <c r="G141" s="219" t="s">
        <v>307</v>
      </c>
      <c r="H141" s="220">
        <v>1</v>
      </c>
      <c r="I141" s="221"/>
      <c r="J141" s="222">
        <f>ROUND(I141*H141,2)</f>
        <v>0</v>
      </c>
      <c r="K141" s="218" t="s">
        <v>19</v>
      </c>
      <c r="L141" s="46"/>
      <c r="M141" s="223" t="s">
        <v>19</v>
      </c>
      <c r="N141" s="224" t="s">
        <v>40</v>
      </c>
      <c r="O141" s="86"/>
      <c r="P141" s="225">
        <f>O141*H141</f>
        <v>0</v>
      </c>
      <c r="Q141" s="225">
        <v>0.0098</v>
      </c>
      <c r="R141" s="225">
        <f>Q141*H141</f>
        <v>0.0098</v>
      </c>
      <c r="S141" s="225">
        <v>0</v>
      </c>
      <c r="T141" s="22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7" t="s">
        <v>90</v>
      </c>
      <c r="AT141" s="227" t="s">
        <v>254</v>
      </c>
      <c r="AU141" s="227" t="s">
        <v>76</v>
      </c>
      <c r="AY141" s="19" t="s">
        <v>252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9" t="s">
        <v>76</v>
      </c>
      <c r="BK141" s="228">
        <f>ROUND(I141*H141,2)</f>
        <v>0</v>
      </c>
      <c r="BL141" s="19" t="s">
        <v>90</v>
      </c>
      <c r="BM141" s="227" t="s">
        <v>927</v>
      </c>
    </row>
    <row r="142" spans="1:65" s="2" customFormat="1" ht="24.15" customHeight="1">
      <c r="A142" s="40"/>
      <c r="B142" s="41"/>
      <c r="C142" s="216" t="s">
        <v>627</v>
      </c>
      <c r="D142" s="216" t="s">
        <v>254</v>
      </c>
      <c r="E142" s="217" t="s">
        <v>4227</v>
      </c>
      <c r="F142" s="218" t="s">
        <v>4228</v>
      </c>
      <c r="G142" s="219" t="s">
        <v>346</v>
      </c>
      <c r="H142" s="220">
        <v>4</v>
      </c>
      <c r="I142" s="221"/>
      <c r="J142" s="222">
        <f>ROUND(I142*H142,2)</f>
        <v>0</v>
      </c>
      <c r="K142" s="218" t="s">
        <v>19</v>
      </c>
      <c r="L142" s="46"/>
      <c r="M142" s="223" t="s">
        <v>19</v>
      </c>
      <c r="N142" s="224" t="s">
        <v>40</v>
      </c>
      <c r="O142" s="86"/>
      <c r="P142" s="225">
        <f>O142*H142</f>
        <v>0</v>
      </c>
      <c r="Q142" s="225">
        <v>0.0177</v>
      </c>
      <c r="R142" s="225">
        <f>Q142*H142</f>
        <v>0.0708</v>
      </c>
      <c r="S142" s="225">
        <v>0</v>
      </c>
      <c r="T142" s="22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7" t="s">
        <v>90</v>
      </c>
      <c r="AT142" s="227" t="s">
        <v>254</v>
      </c>
      <c r="AU142" s="227" t="s">
        <v>76</v>
      </c>
      <c r="AY142" s="19" t="s">
        <v>252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9" t="s">
        <v>76</v>
      </c>
      <c r="BK142" s="228">
        <f>ROUND(I142*H142,2)</f>
        <v>0</v>
      </c>
      <c r="BL142" s="19" t="s">
        <v>90</v>
      </c>
      <c r="BM142" s="227" t="s">
        <v>937</v>
      </c>
    </row>
    <row r="143" spans="1:65" s="2" customFormat="1" ht="14.4" customHeight="1">
      <c r="A143" s="40"/>
      <c r="B143" s="41"/>
      <c r="C143" s="216" t="s">
        <v>631</v>
      </c>
      <c r="D143" s="216" t="s">
        <v>254</v>
      </c>
      <c r="E143" s="217" t="s">
        <v>4229</v>
      </c>
      <c r="F143" s="218" t="s">
        <v>4230</v>
      </c>
      <c r="G143" s="219" t="s">
        <v>307</v>
      </c>
      <c r="H143" s="220">
        <v>2</v>
      </c>
      <c r="I143" s="221"/>
      <c r="J143" s="222">
        <f>ROUND(I143*H143,2)</f>
        <v>0</v>
      </c>
      <c r="K143" s="218" t="s">
        <v>19</v>
      </c>
      <c r="L143" s="46"/>
      <c r="M143" s="223" t="s">
        <v>19</v>
      </c>
      <c r="N143" s="224" t="s">
        <v>40</v>
      </c>
      <c r="O143" s="86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7" t="s">
        <v>90</v>
      </c>
      <c r="AT143" s="227" t="s">
        <v>254</v>
      </c>
      <c r="AU143" s="227" t="s">
        <v>76</v>
      </c>
      <c r="AY143" s="19" t="s">
        <v>252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9" t="s">
        <v>76</v>
      </c>
      <c r="BK143" s="228">
        <f>ROUND(I143*H143,2)</f>
        <v>0</v>
      </c>
      <c r="BL143" s="19" t="s">
        <v>90</v>
      </c>
      <c r="BM143" s="227" t="s">
        <v>950</v>
      </c>
    </row>
    <row r="144" spans="1:65" s="2" customFormat="1" ht="24.15" customHeight="1">
      <c r="A144" s="40"/>
      <c r="B144" s="41"/>
      <c r="C144" s="216" t="s">
        <v>654</v>
      </c>
      <c r="D144" s="216" t="s">
        <v>254</v>
      </c>
      <c r="E144" s="217" t="s">
        <v>4231</v>
      </c>
      <c r="F144" s="218" t="s">
        <v>4232</v>
      </c>
      <c r="G144" s="219" t="s">
        <v>307</v>
      </c>
      <c r="H144" s="220">
        <v>2</v>
      </c>
      <c r="I144" s="221"/>
      <c r="J144" s="222">
        <f>ROUND(I144*H144,2)</f>
        <v>0</v>
      </c>
      <c r="K144" s="218" t="s">
        <v>19</v>
      </c>
      <c r="L144" s="46"/>
      <c r="M144" s="223" t="s">
        <v>19</v>
      </c>
      <c r="N144" s="224" t="s">
        <v>40</v>
      </c>
      <c r="O144" s="86"/>
      <c r="P144" s="225">
        <f>O144*H144</f>
        <v>0</v>
      </c>
      <c r="Q144" s="225">
        <v>0</v>
      </c>
      <c r="R144" s="225">
        <f>Q144*H144</f>
        <v>0</v>
      </c>
      <c r="S144" s="225">
        <v>0</v>
      </c>
      <c r="T144" s="22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7" t="s">
        <v>90</v>
      </c>
      <c r="AT144" s="227" t="s">
        <v>254</v>
      </c>
      <c r="AU144" s="227" t="s">
        <v>76</v>
      </c>
      <c r="AY144" s="19" t="s">
        <v>252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9" t="s">
        <v>76</v>
      </c>
      <c r="BK144" s="228">
        <f>ROUND(I144*H144,2)</f>
        <v>0</v>
      </c>
      <c r="BL144" s="19" t="s">
        <v>90</v>
      </c>
      <c r="BM144" s="227" t="s">
        <v>959</v>
      </c>
    </row>
    <row r="145" spans="1:65" s="2" customFormat="1" ht="14.4" customHeight="1">
      <c r="A145" s="40"/>
      <c r="B145" s="41"/>
      <c r="C145" s="216" t="s">
        <v>666</v>
      </c>
      <c r="D145" s="216" t="s">
        <v>254</v>
      </c>
      <c r="E145" s="217" t="s">
        <v>4233</v>
      </c>
      <c r="F145" s="218" t="s">
        <v>4234</v>
      </c>
      <c r="G145" s="219" t="s">
        <v>307</v>
      </c>
      <c r="H145" s="220">
        <v>1</v>
      </c>
      <c r="I145" s="221"/>
      <c r="J145" s="222">
        <f>ROUND(I145*H145,2)</f>
        <v>0</v>
      </c>
      <c r="K145" s="218" t="s">
        <v>19</v>
      </c>
      <c r="L145" s="46"/>
      <c r="M145" s="223" t="s">
        <v>19</v>
      </c>
      <c r="N145" s="224" t="s">
        <v>40</v>
      </c>
      <c r="O145" s="86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7" t="s">
        <v>90</v>
      </c>
      <c r="AT145" s="227" t="s">
        <v>254</v>
      </c>
      <c r="AU145" s="227" t="s">
        <v>76</v>
      </c>
      <c r="AY145" s="19" t="s">
        <v>252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9" t="s">
        <v>76</v>
      </c>
      <c r="BK145" s="228">
        <f>ROUND(I145*H145,2)</f>
        <v>0</v>
      </c>
      <c r="BL145" s="19" t="s">
        <v>90</v>
      </c>
      <c r="BM145" s="227" t="s">
        <v>968</v>
      </c>
    </row>
    <row r="146" spans="1:65" s="2" customFormat="1" ht="24.15" customHeight="1">
      <c r="A146" s="40"/>
      <c r="B146" s="41"/>
      <c r="C146" s="216" t="s">
        <v>670</v>
      </c>
      <c r="D146" s="216" t="s">
        <v>254</v>
      </c>
      <c r="E146" s="217" t="s">
        <v>4231</v>
      </c>
      <c r="F146" s="218" t="s">
        <v>4232</v>
      </c>
      <c r="G146" s="219" t="s">
        <v>307</v>
      </c>
      <c r="H146" s="220">
        <v>2</v>
      </c>
      <c r="I146" s="221"/>
      <c r="J146" s="222">
        <f>ROUND(I146*H146,2)</f>
        <v>0</v>
      </c>
      <c r="K146" s="218" t="s">
        <v>19</v>
      </c>
      <c r="L146" s="46"/>
      <c r="M146" s="223" t="s">
        <v>19</v>
      </c>
      <c r="N146" s="224" t="s">
        <v>40</v>
      </c>
      <c r="O146" s="86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7" t="s">
        <v>90</v>
      </c>
      <c r="AT146" s="227" t="s">
        <v>254</v>
      </c>
      <c r="AU146" s="227" t="s">
        <v>76</v>
      </c>
      <c r="AY146" s="19" t="s">
        <v>252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9" t="s">
        <v>76</v>
      </c>
      <c r="BK146" s="228">
        <f>ROUND(I146*H146,2)</f>
        <v>0</v>
      </c>
      <c r="BL146" s="19" t="s">
        <v>90</v>
      </c>
      <c r="BM146" s="227" t="s">
        <v>976</v>
      </c>
    </row>
    <row r="147" spans="1:65" s="2" customFormat="1" ht="14.4" customHeight="1">
      <c r="A147" s="40"/>
      <c r="B147" s="41"/>
      <c r="C147" s="216" t="s">
        <v>675</v>
      </c>
      <c r="D147" s="216" t="s">
        <v>254</v>
      </c>
      <c r="E147" s="217" t="s">
        <v>4235</v>
      </c>
      <c r="F147" s="218" t="s">
        <v>4236</v>
      </c>
      <c r="G147" s="219" t="s">
        <v>307</v>
      </c>
      <c r="H147" s="220">
        <v>1</v>
      </c>
      <c r="I147" s="221"/>
      <c r="J147" s="222">
        <f>ROUND(I147*H147,2)</f>
        <v>0</v>
      </c>
      <c r="K147" s="218" t="s">
        <v>19</v>
      </c>
      <c r="L147" s="46"/>
      <c r="M147" s="223" t="s">
        <v>19</v>
      </c>
      <c r="N147" s="224" t="s">
        <v>40</v>
      </c>
      <c r="O147" s="86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7" t="s">
        <v>90</v>
      </c>
      <c r="AT147" s="227" t="s">
        <v>254</v>
      </c>
      <c r="AU147" s="227" t="s">
        <v>76</v>
      </c>
      <c r="AY147" s="19" t="s">
        <v>252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9" t="s">
        <v>76</v>
      </c>
      <c r="BK147" s="228">
        <f>ROUND(I147*H147,2)</f>
        <v>0</v>
      </c>
      <c r="BL147" s="19" t="s">
        <v>90</v>
      </c>
      <c r="BM147" s="227" t="s">
        <v>992</v>
      </c>
    </row>
    <row r="148" spans="1:65" s="2" customFormat="1" ht="14.4" customHeight="1">
      <c r="A148" s="40"/>
      <c r="B148" s="41"/>
      <c r="C148" s="216" t="s">
        <v>688</v>
      </c>
      <c r="D148" s="216" t="s">
        <v>254</v>
      </c>
      <c r="E148" s="217" t="s">
        <v>4237</v>
      </c>
      <c r="F148" s="218" t="s">
        <v>4238</v>
      </c>
      <c r="G148" s="219" t="s">
        <v>307</v>
      </c>
      <c r="H148" s="220">
        <v>2</v>
      </c>
      <c r="I148" s="221"/>
      <c r="J148" s="222">
        <f>ROUND(I148*H148,2)</f>
        <v>0</v>
      </c>
      <c r="K148" s="218" t="s">
        <v>19</v>
      </c>
      <c r="L148" s="46"/>
      <c r="M148" s="223" t="s">
        <v>19</v>
      </c>
      <c r="N148" s="224" t="s">
        <v>40</v>
      </c>
      <c r="O148" s="86"/>
      <c r="P148" s="225">
        <f>O148*H148</f>
        <v>0</v>
      </c>
      <c r="Q148" s="225">
        <v>0.00021</v>
      </c>
      <c r="R148" s="225">
        <f>Q148*H148</f>
        <v>0.00042</v>
      </c>
      <c r="S148" s="225">
        <v>0</v>
      </c>
      <c r="T148" s="22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7" t="s">
        <v>90</v>
      </c>
      <c r="AT148" s="227" t="s">
        <v>254</v>
      </c>
      <c r="AU148" s="227" t="s">
        <v>76</v>
      </c>
      <c r="AY148" s="19" t="s">
        <v>252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9" t="s">
        <v>76</v>
      </c>
      <c r="BK148" s="228">
        <f>ROUND(I148*H148,2)</f>
        <v>0</v>
      </c>
      <c r="BL148" s="19" t="s">
        <v>90</v>
      </c>
      <c r="BM148" s="227" t="s">
        <v>1001</v>
      </c>
    </row>
    <row r="149" spans="1:65" s="2" customFormat="1" ht="14.4" customHeight="1">
      <c r="A149" s="40"/>
      <c r="B149" s="41"/>
      <c r="C149" s="216" t="s">
        <v>692</v>
      </c>
      <c r="D149" s="216" t="s">
        <v>254</v>
      </c>
      <c r="E149" s="217" t="s">
        <v>4239</v>
      </c>
      <c r="F149" s="218" t="s">
        <v>4240</v>
      </c>
      <c r="G149" s="219" t="s">
        <v>307</v>
      </c>
      <c r="H149" s="220">
        <v>2</v>
      </c>
      <c r="I149" s="221"/>
      <c r="J149" s="222">
        <f>ROUND(I149*H149,2)</f>
        <v>0</v>
      </c>
      <c r="K149" s="218" t="s">
        <v>19</v>
      </c>
      <c r="L149" s="46"/>
      <c r="M149" s="223" t="s">
        <v>19</v>
      </c>
      <c r="N149" s="224" t="s">
        <v>40</v>
      </c>
      <c r="O149" s="86"/>
      <c r="P149" s="225">
        <f>O149*H149</f>
        <v>0</v>
      </c>
      <c r="Q149" s="225">
        <v>0.0181</v>
      </c>
      <c r="R149" s="225">
        <f>Q149*H149</f>
        <v>0.0362</v>
      </c>
      <c r="S149" s="225">
        <v>0</v>
      </c>
      <c r="T149" s="22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7" t="s">
        <v>90</v>
      </c>
      <c r="AT149" s="227" t="s">
        <v>254</v>
      </c>
      <c r="AU149" s="227" t="s">
        <v>76</v>
      </c>
      <c r="AY149" s="19" t="s">
        <v>252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9" t="s">
        <v>76</v>
      </c>
      <c r="BK149" s="228">
        <f>ROUND(I149*H149,2)</f>
        <v>0</v>
      </c>
      <c r="BL149" s="19" t="s">
        <v>90</v>
      </c>
      <c r="BM149" s="227" t="s">
        <v>1010</v>
      </c>
    </row>
    <row r="150" spans="1:65" s="2" customFormat="1" ht="14.4" customHeight="1">
      <c r="A150" s="40"/>
      <c r="B150" s="41"/>
      <c r="C150" s="216" t="s">
        <v>699</v>
      </c>
      <c r="D150" s="216" t="s">
        <v>254</v>
      </c>
      <c r="E150" s="217" t="s">
        <v>4241</v>
      </c>
      <c r="F150" s="218" t="s">
        <v>4242</v>
      </c>
      <c r="G150" s="219" t="s">
        <v>346</v>
      </c>
      <c r="H150" s="220">
        <v>5</v>
      </c>
      <c r="I150" s="221"/>
      <c r="J150" s="222">
        <f>ROUND(I150*H150,2)</f>
        <v>0</v>
      </c>
      <c r="K150" s="218" t="s">
        <v>19</v>
      </c>
      <c r="L150" s="46"/>
      <c r="M150" s="223" t="s">
        <v>19</v>
      </c>
      <c r="N150" s="224" t="s">
        <v>40</v>
      </c>
      <c r="O150" s="86"/>
      <c r="P150" s="225">
        <f>O150*H150</f>
        <v>0</v>
      </c>
      <c r="Q150" s="225">
        <v>0</v>
      </c>
      <c r="R150" s="225">
        <f>Q150*H150</f>
        <v>0</v>
      </c>
      <c r="S150" s="225">
        <v>0</v>
      </c>
      <c r="T150" s="22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7" t="s">
        <v>90</v>
      </c>
      <c r="AT150" s="227" t="s">
        <v>254</v>
      </c>
      <c r="AU150" s="227" t="s">
        <v>76</v>
      </c>
      <c r="AY150" s="19" t="s">
        <v>252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9" t="s">
        <v>76</v>
      </c>
      <c r="BK150" s="228">
        <f>ROUND(I150*H150,2)</f>
        <v>0</v>
      </c>
      <c r="BL150" s="19" t="s">
        <v>90</v>
      </c>
      <c r="BM150" s="227" t="s">
        <v>1021</v>
      </c>
    </row>
    <row r="151" spans="1:65" s="2" customFormat="1" ht="14.4" customHeight="1">
      <c r="A151" s="40"/>
      <c r="B151" s="41"/>
      <c r="C151" s="216" t="s">
        <v>705</v>
      </c>
      <c r="D151" s="216" t="s">
        <v>254</v>
      </c>
      <c r="E151" s="217" t="s">
        <v>4243</v>
      </c>
      <c r="F151" s="218" t="s">
        <v>4244</v>
      </c>
      <c r="G151" s="219" t="s">
        <v>346</v>
      </c>
      <c r="H151" s="220">
        <v>5</v>
      </c>
      <c r="I151" s="221"/>
      <c r="J151" s="222">
        <f>ROUND(I151*H151,2)</f>
        <v>0</v>
      </c>
      <c r="K151" s="218" t="s">
        <v>19</v>
      </c>
      <c r="L151" s="46"/>
      <c r="M151" s="223" t="s">
        <v>19</v>
      </c>
      <c r="N151" s="224" t="s">
        <v>40</v>
      </c>
      <c r="O151" s="86"/>
      <c r="P151" s="225">
        <f>O151*H151</f>
        <v>0</v>
      </c>
      <c r="Q151" s="225">
        <v>0.00148</v>
      </c>
      <c r="R151" s="225">
        <f>Q151*H151</f>
        <v>0.0074</v>
      </c>
      <c r="S151" s="225">
        <v>0</v>
      </c>
      <c r="T151" s="22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7" t="s">
        <v>90</v>
      </c>
      <c r="AT151" s="227" t="s">
        <v>254</v>
      </c>
      <c r="AU151" s="227" t="s">
        <v>76</v>
      </c>
      <c r="AY151" s="19" t="s">
        <v>252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9" t="s">
        <v>76</v>
      </c>
      <c r="BK151" s="228">
        <f>ROUND(I151*H151,2)</f>
        <v>0</v>
      </c>
      <c r="BL151" s="19" t="s">
        <v>90</v>
      </c>
      <c r="BM151" s="227" t="s">
        <v>1031</v>
      </c>
    </row>
    <row r="152" spans="1:65" s="2" customFormat="1" ht="14.4" customHeight="1">
      <c r="A152" s="40"/>
      <c r="B152" s="41"/>
      <c r="C152" s="216" t="s">
        <v>733</v>
      </c>
      <c r="D152" s="216" t="s">
        <v>254</v>
      </c>
      <c r="E152" s="217" t="s">
        <v>4245</v>
      </c>
      <c r="F152" s="218" t="s">
        <v>4246</v>
      </c>
      <c r="G152" s="219" t="s">
        <v>307</v>
      </c>
      <c r="H152" s="220">
        <v>1</v>
      </c>
      <c r="I152" s="221"/>
      <c r="J152" s="222">
        <f>ROUND(I152*H152,2)</f>
        <v>0</v>
      </c>
      <c r="K152" s="218" t="s">
        <v>19</v>
      </c>
      <c r="L152" s="46"/>
      <c r="M152" s="223" t="s">
        <v>19</v>
      </c>
      <c r="N152" s="224" t="s">
        <v>40</v>
      </c>
      <c r="O152" s="86"/>
      <c r="P152" s="225">
        <f>O152*H152</f>
        <v>0</v>
      </c>
      <c r="Q152" s="225">
        <v>0.00024</v>
      </c>
      <c r="R152" s="225">
        <f>Q152*H152</f>
        <v>0.00024</v>
      </c>
      <c r="S152" s="225">
        <v>0</v>
      </c>
      <c r="T152" s="22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7" t="s">
        <v>90</v>
      </c>
      <c r="AT152" s="227" t="s">
        <v>254</v>
      </c>
      <c r="AU152" s="227" t="s">
        <v>76</v>
      </c>
      <c r="AY152" s="19" t="s">
        <v>252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9" t="s">
        <v>76</v>
      </c>
      <c r="BK152" s="228">
        <f>ROUND(I152*H152,2)</f>
        <v>0</v>
      </c>
      <c r="BL152" s="19" t="s">
        <v>90</v>
      </c>
      <c r="BM152" s="227" t="s">
        <v>1041</v>
      </c>
    </row>
    <row r="153" spans="1:65" s="2" customFormat="1" ht="14.4" customHeight="1">
      <c r="A153" s="40"/>
      <c r="B153" s="41"/>
      <c r="C153" s="216" t="s">
        <v>757</v>
      </c>
      <c r="D153" s="216" t="s">
        <v>254</v>
      </c>
      <c r="E153" s="217" t="s">
        <v>4247</v>
      </c>
      <c r="F153" s="218" t="s">
        <v>4248</v>
      </c>
      <c r="G153" s="219" t="s">
        <v>307</v>
      </c>
      <c r="H153" s="220">
        <v>1</v>
      </c>
      <c r="I153" s="221"/>
      <c r="J153" s="222">
        <f>ROUND(I153*H153,2)</f>
        <v>0</v>
      </c>
      <c r="K153" s="218" t="s">
        <v>19</v>
      </c>
      <c r="L153" s="46"/>
      <c r="M153" s="223" t="s">
        <v>19</v>
      </c>
      <c r="N153" s="224" t="s">
        <v>40</v>
      </c>
      <c r="O153" s="86"/>
      <c r="P153" s="225">
        <f>O153*H153</f>
        <v>0</v>
      </c>
      <c r="Q153" s="225">
        <v>0.00035</v>
      </c>
      <c r="R153" s="225">
        <f>Q153*H153</f>
        <v>0.00035</v>
      </c>
      <c r="S153" s="225">
        <v>0</v>
      </c>
      <c r="T153" s="22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7" t="s">
        <v>90</v>
      </c>
      <c r="AT153" s="227" t="s">
        <v>254</v>
      </c>
      <c r="AU153" s="227" t="s">
        <v>76</v>
      </c>
      <c r="AY153" s="19" t="s">
        <v>252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9" t="s">
        <v>76</v>
      </c>
      <c r="BK153" s="228">
        <f>ROUND(I153*H153,2)</f>
        <v>0</v>
      </c>
      <c r="BL153" s="19" t="s">
        <v>90</v>
      </c>
      <c r="BM153" s="227" t="s">
        <v>1054</v>
      </c>
    </row>
    <row r="154" spans="1:65" s="2" customFormat="1" ht="24.15" customHeight="1">
      <c r="A154" s="40"/>
      <c r="B154" s="41"/>
      <c r="C154" s="216" t="s">
        <v>761</v>
      </c>
      <c r="D154" s="216" t="s">
        <v>254</v>
      </c>
      <c r="E154" s="217" t="s">
        <v>4249</v>
      </c>
      <c r="F154" s="218" t="s">
        <v>4250</v>
      </c>
      <c r="G154" s="219" t="s">
        <v>307</v>
      </c>
      <c r="H154" s="220">
        <v>1</v>
      </c>
      <c r="I154" s="221"/>
      <c r="J154" s="222">
        <f>ROUND(I154*H154,2)</f>
        <v>0</v>
      </c>
      <c r="K154" s="218" t="s">
        <v>19</v>
      </c>
      <c r="L154" s="46"/>
      <c r="M154" s="223" t="s">
        <v>19</v>
      </c>
      <c r="N154" s="224" t="s">
        <v>40</v>
      </c>
      <c r="O154" s="86"/>
      <c r="P154" s="225">
        <f>O154*H154</f>
        <v>0</v>
      </c>
      <c r="Q154" s="225">
        <v>0.0179</v>
      </c>
      <c r="R154" s="225">
        <f>Q154*H154</f>
        <v>0.0179</v>
      </c>
      <c r="S154" s="225">
        <v>0</v>
      </c>
      <c r="T154" s="22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7" t="s">
        <v>90</v>
      </c>
      <c r="AT154" s="227" t="s">
        <v>254</v>
      </c>
      <c r="AU154" s="227" t="s">
        <v>76</v>
      </c>
      <c r="AY154" s="19" t="s">
        <v>252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9" t="s">
        <v>76</v>
      </c>
      <c r="BK154" s="228">
        <f>ROUND(I154*H154,2)</f>
        <v>0</v>
      </c>
      <c r="BL154" s="19" t="s">
        <v>90</v>
      </c>
      <c r="BM154" s="227" t="s">
        <v>1062</v>
      </c>
    </row>
    <row r="155" spans="1:65" s="2" customFormat="1" ht="14.4" customHeight="1">
      <c r="A155" s="40"/>
      <c r="B155" s="41"/>
      <c r="C155" s="216" t="s">
        <v>765</v>
      </c>
      <c r="D155" s="216" t="s">
        <v>254</v>
      </c>
      <c r="E155" s="217" t="s">
        <v>4251</v>
      </c>
      <c r="F155" s="218" t="s">
        <v>4252</v>
      </c>
      <c r="G155" s="219" t="s">
        <v>307</v>
      </c>
      <c r="H155" s="220">
        <v>1</v>
      </c>
      <c r="I155" s="221"/>
      <c r="J155" s="222">
        <f>ROUND(I155*H155,2)</f>
        <v>0</v>
      </c>
      <c r="K155" s="218" t="s">
        <v>19</v>
      </c>
      <c r="L155" s="46"/>
      <c r="M155" s="223" t="s">
        <v>19</v>
      </c>
      <c r="N155" s="224" t="s">
        <v>40</v>
      </c>
      <c r="O155" s="86"/>
      <c r="P155" s="225">
        <f>O155*H155</f>
        <v>0</v>
      </c>
      <c r="Q155" s="225">
        <v>0.0214</v>
      </c>
      <c r="R155" s="225">
        <f>Q155*H155</f>
        <v>0.0214</v>
      </c>
      <c r="S155" s="225">
        <v>0</v>
      </c>
      <c r="T155" s="22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7" t="s">
        <v>90</v>
      </c>
      <c r="AT155" s="227" t="s">
        <v>254</v>
      </c>
      <c r="AU155" s="227" t="s">
        <v>76</v>
      </c>
      <c r="AY155" s="19" t="s">
        <v>252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9" t="s">
        <v>76</v>
      </c>
      <c r="BK155" s="228">
        <f>ROUND(I155*H155,2)</f>
        <v>0</v>
      </c>
      <c r="BL155" s="19" t="s">
        <v>90</v>
      </c>
      <c r="BM155" s="227" t="s">
        <v>1068</v>
      </c>
    </row>
    <row r="156" spans="1:65" s="2" customFormat="1" ht="14.4" customHeight="1">
      <c r="A156" s="40"/>
      <c r="B156" s="41"/>
      <c r="C156" s="216" t="s">
        <v>769</v>
      </c>
      <c r="D156" s="216" t="s">
        <v>254</v>
      </c>
      <c r="E156" s="217" t="s">
        <v>4253</v>
      </c>
      <c r="F156" s="218" t="s">
        <v>4254</v>
      </c>
      <c r="G156" s="219" t="s">
        <v>307</v>
      </c>
      <c r="H156" s="220">
        <v>1</v>
      </c>
      <c r="I156" s="221"/>
      <c r="J156" s="222">
        <f>ROUND(I156*H156,2)</f>
        <v>0</v>
      </c>
      <c r="K156" s="218" t="s">
        <v>19</v>
      </c>
      <c r="L156" s="46"/>
      <c r="M156" s="223" t="s">
        <v>19</v>
      </c>
      <c r="N156" s="224" t="s">
        <v>40</v>
      </c>
      <c r="O156" s="86"/>
      <c r="P156" s="225">
        <f>O156*H156</f>
        <v>0</v>
      </c>
      <c r="Q156" s="225">
        <v>0.0097</v>
      </c>
      <c r="R156" s="225">
        <f>Q156*H156</f>
        <v>0.0097</v>
      </c>
      <c r="S156" s="225">
        <v>0</v>
      </c>
      <c r="T156" s="22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7" t="s">
        <v>90</v>
      </c>
      <c r="AT156" s="227" t="s">
        <v>254</v>
      </c>
      <c r="AU156" s="227" t="s">
        <v>76</v>
      </c>
      <c r="AY156" s="19" t="s">
        <v>252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9" t="s">
        <v>76</v>
      </c>
      <c r="BK156" s="228">
        <f>ROUND(I156*H156,2)</f>
        <v>0</v>
      </c>
      <c r="BL156" s="19" t="s">
        <v>90</v>
      </c>
      <c r="BM156" s="227" t="s">
        <v>1076</v>
      </c>
    </row>
    <row r="157" spans="1:65" s="2" customFormat="1" ht="14.4" customHeight="1">
      <c r="A157" s="40"/>
      <c r="B157" s="41"/>
      <c r="C157" s="216" t="s">
        <v>777</v>
      </c>
      <c r="D157" s="216" t="s">
        <v>254</v>
      </c>
      <c r="E157" s="217" t="s">
        <v>4255</v>
      </c>
      <c r="F157" s="218" t="s">
        <v>4256</v>
      </c>
      <c r="G157" s="219" t="s">
        <v>346</v>
      </c>
      <c r="H157" s="220">
        <v>4</v>
      </c>
      <c r="I157" s="221"/>
      <c r="J157" s="222">
        <f>ROUND(I157*H157,2)</f>
        <v>0</v>
      </c>
      <c r="K157" s="218" t="s">
        <v>19</v>
      </c>
      <c r="L157" s="46"/>
      <c r="M157" s="223" t="s">
        <v>19</v>
      </c>
      <c r="N157" s="224" t="s">
        <v>40</v>
      </c>
      <c r="O157" s="86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7" t="s">
        <v>90</v>
      </c>
      <c r="AT157" s="227" t="s">
        <v>254</v>
      </c>
      <c r="AU157" s="227" t="s">
        <v>76</v>
      </c>
      <c r="AY157" s="19" t="s">
        <v>252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9" t="s">
        <v>76</v>
      </c>
      <c r="BK157" s="228">
        <f>ROUND(I157*H157,2)</f>
        <v>0</v>
      </c>
      <c r="BL157" s="19" t="s">
        <v>90</v>
      </c>
      <c r="BM157" s="227" t="s">
        <v>1086</v>
      </c>
    </row>
    <row r="158" spans="1:65" s="2" customFormat="1" ht="14.4" customHeight="1">
      <c r="A158" s="40"/>
      <c r="B158" s="41"/>
      <c r="C158" s="216" t="s">
        <v>784</v>
      </c>
      <c r="D158" s="216" t="s">
        <v>254</v>
      </c>
      <c r="E158" s="217" t="s">
        <v>4257</v>
      </c>
      <c r="F158" s="218" t="s">
        <v>4258</v>
      </c>
      <c r="G158" s="219" t="s">
        <v>346</v>
      </c>
      <c r="H158" s="220">
        <v>4</v>
      </c>
      <c r="I158" s="221"/>
      <c r="J158" s="222">
        <f>ROUND(I158*H158,2)</f>
        <v>0</v>
      </c>
      <c r="K158" s="218" t="s">
        <v>19</v>
      </c>
      <c r="L158" s="46"/>
      <c r="M158" s="223" t="s">
        <v>19</v>
      </c>
      <c r="N158" s="224" t="s">
        <v>40</v>
      </c>
      <c r="O158" s="86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7" t="s">
        <v>90</v>
      </c>
      <c r="AT158" s="227" t="s">
        <v>254</v>
      </c>
      <c r="AU158" s="227" t="s">
        <v>76</v>
      </c>
      <c r="AY158" s="19" t="s">
        <v>252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9" t="s">
        <v>76</v>
      </c>
      <c r="BK158" s="228">
        <f>ROUND(I158*H158,2)</f>
        <v>0</v>
      </c>
      <c r="BL158" s="19" t="s">
        <v>90</v>
      </c>
      <c r="BM158" s="227" t="s">
        <v>1096</v>
      </c>
    </row>
    <row r="159" spans="1:65" s="2" customFormat="1" ht="14.4" customHeight="1">
      <c r="A159" s="40"/>
      <c r="B159" s="41"/>
      <c r="C159" s="216" t="s">
        <v>789</v>
      </c>
      <c r="D159" s="216" t="s">
        <v>254</v>
      </c>
      <c r="E159" s="217" t="s">
        <v>4259</v>
      </c>
      <c r="F159" s="218" t="s">
        <v>4260</v>
      </c>
      <c r="G159" s="219" t="s">
        <v>307</v>
      </c>
      <c r="H159" s="220">
        <v>3</v>
      </c>
      <c r="I159" s="221"/>
      <c r="J159" s="222">
        <f>ROUND(I159*H159,2)</f>
        <v>0</v>
      </c>
      <c r="K159" s="218" t="s">
        <v>19</v>
      </c>
      <c r="L159" s="46"/>
      <c r="M159" s="223" t="s">
        <v>19</v>
      </c>
      <c r="N159" s="224" t="s">
        <v>40</v>
      </c>
      <c r="O159" s="86"/>
      <c r="P159" s="225">
        <f>O159*H159</f>
        <v>0</v>
      </c>
      <c r="Q159" s="225">
        <v>0.00021</v>
      </c>
      <c r="R159" s="225">
        <f>Q159*H159</f>
        <v>0.00063</v>
      </c>
      <c r="S159" s="225">
        <v>0</v>
      </c>
      <c r="T159" s="22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7" t="s">
        <v>90</v>
      </c>
      <c r="AT159" s="227" t="s">
        <v>254</v>
      </c>
      <c r="AU159" s="227" t="s">
        <v>76</v>
      </c>
      <c r="AY159" s="19" t="s">
        <v>252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9" t="s">
        <v>76</v>
      </c>
      <c r="BK159" s="228">
        <f>ROUND(I159*H159,2)</f>
        <v>0</v>
      </c>
      <c r="BL159" s="19" t="s">
        <v>90</v>
      </c>
      <c r="BM159" s="227" t="s">
        <v>1105</v>
      </c>
    </row>
    <row r="160" spans="1:65" s="2" customFormat="1" ht="14.4" customHeight="1">
      <c r="A160" s="40"/>
      <c r="B160" s="41"/>
      <c r="C160" s="216" t="s">
        <v>795</v>
      </c>
      <c r="D160" s="216" t="s">
        <v>254</v>
      </c>
      <c r="E160" s="217" t="s">
        <v>4261</v>
      </c>
      <c r="F160" s="218" t="s">
        <v>4262</v>
      </c>
      <c r="G160" s="219" t="s">
        <v>346</v>
      </c>
      <c r="H160" s="220">
        <v>13</v>
      </c>
      <c r="I160" s="221"/>
      <c r="J160" s="222">
        <f>ROUND(I160*H160,2)</f>
        <v>0</v>
      </c>
      <c r="K160" s="218" t="s">
        <v>19</v>
      </c>
      <c r="L160" s="46"/>
      <c r="M160" s="223" t="s">
        <v>19</v>
      </c>
      <c r="N160" s="224" t="s">
        <v>40</v>
      </c>
      <c r="O160" s="86"/>
      <c r="P160" s="225">
        <f>O160*H160</f>
        <v>0</v>
      </c>
      <c r="Q160" s="225">
        <v>4E-05</v>
      </c>
      <c r="R160" s="225">
        <f>Q160*H160</f>
        <v>0.0005200000000000001</v>
      </c>
      <c r="S160" s="225">
        <v>0</v>
      </c>
      <c r="T160" s="22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7" t="s">
        <v>90</v>
      </c>
      <c r="AT160" s="227" t="s">
        <v>254</v>
      </c>
      <c r="AU160" s="227" t="s">
        <v>76</v>
      </c>
      <c r="AY160" s="19" t="s">
        <v>252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9" t="s">
        <v>76</v>
      </c>
      <c r="BK160" s="228">
        <f>ROUND(I160*H160,2)</f>
        <v>0</v>
      </c>
      <c r="BL160" s="19" t="s">
        <v>90</v>
      </c>
      <c r="BM160" s="227" t="s">
        <v>1116</v>
      </c>
    </row>
    <row r="161" spans="1:63" s="12" customFormat="1" ht="25.9" customHeight="1">
      <c r="A161" s="12"/>
      <c r="B161" s="200"/>
      <c r="C161" s="201"/>
      <c r="D161" s="202" t="s">
        <v>68</v>
      </c>
      <c r="E161" s="203" t="s">
        <v>945</v>
      </c>
      <c r="F161" s="203" t="s">
        <v>4263</v>
      </c>
      <c r="G161" s="201"/>
      <c r="H161" s="201"/>
      <c r="I161" s="204"/>
      <c r="J161" s="205">
        <f>BK161</f>
        <v>0</v>
      </c>
      <c r="K161" s="201"/>
      <c r="L161" s="206"/>
      <c r="M161" s="207"/>
      <c r="N161" s="208"/>
      <c r="O161" s="208"/>
      <c r="P161" s="209">
        <f>P162</f>
        <v>0</v>
      </c>
      <c r="Q161" s="208"/>
      <c r="R161" s="209">
        <f>R162</f>
        <v>0</v>
      </c>
      <c r="S161" s="208"/>
      <c r="T161" s="210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1" t="s">
        <v>76</v>
      </c>
      <c r="AT161" s="212" t="s">
        <v>68</v>
      </c>
      <c r="AU161" s="212" t="s">
        <v>69</v>
      </c>
      <c r="AY161" s="211" t="s">
        <v>252</v>
      </c>
      <c r="BK161" s="213">
        <f>BK162</f>
        <v>0</v>
      </c>
    </row>
    <row r="162" spans="1:65" s="2" customFormat="1" ht="14.4" customHeight="1">
      <c r="A162" s="40"/>
      <c r="B162" s="41"/>
      <c r="C162" s="216" t="s">
        <v>799</v>
      </c>
      <c r="D162" s="216" t="s">
        <v>254</v>
      </c>
      <c r="E162" s="217" t="s">
        <v>4264</v>
      </c>
      <c r="F162" s="218" t="s">
        <v>4265</v>
      </c>
      <c r="G162" s="219" t="s">
        <v>277</v>
      </c>
      <c r="H162" s="220">
        <v>56.895</v>
      </c>
      <c r="I162" s="221"/>
      <c r="J162" s="222">
        <f>ROUND(I162*H162,2)</f>
        <v>0</v>
      </c>
      <c r="K162" s="218" t="s">
        <v>19</v>
      </c>
      <c r="L162" s="46"/>
      <c r="M162" s="283" t="s">
        <v>19</v>
      </c>
      <c r="N162" s="284" t="s">
        <v>40</v>
      </c>
      <c r="O162" s="285"/>
      <c r="P162" s="286">
        <f>O162*H162</f>
        <v>0</v>
      </c>
      <c r="Q162" s="286">
        <v>0</v>
      </c>
      <c r="R162" s="286">
        <f>Q162*H162</f>
        <v>0</v>
      </c>
      <c r="S162" s="286">
        <v>0</v>
      </c>
      <c r="T162" s="287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7" t="s">
        <v>90</v>
      </c>
      <c r="AT162" s="227" t="s">
        <v>254</v>
      </c>
      <c r="AU162" s="227" t="s">
        <v>76</v>
      </c>
      <c r="AY162" s="19" t="s">
        <v>252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9" t="s">
        <v>76</v>
      </c>
      <c r="BK162" s="228">
        <f>ROUND(I162*H162,2)</f>
        <v>0</v>
      </c>
      <c r="BL162" s="19" t="s">
        <v>90</v>
      </c>
      <c r="BM162" s="227" t="s">
        <v>1127</v>
      </c>
    </row>
    <row r="163" spans="1:31" s="2" customFormat="1" ht="6.95" customHeight="1">
      <c r="A163" s="40"/>
      <c r="B163" s="61"/>
      <c r="C163" s="62"/>
      <c r="D163" s="62"/>
      <c r="E163" s="62"/>
      <c r="F163" s="62"/>
      <c r="G163" s="62"/>
      <c r="H163" s="62"/>
      <c r="I163" s="62"/>
      <c r="J163" s="62"/>
      <c r="K163" s="62"/>
      <c r="L163" s="46"/>
      <c r="M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</row>
  </sheetData>
  <sheetProtection password="CC35" sheet="1" objects="1" scenarios="1" formatColumns="0" formatRows="0" autoFilter="0"/>
  <autoFilter ref="C88:K16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182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78</v>
      </c>
    </row>
    <row r="4" spans="2:46" s="1" customFormat="1" ht="24.95" customHeight="1">
      <c r="B4" s="22"/>
      <c r="D4" s="143" t="s">
        <v>208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Parkovací dům Havlíčkova 1, Kroměříž</v>
      </c>
      <c r="F7" s="145"/>
      <c r="G7" s="145"/>
      <c r="H7" s="145"/>
      <c r="L7" s="22"/>
    </row>
    <row r="8" spans="2:12" ht="12">
      <c r="B8" s="22"/>
      <c r="D8" s="145" t="s">
        <v>209</v>
      </c>
      <c r="L8" s="22"/>
    </row>
    <row r="9" spans="2:12" s="1" customFormat="1" ht="16.5" customHeight="1">
      <c r="B9" s="22"/>
      <c r="E9" s="146" t="s">
        <v>4126</v>
      </c>
      <c r="F9" s="1"/>
      <c r="G9" s="1"/>
      <c r="H9" s="1"/>
      <c r="L9" s="22"/>
    </row>
    <row r="10" spans="2:12" s="1" customFormat="1" ht="12" customHeight="1">
      <c r="B10" s="22"/>
      <c r="D10" s="145" t="s">
        <v>211</v>
      </c>
      <c r="L10" s="22"/>
    </row>
    <row r="11" spans="1:31" s="2" customFormat="1" ht="16.5" customHeight="1">
      <c r="A11" s="40"/>
      <c r="B11" s="46"/>
      <c r="C11" s="40"/>
      <c r="D11" s="40"/>
      <c r="E11" s="147" t="s">
        <v>4266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2607</v>
      </c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9" t="s">
        <v>4267</v>
      </c>
      <c r="F13" s="40"/>
      <c r="G13" s="40"/>
      <c r="H13" s="40"/>
      <c r="I13" s="40"/>
      <c r="J13" s="40"/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50" t="str">
        <f>'Rekapitulace stavby'!AN8</f>
        <v>3. 7. 2019</v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tr">
        <f>IF('Rekapitulace stavby'!AN10="","",'Rekapitulace stavby'!AN10)</f>
        <v/>
      </c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tr">
        <f>IF('Rekapitulace stavby'!E11="","",'Rekapitulace stavby'!E11)</f>
        <v xml:space="preserve"> </v>
      </c>
      <c r="F19" s="40"/>
      <c r="G19" s="40"/>
      <c r="H19" s="40"/>
      <c r="I19" s="145" t="s">
        <v>27</v>
      </c>
      <c r="J19" s="135" t="str">
        <f>IF('Rekapitulace stavby'!AN11="","",'Rekapitulace stavby'!AN11)</f>
        <v/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28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27</v>
      </c>
      <c r="J22" s="35" t="str">
        <f>'Rekapitulace stavby'!AN14</f>
        <v>Vyplň údaj</v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30</v>
      </c>
      <c r="E24" s="40"/>
      <c r="F24" s="40"/>
      <c r="G24" s="40"/>
      <c r="H24" s="40"/>
      <c r="I24" s="145" t="s">
        <v>26</v>
      </c>
      <c r="J24" s="135" t="str">
        <f>IF('Rekapitulace stavby'!AN16="","",'Rekapitulace stavby'!AN16)</f>
        <v/>
      </c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tr">
        <f>IF('Rekapitulace stavby'!E17="","",'Rekapitulace stavby'!E17)</f>
        <v xml:space="preserve"> </v>
      </c>
      <c r="F25" s="40"/>
      <c r="G25" s="40"/>
      <c r="H25" s="40"/>
      <c r="I25" s="145" t="s">
        <v>27</v>
      </c>
      <c r="J25" s="135" t="str">
        <f>IF('Rekapitulace stavby'!AN17="","",'Rekapitulace stavby'!AN17)</f>
        <v/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32</v>
      </c>
      <c r="E27" s="40"/>
      <c r="F27" s="40"/>
      <c r="G27" s="40"/>
      <c r="H27" s="40"/>
      <c r="I27" s="145" t="s">
        <v>26</v>
      </c>
      <c r="J27" s="135" t="str">
        <f>IF('Rekapitulace stavby'!AN19="","",'Rekapitulace stavby'!AN19)</f>
        <v/>
      </c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tr">
        <f>IF('Rekapitulace stavby'!E20="","",'Rekapitulace stavby'!E20)</f>
        <v xml:space="preserve"> </v>
      </c>
      <c r="F28" s="40"/>
      <c r="G28" s="40"/>
      <c r="H28" s="40"/>
      <c r="I28" s="145" t="s">
        <v>27</v>
      </c>
      <c r="J28" s="135" t="str">
        <f>IF('Rekapitulace stavby'!AN20="","",'Rekapitulace stavby'!AN20)</f>
        <v/>
      </c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33</v>
      </c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1"/>
      <c r="B31" s="152"/>
      <c r="C31" s="151"/>
      <c r="D31" s="151"/>
      <c r="E31" s="153" t="s">
        <v>19</v>
      </c>
      <c r="F31" s="153"/>
      <c r="G31" s="153"/>
      <c r="H31" s="153"/>
      <c r="I31" s="151"/>
      <c r="J31" s="151"/>
      <c r="K31" s="151"/>
      <c r="L31" s="154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6" t="s">
        <v>35</v>
      </c>
      <c r="E34" s="40"/>
      <c r="F34" s="40"/>
      <c r="G34" s="40"/>
      <c r="H34" s="40"/>
      <c r="I34" s="40"/>
      <c r="J34" s="157">
        <f>ROUND(J97,2)</f>
        <v>0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5"/>
      <c r="E35" s="155"/>
      <c r="F35" s="155"/>
      <c r="G35" s="155"/>
      <c r="H35" s="155"/>
      <c r="I35" s="155"/>
      <c r="J35" s="155"/>
      <c r="K35" s="155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8" t="s">
        <v>37</v>
      </c>
      <c r="G36" s="40"/>
      <c r="H36" s="40"/>
      <c r="I36" s="158" t="s">
        <v>36</v>
      </c>
      <c r="J36" s="158" t="s">
        <v>38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7" t="s">
        <v>39</v>
      </c>
      <c r="E37" s="145" t="s">
        <v>40</v>
      </c>
      <c r="F37" s="159">
        <f>ROUND((SUM(BE97:BE161)),2)</f>
        <v>0</v>
      </c>
      <c r="G37" s="40"/>
      <c r="H37" s="40"/>
      <c r="I37" s="160">
        <v>0.21</v>
      </c>
      <c r="J37" s="159">
        <f>ROUND(((SUM(BE97:BE161))*I37),2)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41</v>
      </c>
      <c r="F38" s="159">
        <f>ROUND((SUM(BF97:BF161)),2)</f>
        <v>0</v>
      </c>
      <c r="G38" s="40"/>
      <c r="H38" s="40"/>
      <c r="I38" s="160">
        <v>0.15</v>
      </c>
      <c r="J38" s="159">
        <f>ROUND(((SUM(BF97:BF161))*I38),2)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42</v>
      </c>
      <c r="F39" s="159">
        <f>ROUND((SUM(BG97:BG161)),2)</f>
        <v>0</v>
      </c>
      <c r="G39" s="40"/>
      <c r="H39" s="40"/>
      <c r="I39" s="160">
        <v>0.21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43</v>
      </c>
      <c r="F40" s="159">
        <f>ROUND((SUM(BH97:BH161)),2)</f>
        <v>0</v>
      </c>
      <c r="G40" s="40"/>
      <c r="H40" s="40"/>
      <c r="I40" s="160">
        <v>0.15</v>
      </c>
      <c r="J40" s="159">
        <f>0</f>
        <v>0</v>
      </c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44</v>
      </c>
      <c r="F41" s="159">
        <f>ROUND((SUM(BI97:BI161)),2)</f>
        <v>0</v>
      </c>
      <c r="G41" s="40"/>
      <c r="H41" s="40"/>
      <c r="I41" s="160">
        <v>0</v>
      </c>
      <c r="J41" s="159">
        <f>0</f>
        <v>0</v>
      </c>
      <c r="K41" s="40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45</v>
      </c>
      <c r="E43" s="163"/>
      <c r="F43" s="163"/>
      <c r="G43" s="164" t="s">
        <v>46</v>
      </c>
      <c r="H43" s="165" t="s">
        <v>47</v>
      </c>
      <c r="I43" s="163"/>
      <c r="J43" s="166">
        <f>SUM(J34:J41)</f>
        <v>0</v>
      </c>
      <c r="K43" s="167"/>
      <c r="L43" s="14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215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2" t="str">
        <f>E7</f>
        <v>Parkovací dům Havlíčkova 1, Kroměříž</v>
      </c>
      <c r="F52" s="34"/>
      <c r="G52" s="34"/>
      <c r="H52" s="34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209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2" t="s">
        <v>4126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211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3" t="s">
        <v>4266</v>
      </c>
      <c r="F56" s="42"/>
      <c r="G56" s="42"/>
      <c r="H56" s="42"/>
      <c r="I56" s="42"/>
      <c r="J56" s="42"/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2607</v>
      </c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001 - Stavební část</v>
      </c>
      <c r="F58" s="42"/>
      <c r="G58" s="42"/>
      <c r="H58" s="42"/>
      <c r="I58" s="42"/>
      <c r="J58" s="42"/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 xml:space="preserve"> </v>
      </c>
      <c r="G60" s="42"/>
      <c r="H60" s="42"/>
      <c r="I60" s="34" t="s">
        <v>23</v>
      </c>
      <c r="J60" s="74" t="str">
        <f>IF(J16="","",J16)</f>
        <v>3. 7. 2019</v>
      </c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 xml:space="preserve"> </v>
      </c>
      <c r="G62" s="42"/>
      <c r="H62" s="42"/>
      <c r="I62" s="34" t="s">
        <v>30</v>
      </c>
      <c r="J62" s="38" t="str">
        <f>E25</f>
        <v xml:space="preserve"> </v>
      </c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28</v>
      </c>
      <c r="D63" s="42"/>
      <c r="E63" s="42"/>
      <c r="F63" s="29" t="str">
        <f>IF(E22="","",E22)</f>
        <v>Vyplň údaj</v>
      </c>
      <c r="G63" s="42"/>
      <c r="H63" s="42"/>
      <c r="I63" s="34" t="s">
        <v>32</v>
      </c>
      <c r="J63" s="38" t="str">
        <f>E28</f>
        <v xml:space="preserve"> 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4" t="s">
        <v>216</v>
      </c>
      <c r="D65" s="175"/>
      <c r="E65" s="175"/>
      <c r="F65" s="175"/>
      <c r="G65" s="175"/>
      <c r="H65" s="175"/>
      <c r="I65" s="175"/>
      <c r="J65" s="176" t="s">
        <v>217</v>
      </c>
      <c r="K65" s="175"/>
      <c r="L65" s="148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7" t="s">
        <v>67</v>
      </c>
      <c r="D67" s="42"/>
      <c r="E67" s="42"/>
      <c r="F67" s="42"/>
      <c r="G67" s="42"/>
      <c r="H67" s="42"/>
      <c r="I67" s="42"/>
      <c r="J67" s="104">
        <f>J97</f>
        <v>0</v>
      </c>
      <c r="K67" s="42"/>
      <c r="L67" s="14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218</v>
      </c>
    </row>
    <row r="68" spans="1:31" s="9" customFormat="1" ht="24.95" customHeight="1">
      <c r="A68" s="9"/>
      <c r="B68" s="178"/>
      <c r="C68" s="179"/>
      <c r="D68" s="180" t="s">
        <v>3869</v>
      </c>
      <c r="E68" s="181"/>
      <c r="F68" s="181"/>
      <c r="G68" s="181"/>
      <c r="H68" s="181"/>
      <c r="I68" s="181"/>
      <c r="J68" s="182">
        <f>J98</f>
        <v>0</v>
      </c>
      <c r="K68" s="179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4"/>
      <c r="C69" s="126"/>
      <c r="D69" s="185" t="s">
        <v>220</v>
      </c>
      <c r="E69" s="186"/>
      <c r="F69" s="186"/>
      <c r="G69" s="186"/>
      <c r="H69" s="186"/>
      <c r="I69" s="186"/>
      <c r="J69" s="187">
        <f>J99</f>
        <v>0</v>
      </c>
      <c r="K69" s="126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4"/>
      <c r="C70" s="126"/>
      <c r="D70" s="185" t="s">
        <v>221</v>
      </c>
      <c r="E70" s="186"/>
      <c r="F70" s="186"/>
      <c r="G70" s="186"/>
      <c r="H70" s="186"/>
      <c r="I70" s="186"/>
      <c r="J70" s="187">
        <f>J129</f>
        <v>0</v>
      </c>
      <c r="K70" s="126"/>
      <c r="L70" s="18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4"/>
      <c r="C71" s="126"/>
      <c r="D71" s="185" t="s">
        <v>223</v>
      </c>
      <c r="E71" s="186"/>
      <c r="F71" s="186"/>
      <c r="G71" s="186"/>
      <c r="H71" s="186"/>
      <c r="I71" s="186"/>
      <c r="J71" s="187">
        <f>J143</f>
        <v>0</v>
      </c>
      <c r="K71" s="126"/>
      <c r="L71" s="18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4"/>
      <c r="C72" s="126"/>
      <c r="D72" s="185" t="s">
        <v>226</v>
      </c>
      <c r="E72" s="186"/>
      <c r="F72" s="186"/>
      <c r="G72" s="186"/>
      <c r="H72" s="186"/>
      <c r="I72" s="186"/>
      <c r="J72" s="187">
        <f>J157</f>
        <v>0</v>
      </c>
      <c r="K72" s="126"/>
      <c r="L72" s="18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4"/>
      <c r="C73" s="126"/>
      <c r="D73" s="185" t="s">
        <v>228</v>
      </c>
      <c r="E73" s="186"/>
      <c r="F73" s="186"/>
      <c r="G73" s="186"/>
      <c r="H73" s="186"/>
      <c r="I73" s="186"/>
      <c r="J73" s="187">
        <f>J160</f>
        <v>0</v>
      </c>
      <c r="K73" s="126"/>
      <c r="L73" s="18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4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238</v>
      </c>
      <c r="D80" s="42"/>
      <c r="E80" s="42"/>
      <c r="F80" s="42"/>
      <c r="G80" s="42"/>
      <c r="H80" s="42"/>
      <c r="I80" s="42"/>
      <c r="J80" s="42"/>
      <c r="K80" s="42"/>
      <c r="L80" s="14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4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172" t="str">
        <f>E7</f>
        <v>Parkovací dům Havlíčkova 1, Kroměříž</v>
      </c>
      <c r="F83" s="34"/>
      <c r="G83" s="34"/>
      <c r="H83" s="34"/>
      <c r="I83" s="42"/>
      <c r="J83" s="42"/>
      <c r="K83" s="42"/>
      <c r="L83" s="14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2:12" s="1" customFormat="1" ht="12" customHeight="1">
      <c r="B84" s="23"/>
      <c r="C84" s="34" t="s">
        <v>209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2:12" s="1" customFormat="1" ht="16.5" customHeight="1">
      <c r="B85" s="23"/>
      <c r="C85" s="24"/>
      <c r="D85" s="24"/>
      <c r="E85" s="172" t="s">
        <v>4126</v>
      </c>
      <c r="F85" s="24"/>
      <c r="G85" s="24"/>
      <c r="H85" s="24"/>
      <c r="I85" s="24"/>
      <c r="J85" s="24"/>
      <c r="K85" s="24"/>
      <c r="L85" s="22"/>
    </row>
    <row r="86" spans="2:12" s="1" customFormat="1" ht="12" customHeight="1">
      <c r="B86" s="23"/>
      <c r="C86" s="34" t="s">
        <v>211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1:31" s="2" customFormat="1" ht="16.5" customHeight="1">
      <c r="A87" s="40"/>
      <c r="B87" s="41"/>
      <c r="C87" s="42"/>
      <c r="D87" s="42"/>
      <c r="E87" s="173" t="s">
        <v>4266</v>
      </c>
      <c r="F87" s="42"/>
      <c r="G87" s="42"/>
      <c r="H87" s="42"/>
      <c r="I87" s="42"/>
      <c r="J87" s="42"/>
      <c r="K87" s="42"/>
      <c r="L87" s="14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2607</v>
      </c>
      <c r="D88" s="42"/>
      <c r="E88" s="42"/>
      <c r="F88" s="42"/>
      <c r="G88" s="42"/>
      <c r="H88" s="42"/>
      <c r="I88" s="42"/>
      <c r="J88" s="42"/>
      <c r="K88" s="42"/>
      <c r="L88" s="14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71" t="str">
        <f>E13</f>
        <v>001 - Stavební část</v>
      </c>
      <c r="F89" s="42"/>
      <c r="G89" s="42"/>
      <c r="H89" s="42"/>
      <c r="I89" s="42"/>
      <c r="J89" s="42"/>
      <c r="K89" s="42"/>
      <c r="L89" s="148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8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21</v>
      </c>
      <c r="D91" s="42"/>
      <c r="E91" s="42"/>
      <c r="F91" s="29" t="str">
        <f>F16</f>
        <v xml:space="preserve"> </v>
      </c>
      <c r="G91" s="42"/>
      <c r="H91" s="42"/>
      <c r="I91" s="34" t="s">
        <v>23</v>
      </c>
      <c r="J91" s="74" t="str">
        <f>IF(J16="","",J16)</f>
        <v>3. 7. 2019</v>
      </c>
      <c r="K91" s="42"/>
      <c r="L91" s="148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8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4" t="s">
        <v>25</v>
      </c>
      <c r="D93" s="42"/>
      <c r="E93" s="42"/>
      <c r="F93" s="29" t="str">
        <f>E19</f>
        <v xml:space="preserve"> </v>
      </c>
      <c r="G93" s="42"/>
      <c r="H93" s="42"/>
      <c r="I93" s="34" t="s">
        <v>30</v>
      </c>
      <c r="J93" s="38" t="str">
        <f>E25</f>
        <v xml:space="preserve"> </v>
      </c>
      <c r="K93" s="42"/>
      <c r="L93" s="148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4" t="s">
        <v>28</v>
      </c>
      <c r="D94" s="42"/>
      <c r="E94" s="42"/>
      <c r="F94" s="29" t="str">
        <f>IF(E22="","",E22)</f>
        <v>Vyplň údaj</v>
      </c>
      <c r="G94" s="42"/>
      <c r="H94" s="42"/>
      <c r="I94" s="34" t="s">
        <v>32</v>
      </c>
      <c r="J94" s="38" t="str">
        <f>E28</f>
        <v xml:space="preserve"> </v>
      </c>
      <c r="K94" s="42"/>
      <c r="L94" s="148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8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11" customFormat="1" ht="29.25" customHeight="1">
      <c r="A96" s="189"/>
      <c r="B96" s="190"/>
      <c r="C96" s="191" t="s">
        <v>239</v>
      </c>
      <c r="D96" s="192" t="s">
        <v>54</v>
      </c>
      <c r="E96" s="192" t="s">
        <v>50</v>
      </c>
      <c r="F96" s="192" t="s">
        <v>51</v>
      </c>
      <c r="G96" s="192" t="s">
        <v>240</v>
      </c>
      <c r="H96" s="192" t="s">
        <v>241</v>
      </c>
      <c r="I96" s="192" t="s">
        <v>242</v>
      </c>
      <c r="J96" s="192" t="s">
        <v>217</v>
      </c>
      <c r="K96" s="193" t="s">
        <v>243</v>
      </c>
      <c r="L96" s="194"/>
      <c r="M96" s="94" t="s">
        <v>19</v>
      </c>
      <c r="N96" s="95" t="s">
        <v>39</v>
      </c>
      <c r="O96" s="95" t="s">
        <v>244</v>
      </c>
      <c r="P96" s="95" t="s">
        <v>245</v>
      </c>
      <c r="Q96" s="95" t="s">
        <v>246</v>
      </c>
      <c r="R96" s="95" t="s">
        <v>247</v>
      </c>
      <c r="S96" s="95" t="s">
        <v>248</v>
      </c>
      <c r="T96" s="96" t="s">
        <v>249</v>
      </c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</row>
    <row r="97" spans="1:63" s="2" customFormat="1" ht="22.8" customHeight="1">
      <c r="A97" s="40"/>
      <c r="B97" s="41"/>
      <c r="C97" s="101" t="s">
        <v>250</v>
      </c>
      <c r="D97" s="42"/>
      <c r="E97" s="42"/>
      <c r="F97" s="42"/>
      <c r="G97" s="42"/>
      <c r="H97" s="42"/>
      <c r="I97" s="42"/>
      <c r="J97" s="195">
        <f>BK97</f>
        <v>0</v>
      </c>
      <c r="K97" s="42"/>
      <c r="L97" s="46"/>
      <c r="M97" s="97"/>
      <c r="N97" s="196"/>
      <c r="O97" s="98"/>
      <c r="P97" s="197">
        <f>P98</f>
        <v>0</v>
      </c>
      <c r="Q97" s="98"/>
      <c r="R97" s="197">
        <f>R98</f>
        <v>30.882171939999996</v>
      </c>
      <c r="S97" s="98"/>
      <c r="T97" s="198">
        <f>T98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68</v>
      </c>
      <c r="AU97" s="19" t="s">
        <v>218</v>
      </c>
      <c r="BK97" s="199">
        <f>BK98</f>
        <v>0</v>
      </c>
    </row>
    <row r="98" spans="1:63" s="12" customFormat="1" ht="25.9" customHeight="1">
      <c r="A98" s="12"/>
      <c r="B98" s="200"/>
      <c r="C98" s="201"/>
      <c r="D98" s="202" t="s">
        <v>68</v>
      </c>
      <c r="E98" s="203" t="s">
        <v>251</v>
      </c>
      <c r="F98" s="203" t="s">
        <v>3874</v>
      </c>
      <c r="G98" s="201"/>
      <c r="H98" s="201"/>
      <c r="I98" s="204"/>
      <c r="J98" s="205">
        <f>BK98</f>
        <v>0</v>
      </c>
      <c r="K98" s="201"/>
      <c r="L98" s="206"/>
      <c r="M98" s="207"/>
      <c r="N98" s="208"/>
      <c r="O98" s="208"/>
      <c r="P98" s="209">
        <f>P99+P129+P143+P157+P160</f>
        <v>0</v>
      </c>
      <c r="Q98" s="208"/>
      <c r="R98" s="209">
        <f>R99+R129+R143+R157+R160</f>
        <v>30.882171939999996</v>
      </c>
      <c r="S98" s="208"/>
      <c r="T98" s="210">
        <f>T99+T129+T143+T157+T160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1" t="s">
        <v>76</v>
      </c>
      <c r="AT98" s="212" t="s">
        <v>68</v>
      </c>
      <c r="AU98" s="212" t="s">
        <v>69</v>
      </c>
      <c r="AY98" s="211" t="s">
        <v>252</v>
      </c>
      <c r="BK98" s="213">
        <f>BK99+BK129+BK143+BK157+BK160</f>
        <v>0</v>
      </c>
    </row>
    <row r="99" spans="1:63" s="12" customFormat="1" ht="22.8" customHeight="1">
      <c r="A99" s="12"/>
      <c r="B99" s="200"/>
      <c r="C99" s="201"/>
      <c r="D99" s="202" t="s">
        <v>68</v>
      </c>
      <c r="E99" s="214" t="s">
        <v>76</v>
      </c>
      <c r="F99" s="214" t="s">
        <v>253</v>
      </c>
      <c r="G99" s="201"/>
      <c r="H99" s="201"/>
      <c r="I99" s="204"/>
      <c r="J99" s="215">
        <f>BK99</f>
        <v>0</v>
      </c>
      <c r="K99" s="201"/>
      <c r="L99" s="206"/>
      <c r="M99" s="207"/>
      <c r="N99" s="208"/>
      <c r="O99" s="208"/>
      <c r="P99" s="209">
        <f>SUM(P100:P128)</f>
        <v>0</v>
      </c>
      <c r="Q99" s="208"/>
      <c r="R99" s="209">
        <f>SUM(R100:R128)</f>
        <v>0</v>
      </c>
      <c r="S99" s="208"/>
      <c r="T99" s="210">
        <f>SUM(T100:T128)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1" t="s">
        <v>76</v>
      </c>
      <c r="AT99" s="212" t="s">
        <v>68</v>
      </c>
      <c r="AU99" s="212" t="s">
        <v>76</v>
      </c>
      <c r="AY99" s="211" t="s">
        <v>252</v>
      </c>
      <c r="BK99" s="213">
        <f>SUM(BK100:BK128)</f>
        <v>0</v>
      </c>
    </row>
    <row r="100" spans="1:65" s="2" customFormat="1" ht="37.8" customHeight="1">
      <c r="A100" s="40"/>
      <c r="B100" s="41"/>
      <c r="C100" s="216" t="s">
        <v>76</v>
      </c>
      <c r="D100" s="216" t="s">
        <v>254</v>
      </c>
      <c r="E100" s="217" t="s">
        <v>2550</v>
      </c>
      <c r="F100" s="218" t="s">
        <v>2551</v>
      </c>
      <c r="G100" s="219" t="s">
        <v>257</v>
      </c>
      <c r="H100" s="220">
        <v>83.005</v>
      </c>
      <c r="I100" s="221"/>
      <c r="J100" s="222">
        <f>ROUND(I100*H100,2)</f>
        <v>0</v>
      </c>
      <c r="K100" s="218" t="s">
        <v>258</v>
      </c>
      <c r="L100" s="46"/>
      <c r="M100" s="223" t="s">
        <v>19</v>
      </c>
      <c r="N100" s="224" t="s">
        <v>40</v>
      </c>
      <c r="O100" s="86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7" t="s">
        <v>90</v>
      </c>
      <c r="AT100" s="227" t="s">
        <v>254</v>
      </c>
      <c r="AU100" s="227" t="s">
        <v>78</v>
      </c>
      <c r="AY100" s="19" t="s">
        <v>252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9" t="s">
        <v>76</v>
      </c>
      <c r="BK100" s="228">
        <f>ROUND(I100*H100,2)</f>
        <v>0</v>
      </c>
      <c r="BL100" s="19" t="s">
        <v>90</v>
      </c>
      <c r="BM100" s="227" t="s">
        <v>78</v>
      </c>
    </row>
    <row r="101" spans="1:51" s="14" customFormat="1" ht="12">
      <c r="A101" s="14"/>
      <c r="B101" s="240"/>
      <c r="C101" s="241"/>
      <c r="D101" s="231" t="s">
        <v>260</v>
      </c>
      <c r="E101" s="242" t="s">
        <v>19</v>
      </c>
      <c r="F101" s="243" t="s">
        <v>4268</v>
      </c>
      <c r="G101" s="241"/>
      <c r="H101" s="244">
        <v>83.005</v>
      </c>
      <c r="I101" s="245"/>
      <c r="J101" s="241"/>
      <c r="K101" s="241"/>
      <c r="L101" s="246"/>
      <c r="M101" s="247"/>
      <c r="N101" s="248"/>
      <c r="O101" s="248"/>
      <c r="P101" s="248"/>
      <c r="Q101" s="248"/>
      <c r="R101" s="248"/>
      <c r="S101" s="248"/>
      <c r="T101" s="249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0" t="s">
        <v>260</v>
      </c>
      <c r="AU101" s="250" t="s">
        <v>78</v>
      </c>
      <c r="AV101" s="14" t="s">
        <v>78</v>
      </c>
      <c r="AW101" s="14" t="s">
        <v>31</v>
      </c>
      <c r="AX101" s="14" t="s">
        <v>69</v>
      </c>
      <c r="AY101" s="250" t="s">
        <v>252</v>
      </c>
    </row>
    <row r="102" spans="1:51" s="15" customFormat="1" ht="12">
      <c r="A102" s="15"/>
      <c r="B102" s="251"/>
      <c r="C102" s="252"/>
      <c r="D102" s="231" t="s">
        <v>260</v>
      </c>
      <c r="E102" s="253" t="s">
        <v>19</v>
      </c>
      <c r="F102" s="254" t="s">
        <v>265</v>
      </c>
      <c r="G102" s="252"/>
      <c r="H102" s="255">
        <v>83.005</v>
      </c>
      <c r="I102" s="256"/>
      <c r="J102" s="252"/>
      <c r="K102" s="252"/>
      <c r="L102" s="257"/>
      <c r="M102" s="258"/>
      <c r="N102" s="259"/>
      <c r="O102" s="259"/>
      <c r="P102" s="259"/>
      <c r="Q102" s="259"/>
      <c r="R102" s="259"/>
      <c r="S102" s="259"/>
      <c r="T102" s="260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61" t="s">
        <v>260</v>
      </c>
      <c r="AU102" s="261" t="s">
        <v>78</v>
      </c>
      <c r="AV102" s="15" t="s">
        <v>90</v>
      </c>
      <c r="AW102" s="15" t="s">
        <v>31</v>
      </c>
      <c r="AX102" s="15" t="s">
        <v>76</v>
      </c>
      <c r="AY102" s="261" t="s">
        <v>252</v>
      </c>
    </row>
    <row r="103" spans="1:65" s="2" customFormat="1" ht="37.8" customHeight="1">
      <c r="A103" s="40"/>
      <c r="B103" s="41"/>
      <c r="C103" s="216" t="s">
        <v>78</v>
      </c>
      <c r="D103" s="216" t="s">
        <v>254</v>
      </c>
      <c r="E103" s="217" t="s">
        <v>2554</v>
      </c>
      <c r="F103" s="218" t="s">
        <v>2555</v>
      </c>
      <c r="G103" s="219" t="s">
        <v>257</v>
      </c>
      <c r="H103" s="220">
        <v>41.503</v>
      </c>
      <c r="I103" s="221"/>
      <c r="J103" s="222">
        <f>ROUND(I103*H103,2)</f>
        <v>0</v>
      </c>
      <c r="K103" s="218" t="s">
        <v>258</v>
      </c>
      <c r="L103" s="46"/>
      <c r="M103" s="223" t="s">
        <v>19</v>
      </c>
      <c r="N103" s="224" t="s">
        <v>40</v>
      </c>
      <c r="O103" s="86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7" t="s">
        <v>90</v>
      </c>
      <c r="AT103" s="227" t="s">
        <v>254</v>
      </c>
      <c r="AU103" s="227" t="s">
        <v>78</v>
      </c>
      <c r="AY103" s="19" t="s">
        <v>252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9" t="s">
        <v>76</v>
      </c>
      <c r="BK103" s="228">
        <f>ROUND(I103*H103,2)</f>
        <v>0</v>
      </c>
      <c r="BL103" s="19" t="s">
        <v>90</v>
      </c>
      <c r="BM103" s="227" t="s">
        <v>90</v>
      </c>
    </row>
    <row r="104" spans="1:51" s="14" customFormat="1" ht="12">
      <c r="A104" s="14"/>
      <c r="B104" s="240"/>
      <c r="C104" s="241"/>
      <c r="D104" s="231" t="s">
        <v>260</v>
      </c>
      <c r="E104" s="242" t="s">
        <v>19</v>
      </c>
      <c r="F104" s="243" t="s">
        <v>4269</v>
      </c>
      <c r="G104" s="241"/>
      <c r="H104" s="244">
        <v>41.503</v>
      </c>
      <c r="I104" s="245"/>
      <c r="J104" s="241"/>
      <c r="K104" s="241"/>
      <c r="L104" s="246"/>
      <c r="M104" s="247"/>
      <c r="N104" s="248"/>
      <c r="O104" s="248"/>
      <c r="P104" s="248"/>
      <c r="Q104" s="248"/>
      <c r="R104" s="248"/>
      <c r="S104" s="248"/>
      <c r="T104" s="249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0" t="s">
        <v>260</v>
      </c>
      <c r="AU104" s="250" t="s">
        <v>78</v>
      </c>
      <c r="AV104" s="14" t="s">
        <v>78</v>
      </c>
      <c r="AW104" s="14" t="s">
        <v>31</v>
      </c>
      <c r="AX104" s="14" t="s">
        <v>69</v>
      </c>
      <c r="AY104" s="250" t="s">
        <v>252</v>
      </c>
    </row>
    <row r="105" spans="1:51" s="15" customFormat="1" ht="12">
      <c r="A105" s="15"/>
      <c r="B105" s="251"/>
      <c r="C105" s="252"/>
      <c r="D105" s="231" t="s">
        <v>260</v>
      </c>
      <c r="E105" s="253" t="s">
        <v>19</v>
      </c>
      <c r="F105" s="254" t="s">
        <v>265</v>
      </c>
      <c r="G105" s="252"/>
      <c r="H105" s="255">
        <v>41.503</v>
      </c>
      <c r="I105" s="256"/>
      <c r="J105" s="252"/>
      <c r="K105" s="252"/>
      <c r="L105" s="257"/>
      <c r="M105" s="258"/>
      <c r="N105" s="259"/>
      <c r="O105" s="259"/>
      <c r="P105" s="259"/>
      <c r="Q105" s="259"/>
      <c r="R105" s="259"/>
      <c r="S105" s="259"/>
      <c r="T105" s="260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61" t="s">
        <v>260</v>
      </c>
      <c r="AU105" s="261" t="s">
        <v>78</v>
      </c>
      <c r="AV105" s="15" t="s">
        <v>90</v>
      </c>
      <c r="AW105" s="15" t="s">
        <v>31</v>
      </c>
      <c r="AX105" s="15" t="s">
        <v>76</v>
      </c>
      <c r="AY105" s="261" t="s">
        <v>252</v>
      </c>
    </row>
    <row r="106" spans="1:65" s="2" customFormat="1" ht="37.8" customHeight="1">
      <c r="A106" s="40"/>
      <c r="B106" s="41"/>
      <c r="C106" s="216" t="s">
        <v>85</v>
      </c>
      <c r="D106" s="216" t="s">
        <v>254</v>
      </c>
      <c r="E106" s="217" t="s">
        <v>255</v>
      </c>
      <c r="F106" s="218" t="s">
        <v>256</v>
      </c>
      <c r="G106" s="219" t="s">
        <v>257</v>
      </c>
      <c r="H106" s="220">
        <v>3.96</v>
      </c>
      <c r="I106" s="221"/>
      <c r="J106" s="222">
        <f>ROUND(I106*H106,2)</f>
        <v>0</v>
      </c>
      <c r="K106" s="218" t="s">
        <v>258</v>
      </c>
      <c r="L106" s="46"/>
      <c r="M106" s="223" t="s">
        <v>19</v>
      </c>
      <c r="N106" s="224" t="s">
        <v>40</v>
      </c>
      <c r="O106" s="86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7" t="s">
        <v>90</v>
      </c>
      <c r="AT106" s="227" t="s">
        <v>254</v>
      </c>
      <c r="AU106" s="227" t="s">
        <v>78</v>
      </c>
      <c r="AY106" s="19" t="s">
        <v>252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9" t="s">
        <v>76</v>
      </c>
      <c r="BK106" s="228">
        <f>ROUND(I106*H106,2)</f>
        <v>0</v>
      </c>
      <c r="BL106" s="19" t="s">
        <v>90</v>
      </c>
      <c r="BM106" s="227" t="s">
        <v>284</v>
      </c>
    </row>
    <row r="107" spans="1:51" s="14" customFormat="1" ht="12">
      <c r="A107" s="14"/>
      <c r="B107" s="240"/>
      <c r="C107" s="241"/>
      <c r="D107" s="231" t="s">
        <v>260</v>
      </c>
      <c r="E107" s="242" t="s">
        <v>19</v>
      </c>
      <c r="F107" s="243" t="s">
        <v>4270</v>
      </c>
      <c r="G107" s="241"/>
      <c r="H107" s="244">
        <v>3.96</v>
      </c>
      <c r="I107" s="245"/>
      <c r="J107" s="241"/>
      <c r="K107" s="241"/>
      <c r="L107" s="246"/>
      <c r="M107" s="247"/>
      <c r="N107" s="248"/>
      <c r="O107" s="248"/>
      <c r="P107" s="248"/>
      <c r="Q107" s="248"/>
      <c r="R107" s="248"/>
      <c r="S107" s="248"/>
      <c r="T107" s="249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0" t="s">
        <v>260</v>
      </c>
      <c r="AU107" s="250" t="s">
        <v>78</v>
      </c>
      <c r="AV107" s="14" t="s">
        <v>78</v>
      </c>
      <c r="AW107" s="14" t="s">
        <v>31</v>
      </c>
      <c r="AX107" s="14" t="s">
        <v>69</v>
      </c>
      <c r="AY107" s="250" t="s">
        <v>252</v>
      </c>
    </row>
    <row r="108" spans="1:51" s="15" customFormat="1" ht="12">
      <c r="A108" s="15"/>
      <c r="B108" s="251"/>
      <c r="C108" s="252"/>
      <c r="D108" s="231" t="s">
        <v>260</v>
      </c>
      <c r="E108" s="253" t="s">
        <v>19</v>
      </c>
      <c r="F108" s="254" t="s">
        <v>265</v>
      </c>
      <c r="G108" s="252"/>
      <c r="H108" s="255">
        <v>3.96</v>
      </c>
      <c r="I108" s="256"/>
      <c r="J108" s="252"/>
      <c r="K108" s="252"/>
      <c r="L108" s="257"/>
      <c r="M108" s="258"/>
      <c r="N108" s="259"/>
      <c r="O108" s="259"/>
      <c r="P108" s="259"/>
      <c r="Q108" s="259"/>
      <c r="R108" s="259"/>
      <c r="S108" s="259"/>
      <c r="T108" s="260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61" t="s">
        <v>260</v>
      </c>
      <c r="AU108" s="261" t="s">
        <v>78</v>
      </c>
      <c r="AV108" s="15" t="s">
        <v>90</v>
      </c>
      <c r="AW108" s="15" t="s">
        <v>31</v>
      </c>
      <c r="AX108" s="15" t="s">
        <v>76</v>
      </c>
      <c r="AY108" s="261" t="s">
        <v>252</v>
      </c>
    </row>
    <row r="109" spans="1:65" s="2" customFormat="1" ht="49.05" customHeight="1">
      <c r="A109" s="40"/>
      <c r="B109" s="41"/>
      <c r="C109" s="216" t="s">
        <v>90</v>
      </c>
      <c r="D109" s="216" t="s">
        <v>254</v>
      </c>
      <c r="E109" s="217" t="s">
        <v>266</v>
      </c>
      <c r="F109" s="218" t="s">
        <v>267</v>
      </c>
      <c r="G109" s="219" t="s">
        <v>257</v>
      </c>
      <c r="H109" s="220">
        <v>1.98</v>
      </c>
      <c r="I109" s="221"/>
      <c r="J109" s="222">
        <f>ROUND(I109*H109,2)</f>
        <v>0</v>
      </c>
      <c r="K109" s="218" t="s">
        <v>258</v>
      </c>
      <c r="L109" s="46"/>
      <c r="M109" s="223" t="s">
        <v>19</v>
      </c>
      <c r="N109" s="224" t="s">
        <v>40</v>
      </c>
      <c r="O109" s="86"/>
      <c r="P109" s="225">
        <f>O109*H109</f>
        <v>0</v>
      </c>
      <c r="Q109" s="225">
        <v>0</v>
      </c>
      <c r="R109" s="225">
        <f>Q109*H109</f>
        <v>0</v>
      </c>
      <c r="S109" s="225">
        <v>0</v>
      </c>
      <c r="T109" s="22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7" t="s">
        <v>90</v>
      </c>
      <c r="AT109" s="227" t="s">
        <v>254</v>
      </c>
      <c r="AU109" s="227" t="s">
        <v>78</v>
      </c>
      <c r="AY109" s="19" t="s">
        <v>252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9" t="s">
        <v>76</v>
      </c>
      <c r="BK109" s="228">
        <f>ROUND(I109*H109,2)</f>
        <v>0</v>
      </c>
      <c r="BL109" s="19" t="s">
        <v>90</v>
      </c>
      <c r="BM109" s="227" t="s">
        <v>288</v>
      </c>
    </row>
    <row r="110" spans="1:51" s="14" customFormat="1" ht="12">
      <c r="A110" s="14"/>
      <c r="B110" s="240"/>
      <c r="C110" s="241"/>
      <c r="D110" s="231" t="s">
        <v>260</v>
      </c>
      <c r="E110" s="242" t="s">
        <v>19</v>
      </c>
      <c r="F110" s="243" t="s">
        <v>4271</v>
      </c>
      <c r="G110" s="241"/>
      <c r="H110" s="244">
        <v>1.98</v>
      </c>
      <c r="I110" s="245"/>
      <c r="J110" s="241"/>
      <c r="K110" s="241"/>
      <c r="L110" s="246"/>
      <c r="M110" s="247"/>
      <c r="N110" s="248"/>
      <c r="O110" s="248"/>
      <c r="P110" s="248"/>
      <c r="Q110" s="248"/>
      <c r="R110" s="248"/>
      <c r="S110" s="248"/>
      <c r="T110" s="249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0" t="s">
        <v>260</v>
      </c>
      <c r="AU110" s="250" t="s">
        <v>78</v>
      </c>
      <c r="AV110" s="14" t="s">
        <v>78</v>
      </c>
      <c r="AW110" s="14" t="s">
        <v>31</v>
      </c>
      <c r="AX110" s="14" t="s">
        <v>69</v>
      </c>
      <c r="AY110" s="250" t="s">
        <v>252</v>
      </c>
    </row>
    <row r="111" spans="1:51" s="15" customFormat="1" ht="12">
      <c r="A111" s="15"/>
      <c r="B111" s="251"/>
      <c r="C111" s="252"/>
      <c r="D111" s="231" t="s">
        <v>260</v>
      </c>
      <c r="E111" s="253" t="s">
        <v>19</v>
      </c>
      <c r="F111" s="254" t="s">
        <v>265</v>
      </c>
      <c r="G111" s="252"/>
      <c r="H111" s="255">
        <v>1.98</v>
      </c>
      <c r="I111" s="256"/>
      <c r="J111" s="252"/>
      <c r="K111" s="252"/>
      <c r="L111" s="257"/>
      <c r="M111" s="258"/>
      <c r="N111" s="259"/>
      <c r="O111" s="259"/>
      <c r="P111" s="259"/>
      <c r="Q111" s="259"/>
      <c r="R111" s="259"/>
      <c r="S111" s="259"/>
      <c r="T111" s="260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61" t="s">
        <v>260</v>
      </c>
      <c r="AU111" s="261" t="s">
        <v>78</v>
      </c>
      <c r="AV111" s="15" t="s">
        <v>90</v>
      </c>
      <c r="AW111" s="15" t="s">
        <v>31</v>
      </c>
      <c r="AX111" s="15" t="s">
        <v>76</v>
      </c>
      <c r="AY111" s="261" t="s">
        <v>252</v>
      </c>
    </row>
    <row r="112" spans="1:65" s="2" customFormat="1" ht="49.05" customHeight="1">
      <c r="A112" s="40"/>
      <c r="B112" s="41"/>
      <c r="C112" s="216" t="s">
        <v>121</v>
      </c>
      <c r="D112" s="216" t="s">
        <v>254</v>
      </c>
      <c r="E112" s="217" t="s">
        <v>3884</v>
      </c>
      <c r="F112" s="218" t="s">
        <v>3885</v>
      </c>
      <c r="G112" s="219" t="s">
        <v>257</v>
      </c>
      <c r="H112" s="220">
        <v>124.68</v>
      </c>
      <c r="I112" s="221"/>
      <c r="J112" s="222">
        <f>ROUND(I112*H112,2)</f>
        <v>0</v>
      </c>
      <c r="K112" s="218" t="s">
        <v>258</v>
      </c>
      <c r="L112" s="46"/>
      <c r="M112" s="223" t="s">
        <v>19</v>
      </c>
      <c r="N112" s="224" t="s">
        <v>40</v>
      </c>
      <c r="O112" s="86"/>
      <c r="P112" s="225">
        <f>O112*H112</f>
        <v>0</v>
      </c>
      <c r="Q112" s="225">
        <v>0</v>
      </c>
      <c r="R112" s="225">
        <f>Q112*H112</f>
        <v>0</v>
      </c>
      <c r="S112" s="225">
        <v>0</v>
      </c>
      <c r="T112" s="22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7" t="s">
        <v>90</v>
      </c>
      <c r="AT112" s="227" t="s">
        <v>254</v>
      </c>
      <c r="AU112" s="227" t="s">
        <v>78</v>
      </c>
      <c r="AY112" s="19" t="s">
        <v>252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9" t="s">
        <v>76</v>
      </c>
      <c r="BK112" s="228">
        <f>ROUND(I112*H112,2)</f>
        <v>0</v>
      </c>
      <c r="BL112" s="19" t="s">
        <v>90</v>
      </c>
      <c r="BM112" s="227" t="s">
        <v>309</v>
      </c>
    </row>
    <row r="113" spans="1:51" s="14" customFormat="1" ht="12">
      <c r="A113" s="14"/>
      <c r="B113" s="240"/>
      <c r="C113" s="241"/>
      <c r="D113" s="231" t="s">
        <v>260</v>
      </c>
      <c r="E113" s="242" t="s">
        <v>19</v>
      </c>
      <c r="F113" s="243" t="s">
        <v>4272</v>
      </c>
      <c r="G113" s="241"/>
      <c r="H113" s="244">
        <v>62.34</v>
      </c>
      <c r="I113" s="245"/>
      <c r="J113" s="241"/>
      <c r="K113" s="241"/>
      <c r="L113" s="246"/>
      <c r="M113" s="247"/>
      <c r="N113" s="248"/>
      <c r="O113" s="248"/>
      <c r="P113" s="248"/>
      <c r="Q113" s="248"/>
      <c r="R113" s="248"/>
      <c r="S113" s="248"/>
      <c r="T113" s="249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0" t="s">
        <v>260</v>
      </c>
      <c r="AU113" s="250" t="s">
        <v>78</v>
      </c>
      <c r="AV113" s="14" t="s">
        <v>78</v>
      </c>
      <c r="AW113" s="14" t="s">
        <v>31</v>
      </c>
      <c r="AX113" s="14" t="s">
        <v>69</v>
      </c>
      <c r="AY113" s="250" t="s">
        <v>252</v>
      </c>
    </row>
    <row r="114" spans="1:51" s="14" customFormat="1" ht="12">
      <c r="A114" s="14"/>
      <c r="B114" s="240"/>
      <c r="C114" s="241"/>
      <c r="D114" s="231" t="s">
        <v>260</v>
      </c>
      <c r="E114" s="242" t="s">
        <v>19</v>
      </c>
      <c r="F114" s="243" t="s">
        <v>4273</v>
      </c>
      <c r="G114" s="241"/>
      <c r="H114" s="244">
        <v>62.34</v>
      </c>
      <c r="I114" s="245"/>
      <c r="J114" s="241"/>
      <c r="K114" s="241"/>
      <c r="L114" s="246"/>
      <c r="M114" s="247"/>
      <c r="N114" s="248"/>
      <c r="O114" s="248"/>
      <c r="P114" s="248"/>
      <c r="Q114" s="248"/>
      <c r="R114" s="248"/>
      <c r="S114" s="248"/>
      <c r="T114" s="249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0" t="s">
        <v>260</v>
      </c>
      <c r="AU114" s="250" t="s">
        <v>78</v>
      </c>
      <c r="AV114" s="14" t="s">
        <v>78</v>
      </c>
      <c r="AW114" s="14" t="s">
        <v>31</v>
      </c>
      <c r="AX114" s="14" t="s">
        <v>69</v>
      </c>
      <c r="AY114" s="250" t="s">
        <v>252</v>
      </c>
    </row>
    <row r="115" spans="1:51" s="15" customFormat="1" ht="12">
      <c r="A115" s="15"/>
      <c r="B115" s="251"/>
      <c r="C115" s="252"/>
      <c r="D115" s="231" t="s">
        <v>260</v>
      </c>
      <c r="E115" s="253" t="s">
        <v>19</v>
      </c>
      <c r="F115" s="254" t="s">
        <v>265</v>
      </c>
      <c r="G115" s="252"/>
      <c r="H115" s="255">
        <v>124.68</v>
      </c>
      <c r="I115" s="256"/>
      <c r="J115" s="252"/>
      <c r="K115" s="252"/>
      <c r="L115" s="257"/>
      <c r="M115" s="258"/>
      <c r="N115" s="259"/>
      <c r="O115" s="259"/>
      <c r="P115" s="259"/>
      <c r="Q115" s="259"/>
      <c r="R115" s="259"/>
      <c r="S115" s="259"/>
      <c r="T115" s="260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61" t="s">
        <v>260</v>
      </c>
      <c r="AU115" s="261" t="s">
        <v>78</v>
      </c>
      <c r="AV115" s="15" t="s">
        <v>90</v>
      </c>
      <c r="AW115" s="15" t="s">
        <v>31</v>
      </c>
      <c r="AX115" s="15" t="s">
        <v>76</v>
      </c>
      <c r="AY115" s="261" t="s">
        <v>252</v>
      </c>
    </row>
    <row r="116" spans="1:65" s="2" customFormat="1" ht="49.05" customHeight="1">
      <c r="A116" s="40"/>
      <c r="B116" s="41"/>
      <c r="C116" s="216" t="s">
        <v>284</v>
      </c>
      <c r="D116" s="216" t="s">
        <v>254</v>
      </c>
      <c r="E116" s="217" t="s">
        <v>270</v>
      </c>
      <c r="F116" s="218" t="s">
        <v>271</v>
      </c>
      <c r="G116" s="219" t="s">
        <v>257</v>
      </c>
      <c r="H116" s="220">
        <v>24.625</v>
      </c>
      <c r="I116" s="221"/>
      <c r="J116" s="222">
        <f>ROUND(I116*H116,2)</f>
        <v>0</v>
      </c>
      <c r="K116" s="218" t="s">
        <v>258</v>
      </c>
      <c r="L116" s="46"/>
      <c r="M116" s="223" t="s">
        <v>19</v>
      </c>
      <c r="N116" s="224" t="s">
        <v>40</v>
      </c>
      <c r="O116" s="86"/>
      <c r="P116" s="225">
        <f>O116*H116</f>
        <v>0</v>
      </c>
      <c r="Q116" s="225">
        <v>0</v>
      </c>
      <c r="R116" s="225">
        <f>Q116*H116</f>
        <v>0</v>
      </c>
      <c r="S116" s="225">
        <v>0</v>
      </c>
      <c r="T116" s="22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7" t="s">
        <v>90</v>
      </c>
      <c r="AT116" s="227" t="s">
        <v>254</v>
      </c>
      <c r="AU116" s="227" t="s">
        <v>78</v>
      </c>
      <c r="AY116" s="19" t="s">
        <v>252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9" t="s">
        <v>76</v>
      </c>
      <c r="BK116" s="228">
        <f>ROUND(I116*H116,2)</f>
        <v>0</v>
      </c>
      <c r="BL116" s="19" t="s">
        <v>90</v>
      </c>
      <c r="BM116" s="227" t="s">
        <v>324</v>
      </c>
    </row>
    <row r="117" spans="1:51" s="14" customFormat="1" ht="12">
      <c r="A117" s="14"/>
      <c r="B117" s="240"/>
      <c r="C117" s="241"/>
      <c r="D117" s="231" t="s">
        <v>260</v>
      </c>
      <c r="E117" s="242" t="s">
        <v>19</v>
      </c>
      <c r="F117" s="243" t="s">
        <v>4274</v>
      </c>
      <c r="G117" s="241"/>
      <c r="H117" s="244">
        <v>86.965</v>
      </c>
      <c r="I117" s="245"/>
      <c r="J117" s="241"/>
      <c r="K117" s="241"/>
      <c r="L117" s="246"/>
      <c r="M117" s="247"/>
      <c r="N117" s="248"/>
      <c r="O117" s="248"/>
      <c r="P117" s="248"/>
      <c r="Q117" s="248"/>
      <c r="R117" s="248"/>
      <c r="S117" s="248"/>
      <c r="T117" s="249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0" t="s">
        <v>260</v>
      </c>
      <c r="AU117" s="250" t="s">
        <v>78</v>
      </c>
      <c r="AV117" s="14" t="s">
        <v>78</v>
      </c>
      <c r="AW117" s="14" t="s">
        <v>31</v>
      </c>
      <c r="AX117" s="14" t="s">
        <v>69</v>
      </c>
      <c r="AY117" s="250" t="s">
        <v>252</v>
      </c>
    </row>
    <row r="118" spans="1:51" s="14" customFormat="1" ht="12">
      <c r="A118" s="14"/>
      <c r="B118" s="240"/>
      <c r="C118" s="241"/>
      <c r="D118" s="231" t="s">
        <v>260</v>
      </c>
      <c r="E118" s="242" t="s">
        <v>19</v>
      </c>
      <c r="F118" s="243" t="s">
        <v>4275</v>
      </c>
      <c r="G118" s="241"/>
      <c r="H118" s="244">
        <v>-62.34</v>
      </c>
      <c r="I118" s="245"/>
      <c r="J118" s="241"/>
      <c r="K118" s="241"/>
      <c r="L118" s="246"/>
      <c r="M118" s="247"/>
      <c r="N118" s="248"/>
      <c r="O118" s="248"/>
      <c r="P118" s="248"/>
      <c r="Q118" s="248"/>
      <c r="R118" s="248"/>
      <c r="S118" s="248"/>
      <c r="T118" s="249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0" t="s">
        <v>260</v>
      </c>
      <c r="AU118" s="250" t="s">
        <v>78</v>
      </c>
      <c r="AV118" s="14" t="s">
        <v>78</v>
      </c>
      <c r="AW118" s="14" t="s">
        <v>31</v>
      </c>
      <c r="AX118" s="14" t="s">
        <v>69</v>
      </c>
      <c r="AY118" s="250" t="s">
        <v>252</v>
      </c>
    </row>
    <row r="119" spans="1:51" s="15" customFormat="1" ht="12">
      <c r="A119" s="15"/>
      <c r="B119" s="251"/>
      <c r="C119" s="252"/>
      <c r="D119" s="231" t="s">
        <v>260</v>
      </c>
      <c r="E119" s="253" t="s">
        <v>19</v>
      </c>
      <c r="F119" s="254" t="s">
        <v>265</v>
      </c>
      <c r="G119" s="252"/>
      <c r="H119" s="255">
        <v>24.625</v>
      </c>
      <c r="I119" s="256"/>
      <c r="J119" s="252"/>
      <c r="K119" s="252"/>
      <c r="L119" s="257"/>
      <c r="M119" s="258"/>
      <c r="N119" s="259"/>
      <c r="O119" s="259"/>
      <c r="P119" s="259"/>
      <c r="Q119" s="259"/>
      <c r="R119" s="259"/>
      <c r="S119" s="259"/>
      <c r="T119" s="260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61" t="s">
        <v>260</v>
      </c>
      <c r="AU119" s="261" t="s">
        <v>78</v>
      </c>
      <c r="AV119" s="15" t="s">
        <v>90</v>
      </c>
      <c r="AW119" s="15" t="s">
        <v>31</v>
      </c>
      <c r="AX119" s="15" t="s">
        <v>76</v>
      </c>
      <c r="AY119" s="261" t="s">
        <v>252</v>
      </c>
    </row>
    <row r="120" spans="1:65" s="2" customFormat="1" ht="37.8" customHeight="1">
      <c r="A120" s="40"/>
      <c r="B120" s="41"/>
      <c r="C120" s="216" t="s">
        <v>291</v>
      </c>
      <c r="D120" s="216" t="s">
        <v>254</v>
      </c>
      <c r="E120" s="217" t="s">
        <v>1854</v>
      </c>
      <c r="F120" s="218" t="s">
        <v>1855</v>
      </c>
      <c r="G120" s="219" t="s">
        <v>257</v>
      </c>
      <c r="H120" s="220">
        <v>62.34</v>
      </c>
      <c r="I120" s="221"/>
      <c r="J120" s="222">
        <f>ROUND(I120*H120,2)</f>
        <v>0</v>
      </c>
      <c r="K120" s="218" t="s">
        <v>258</v>
      </c>
      <c r="L120" s="46"/>
      <c r="M120" s="223" t="s">
        <v>19</v>
      </c>
      <c r="N120" s="224" t="s">
        <v>40</v>
      </c>
      <c r="O120" s="86"/>
      <c r="P120" s="225">
        <f>O120*H120</f>
        <v>0</v>
      </c>
      <c r="Q120" s="225">
        <v>0</v>
      </c>
      <c r="R120" s="225">
        <f>Q120*H120</f>
        <v>0</v>
      </c>
      <c r="S120" s="225">
        <v>0</v>
      </c>
      <c r="T120" s="22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7" t="s">
        <v>90</v>
      </c>
      <c r="AT120" s="227" t="s">
        <v>254</v>
      </c>
      <c r="AU120" s="227" t="s">
        <v>78</v>
      </c>
      <c r="AY120" s="19" t="s">
        <v>252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9" t="s">
        <v>76</v>
      </c>
      <c r="BK120" s="228">
        <f>ROUND(I120*H120,2)</f>
        <v>0</v>
      </c>
      <c r="BL120" s="19" t="s">
        <v>90</v>
      </c>
      <c r="BM120" s="227" t="s">
        <v>339</v>
      </c>
    </row>
    <row r="121" spans="1:51" s="14" customFormat="1" ht="12">
      <c r="A121" s="14"/>
      <c r="B121" s="240"/>
      <c r="C121" s="241"/>
      <c r="D121" s="231" t="s">
        <v>260</v>
      </c>
      <c r="E121" s="242" t="s">
        <v>19</v>
      </c>
      <c r="F121" s="243" t="s">
        <v>4273</v>
      </c>
      <c r="G121" s="241"/>
      <c r="H121" s="244">
        <v>62.34</v>
      </c>
      <c r="I121" s="245"/>
      <c r="J121" s="241"/>
      <c r="K121" s="241"/>
      <c r="L121" s="246"/>
      <c r="M121" s="247"/>
      <c r="N121" s="248"/>
      <c r="O121" s="248"/>
      <c r="P121" s="248"/>
      <c r="Q121" s="248"/>
      <c r="R121" s="248"/>
      <c r="S121" s="248"/>
      <c r="T121" s="249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0" t="s">
        <v>260</v>
      </c>
      <c r="AU121" s="250" t="s">
        <v>78</v>
      </c>
      <c r="AV121" s="14" t="s">
        <v>78</v>
      </c>
      <c r="AW121" s="14" t="s">
        <v>31</v>
      </c>
      <c r="AX121" s="14" t="s">
        <v>69</v>
      </c>
      <c r="AY121" s="250" t="s">
        <v>252</v>
      </c>
    </row>
    <row r="122" spans="1:51" s="15" customFormat="1" ht="12">
      <c r="A122" s="15"/>
      <c r="B122" s="251"/>
      <c r="C122" s="252"/>
      <c r="D122" s="231" t="s">
        <v>260</v>
      </c>
      <c r="E122" s="253" t="s">
        <v>19</v>
      </c>
      <c r="F122" s="254" t="s">
        <v>265</v>
      </c>
      <c r="G122" s="252"/>
      <c r="H122" s="255">
        <v>62.34</v>
      </c>
      <c r="I122" s="256"/>
      <c r="J122" s="252"/>
      <c r="K122" s="252"/>
      <c r="L122" s="257"/>
      <c r="M122" s="258"/>
      <c r="N122" s="259"/>
      <c r="O122" s="259"/>
      <c r="P122" s="259"/>
      <c r="Q122" s="259"/>
      <c r="R122" s="259"/>
      <c r="S122" s="259"/>
      <c r="T122" s="260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61" t="s">
        <v>260</v>
      </c>
      <c r="AU122" s="261" t="s">
        <v>78</v>
      </c>
      <c r="AV122" s="15" t="s">
        <v>90</v>
      </c>
      <c r="AW122" s="15" t="s">
        <v>31</v>
      </c>
      <c r="AX122" s="15" t="s">
        <v>76</v>
      </c>
      <c r="AY122" s="261" t="s">
        <v>252</v>
      </c>
    </row>
    <row r="123" spans="1:65" s="2" customFormat="1" ht="37.8" customHeight="1">
      <c r="A123" s="40"/>
      <c r="B123" s="41"/>
      <c r="C123" s="216" t="s">
        <v>288</v>
      </c>
      <c r="D123" s="216" t="s">
        <v>254</v>
      </c>
      <c r="E123" s="217" t="s">
        <v>275</v>
      </c>
      <c r="F123" s="218" t="s">
        <v>276</v>
      </c>
      <c r="G123" s="219" t="s">
        <v>277</v>
      </c>
      <c r="H123" s="220">
        <v>44.325</v>
      </c>
      <c r="I123" s="221"/>
      <c r="J123" s="222">
        <f>ROUND(I123*H123,2)</f>
        <v>0</v>
      </c>
      <c r="K123" s="218" t="s">
        <v>258</v>
      </c>
      <c r="L123" s="46"/>
      <c r="M123" s="223" t="s">
        <v>19</v>
      </c>
      <c r="N123" s="224" t="s">
        <v>40</v>
      </c>
      <c r="O123" s="86"/>
      <c r="P123" s="225">
        <f>O123*H123</f>
        <v>0</v>
      </c>
      <c r="Q123" s="225">
        <v>0</v>
      </c>
      <c r="R123" s="225">
        <f>Q123*H123</f>
        <v>0</v>
      </c>
      <c r="S123" s="225">
        <v>0</v>
      </c>
      <c r="T123" s="22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7" t="s">
        <v>90</v>
      </c>
      <c r="AT123" s="227" t="s">
        <v>254</v>
      </c>
      <c r="AU123" s="227" t="s">
        <v>78</v>
      </c>
      <c r="AY123" s="19" t="s">
        <v>252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9" t="s">
        <v>76</v>
      </c>
      <c r="BK123" s="228">
        <f>ROUND(I123*H123,2)</f>
        <v>0</v>
      </c>
      <c r="BL123" s="19" t="s">
        <v>90</v>
      </c>
      <c r="BM123" s="227" t="s">
        <v>349</v>
      </c>
    </row>
    <row r="124" spans="1:51" s="14" customFormat="1" ht="12">
      <c r="A124" s="14"/>
      <c r="B124" s="240"/>
      <c r="C124" s="241"/>
      <c r="D124" s="231" t="s">
        <v>260</v>
      </c>
      <c r="E124" s="242" t="s">
        <v>19</v>
      </c>
      <c r="F124" s="243" t="s">
        <v>4276</v>
      </c>
      <c r="G124" s="241"/>
      <c r="H124" s="244">
        <v>44.325</v>
      </c>
      <c r="I124" s="245"/>
      <c r="J124" s="241"/>
      <c r="K124" s="241"/>
      <c r="L124" s="246"/>
      <c r="M124" s="247"/>
      <c r="N124" s="248"/>
      <c r="O124" s="248"/>
      <c r="P124" s="248"/>
      <c r="Q124" s="248"/>
      <c r="R124" s="248"/>
      <c r="S124" s="248"/>
      <c r="T124" s="249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0" t="s">
        <v>260</v>
      </c>
      <c r="AU124" s="250" t="s">
        <v>78</v>
      </c>
      <c r="AV124" s="14" t="s">
        <v>78</v>
      </c>
      <c r="AW124" s="14" t="s">
        <v>31</v>
      </c>
      <c r="AX124" s="14" t="s">
        <v>69</v>
      </c>
      <c r="AY124" s="250" t="s">
        <v>252</v>
      </c>
    </row>
    <row r="125" spans="1:51" s="15" customFormat="1" ht="12">
      <c r="A125" s="15"/>
      <c r="B125" s="251"/>
      <c r="C125" s="252"/>
      <c r="D125" s="231" t="s">
        <v>260</v>
      </c>
      <c r="E125" s="253" t="s">
        <v>19</v>
      </c>
      <c r="F125" s="254" t="s">
        <v>265</v>
      </c>
      <c r="G125" s="252"/>
      <c r="H125" s="255">
        <v>44.325</v>
      </c>
      <c r="I125" s="256"/>
      <c r="J125" s="252"/>
      <c r="K125" s="252"/>
      <c r="L125" s="257"/>
      <c r="M125" s="258"/>
      <c r="N125" s="259"/>
      <c r="O125" s="259"/>
      <c r="P125" s="259"/>
      <c r="Q125" s="259"/>
      <c r="R125" s="259"/>
      <c r="S125" s="259"/>
      <c r="T125" s="260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61" t="s">
        <v>260</v>
      </c>
      <c r="AU125" s="261" t="s">
        <v>78</v>
      </c>
      <c r="AV125" s="15" t="s">
        <v>90</v>
      </c>
      <c r="AW125" s="15" t="s">
        <v>31</v>
      </c>
      <c r="AX125" s="15" t="s">
        <v>76</v>
      </c>
      <c r="AY125" s="261" t="s">
        <v>252</v>
      </c>
    </row>
    <row r="126" spans="1:65" s="2" customFormat="1" ht="62.7" customHeight="1">
      <c r="A126" s="40"/>
      <c r="B126" s="41"/>
      <c r="C126" s="216" t="s">
        <v>304</v>
      </c>
      <c r="D126" s="216" t="s">
        <v>254</v>
      </c>
      <c r="E126" s="217" t="s">
        <v>292</v>
      </c>
      <c r="F126" s="218" t="s">
        <v>293</v>
      </c>
      <c r="G126" s="219" t="s">
        <v>257</v>
      </c>
      <c r="H126" s="220">
        <v>62.34</v>
      </c>
      <c r="I126" s="221"/>
      <c r="J126" s="222">
        <f>ROUND(I126*H126,2)</f>
        <v>0</v>
      </c>
      <c r="K126" s="218" t="s">
        <v>258</v>
      </c>
      <c r="L126" s="46"/>
      <c r="M126" s="223" t="s">
        <v>19</v>
      </c>
      <c r="N126" s="224" t="s">
        <v>40</v>
      </c>
      <c r="O126" s="86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7" t="s">
        <v>90</v>
      </c>
      <c r="AT126" s="227" t="s">
        <v>254</v>
      </c>
      <c r="AU126" s="227" t="s">
        <v>78</v>
      </c>
      <c r="AY126" s="19" t="s">
        <v>252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9" t="s">
        <v>76</v>
      </c>
      <c r="BK126" s="228">
        <f>ROUND(I126*H126,2)</f>
        <v>0</v>
      </c>
      <c r="BL126" s="19" t="s">
        <v>90</v>
      </c>
      <c r="BM126" s="227" t="s">
        <v>360</v>
      </c>
    </row>
    <row r="127" spans="1:51" s="14" customFormat="1" ht="12">
      <c r="A127" s="14"/>
      <c r="B127" s="240"/>
      <c r="C127" s="241"/>
      <c r="D127" s="231" t="s">
        <v>260</v>
      </c>
      <c r="E127" s="242" t="s">
        <v>19</v>
      </c>
      <c r="F127" s="243" t="s">
        <v>4277</v>
      </c>
      <c r="G127" s="241"/>
      <c r="H127" s="244">
        <v>62.34</v>
      </c>
      <c r="I127" s="245"/>
      <c r="J127" s="241"/>
      <c r="K127" s="241"/>
      <c r="L127" s="246"/>
      <c r="M127" s="247"/>
      <c r="N127" s="248"/>
      <c r="O127" s="248"/>
      <c r="P127" s="248"/>
      <c r="Q127" s="248"/>
      <c r="R127" s="248"/>
      <c r="S127" s="248"/>
      <c r="T127" s="24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0" t="s">
        <v>260</v>
      </c>
      <c r="AU127" s="250" t="s">
        <v>78</v>
      </c>
      <c r="AV127" s="14" t="s">
        <v>78</v>
      </c>
      <c r="AW127" s="14" t="s">
        <v>31</v>
      </c>
      <c r="AX127" s="14" t="s">
        <v>69</v>
      </c>
      <c r="AY127" s="250" t="s">
        <v>252</v>
      </c>
    </row>
    <row r="128" spans="1:51" s="15" customFormat="1" ht="12">
      <c r="A128" s="15"/>
      <c r="B128" s="251"/>
      <c r="C128" s="252"/>
      <c r="D128" s="231" t="s">
        <v>260</v>
      </c>
      <c r="E128" s="253" t="s">
        <v>19</v>
      </c>
      <c r="F128" s="254" t="s">
        <v>265</v>
      </c>
      <c r="G128" s="252"/>
      <c r="H128" s="255">
        <v>62.34</v>
      </c>
      <c r="I128" s="256"/>
      <c r="J128" s="252"/>
      <c r="K128" s="252"/>
      <c r="L128" s="257"/>
      <c r="M128" s="258"/>
      <c r="N128" s="259"/>
      <c r="O128" s="259"/>
      <c r="P128" s="259"/>
      <c r="Q128" s="259"/>
      <c r="R128" s="259"/>
      <c r="S128" s="259"/>
      <c r="T128" s="260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1" t="s">
        <v>260</v>
      </c>
      <c r="AU128" s="261" t="s">
        <v>78</v>
      </c>
      <c r="AV128" s="15" t="s">
        <v>90</v>
      </c>
      <c r="AW128" s="15" t="s">
        <v>31</v>
      </c>
      <c r="AX128" s="15" t="s">
        <v>76</v>
      </c>
      <c r="AY128" s="261" t="s">
        <v>252</v>
      </c>
    </row>
    <row r="129" spans="1:63" s="12" customFormat="1" ht="22.8" customHeight="1">
      <c r="A129" s="12"/>
      <c r="B129" s="200"/>
      <c r="C129" s="201"/>
      <c r="D129" s="202" t="s">
        <v>68</v>
      </c>
      <c r="E129" s="214" t="s">
        <v>78</v>
      </c>
      <c r="F129" s="214" t="s">
        <v>303</v>
      </c>
      <c r="G129" s="201"/>
      <c r="H129" s="201"/>
      <c r="I129" s="204"/>
      <c r="J129" s="215">
        <f>BK129</f>
        <v>0</v>
      </c>
      <c r="K129" s="201"/>
      <c r="L129" s="206"/>
      <c r="M129" s="207"/>
      <c r="N129" s="208"/>
      <c r="O129" s="208"/>
      <c r="P129" s="209">
        <f>SUM(P130:P142)</f>
        <v>0</v>
      </c>
      <c r="Q129" s="208"/>
      <c r="R129" s="209">
        <f>SUM(R130:R142)</f>
        <v>6.4128561799999995</v>
      </c>
      <c r="S129" s="208"/>
      <c r="T129" s="210">
        <f>SUM(T130:T142)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1" t="s">
        <v>76</v>
      </c>
      <c r="AT129" s="212" t="s">
        <v>68</v>
      </c>
      <c r="AU129" s="212" t="s">
        <v>76</v>
      </c>
      <c r="AY129" s="211" t="s">
        <v>252</v>
      </c>
      <c r="BK129" s="213">
        <f>SUM(BK130:BK142)</f>
        <v>0</v>
      </c>
    </row>
    <row r="130" spans="1:65" s="2" customFormat="1" ht="24.15" customHeight="1">
      <c r="A130" s="40"/>
      <c r="B130" s="41"/>
      <c r="C130" s="216" t="s">
        <v>309</v>
      </c>
      <c r="D130" s="216" t="s">
        <v>254</v>
      </c>
      <c r="E130" s="217" t="s">
        <v>4278</v>
      </c>
      <c r="F130" s="218" t="s">
        <v>4279</v>
      </c>
      <c r="G130" s="219" t="s">
        <v>257</v>
      </c>
      <c r="H130" s="220">
        <v>2.808</v>
      </c>
      <c r="I130" s="221"/>
      <c r="J130" s="222">
        <f>ROUND(I130*H130,2)</f>
        <v>0</v>
      </c>
      <c r="K130" s="218" t="s">
        <v>258</v>
      </c>
      <c r="L130" s="46"/>
      <c r="M130" s="223" t="s">
        <v>19</v>
      </c>
      <c r="N130" s="224" t="s">
        <v>40</v>
      </c>
      <c r="O130" s="86"/>
      <c r="P130" s="225">
        <f>O130*H130</f>
        <v>0</v>
      </c>
      <c r="Q130" s="225">
        <v>2.25634</v>
      </c>
      <c r="R130" s="225">
        <f>Q130*H130</f>
        <v>6.335802719999999</v>
      </c>
      <c r="S130" s="225">
        <v>0</v>
      </c>
      <c r="T130" s="22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7" t="s">
        <v>90</v>
      </c>
      <c r="AT130" s="227" t="s">
        <v>254</v>
      </c>
      <c r="AU130" s="227" t="s">
        <v>78</v>
      </c>
      <c r="AY130" s="19" t="s">
        <v>252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9" t="s">
        <v>76</v>
      </c>
      <c r="BK130" s="228">
        <f>ROUND(I130*H130,2)</f>
        <v>0</v>
      </c>
      <c r="BL130" s="19" t="s">
        <v>90</v>
      </c>
      <c r="BM130" s="227" t="s">
        <v>377</v>
      </c>
    </row>
    <row r="131" spans="1:51" s="14" customFormat="1" ht="12">
      <c r="A131" s="14"/>
      <c r="B131" s="240"/>
      <c r="C131" s="241"/>
      <c r="D131" s="231" t="s">
        <v>260</v>
      </c>
      <c r="E131" s="242" t="s">
        <v>19</v>
      </c>
      <c r="F131" s="243" t="s">
        <v>4280</v>
      </c>
      <c r="G131" s="241"/>
      <c r="H131" s="244">
        <v>1.08</v>
      </c>
      <c r="I131" s="245"/>
      <c r="J131" s="241"/>
      <c r="K131" s="241"/>
      <c r="L131" s="246"/>
      <c r="M131" s="247"/>
      <c r="N131" s="248"/>
      <c r="O131" s="248"/>
      <c r="P131" s="248"/>
      <c r="Q131" s="248"/>
      <c r="R131" s="248"/>
      <c r="S131" s="248"/>
      <c r="T131" s="24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0" t="s">
        <v>260</v>
      </c>
      <c r="AU131" s="250" t="s">
        <v>78</v>
      </c>
      <c r="AV131" s="14" t="s">
        <v>78</v>
      </c>
      <c r="AW131" s="14" t="s">
        <v>31</v>
      </c>
      <c r="AX131" s="14" t="s">
        <v>69</v>
      </c>
      <c r="AY131" s="250" t="s">
        <v>252</v>
      </c>
    </row>
    <row r="132" spans="1:51" s="14" customFormat="1" ht="12">
      <c r="A132" s="14"/>
      <c r="B132" s="240"/>
      <c r="C132" s="241"/>
      <c r="D132" s="231" t="s">
        <v>260</v>
      </c>
      <c r="E132" s="242" t="s">
        <v>19</v>
      </c>
      <c r="F132" s="243" t="s">
        <v>4281</v>
      </c>
      <c r="G132" s="241"/>
      <c r="H132" s="244">
        <v>1.728</v>
      </c>
      <c r="I132" s="245"/>
      <c r="J132" s="241"/>
      <c r="K132" s="241"/>
      <c r="L132" s="246"/>
      <c r="M132" s="247"/>
      <c r="N132" s="248"/>
      <c r="O132" s="248"/>
      <c r="P132" s="248"/>
      <c r="Q132" s="248"/>
      <c r="R132" s="248"/>
      <c r="S132" s="248"/>
      <c r="T132" s="24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0" t="s">
        <v>260</v>
      </c>
      <c r="AU132" s="250" t="s">
        <v>78</v>
      </c>
      <c r="AV132" s="14" t="s">
        <v>78</v>
      </c>
      <c r="AW132" s="14" t="s">
        <v>31</v>
      </c>
      <c r="AX132" s="14" t="s">
        <v>69</v>
      </c>
      <c r="AY132" s="250" t="s">
        <v>252</v>
      </c>
    </row>
    <row r="133" spans="1:51" s="15" customFormat="1" ht="12">
      <c r="A133" s="15"/>
      <c r="B133" s="251"/>
      <c r="C133" s="252"/>
      <c r="D133" s="231" t="s">
        <v>260</v>
      </c>
      <c r="E133" s="253" t="s">
        <v>19</v>
      </c>
      <c r="F133" s="254" t="s">
        <v>265</v>
      </c>
      <c r="G133" s="252"/>
      <c r="H133" s="255">
        <v>2.808</v>
      </c>
      <c r="I133" s="256"/>
      <c r="J133" s="252"/>
      <c r="K133" s="252"/>
      <c r="L133" s="257"/>
      <c r="M133" s="258"/>
      <c r="N133" s="259"/>
      <c r="O133" s="259"/>
      <c r="P133" s="259"/>
      <c r="Q133" s="259"/>
      <c r="R133" s="259"/>
      <c r="S133" s="259"/>
      <c r="T133" s="260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1" t="s">
        <v>260</v>
      </c>
      <c r="AU133" s="261" t="s">
        <v>78</v>
      </c>
      <c r="AV133" s="15" t="s">
        <v>90</v>
      </c>
      <c r="AW133" s="15" t="s">
        <v>31</v>
      </c>
      <c r="AX133" s="15" t="s">
        <v>76</v>
      </c>
      <c r="AY133" s="261" t="s">
        <v>252</v>
      </c>
    </row>
    <row r="134" spans="1:65" s="2" customFormat="1" ht="14.4" customHeight="1">
      <c r="A134" s="40"/>
      <c r="B134" s="41"/>
      <c r="C134" s="216" t="s">
        <v>313</v>
      </c>
      <c r="D134" s="216" t="s">
        <v>254</v>
      </c>
      <c r="E134" s="217" t="s">
        <v>386</v>
      </c>
      <c r="F134" s="218" t="s">
        <v>387</v>
      </c>
      <c r="G134" s="219" t="s">
        <v>300</v>
      </c>
      <c r="H134" s="220">
        <v>6.24</v>
      </c>
      <c r="I134" s="221"/>
      <c r="J134" s="222">
        <f>ROUND(I134*H134,2)</f>
        <v>0</v>
      </c>
      <c r="K134" s="218" t="s">
        <v>258</v>
      </c>
      <c r="L134" s="46"/>
      <c r="M134" s="223" t="s">
        <v>19</v>
      </c>
      <c r="N134" s="224" t="s">
        <v>40</v>
      </c>
      <c r="O134" s="86"/>
      <c r="P134" s="225">
        <f>O134*H134</f>
        <v>0</v>
      </c>
      <c r="Q134" s="225">
        <v>0.00247</v>
      </c>
      <c r="R134" s="225">
        <f>Q134*H134</f>
        <v>0.0154128</v>
      </c>
      <c r="S134" s="225">
        <v>0</v>
      </c>
      <c r="T134" s="22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7" t="s">
        <v>90</v>
      </c>
      <c r="AT134" s="227" t="s">
        <v>254</v>
      </c>
      <c r="AU134" s="227" t="s">
        <v>78</v>
      </c>
      <c r="AY134" s="19" t="s">
        <v>252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9" t="s">
        <v>76</v>
      </c>
      <c r="BK134" s="228">
        <f>ROUND(I134*H134,2)</f>
        <v>0</v>
      </c>
      <c r="BL134" s="19" t="s">
        <v>90</v>
      </c>
      <c r="BM134" s="227" t="s">
        <v>395</v>
      </c>
    </row>
    <row r="135" spans="1:51" s="14" customFormat="1" ht="12">
      <c r="A135" s="14"/>
      <c r="B135" s="240"/>
      <c r="C135" s="241"/>
      <c r="D135" s="231" t="s">
        <v>260</v>
      </c>
      <c r="E135" s="242" t="s">
        <v>19</v>
      </c>
      <c r="F135" s="243" t="s">
        <v>4282</v>
      </c>
      <c r="G135" s="241"/>
      <c r="H135" s="244">
        <v>2.4</v>
      </c>
      <c r="I135" s="245"/>
      <c r="J135" s="241"/>
      <c r="K135" s="241"/>
      <c r="L135" s="246"/>
      <c r="M135" s="247"/>
      <c r="N135" s="248"/>
      <c r="O135" s="248"/>
      <c r="P135" s="248"/>
      <c r="Q135" s="248"/>
      <c r="R135" s="248"/>
      <c r="S135" s="248"/>
      <c r="T135" s="24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0" t="s">
        <v>260</v>
      </c>
      <c r="AU135" s="250" t="s">
        <v>78</v>
      </c>
      <c r="AV135" s="14" t="s">
        <v>78</v>
      </c>
      <c r="AW135" s="14" t="s">
        <v>31</v>
      </c>
      <c r="AX135" s="14" t="s">
        <v>69</v>
      </c>
      <c r="AY135" s="250" t="s">
        <v>252</v>
      </c>
    </row>
    <row r="136" spans="1:51" s="14" customFormat="1" ht="12">
      <c r="A136" s="14"/>
      <c r="B136" s="240"/>
      <c r="C136" s="241"/>
      <c r="D136" s="231" t="s">
        <v>260</v>
      </c>
      <c r="E136" s="242" t="s">
        <v>19</v>
      </c>
      <c r="F136" s="243" t="s">
        <v>4283</v>
      </c>
      <c r="G136" s="241"/>
      <c r="H136" s="244">
        <v>3.84</v>
      </c>
      <c r="I136" s="245"/>
      <c r="J136" s="241"/>
      <c r="K136" s="241"/>
      <c r="L136" s="246"/>
      <c r="M136" s="247"/>
      <c r="N136" s="248"/>
      <c r="O136" s="248"/>
      <c r="P136" s="248"/>
      <c r="Q136" s="248"/>
      <c r="R136" s="248"/>
      <c r="S136" s="248"/>
      <c r="T136" s="24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0" t="s">
        <v>260</v>
      </c>
      <c r="AU136" s="250" t="s">
        <v>78</v>
      </c>
      <c r="AV136" s="14" t="s">
        <v>78</v>
      </c>
      <c r="AW136" s="14" t="s">
        <v>31</v>
      </c>
      <c r="AX136" s="14" t="s">
        <v>69</v>
      </c>
      <c r="AY136" s="250" t="s">
        <v>252</v>
      </c>
    </row>
    <row r="137" spans="1:51" s="15" customFormat="1" ht="12">
      <c r="A137" s="15"/>
      <c r="B137" s="251"/>
      <c r="C137" s="252"/>
      <c r="D137" s="231" t="s">
        <v>260</v>
      </c>
      <c r="E137" s="253" t="s">
        <v>19</v>
      </c>
      <c r="F137" s="254" t="s">
        <v>265</v>
      </c>
      <c r="G137" s="252"/>
      <c r="H137" s="255">
        <v>6.24</v>
      </c>
      <c r="I137" s="256"/>
      <c r="J137" s="252"/>
      <c r="K137" s="252"/>
      <c r="L137" s="257"/>
      <c r="M137" s="258"/>
      <c r="N137" s="259"/>
      <c r="O137" s="259"/>
      <c r="P137" s="259"/>
      <c r="Q137" s="259"/>
      <c r="R137" s="259"/>
      <c r="S137" s="259"/>
      <c r="T137" s="260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1" t="s">
        <v>260</v>
      </c>
      <c r="AU137" s="261" t="s">
        <v>78</v>
      </c>
      <c r="AV137" s="15" t="s">
        <v>90</v>
      </c>
      <c r="AW137" s="15" t="s">
        <v>31</v>
      </c>
      <c r="AX137" s="15" t="s">
        <v>76</v>
      </c>
      <c r="AY137" s="261" t="s">
        <v>252</v>
      </c>
    </row>
    <row r="138" spans="1:65" s="2" customFormat="1" ht="14.4" customHeight="1">
      <c r="A138" s="40"/>
      <c r="B138" s="41"/>
      <c r="C138" s="216" t="s">
        <v>324</v>
      </c>
      <c r="D138" s="216" t="s">
        <v>254</v>
      </c>
      <c r="E138" s="217" t="s">
        <v>396</v>
      </c>
      <c r="F138" s="218" t="s">
        <v>397</v>
      </c>
      <c r="G138" s="219" t="s">
        <v>300</v>
      </c>
      <c r="H138" s="220">
        <v>6.24</v>
      </c>
      <c r="I138" s="221"/>
      <c r="J138" s="222">
        <f>ROUND(I138*H138,2)</f>
        <v>0</v>
      </c>
      <c r="K138" s="218" t="s">
        <v>258</v>
      </c>
      <c r="L138" s="46"/>
      <c r="M138" s="223" t="s">
        <v>19</v>
      </c>
      <c r="N138" s="224" t="s">
        <v>40</v>
      </c>
      <c r="O138" s="86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7" t="s">
        <v>90</v>
      </c>
      <c r="AT138" s="227" t="s">
        <v>254</v>
      </c>
      <c r="AU138" s="227" t="s">
        <v>78</v>
      </c>
      <c r="AY138" s="19" t="s">
        <v>252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9" t="s">
        <v>76</v>
      </c>
      <c r="BK138" s="228">
        <f>ROUND(I138*H138,2)</f>
        <v>0</v>
      </c>
      <c r="BL138" s="19" t="s">
        <v>90</v>
      </c>
      <c r="BM138" s="227" t="s">
        <v>404</v>
      </c>
    </row>
    <row r="139" spans="1:65" s="2" customFormat="1" ht="24.15" customHeight="1">
      <c r="A139" s="40"/>
      <c r="B139" s="41"/>
      <c r="C139" s="216" t="s">
        <v>334</v>
      </c>
      <c r="D139" s="216" t="s">
        <v>254</v>
      </c>
      <c r="E139" s="217" t="s">
        <v>1414</v>
      </c>
      <c r="F139" s="218" t="s">
        <v>1415</v>
      </c>
      <c r="G139" s="219" t="s">
        <v>277</v>
      </c>
      <c r="H139" s="220">
        <v>0.058</v>
      </c>
      <c r="I139" s="221"/>
      <c r="J139" s="222">
        <f>ROUND(I139*H139,2)</f>
        <v>0</v>
      </c>
      <c r="K139" s="218" t="s">
        <v>258</v>
      </c>
      <c r="L139" s="46"/>
      <c r="M139" s="223" t="s">
        <v>19</v>
      </c>
      <c r="N139" s="224" t="s">
        <v>40</v>
      </c>
      <c r="O139" s="86"/>
      <c r="P139" s="225">
        <f>O139*H139</f>
        <v>0</v>
      </c>
      <c r="Q139" s="225">
        <v>1.06277</v>
      </c>
      <c r="R139" s="225">
        <f>Q139*H139</f>
        <v>0.06164066</v>
      </c>
      <c r="S139" s="225">
        <v>0</v>
      </c>
      <c r="T139" s="22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7" t="s">
        <v>90</v>
      </c>
      <c r="AT139" s="227" t="s">
        <v>254</v>
      </c>
      <c r="AU139" s="227" t="s">
        <v>78</v>
      </c>
      <c r="AY139" s="19" t="s">
        <v>252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9" t="s">
        <v>76</v>
      </c>
      <c r="BK139" s="228">
        <f>ROUND(I139*H139,2)</f>
        <v>0</v>
      </c>
      <c r="BL139" s="19" t="s">
        <v>90</v>
      </c>
      <c r="BM139" s="227" t="s">
        <v>417</v>
      </c>
    </row>
    <row r="140" spans="1:51" s="14" customFormat="1" ht="12">
      <c r="A140" s="14"/>
      <c r="B140" s="240"/>
      <c r="C140" s="241"/>
      <c r="D140" s="231" t="s">
        <v>260</v>
      </c>
      <c r="E140" s="242" t="s">
        <v>19</v>
      </c>
      <c r="F140" s="243" t="s">
        <v>4284</v>
      </c>
      <c r="G140" s="241"/>
      <c r="H140" s="244">
        <v>0.016</v>
      </c>
      <c r="I140" s="245"/>
      <c r="J140" s="241"/>
      <c r="K140" s="241"/>
      <c r="L140" s="246"/>
      <c r="M140" s="247"/>
      <c r="N140" s="248"/>
      <c r="O140" s="248"/>
      <c r="P140" s="248"/>
      <c r="Q140" s="248"/>
      <c r="R140" s="248"/>
      <c r="S140" s="248"/>
      <c r="T140" s="24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0" t="s">
        <v>260</v>
      </c>
      <c r="AU140" s="250" t="s">
        <v>78</v>
      </c>
      <c r="AV140" s="14" t="s">
        <v>78</v>
      </c>
      <c r="AW140" s="14" t="s">
        <v>31</v>
      </c>
      <c r="AX140" s="14" t="s">
        <v>69</v>
      </c>
      <c r="AY140" s="250" t="s">
        <v>252</v>
      </c>
    </row>
    <row r="141" spans="1:51" s="14" customFormat="1" ht="12">
      <c r="A141" s="14"/>
      <c r="B141" s="240"/>
      <c r="C141" s="241"/>
      <c r="D141" s="231" t="s">
        <v>260</v>
      </c>
      <c r="E141" s="242" t="s">
        <v>19</v>
      </c>
      <c r="F141" s="243" t="s">
        <v>4285</v>
      </c>
      <c r="G141" s="241"/>
      <c r="H141" s="244">
        <v>0.042</v>
      </c>
      <c r="I141" s="245"/>
      <c r="J141" s="241"/>
      <c r="K141" s="241"/>
      <c r="L141" s="246"/>
      <c r="M141" s="247"/>
      <c r="N141" s="248"/>
      <c r="O141" s="248"/>
      <c r="P141" s="248"/>
      <c r="Q141" s="248"/>
      <c r="R141" s="248"/>
      <c r="S141" s="248"/>
      <c r="T141" s="24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0" t="s">
        <v>260</v>
      </c>
      <c r="AU141" s="250" t="s">
        <v>78</v>
      </c>
      <c r="AV141" s="14" t="s">
        <v>78</v>
      </c>
      <c r="AW141" s="14" t="s">
        <v>31</v>
      </c>
      <c r="AX141" s="14" t="s">
        <v>69</v>
      </c>
      <c r="AY141" s="250" t="s">
        <v>252</v>
      </c>
    </row>
    <row r="142" spans="1:51" s="15" customFormat="1" ht="12">
      <c r="A142" s="15"/>
      <c r="B142" s="251"/>
      <c r="C142" s="252"/>
      <c r="D142" s="231" t="s">
        <v>260</v>
      </c>
      <c r="E142" s="253" t="s">
        <v>19</v>
      </c>
      <c r="F142" s="254" t="s">
        <v>265</v>
      </c>
      <c r="G142" s="252"/>
      <c r="H142" s="255">
        <v>0.058</v>
      </c>
      <c r="I142" s="256"/>
      <c r="J142" s="252"/>
      <c r="K142" s="252"/>
      <c r="L142" s="257"/>
      <c r="M142" s="258"/>
      <c r="N142" s="259"/>
      <c r="O142" s="259"/>
      <c r="P142" s="259"/>
      <c r="Q142" s="259"/>
      <c r="R142" s="259"/>
      <c r="S142" s="259"/>
      <c r="T142" s="260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1" t="s">
        <v>260</v>
      </c>
      <c r="AU142" s="261" t="s">
        <v>78</v>
      </c>
      <c r="AV142" s="15" t="s">
        <v>90</v>
      </c>
      <c r="AW142" s="15" t="s">
        <v>31</v>
      </c>
      <c r="AX142" s="15" t="s">
        <v>76</v>
      </c>
      <c r="AY142" s="261" t="s">
        <v>252</v>
      </c>
    </row>
    <row r="143" spans="1:63" s="12" customFormat="1" ht="22.8" customHeight="1">
      <c r="A143" s="12"/>
      <c r="B143" s="200"/>
      <c r="C143" s="201"/>
      <c r="D143" s="202" t="s">
        <v>68</v>
      </c>
      <c r="E143" s="214" t="s">
        <v>85</v>
      </c>
      <c r="F143" s="214" t="s">
        <v>489</v>
      </c>
      <c r="G143" s="201"/>
      <c r="H143" s="201"/>
      <c r="I143" s="204"/>
      <c r="J143" s="215">
        <f>BK143</f>
        <v>0</v>
      </c>
      <c r="K143" s="201"/>
      <c r="L143" s="206"/>
      <c r="M143" s="207"/>
      <c r="N143" s="208"/>
      <c r="O143" s="208"/>
      <c r="P143" s="209">
        <f>SUM(P144:P156)</f>
        <v>0</v>
      </c>
      <c r="Q143" s="208"/>
      <c r="R143" s="209">
        <f>SUM(R144:R156)</f>
        <v>20.900315759999998</v>
      </c>
      <c r="S143" s="208"/>
      <c r="T143" s="210">
        <f>SUM(T144:T156)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1" t="s">
        <v>76</v>
      </c>
      <c r="AT143" s="212" t="s">
        <v>68</v>
      </c>
      <c r="AU143" s="212" t="s">
        <v>76</v>
      </c>
      <c r="AY143" s="211" t="s">
        <v>252</v>
      </c>
      <c r="BK143" s="213">
        <f>SUM(BK144:BK156)</f>
        <v>0</v>
      </c>
    </row>
    <row r="144" spans="1:65" s="2" customFormat="1" ht="49.05" customHeight="1">
      <c r="A144" s="40"/>
      <c r="B144" s="41"/>
      <c r="C144" s="216" t="s">
        <v>339</v>
      </c>
      <c r="D144" s="216" t="s">
        <v>254</v>
      </c>
      <c r="E144" s="217" t="s">
        <v>4286</v>
      </c>
      <c r="F144" s="218" t="s">
        <v>4287</v>
      </c>
      <c r="G144" s="219" t="s">
        <v>257</v>
      </c>
      <c r="H144" s="220">
        <v>7.866</v>
      </c>
      <c r="I144" s="221"/>
      <c r="J144" s="222">
        <f>ROUND(I144*H144,2)</f>
        <v>0</v>
      </c>
      <c r="K144" s="218" t="s">
        <v>258</v>
      </c>
      <c r="L144" s="46"/>
      <c r="M144" s="223" t="s">
        <v>19</v>
      </c>
      <c r="N144" s="224" t="s">
        <v>40</v>
      </c>
      <c r="O144" s="86"/>
      <c r="P144" s="225">
        <f>O144*H144</f>
        <v>0</v>
      </c>
      <c r="Q144" s="225">
        <v>2.5143</v>
      </c>
      <c r="R144" s="225">
        <f>Q144*H144</f>
        <v>19.7774838</v>
      </c>
      <c r="S144" s="225">
        <v>0</v>
      </c>
      <c r="T144" s="22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7" t="s">
        <v>90</v>
      </c>
      <c r="AT144" s="227" t="s">
        <v>254</v>
      </c>
      <c r="AU144" s="227" t="s">
        <v>78</v>
      </c>
      <c r="AY144" s="19" t="s">
        <v>252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9" t="s">
        <v>76</v>
      </c>
      <c r="BK144" s="228">
        <f>ROUND(I144*H144,2)</f>
        <v>0</v>
      </c>
      <c r="BL144" s="19" t="s">
        <v>90</v>
      </c>
      <c r="BM144" s="227" t="s">
        <v>425</v>
      </c>
    </row>
    <row r="145" spans="1:51" s="13" customFormat="1" ht="12">
      <c r="A145" s="13"/>
      <c r="B145" s="229"/>
      <c r="C145" s="230"/>
      <c r="D145" s="231" t="s">
        <v>260</v>
      </c>
      <c r="E145" s="232" t="s">
        <v>19</v>
      </c>
      <c r="F145" s="233" t="s">
        <v>4288</v>
      </c>
      <c r="G145" s="230"/>
      <c r="H145" s="232" t="s">
        <v>19</v>
      </c>
      <c r="I145" s="234"/>
      <c r="J145" s="230"/>
      <c r="K145" s="230"/>
      <c r="L145" s="235"/>
      <c r="M145" s="236"/>
      <c r="N145" s="237"/>
      <c r="O145" s="237"/>
      <c r="P145" s="237"/>
      <c r="Q145" s="237"/>
      <c r="R145" s="237"/>
      <c r="S145" s="237"/>
      <c r="T145" s="23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9" t="s">
        <v>260</v>
      </c>
      <c r="AU145" s="239" t="s">
        <v>78</v>
      </c>
      <c r="AV145" s="13" t="s">
        <v>76</v>
      </c>
      <c r="AW145" s="13" t="s">
        <v>31</v>
      </c>
      <c r="AX145" s="13" t="s">
        <v>69</v>
      </c>
      <c r="AY145" s="239" t="s">
        <v>252</v>
      </c>
    </row>
    <row r="146" spans="1:51" s="13" customFormat="1" ht="12">
      <c r="A146" s="13"/>
      <c r="B146" s="229"/>
      <c r="C146" s="230"/>
      <c r="D146" s="231" t="s">
        <v>260</v>
      </c>
      <c r="E146" s="232" t="s">
        <v>19</v>
      </c>
      <c r="F146" s="233" t="s">
        <v>4289</v>
      </c>
      <c r="G146" s="230"/>
      <c r="H146" s="232" t="s">
        <v>19</v>
      </c>
      <c r="I146" s="234"/>
      <c r="J146" s="230"/>
      <c r="K146" s="230"/>
      <c r="L146" s="235"/>
      <c r="M146" s="236"/>
      <c r="N146" s="237"/>
      <c r="O146" s="237"/>
      <c r="P146" s="237"/>
      <c r="Q146" s="237"/>
      <c r="R146" s="237"/>
      <c r="S146" s="237"/>
      <c r="T146" s="23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9" t="s">
        <v>260</v>
      </c>
      <c r="AU146" s="239" t="s">
        <v>78</v>
      </c>
      <c r="AV146" s="13" t="s">
        <v>76</v>
      </c>
      <c r="AW146" s="13" t="s">
        <v>31</v>
      </c>
      <c r="AX146" s="13" t="s">
        <v>69</v>
      </c>
      <c r="AY146" s="239" t="s">
        <v>252</v>
      </c>
    </row>
    <row r="147" spans="1:51" s="14" customFormat="1" ht="12">
      <c r="A147" s="14"/>
      <c r="B147" s="240"/>
      <c r="C147" s="241"/>
      <c r="D147" s="231" t="s">
        <v>260</v>
      </c>
      <c r="E147" s="242" t="s">
        <v>19</v>
      </c>
      <c r="F147" s="243" t="s">
        <v>4290</v>
      </c>
      <c r="G147" s="241"/>
      <c r="H147" s="244">
        <v>1.641</v>
      </c>
      <c r="I147" s="245"/>
      <c r="J147" s="241"/>
      <c r="K147" s="241"/>
      <c r="L147" s="246"/>
      <c r="M147" s="247"/>
      <c r="N147" s="248"/>
      <c r="O147" s="248"/>
      <c r="P147" s="248"/>
      <c r="Q147" s="248"/>
      <c r="R147" s="248"/>
      <c r="S147" s="248"/>
      <c r="T147" s="24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0" t="s">
        <v>260</v>
      </c>
      <c r="AU147" s="250" t="s">
        <v>78</v>
      </c>
      <c r="AV147" s="14" t="s">
        <v>78</v>
      </c>
      <c r="AW147" s="14" t="s">
        <v>31</v>
      </c>
      <c r="AX147" s="14" t="s">
        <v>69</v>
      </c>
      <c r="AY147" s="250" t="s">
        <v>252</v>
      </c>
    </row>
    <row r="148" spans="1:51" s="14" customFormat="1" ht="12">
      <c r="A148" s="14"/>
      <c r="B148" s="240"/>
      <c r="C148" s="241"/>
      <c r="D148" s="231" t="s">
        <v>260</v>
      </c>
      <c r="E148" s="242" t="s">
        <v>19</v>
      </c>
      <c r="F148" s="243" t="s">
        <v>4291</v>
      </c>
      <c r="G148" s="241"/>
      <c r="H148" s="244">
        <v>1.591</v>
      </c>
      <c r="I148" s="245"/>
      <c r="J148" s="241"/>
      <c r="K148" s="241"/>
      <c r="L148" s="246"/>
      <c r="M148" s="247"/>
      <c r="N148" s="248"/>
      <c r="O148" s="248"/>
      <c r="P148" s="248"/>
      <c r="Q148" s="248"/>
      <c r="R148" s="248"/>
      <c r="S148" s="248"/>
      <c r="T148" s="24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0" t="s">
        <v>260</v>
      </c>
      <c r="AU148" s="250" t="s">
        <v>78</v>
      </c>
      <c r="AV148" s="14" t="s">
        <v>78</v>
      </c>
      <c r="AW148" s="14" t="s">
        <v>31</v>
      </c>
      <c r="AX148" s="14" t="s">
        <v>69</v>
      </c>
      <c r="AY148" s="250" t="s">
        <v>252</v>
      </c>
    </row>
    <row r="149" spans="1:51" s="14" customFormat="1" ht="12">
      <c r="A149" s="14"/>
      <c r="B149" s="240"/>
      <c r="C149" s="241"/>
      <c r="D149" s="231" t="s">
        <v>260</v>
      </c>
      <c r="E149" s="242" t="s">
        <v>19</v>
      </c>
      <c r="F149" s="243" t="s">
        <v>4292</v>
      </c>
      <c r="G149" s="241"/>
      <c r="H149" s="244">
        <v>4.634</v>
      </c>
      <c r="I149" s="245"/>
      <c r="J149" s="241"/>
      <c r="K149" s="241"/>
      <c r="L149" s="246"/>
      <c r="M149" s="247"/>
      <c r="N149" s="248"/>
      <c r="O149" s="248"/>
      <c r="P149" s="248"/>
      <c r="Q149" s="248"/>
      <c r="R149" s="248"/>
      <c r="S149" s="248"/>
      <c r="T149" s="24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0" t="s">
        <v>260</v>
      </c>
      <c r="AU149" s="250" t="s">
        <v>78</v>
      </c>
      <c r="AV149" s="14" t="s">
        <v>78</v>
      </c>
      <c r="AW149" s="14" t="s">
        <v>31</v>
      </c>
      <c r="AX149" s="14" t="s">
        <v>69</v>
      </c>
      <c r="AY149" s="250" t="s">
        <v>252</v>
      </c>
    </row>
    <row r="150" spans="1:51" s="15" customFormat="1" ht="12">
      <c r="A150" s="15"/>
      <c r="B150" s="251"/>
      <c r="C150" s="252"/>
      <c r="D150" s="231" t="s">
        <v>260</v>
      </c>
      <c r="E150" s="253" t="s">
        <v>19</v>
      </c>
      <c r="F150" s="254" t="s">
        <v>265</v>
      </c>
      <c r="G150" s="252"/>
      <c r="H150" s="255">
        <v>7.8660000000000005</v>
      </c>
      <c r="I150" s="256"/>
      <c r="J150" s="252"/>
      <c r="K150" s="252"/>
      <c r="L150" s="257"/>
      <c r="M150" s="258"/>
      <c r="N150" s="259"/>
      <c r="O150" s="259"/>
      <c r="P150" s="259"/>
      <c r="Q150" s="259"/>
      <c r="R150" s="259"/>
      <c r="S150" s="259"/>
      <c r="T150" s="260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1" t="s">
        <v>260</v>
      </c>
      <c r="AU150" s="261" t="s">
        <v>78</v>
      </c>
      <c r="AV150" s="15" t="s">
        <v>90</v>
      </c>
      <c r="AW150" s="15" t="s">
        <v>31</v>
      </c>
      <c r="AX150" s="15" t="s">
        <v>76</v>
      </c>
      <c r="AY150" s="261" t="s">
        <v>252</v>
      </c>
    </row>
    <row r="151" spans="1:65" s="2" customFormat="1" ht="49.05" customHeight="1">
      <c r="A151" s="40"/>
      <c r="B151" s="41"/>
      <c r="C151" s="216" t="s">
        <v>8</v>
      </c>
      <c r="D151" s="216" t="s">
        <v>254</v>
      </c>
      <c r="E151" s="217" t="s">
        <v>4293</v>
      </c>
      <c r="F151" s="218" t="s">
        <v>4294</v>
      </c>
      <c r="G151" s="219" t="s">
        <v>300</v>
      </c>
      <c r="H151" s="220">
        <v>29.65</v>
      </c>
      <c r="I151" s="221"/>
      <c r="J151" s="222">
        <f>ROUND(I151*H151,2)</f>
        <v>0</v>
      </c>
      <c r="K151" s="218" t="s">
        <v>258</v>
      </c>
      <c r="L151" s="46"/>
      <c r="M151" s="223" t="s">
        <v>19</v>
      </c>
      <c r="N151" s="224" t="s">
        <v>40</v>
      </c>
      <c r="O151" s="86"/>
      <c r="P151" s="225">
        <f>O151*H151</f>
        <v>0</v>
      </c>
      <c r="Q151" s="225">
        <v>0.00247</v>
      </c>
      <c r="R151" s="225">
        <f>Q151*H151</f>
        <v>0.0732355</v>
      </c>
      <c r="S151" s="225">
        <v>0</v>
      </c>
      <c r="T151" s="22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7" t="s">
        <v>90</v>
      </c>
      <c r="AT151" s="227" t="s">
        <v>254</v>
      </c>
      <c r="AU151" s="227" t="s">
        <v>78</v>
      </c>
      <c r="AY151" s="19" t="s">
        <v>252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9" t="s">
        <v>76</v>
      </c>
      <c r="BK151" s="228">
        <f>ROUND(I151*H151,2)</f>
        <v>0</v>
      </c>
      <c r="BL151" s="19" t="s">
        <v>90</v>
      </c>
      <c r="BM151" s="227" t="s">
        <v>433</v>
      </c>
    </row>
    <row r="152" spans="1:51" s="13" customFormat="1" ht="12">
      <c r="A152" s="13"/>
      <c r="B152" s="229"/>
      <c r="C152" s="230"/>
      <c r="D152" s="231" t="s">
        <v>260</v>
      </c>
      <c r="E152" s="232" t="s">
        <v>19</v>
      </c>
      <c r="F152" s="233" t="s">
        <v>4289</v>
      </c>
      <c r="G152" s="230"/>
      <c r="H152" s="232" t="s">
        <v>19</v>
      </c>
      <c r="I152" s="234"/>
      <c r="J152" s="230"/>
      <c r="K152" s="230"/>
      <c r="L152" s="235"/>
      <c r="M152" s="236"/>
      <c r="N152" s="237"/>
      <c r="O152" s="237"/>
      <c r="P152" s="237"/>
      <c r="Q152" s="237"/>
      <c r="R152" s="237"/>
      <c r="S152" s="237"/>
      <c r="T152" s="23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9" t="s">
        <v>260</v>
      </c>
      <c r="AU152" s="239" t="s">
        <v>78</v>
      </c>
      <c r="AV152" s="13" t="s">
        <v>76</v>
      </c>
      <c r="AW152" s="13" t="s">
        <v>31</v>
      </c>
      <c r="AX152" s="13" t="s">
        <v>69</v>
      </c>
      <c r="AY152" s="239" t="s">
        <v>252</v>
      </c>
    </row>
    <row r="153" spans="1:51" s="14" customFormat="1" ht="12">
      <c r="A153" s="14"/>
      <c r="B153" s="240"/>
      <c r="C153" s="241"/>
      <c r="D153" s="231" t="s">
        <v>260</v>
      </c>
      <c r="E153" s="242" t="s">
        <v>19</v>
      </c>
      <c r="F153" s="243" t="s">
        <v>4295</v>
      </c>
      <c r="G153" s="241"/>
      <c r="H153" s="244">
        <v>29.65</v>
      </c>
      <c r="I153" s="245"/>
      <c r="J153" s="241"/>
      <c r="K153" s="241"/>
      <c r="L153" s="246"/>
      <c r="M153" s="247"/>
      <c r="N153" s="248"/>
      <c r="O153" s="248"/>
      <c r="P153" s="248"/>
      <c r="Q153" s="248"/>
      <c r="R153" s="248"/>
      <c r="S153" s="248"/>
      <c r="T153" s="24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0" t="s">
        <v>260</v>
      </c>
      <c r="AU153" s="250" t="s">
        <v>78</v>
      </c>
      <c r="AV153" s="14" t="s">
        <v>78</v>
      </c>
      <c r="AW153" s="14" t="s">
        <v>31</v>
      </c>
      <c r="AX153" s="14" t="s">
        <v>69</v>
      </c>
      <c r="AY153" s="250" t="s">
        <v>252</v>
      </c>
    </row>
    <row r="154" spans="1:51" s="15" customFormat="1" ht="12">
      <c r="A154" s="15"/>
      <c r="B154" s="251"/>
      <c r="C154" s="252"/>
      <c r="D154" s="231" t="s">
        <v>260</v>
      </c>
      <c r="E154" s="253" t="s">
        <v>19</v>
      </c>
      <c r="F154" s="254" t="s">
        <v>265</v>
      </c>
      <c r="G154" s="252"/>
      <c r="H154" s="255">
        <v>29.65</v>
      </c>
      <c r="I154" s="256"/>
      <c r="J154" s="252"/>
      <c r="K154" s="252"/>
      <c r="L154" s="257"/>
      <c r="M154" s="258"/>
      <c r="N154" s="259"/>
      <c r="O154" s="259"/>
      <c r="P154" s="259"/>
      <c r="Q154" s="259"/>
      <c r="R154" s="259"/>
      <c r="S154" s="259"/>
      <c r="T154" s="260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1" t="s">
        <v>260</v>
      </c>
      <c r="AU154" s="261" t="s">
        <v>78</v>
      </c>
      <c r="AV154" s="15" t="s">
        <v>90</v>
      </c>
      <c r="AW154" s="15" t="s">
        <v>31</v>
      </c>
      <c r="AX154" s="15" t="s">
        <v>76</v>
      </c>
      <c r="AY154" s="261" t="s">
        <v>252</v>
      </c>
    </row>
    <row r="155" spans="1:65" s="2" customFormat="1" ht="49.05" customHeight="1">
      <c r="A155" s="40"/>
      <c r="B155" s="41"/>
      <c r="C155" s="216" t="s">
        <v>349</v>
      </c>
      <c r="D155" s="216" t="s">
        <v>254</v>
      </c>
      <c r="E155" s="217" t="s">
        <v>4296</v>
      </c>
      <c r="F155" s="218" t="s">
        <v>4297</v>
      </c>
      <c r="G155" s="219" t="s">
        <v>300</v>
      </c>
      <c r="H155" s="220">
        <v>29.65</v>
      </c>
      <c r="I155" s="221"/>
      <c r="J155" s="222">
        <f>ROUND(I155*H155,2)</f>
        <v>0</v>
      </c>
      <c r="K155" s="218" t="s">
        <v>258</v>
      </c>
      <c r="L155" s="46"/>
      <c r="M155" s="223" t="s">
        <v>19</v>
      </c>
      <c r="N155" s="224" t="s">
        <v>40</v>
      </c>
      <c r="O155" s="86"/>
      <c r="P155" s="225">
        <f>O155*H155</f>
        <v>0</v>
      </c>
      <c r="Q155" s="225">
        <v>0</v>
      </c>
      <c r="R155" s="225">
        <f>Q155*H155</f>
        <v>0</v>
      </c>
      <c r="S155" s="225">
        <v>0</v>
      </c>
      <c r="T155" s="22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7" t="s">
        <v>90</v>
      </c>
      <c r="AT155" s="227" t="s">
        <v>254</v>
      </c>
      <c r="AU155" s="227" t="s">
        <v>78</v>
      </c>
      <c r="AY155" s="19" t="s">
        <v>252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9" t="s">
        <v>76</v>
      </c>
      <c r="BK155" s="228">
        <f>ROUND(I155*H155,2)</f>
        <v>0</v>
      </c>
      <c r="BL155" s="19" t="s">
        <v>90</v>
      </c>
      <c r="BM155" s="227" t="s">
        <v>441</v>
      </c>
    </row>
    <row r="156" spans="1:65" s="2" customFormat="1" ht="37.8" customHeight="1">
      <c r="A156" s="40"/>
      <c r="B156" s="41"/>
      <c r="C156" s="216" t="s">
        <v>353</v>
      </c>
      <c r="D156" s="216" t="s">
        <v>254</v>
      </c>
      <c r="E156" s="217" t="s">
        <v>4298</v>
      </c>
      <c r="F156" s="218" t="s">
        <v>4299</v>
      </c>
      <c r="G156" s="219" t="s">
        <v>277</v>
      </c>
      <c r="H156" s="220">
        <v>0.946</v>
      </c>
      <c r="I156" s="221"/>
      <c r="J156" s="222">
        <f>ROUND(I156*H156,2)</f>
        <v>0</v>
      </c>
      <c r="K156" s="218" t="s">
        <v>258</v>
      </c>
      <c r="L156" s="46"/>
      <c r="M156" s="223" t="s">
        <v>19</v>
      </c>
      <c r="N156" s="224" t="s">
        <v>40</v>
      </c>
      <c r="O156" s="86"/>
      <c r="P156" s="225">
        <f>O156*H156</f>
        <v>0</v>
      </c>
      <c r="Q156" s="225">
        <v>1.10951</v>
      </c>
      <c r="R156" s="225">
        <f>Q156*H156</f>
        <v>1.0495964599999998</v>
      </c>
      <c r="S156" s="225">
        <v>0</v>
      </c>
      <c r="T156" s="22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7" t="s">
        <v>90</v>
      </c>
      <c r="AT156" s="227" t="s">
        <v>254</v>
      </c>
      <c r="AU156" s="227" t="s">
        <v>78</v>
      </c>
      <c r="AY156" s="19" t="s">
        <v>252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9" t="s">
        <v>76</v>
      </c>
      <c r="BK156" s="228">
        <f>ROUND(I156*H156,2)</f>
        <v>0</v>
      </c>
      <c r="BL156" s="19" t="s">
        <v>90</v>
      </c>
      <c r="BM156" s="227" t="s">
        <v>449</v>
      </c>
    </row>
    <row r="157" spans="1:63" s="12" customFormat="1" ht="22.8" customHeight="1">
      <c r="A157" s="12"/>
      <c r="B157" s="200"/>
      <c r="C157" s="201"/>
      <c r="D157" s="202" t="s">
        <v>68</v>
      </c>
      <c r="E157" s="214" t="s">
        <v>304</v>
      </c>
      <c r="F157" s="214" t="s">
        <v>829</v>
      </c>
      <c r="G157" s="201"/>
      <c r="H157" s="201"/>
      <c r="I157" s="204"/>
      <c r="J157" s="215">
        <f>BK157</f>
        <v>0</v>
      </c>
      <c r="K157" s="201"/>
      <c r="L157" s="206"/>
      <c r="M157" s="207"/>
      <c r="N157" s="208"/>
      <c r="O157" s="208"/>
      <c r="P157" s="209">
        <f>SUM(P158:P159)</f>
        <v>0</v>
      </c>
      <c r="Q157" s="208"/>
      <c r="R157" s="209">
        <f>SUM(R158:R159)</f>
        <v>3.569</v>
      </c>
      <c r="S157" s="208"/>
      <c r="T157" s="210">
        <f>SUM(T158:T159)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1" t="s">
        <v>76</v>
      </c>
      <c r="AT157" s="212" t="s">
        <v>68</v>
      </c>
      <c r="AU157" s="212" t="s">
        <v>76</v>
      </c>
      <c r="AY157" s="211" t="s">
        <v>252</v>
      </c>
      <c r="BK157" s="213">
        <f>SUM(BK158:BK159)</f>
        <v>0</v>
      </c>
    </row>
    <row r="158" spans="1:65" s="2" customFormat="1" ht="24.15" customHeight="1">
      <c r="A158" s="40"/>
      <c r="B158" s="41"/>
      <c r="C158" s="216" t="s">
        <v>360</v>
      </c>
      <c r="D158" s="216" t="s">
        <v>254</v>
      </c>
      <c r="E158" s="217" t="s">
        <v>4300</v>
      </c>
      <c r="F158" s="218" t="s">
        <v>4301</v>
      </c>
      <c r="G158" s="219" t="s">
        <v>307</v>
      </c>
      <c r="H158" s="220">
        <v>1</v>
      </c>
      <c r="I158" s="221"/>
      <c r="J158" s="222">
        <f>ROUND(I158*H158,2)</f>
        <v>0</v>
      </c>
      <c r="K158" s="218" t="s">
        <v>19</v>
      </c>
      <c r="L158" s="46"/>
      <c r="M158" s="223" t="s">
        <v>19</v>
      </c>
      <c r="N158" s="224" t="s">
        <v>40</v>
      </c>
      <c r="O158" s="86"/>
      <c r="P158" s="225">
        <f>O158*H158</f>
        <v>0</v>
      </c>
      <c r="Q158" s="225">
        <v>2.169</v>
      </c>
      <c r="R158" s="225">
        <f>Q158*H158</f>
        <v>2.169</v>
      </c>
      <c r="S158" s="225">
        <v>0</v>
      </c>
      <c r="T158" s="22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7" t="s">
        <v>90</v>
      </c>
      <c r="AT158" s="227" t="s">
        <v>254</v>
      </c>
      <c r="AU158" s="227" t="s">
        <v>78</v>
      </c>
      <c r="AY158" s="19" t="s">
        <v>252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9" t="s">
        <v>76</v>
      </c>
      <c r="BK158" s="228">
        <f>ROUND(I158*H158,2)</f>
        <v>0</v>
      </c>
      <c r="BL158" s="19" t="s">
        <v>90</v>
      </c>
      <c r="BM158" s="227" t="s">
        <v>457</v>
      </c>
    </row>
    <row r="159" spans="1:65" s="2" customFormat="1" ht="14.4" customHeight="1">
      <c r="A159" s="40"/>
      <c r="B159" s="41"/>
      <c r="C159" s="216" t="s">
        <v>366</v>
      </c>
      <c r="D159" s="216" t="s">
        <v>254</v>
      </c>
      <c r="E159" s="217" t="s">
        <v>4302</v>
      </c>
      <c r="F159" s="218" t="s">
        <v>4303</v>
      </c>
      <c r="G159" s="219" t="s">
        <v>307</v>
      </c>
      <c r="H159" s="220">
        <v>8</v>
      </c>
      <c r="I159" s="221"/>
      <c r="J159" s="222">
        <f>ROUND(I159*H159,2)</f>
        <v>0</v>
      </c>
      <c r="K159" s="218" t="s">
        <v>19</v>
      </c>
      <c r="L159" s="46"/>
      <c r="M159" s="223" t="s">
        <v>19</v>
      </c>
      <c r="N159" s="224" t="s">
        <v>40</v>
      </c>
      <c r="O159" s="86"/>
      <c r="P159" s="225">
        <f>O159*H159</f>
        <v>0</v>
      </c>
      <c r="Q159" s="225">
        <v>0.175</v>
      </c>
      <c r="R159" s="225">
        <f>Q159*H159</f>
        <v>1.4</v>
      </c>
      <c r="S159" s="225">
        <v>0</v>
      </c>
      <c r="T159" s="22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7" t="s">
        <v>90</v>
      </c>
      <c r="AT159" s="227" t="s">
        <v>254</v>
      </c>
      <c r="AU159" s="227" t="s">
        <v>78</v>
      </c>
      <c r="AY159" s="19" t="s">
        <v>252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9" t="s">
        <v>76</v>
      </c>
      <c r="BK159" s="228">
        <f>ROUND(I159*H159,2)</f>
        <v>0</v>
      </c>
      <c r="BL159" s="19" t="s">
        <v>90</v>
      </c>
      <c r="BM159" s="227" t="s">
        <v>465</v>
      </c>
    </row>
    <row r="160" spans="1:63" s="12" customFormat="1" ht="22.8" customHeight="1">
      <c r="A160" s="12"/>
      <c r="B160" s="200"/>
      <c r="C160" s="201"/>
      <c r="D160" s="202" t="s">
        <v>68</v>
      </c>
      <c r="E160" s="214" t="s">
        <v>935</v>
      </c>
      <c r="F160" s="214" t="s">
        <v>936</v>
      </c>
      <c r="G160" s="201"/>
      <c r="H160" s="201"/>
      <c r="I160" s="204"/>
      <c r="J160" s="215">
        <f>BK160</f>
        <v>0</v>
      </c>
      <c r="K160" s="201"/>
      <c r="L160" s="206"/>
      <c r="M160" s="207"/>
      <c r="N160" s="208"/>
      <c r="O160" s="208"/>
      <c r="P160" s="209">
        <f>P161</f>
        <v>0</v>
      </c>
      <c r="Q160" s="208"/>
      <c r="R160" s="209">
        <f>R161</f>
        <v>0</v>
      </c>
      <c r="S160" s="208"/>
      <c r="T160" s="210">
        <f>T161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1" t="s">
        <v>76</v>
      </c>
      <c r="AT160" s="212" t="s">
        <v>68</v>
      </c>
      <c r="AU160" s="212" t="s">
        <v>76</v>
      </c>
      <c r="AY160" s="211" t="s">
        <v>252</v>
      </c>
      <c r="BK160" s="213">
        <f>BK161</f>
        <v>0</v>
      </c>
    </row>
    <row r="161" spans="1:65" s="2" customFormat="1" ht="62.7" customHeight="1">
      <c r="A161" s="40"/>
      <c r="B161" s="41"/>
      <c r="C161" s="216" t="s">
        <v>377</v>
      </c>
      <c r="D161" s="216" t="s">
        <v>254</v>
      </c>
      <c r="E161" s="217" t="s">
        <v>4304</v>
      </c>
      <c r="F161" s="218" t="s">
        <v>4305</v>
      </c>
      <c r="G161" s="219" t="s">
        <v>277</v>
      </c>
      <c r="H161" s="220">
        <v>30.882</v>
      </c>
      <c r="I161" s="221"/>
      <c r="J161" s="222">
        <f>ROUND(I161*H161,2)</f>
        <v>0</v>
      </c>
      <c r="K161" s="218" t="s">
        <v>258</v>
      </c>
      <c r="L161" s="46"/>
      <c r="M161" s="283" t="s">
        <v>19</v>
      </c>
      <c r="N161" s="284" t="s">
        <v>40</v>
      </c>
      <c r="O161" s="285"/>
      <c r="P161" s="286">
        <f>O161*H161</f>
        <v>0</v>
      </c>
      <c r="Q161" s="286">
        <v>0</v>
      </c>
      <c r="R161" s="286">
        <f>Q161*H161</f>
        <v>0</v>
      </c>
      <c r="S161" s="286">
        <v>0</v>
      </c>
      <c r="T161" s="287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7" t="s">
        <v>90</v>
      </c>
      <c r="AT161" s="227" t="s">
        <v>254</v>
      </c>
      <c r="AU161" s="227" t="s">
        <v>78</v>
      </c>
      <c r="AY161" s="19" t="s">
        <v>252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9" t="s">
        <v>76</v>
      </c>
      <c r="BK161" s="228">
        <f>ROUND(I161*H161,2)</f>
        <v>0</v>
      </c>
      <c r="BL161" s="19" t="s">
        <v>90</v>
      </c>
      <c r="BM161" s="227" t="s">
        <v>477</v>
      </c>
    </row>
    <row r="162" spans="1:31" s="2" customFormat="1" ht="6.95" customHeight="1">
      <c r="A162" s="40"/>
      <c r="B162" s="61"/>
      <c r="C162" s="62"/>
      <c r="D162" s="62"/>
      <c r="E162" s="62"/>
      <c r="F162" s="62"/>
      <c r="G162" s="62"/>
      <c r="H162" s="62"/>
      <c r="I162" s="62"/>
      <c r="J162" s="62"/>
      <c r="K162" s="62"/>
      <c r="L162" s="46"/>
      <c r="M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</row>
  </sheetData>
  <sheetProtection password="CC35" sheet="1" objects="1" scenarios="1" formatColumns="0" formatRows="0" autoFilter="0"/>
  <autoFilter ref="C96:K161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3:H83"/>
    <mergeCell ref="E87:H87"/>
    <mergeCell ref="E85:H85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185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78</v>
      </c>
    </row>
    <row r="4" spans="2:46" s="1" customFormat="1" ht="24.95" customHeight="1">
      <c r="B4" s="22"/>
      <c r="D4" s="143" t="s">
        <v>208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Parkovací dům Havlíčkova 1, Kroměříž</v>
      </c>
      <c r="F7" s="145"/>
      <c r="G7" s="145"/>
      <c r="H7" s="145"/>
      <c r="L7" s="22"/>
    </row>
    <row r="8" spans="2:12" ht="12">
      <c r="B8" s="22"/>
      <c r="D8" s="145" t="s">
        <v>209</v>
      </c>
      <c r="L8" s="22"/>
    </row>
    <row r="9" spans="2:12" s="1" customFormat="1" ht="16.5" customHeight="1">
      <c r="B9" s="22"/>
      <c r="E9" s="146" t="s">
        <v>4126</v>
      </c>
      <c r="F9" s="1"/>
      <c r="G9" s="1"/>
      <c r="H9" s="1"/>
      <c r="L9" s="22"/>
    </row>
    <row r="10" spans="2:12" s="1" customFormat="1" ht="12" customHeight="1">
      <c r="B10" s="22"/>
      <c r="D10" s="145" t="s">
        <v>211</v>
      </c>
      <c r="L10" s="22"/>
    </row>
    <row r="11" spans="1:31" s="2" customFormat="1" ht="16.5" customHeight="1">
      <c r="A11" s="40"/>
      <c r="B11" s="46"/>
      <c r="C11" s="40"/>
      <c r="D11" s="40"/>
      <c r="E11" s="147" t="s">
        <v>4266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2607</v>
      </c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9" t="s">
        <v>4306</v>
      </c>
      <c r="F13" s="40"/>
      <c r="G13" s="40"/>
      <c r="H13" s="40"/>
      <c r="I13" s="40"/>
      <c r="J13" s="40"/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50" t="str">
        <f>'Rekapitulace stavby'!AN8</f>
        <v>3. 7. 2019</v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tr">
        <f>IF('Rekapitulace stavby'!AN10="","",'Rekapitulace stavby'!AN10)</f>
        <v/>
      </c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tr">
        <f>IF('Rekapitulace stavby'!E11="","",'Rekapitulace stavby'!E11)</f>
        <v xml:space="preserve"> </v>
      </c>
      <c r="F19" s="40"/>
      <c r="G19" s="40"/>
      <c r="H19" s="40"/>
      <c r="I19" s="145" t="s">
        <v>27</v>
      </c>
      <c r="J19" s="135" t="str">
        <f>IF('Rekapitulace stavby'!AN11="","",'Rekapitulace stavby'!AN11)</f>
        <v/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28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27</v>
      </c>
      <c r="J22" s="35" t="str">
        <f>'Rekapitulace stavby'!AN14</f>
        <v>Vyplň údaj</v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30</v>
      </c>
      <c r="E24" s="40"/>
      <c r="F24" s="40"/>
      <c r="G24" s="40"/>
      <c r="H24" s="40"/>
      <c r="I24" s="145" t="s">
        <v>26</v>
      </c>
      <c r="J24" s="135" t="str">
        <f>IF('Rekapitulace stavby'!AN16="","",'Rekapitulace stavby'!AN16)</f>
        <v/>
      </c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tr">
        <f>IF('Rekapitulace stavby'!E17="","",'Rekapitulace stavby'!E17)</f>
        <v xml:space="preserve"> </v>
      </c>
      <c r="F25" s="40"/>
      <c r="G25" s="40"/>
      <c r="H25" s="40"/>
      <c r="I25" s="145" t="s">
        <v>27</v>
      </c>
      <c r="J25" s="135" t="str">
        <f>IF('Rekapitulace stavby'!AN17="","",'Rekapitulace stavby'!AN17)</f>
        <v/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32</v>
      </c>
      <c r="E27" s="40"/>
      <c r="F27" s="40"/>
      <c r="G27" s="40"/>
      <c r="H27" s="40"/>
      <c r="I27" s="145" t="s">
        <v>26</v>
      </c>
      <c r="J27" s="135" t="str">
        <f>IF('Rekapitulace stavby'!AN19="","",'Rekapitulace stavby'!AN19)</f>
        <v/>
      </c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tr">
        <f>IF('Rekapitulace stavby'!E20="","",'Rekapitulace stavby'!E20)</f>
        <v xml:space="preserve"> </v>
      </c>
      <c r="F28" s="40"/>
      <c r="G28" s="40"/>
      <c r="H28" s="40"/>
      <c r="I28" s="145" t="s">
        <v>27</v>
      </c>
      <c r="J28" s="135" t="str">
        <f>IF('Rekapitulace stavby'!AN20="","",'Rekapitulace stavby'!AN20)</f>
        <v/>
      </c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33</v>
      </c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1"/>
      <c r="B31" s="152"/>
      <c r="C31" s="151"/>
      <c r="D31" s="151"/>
      <c r="E31" s="153" t="s">
        <v>19</v>
      </c>
      <c r="F31" s="153"/>
      <c r="G31" s="153"/>
      <c r="H31" s="153"/>
      <c r="I31" s="151"/>
      <c r="J31" s="151"/>
      <c r="K31" s="151"/>
      <c r="L31" s="154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6" t="s">
        <v>35</v>
      </c>
      <c r="E34" s="40"/>
      <c r="F34" s="40"/>
      <c r="G34" s="40"/>
      <c r="H34" s="40"/>
      <c r="I34" s="40"/>
      <c r="J34" s="157">
        <f>ROUND(J95,2)</f>
        <v>0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5"/>
      <c r="E35" s="155"/>
      <c r="F35" s="155"/>
      <c r="G35" s="155"/>
      <c r="H35" s="155"/>
      <c r="I35" s="155"/>
      <c r="J35" s="155"/>
      <c r="K35" s="155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8" t="s">
        <v>37</v>
      </c>
      <c r="G36" s="40"/>
      <c r="H36" s="40"/>
      <c r="I36" s="158" t="s">
        <v>36</v>
      </c>
      <c r="J36" s="158" t="s">
        <v>38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7" t="s">
        <v>39</v>
      </c>
      <c r="E37" s="145" t="s">
        <v>40</v>
      </c>
      <c r="F37" s="159">
        <f>ROUND((SUM(BE95:BE182)),2)</f>
        <v>0</v>
      </c>
      <c r="G37" s="40"/>
      <c r="H37" s="40"/>
      <c r="I37" s="160">
        <v>0.21</v>
      </c>
      <c r="J37" s="159">
        <f>ROUND(((SUM(BE95:BE182))*I37),2)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41</v>
      </c>
      <c r="F38" s="159">
        <f>ROUND((SUM(BF95:BF182)),2)</f>
        <v>0</v>
      </c>
      <c r="G38" s="40"/>
      <c r="H38" s="40"/>
      <c r="I38" s="160">
        <v>0.15</v>
      </c>
      <c r="J38" s="159">
        <f>ROUND(((SUM(BF95:BF182))*I38),2)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42</v>
      </c>
      <c r="F39" s="159">
        <f>ROUND((SUM(BG95:BG182)),2)</f>
        <v>0</v>
      </c>
      <c r="G39" s="40"/>
      <c r="H39" s="40"/>
      <c r="I39" s="160">
        <v>0.21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43</v>
      </c>
      <c r="F40" s="159">
        <f>ROUND((SUM(BH95:BH182)),2)</f>
        <v>0</v>
      </c>
      <c r="G40" s="40"/>
      <c r="H40" s="40"/>
      <c r="I40" s="160">
        <v>0.15</v>
      </c>
      <c r="J40" s="159">
        <f>0</f>
        <v>0</v>
      </c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44</v>
      </c>
      <c r="F41" s="159">
        <f>ROUND((SUM(BI95:BI182)),2)</f>
        <v>0</v>
      </c>
      <c r="G41" s="40"/>
      <c r="H41" s="40"/>
      <c r="I41" s="160">
        <v>0</v>
      </c>
      <c r="J41" s="159">
        <f>0</f>
        <v>0</v>
      </c>
      <c r="K41" s="40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45</v>
      </c>
      <c r="E43" s="163"/>
      <c r="F43" s="163"/>
      <c r="G43" s="164" t="s">
        <v>46</v>
      </c>
      <c r="H43" s="165" t="s">
        <v>47</v>
      </c>
      <c r="I43" s="163"/>
      <c r="J43" s="166">
        <f>SUM(J34:J41)</f>
        <v>0</v>
      </c>
      <c r="K43" s="167"/>
      <c r="L43" s="14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215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2" t="str">
        <f>E7</f>
        <v>Parkovací dům Havlíčkova 1, Kroměříž</v>
      </c>
      <c r="F52" s="34"/>
      <c r="G52" s="34"/>
      <c r="H52" s="34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209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2" t="s">
        <v>4126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211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3" t="s">
        <v>4266</v>
      </c>
      <c r="F56" s="42"/>
      <c r="G56" s="42"/>
      <c r="H56" s="42"/>
      <c r="I56" s="42"/>
      <c r="J56" s="42"/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2607</v>
      </c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002 - Technologie</v>
      </c>
      <c r="F58" s="42"/>
      <c r="G58" s="42"/>
      <c r="H58" s="42"/>
      <c r="I58" s="42"/>
      <c r="J58" s="42"/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 xml:space="preserve"> </v>
      </c>
      <c r="G60" s="42"/>
      <c r="H60" s="42"/>
      <c r="I60" s="34" t="s">
        <v>23</v>
      </c>
      <c r="J60" s="74" t="str">
        <f>IF(J16="","",J16)</f>
        <v>3. 7. 2019</v>
      </c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 xml:space="preserve"> </v>
      </c>
      <c r="G62" s="42"/>
      <c r="H62" s="42"/>
      <c r="I62" s="34" t="s">
        <v>30</v>
      </c>
      <c r="J62" s="38" t="str">
        <f>E25</f>
        <v xml:space="preserve"> </v>
      </c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28</v>
      </c>
      <c r="D63" s="42"/>
      <c r="E63" s="42"/>
      <c r="F63" s="29" t="str">
        <f>IF(E22="","",E22)</f>
        <v>Vyplň údaj</v>
      </c>
      <c r="G63" s="42"/>
      <c r="H63" s="42"/>
      <c r="I63" s="34" t="s">
        <v>32</v>
      </c>
      <c r="J63" s="38" t="str">
        <f>E28</f>
        <v xml:space="preserve"> 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4" t="s">
        <v>216</v>
      </c>
      <c r="D65" s="175"/>
      <c r="E65" s="175"/>
      <c r="F65" s="175"/>
      <c r="G65" s="175"/>
      <c r="H65" s="175"/>
      <c r="I65" s="175"/>
      <c r="J65" s="176" t="s">
        <v>217</v>
      </c>
      <c r="K65" s="175"/>
      <c r="L65" s="148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7" t="s">
        <v>67</v>
      </c>
      <c r="D67" s="42"/>
      <c r="E67" s="42"/>
      <c r="F67" s="42"/>
      <c r="G67" s="42"/>
      <c r="H67" s="42"/>
      <c r="I67" s="42"/>
      <c r="J67" s="104">
        <f>J95</f>
        <v>0</v>
      </c>
      <c r="K67" s="42"/>
      <c r="L67" s="14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218</v>
      </c>
    </row>
    <row r="68" spans="1:31" s="9" customFormat="1" ht="24.95" customHeight="1">
      <c r="A68" s="9"/>
      <c r="B68" s="178"/>
      <c r="C68" s="179"/>
      <c r="D68" s="180" t="s">
        <v>4307</v>
      </c>
      <c r="E68" s="181"/>
      <c r="F68" s="181"/>
      <c r="G68" s="181"/>
      <c r="H68" s="181"/>
      <c r="I68" s="181"/>
      <c r="J68" s="182">
        <f>J96</f>
        <v>0</v>
      </c>
      <c r="K68" s="179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4"/>
      <c r="C69" s="126"/>
      <c r="D69" s="185" t="s">
        <v>4308</v>
      </c>
      <c r="E69" s="186"/>
      <c r="F69" s="186"/>
      <c r="G69" s="186"/>
      <c r="H69" s="186"/>
      <c r="I69" s="186"/>
      <c r="J69" s="187">
        <f>J97</f>
        <v>0</v>
      </c>
      <c r="K69" s="126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4"/>
      <c r="C70" s="126"/>
      <c r="D70" s="185" t="s">
        <v>4309</v>
      </c>
      <c r="E70" s="186"/>
      <c r="F70" s="186"/>
      <c r="G70" s="186"/>
      <c r="H70" s="186"/>
      <c r="I70" s="186"/>
      <c r="J70" s="187">
        <f>J104</f>
        <v>0</v>
      </c>
      <c r="K70" s="126"/>
      <c r="L70" s="18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4"/>
      <c r="C71" s="126"/>
      <c r="D71" s="185" t="s">
        <v>4310</v>
      </c>
      <c r="E71" s="186"/>
      <c r="F71" s="186"/>
      <c r="G71" s="186"/>
      <c r="H71" s="186"/>
      <c r="I71" s="186"/>
      <c r="J71" s="187">
        <f>J109</f>
        <v>0</v>
      </c>
      <c r="K71" s="126"/>
      <c r="L71" s="18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4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5" t="s">
        <v>238</v>
      </c>
      <c r="D78" s="42"/>
      <c r="E78" s="42"/>
      <c r="F78" s="42"/>
      <c r="G78" s="42"/>
      <c r="H78" s="42"/>
      <c r="I78" s="42"/>
      <c r="J78" s="42"/>
      <c r="K78" s="42"/>
      <c r="L78" s="14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42"/>
      <c r="J80" s="42"/>
      <c r="K80" s="42"/>
      <c r="L80" s="14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172" t="str">
        <f>E7</f>
        <v>Parkovací dům Havlíčkova 1, Kroměříž</v>
      </c>
      <c r="F81" s="34"/>
      <c r="G81" s="34"/>
      <c r="H81" s="34"/>
      <c r="I81" s="42"/>
      <c r="J81" s="42"/>
      <c r="K81" s="42"/>
      <c r="L81" s="14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2:12" s="1" customFormat="1" ht="12" customHeight="1">
      <c r="B82" s="23"/>
      <c r="C82" s="34" t="s">
        <v>209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2:12" s="1" customFormat="1" ht="16.5" customHeight="1">
      <c r="B83" s="23"/>
      <c r="C83" s="24"/>
      <c r="D83" s="24"/>
      <c r="E83" s="172" t="s">
        <v>4126</v>
      </c>
      <c r="F83" s="24"/>
      <c r="G83" s="24"/>
      <c r="H83" s="24"/>
      <c r="I83" s="24"/>
      <c r="J83" s="24"/>
      <c r="K83" s="24"/>
      <c r="L83" s="22"/>
    </row>
    <row r="84" spans="2:12" s="1" customFormat="1" ht="12" customHeight="1">
      <c r="B84" s="23"/>
      <c r="C84" s="34" t="s">
        <v>211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1:31" s="2" customFormat="1" ht="16.5" customHeight="1">
      <c r="A85" s="40"/>
      <c r="B85" s="41"/>
      <c r="C85" s="42"/>
      <c r="D85" s="42"/>
      <c r="E85" s="173" t="s">
        <v>4266</v>
      </c>
      <c r="F85" s="42"/>
      <c r="G85" s="42"/>
      <c r="H85" s="42"/>
      <c r="I85" s="42"/>
      <c r="J85" s="42"/>
      <c r="K85" s="42"/>
      <c r="L85" s="14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2607</v>
      </c>
      <c r="D86" s="42"/>
      <c r="E86" s="42"/>
      <c r="F86" s="42"/>
      <c r="G86" s="42"/>
      <c r="H86" s="42"/>
      <c r="I86" s="42"/>
      <c r="J86" s="42"/>
      <c r="K86" s="42"/>
      <c r="L86" s="14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1" t="str">
        <f>E13</f>
        <v>002 - Technologie</v>
      </c>
      <c r="F87" s="42"/>
      <c r="G87" s="42"/>
      <c r="H87" s="42"/>
      <c r="I87" s="42"/>
      <c r="J87" s="42"/>
      <c r="K87" s="42"/>
      <c r="L87" s="14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21</v>
      </c>
      <c r="D89" s="42"/>
      <c r="E89" s="42"/>
      <c r="F89" s="29" t="str">
        <f>F16</f>
        <v xml:space="preserve"> </v>
      </c>
      <c r="G89" s="42"/>
      <c r="H89" s="42"/>
      <c r="I89" s="34" t="s">
        <v>23</v>
      </c>
      <c r="J89" s="74" t="str">
        <f>IF(J16="","",J16)</f>
        <v>3. 7. 2019</v>
      </c>
      <c r="K89" s="42"/>
      <c r="L89" s="148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8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25</v>
      </c>
      <c r="D91" s="42"/>
      <c r="E91" s="42"/>
      <c r="F91" s="29" t="str">
        <f>E19</f>
        <v xml:space="preserve"> </v>
      </c>
      <c r="G91" s="42"/>
      <c r="H91" s="42"/>
      <c r="I91" s="34" t="s">
        <v>30</v>
      </c>
      <c r="J91" s="38" t="str">
        <f>E25</f>
        <v xml:space="preserve"> </v>
      </c>
      <c r="K91" s="42"/>
      <c r="L91" s="148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4" t="s">
        <v>28</v>
      </c>
      <c r="D92" s="42"/>
      <c r="E92" s="42"/>
      <c r="F92" s="29" t="str">
        <f>IF(E22="","",E22)</f>
        <v>Vyplň údaj</v>
      </c>
      <c r="G92" s="42"/>
      <c r="H92" s="42"/>
      <c r="I92" s="34" t="s">
        <v>32</v>
      </c>
      <c r="J92" s="38" t="str">
        <f>E28</f>
        <v xml:space="preserve"> </v>
      </c>
      <c r="K92" s="42"/>
      <c r="L92" s="148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8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11" customFormat="1" ht="29.25" customHeight="1">
      <c r="A94" s="189"/>
      <c r="B94" s="190"/>
      <c r="C94" s="191" t="s">
        <v>239</v>
      </c>
      <c r="D94" s="192" t="s">
        <v>54</v>
      </c>
      <c r="E94" s="192" t="s">
        <v>50</v>
      </c>
      <c r="F94" s="192" t="s">
        <v>51</v>
      </c>
      <c r="G94" s="192" t="s">
        <v>240</v>
      </c>
      <c r="H94" s="192" t="s">
        <v>241</v>
      </c>
      <c r="I94" s="192" t="s">
        <v>242</v>
      </c>
      <c r="J94" s="192" t="s">
        <v>217</v>
      </c>
      <c r="K94" s="193" t="s">
        <v>243</v>
      </c>
      <c r="L94" s="194"/>
      <c r="M94" s="94" t="s">
        <v>19</v>
      </c>
      <c r="N94" s="95" t="s">
        <v>39</v>
      </c>
      <c r="O94" s="95" t="s">
        <v>244</v>
      </c>
      <c r="P94" s="95" t="s">
        <v>245</v>
      </c>
      <c r="Q94" s="95" t="s">
        <v>246</v>
      </c>
      <c r="R94" s="95" t="s">
        <v>247</v>
      </c>
      <c r="S94" s="95" t="s">
        <v>248</v>
      </c>
      <c r="T94" s="96" t="s">
        <v>249</v>
      </c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</row>
    <row r="95" spans="1:63" s="2" customFormat="1" ht="22.8" customHeight="1">
      <c r="A95" s="40"/>
      <c r="B95" s="41"/>
      <c r="C95" s="101" t="s">
        <v>250</v>
      </c>
      <c r="D95" s="42"/>
      <c r="E95" s="42"/>
      <c r="F95" s="42"/>
      <c r="G95" s="42"/>
      <c r="H95" s="42"/>
      <c r="I95" s="42"/>
      <c r="J95" s="195">
        <f>BK95</f>
        <v>0</v>
      </c>
      <c r="K95" s="42"/>
      <c r="L95" s="46"/>
      <c r="M95" s="97"/>
      <c r="N95" s="196"/>
      <c r="O95" s="98"/>
      <c r="P95" s="197">
        <f>P96</f>
        <v>0</v>
      </c>
      <c r="Q95" s="98"/>
      <c r="R95" s="197">
        <f>R96</f>
        <v>0</v>
      </c>
      <c r="S95" s="98"/>
      <c r="T95" s="198">
        <f>T96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68</v>
      </c>
      <c r="AU95" s="19" t="s">
        <v>218</v>
      </c>
      <c r="BK95" s="199">
        <f>BK96</f>
        <v>0</v>
      </c>
    </row>
    <row r="96" spans="1:63" s="12" customFormat="1" ht="25.9" customHeight="1">
      <c r="A96" s="12"/>
      <c r="B96" s="200"/>
      <c r="C96" s="201"/>
      <c r="D96" s="202" t="s">
        <v>68</v>
      </c>
      <c r="E96" s="203" t="s">
        <v>285</v>
      </c>
      <c r="F96" s="203" t="s">
        <v>4311</v>
      </c>
      <c r="G96" s="201"/>
      <c r="H96" s="201"/>
      <c r="I96" s="204"/>
      <c r="J96" s="205">
        <f>BK96</f>
        <v>0</v>
      </c>
      <c r="K96" s="201"/>
      <c r="L96" s="206"/>
      <c r="M96" s="207"/>
      <c r="N96" s="208"/>
      <c r="O96" s="208"/>
      <c r="P96" s="209">
        <f>P97+P104+P109</f>
        <v>0</v>
      </c>
      <c r="Q96" s="208"/>
      <c r="R96" s="209">
        <f>R97+R104+R109</f>
        <v>0</v>
      </c>
      <c r="S96" s="208"/>
      <c r="T96" s="210">
        <f>T97+T104+T109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1" t="s">
        <v>85</v>
      </c>
      <c r="AT96" s="212" t="s">
        <v>68</v>
      </c>
      <c r="AU96" s="212" t="s">
        <v>69</v>
      </c>
      <c r="AY96" s="211" t="s">
        <v>252</v>
      </c>
      <c r="BK96" s="213">
        <f>BK97+BK104+BK109</f>
        <v>0</v>
      </c>
    </row>
    <row r="97" spans="1:63" s="12" customFormat="1" ht="22.8" customHeight="1">
      <c r="A97" s="12"/>
      <c r="B97" s="200"/>
      <c r="C97" s="201"/>
      <c r="D97" s="202" t="s">
        <v>68</v>
      </c>
      <c r="E97" s="214" t="s">
        <v>3426</v>
      </c>
      <c r="F97" s="214" t="s">
        <v>4312</v>
      </c>
      <c r="G97" s="201"/>
      <c r="H97" s="201"/>
      <c r="I97" s="204"/>
      <c r="J97" s="215">
        <f>BK97</f>
        <v>0</v>
      </c>
      <c r="K97" s="201"/>
      <c r="L97" s="206"/>
      <c r="M97" s="207"/>
      <c r="N97" s="208"/>
      <c r="O97" s="208"/>
      <c r="P97" s="209">
        <f>SUM(P98:P103)</f>
        <v>0</v>
      </c>
      <c r="Q97" s="208"/>
      <c r="R97" s="209">
        <f>SUM(R98:R103)</f>
        <v>0</v>
      </c>
      <c r="S97" s="208"/>
      <c r="T97" s="210">
        <f>SUM(T98:T103)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1" t="s">
        <v>76</v>
      </c>
      <c r="AT97" s="212" t="s">
        <v>68</v>
      </c>
      <c r="AU97" s="212" t="s">
        <v>76</v>
      </c>
      <c r="AY97" s="211" t="s">
        <v>252</v>
      </c>
      <c r="BK97" s="213">
        <f>SUM(BK98:BK103)</f>
        <v>0</v>
      </c>
    </row>
    <row r="98" spans="1:65" s="2" customFormat="1" ht="24.15" customHeight="1">
      <c r="A98" s="40"/>
      <c r="B98" s="41"/>
      <c r="C98" s="216" t="s">
        <v>76</v>
      </c>
      <c r="D98" s="216" t="s">
        <v>254</v>
      </c>
      <c r="E98" s="217" t="s">
        <v>4313</v>
      </c>
      <c r="F98" s="218" t="s">
        <v>4314</v>
      </c>
      <c r="G98" s="219" t="s">
        <v>307</v>
      </c>
      <c r="H98" s="220">
        <v>1</v>
      </c>
      <c r="I98" s="221"/>
      <c r="J98" s="222">
        <f>ROUND(I98*H98,2)</f>
        <v>0</v>
      </c>
      <c r="K98" s="218" t="s">
        <v>19</v>
      </c>
      <c r="L98" s="46"/>
      <c r="M98" s="223" t="s">
        <v>19</v>
      </c>
      <c r="N98" s="224" t="s">
        <v>40</v>
      </c>
      <c r="O98" s="86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7" t="s">
        <v>90</v>
      </c>
      <c r="AT98" s="227" t="s">
        <v>254</v>
      </c>
      <c r="AU98" s="227" t="s">
        <v>78</v>
      </c>
      <c r="AY98" s="19" t="s">
        <v>252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9" t="s">
        <v>76</v>
      </c>
      <c r="BK98" s="228">
        <f>ROUND(I98*H98,2)</f>
        <v>0</v>
      </c>
      <c r="BL98" s="19" t="s">
        <v>90</v>
      </c>
      <c r="BM98" s="227" t="s">
        <v>78</v>
      </c>
    </row>
    <row r="99" spans="1:65" s="2" customFormat="1" ht="14.4" customHeight="1">
      <c r="A99" s="40"/>
      <c r="B99" s="41"/>
      <c r="C99" s="216" t="s">
        <v>78</v>
      </c>
      <c r="D99" s="216" t="s">
        <v>254</v>
      </c>
      <c r="E99" s="217" t="s">
        <v>4315</v>
      </c>
      <c r="F99" s="218" t="s">
        <v>4316</v>
      </c>
      <c r="G99" s="219" t="s">
        <v>2648</v>
      </c>
      <c r="H99" s="220">
        <v>1</v>
      </c>
      <c r="I99" s="221"/>
      <c r="J99" s="222">
        <f>ROUND(I99*H99,2)</f>
        <v>0</v>
      </c>
      <c r="K99" s="218" t="s">
        <v>19</v>
      </c>
      <c r="L99" s="46"/>
      <c r="M99" s="223" t="s">
        <v>19</v>
      </c>
      <c r="N99" s="224" t="s">
        <v>40</v>
      </c>
      <c r="O99" s="86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7" t="s">
        <v>90</v>
      </c>
      <c r="AT99" s="227" t="s">
        <v>254</v>
      </c>
      <c r="AU99" s="227" t="s">
        <v>78</v>
      </c>
      <c r="AY99" s="19" t="s">
        <v>252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76</v>
      </c>
      <c r="BK99" s="228">
        <f>ROUND(I99*H99,2)</f>
        <v>0</v>
      </c>
      <c r="BL99" s="19" t="s">
        <v>90</v>
      </c>
      <c r="BM99" s="227" t="s">
        <v>90</v>
      </c>
    </row>
    <row r="100" spans="1:65" s="2" customFormat="1" ht="24.15" customHeight="1">
      <c r="A100" s="40"/>
      <c r="B100" s="41"/>
      <c r="C100" s="216" t="s">
        <v>85</v>
      </c>
      <c r="D100" s="216" t="s">
        <v>254</v>
      </c>
      <c r="E100" s="217" t="s">
        <v>4317</v>
      </c>
      <c r="F100" s="218" t="s">
        <v>4318</v>
      </c>
      <c r="G100" s="219" t="s">
        <v>307</v>
      </c>
      <c r="H100" s="220">
        <v>1</v>
      </c>
      <c r="I100" s="221"/>
      <c r="J100" s="222">
        <f>ROUND(I100*H100,2)</f>
        <v>0</v>
      </c>
      <c r="K100" s="218" t="s">
        <v>19</v>
      </c>
      <c r="L100" s="46"/>
      <c r="M100" s="223" t="s">
        <v>19</v>
      </c>
      <c r="N100" s="224" t="s">
        <v>40</v>
      </c>
      <c r="O100" s="86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7" t="s">
        <v>90</v>
      </c>
      <c r="AT100" s="227" t="s">
        <v>254</v>
      </c>
      <c r="AU100" s="227" t="s">
        <v>78</v>
      </c>
      <c r="AY100" s="19" t="s">
        <v>252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9" t="s">
        <v>76</v>
      </c>
      <c r="BK100" s="228">
        <f>ROUND(I100*H100,2)</f>
        <v>0</v>
      </c>
      <c r="BL100" s="19" t="s">
        <v>90</v>
      </c>
      <c r="BM100" s="227" t="s">
        <v>284</v>
      </c>
    </row>
    <row r="101" spans="1:65" s="2" customFormat="1" ht="24.15" customHeight="1">
      <c r="A101" s="40"/>
      <c r="B101" s="41"/>
      <c r="C101" s="216" t="s">
        <v>90</v>
      </c>
      <c r="D101" s="216" t="s">
        <v>254</v>
      </c>
      <c r="E101" s="217" t="s">
        <v>4319</v>
      </c>
      <c r="F101" s="218" t="s">
        <v>4320</v>
      </c>
      <c r="G101" s="219" t="s">
        <v>2648</v>
      </c>
      <c r="H101" s="220">
        <v>1</v>
      </c>
      <c r="I101" s="221"/>
      <c r="J101" s="222">
        <f>ROUND(I101*H101,2)</f>
        <v>0</v>
      </c>
      <c r="K101" s="218" t="s">
        <v>19</v>
      </c>
      <c r="L101" s="46"/>
      <c r="M101" s="223" t="s">
        <v>19</v>
      </c>
      <c r="N101" s="224" t="s">
        <v>40</v>
      </c>
      <c r="O101" s="86"/>
      <c r="P101" s="225">
        <f>O101*H101</f>
        <v>0</v>
      </c>
      <c r="Q101" s="225">
        <v>0</v>
      </c>
      <c r="R101" s="225">
        <f>Q101*H101</f>
        <v>0</v>
      </c>
      <c r="S101" s="225">
        <v>0</v>
      </c>
      <c r="T101" s="22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7" t="s">
        <v>90</v>
      </c>
      <c r="AT101" s="227" t="s">
        <v>254</v>
      </c>
      <c r="AU101" s="227" t="s">
        <v>78</v>
      </c>
      <c r="AY101" s="19" t="s">
        <v>252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9" t="s">
        <v>76</v>
      </c>
      <c r="BK101" s="228">
        <f>ROUND(I101*H101,2)</f>
        <v>0</v>
      </c>
      <c r="BL101" s="19" t="s">
        <v>90</v>
      </c>
      <c r="BM101" s="227" t="s">
        <v>288</v>
      </c>
    </row>
    <row r="102" spans="1:65" s="2" customFormat="1" ht="14.4" customHeight="1">
      <c r="A102" s="40"/>
      <c r="B102" s="41"/>
      <c r="C102" s="216" t="s">
        <v>121</v>
      </c>
      <c r="D102" s="216" t="s">
        <v>254</v>
      </c>
      <c r="E102" s="217" t="s">
        <v>4321</v>
      </c>
      <c r="F102" s="218" t="s">
        <v>4322</v>
      </c>
      <c r="G102" s="219" t="s">
        <v>2648</v>
      </c>
      <c r="H102" s="220">
        <v>1</v>
      </c>
      <c r="I102" s="221"/>
      <c r="J102" s="222">
        <f>ROUND(I102*H102,2)</f>
        <v>0</v>
      </c>
      <c r="K102" s="218" t="s">
        <v>19</v>
      </c>
      <c r="L102" s="46"/>
      <c r="M102" s="223" t="s">
        <v>19</v>
      </c>
      <c r="N102" s="224" t="s">
        <v>40</v>
      </c>
      <c r="O102" s="86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7" t="s">
        <v>90</v>
      </c>
      <c r="AT102" s="227" t="s">
        <v>254</v>
      </c>
      <c r="AU102" s="227" t="s">
        <v>78</v>
      </c>
      <c r="AY102" s="19" t="s">
        <v>252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76</v>
      </c>
      <c r="BK102" s="228">
        <f>ROUND(I102*H102,2)</f>
        <v>0</v>
      </c>
      <c r="BL102" s="19" t="s">
        <v>90</v>
      </c>
      <c r="BM102" s="227" t="s">
        <v>309</v>
      </c>
    </row>
    <row r="103" spans="1:65" s="2" customFormat="1" ht="14.4" customHeight="1">
      <c r="A103" s="40"/>
      <c r="B103" s="41"/>
      <c r="C103" s="216" t="s">
        <v>284</v>
      </c>
      <c r="D103" s="216" t="s">
        <v>254</v>
      </c>
      <c r="E103" s="217" t="s">
        <v>4323</v>
      </c>
      <c r="F103" s="218" t="s">
        <v>4324</v>
      </c>
      <c r="G103" s="219" t="s">
        <v>2648</v>
      </c>
      <c r="H103" s="220">
        <v>1</v>
      </c>
      <c r="I103" s="221"/>
      <c r="J103" s="222">
        <f>ROUND(I103*H103,2)</f>
        <v>0</v>
      </c>
      <c r="K103" s="218" t="s">
        <v>19</v>
      </c>
      <c r="L103" s="46"/>
      <c r="M103" s="223" t="s">
        <v>19</v>
      </c>
      <c r="N103" s="224" t="s">
        <v>40</v>
      </c>
      <c r="O103" s="86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7" t="s">
        <v>90</v>
      </c>
      <c r="AT103" s="227" t="s">
        <v>254</v>
      </c>
      <c r="AU103" s="227" t="s">
        <v>78</v>
      </c>
      <c r="AY103" s="19" t="s">
        <v>252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9" t="s">
        <v>76</v>
      </c>
      <c r="BK103" s="228">
        <f>ROUND(I103*H103,2)</f>
        <v>0</v>
      </c>
      <c r="BL103" s="19" t="s">
        <v>90</v>
      </c>
      <c r="BM103" s="227" t="s">
        <v>324</v>
      </c>
    </row>
    <row r="104" spans="1:63" s="12" customFormat="1" ht="22.8" customHeight="1">
      <c r="A104" s="12"/>
      <c r="B104" s="200"/>
      <c r="C104" s="201"/>
      <c r="D104" s="202" t="s">
        <v>68</v>
      </c>
      <c r="E104" s="214" t="s">
        <v>3476</v>
      </c>
      <c r="F104" s="214" t="s">
        <v>4325</v>
      </c>
      <c r="G104" s="201"/>
      <c r="H104" s="201"/>
      <c r="I104" s="204"/>
      <c r="J104" s="215">
        <f>BK104</f>
        <v>0</v>
      </c>
      <c r="K104" s="201"/>
      <c r="L104" s="206"/>
      <c r="M104" s="207"/>
      <c r="N104" s="208"/>
      <c r="O104" s="208"/>
      <c r="P104" s="209">
        <f>SUM(P105:P108)</f>
        <v>0</v>
      </c>
      <c r="Q104" s="208"/>
      <c r="R104" s="209">
        <f>SUM(R105:R108)</f>
        <v>0</v>
      </c>
      <c r="S104" s="208"/>
      <c r="T104" s="210">
        <f>SUM(T105:T108)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11" t="s">
        <v>76</v>
      </c>
      <c r="AT104" s="212" t="s">
        <v>68</v>
      </c>
      <c r="AU104" s="212" t="s">
        <v>76</v>
      </c>
      <c r="AY104" s="211" t="s">
        <v>252</v>
      </c>
      <c r="BK104" s="213">
        <f>SUM(BK105:BK108)</f>
        <v>0</v>
      </c>
    </row>
    <row r="105" spans="1:65" s="2" customFormat="1" ht="14.4" customHeight="1">
      <c r="A105" s="40"/>
      <c r="B105" s="41"/>
      <c r="C105" s="216" t="s">
        <v>291</v>
      </c>
      <c r="D105" s="216" t="s">
        <v>254</v>
      </c>
      <c r="E105" s="217" t="s">
        <v>4326</v>
      </c>
      <c r="F105" s="218" t="s">
        <v>4327</v>
      </c>
      <c r="G105" s="219" t="s">
        <v>2648</v>
      </c>
      <c r="H105" s="220">
        <v>1</v>
      </c>
      <c r="I105" s="221"/>
      <c r="J105" s="222">
        <f>ROUND(I105*H105,2)</f>
        <v>0</v>
      </c>
      <c r="K105" s="218" t="s">
        <v>19</v>
      </c>
      <c r="L105" s="46"/>
      <c r="M105" s="223" t="s">
        <v>19</v>
      </c>
      <c r="N105" s="224" t="s">
        <v>40</v>
      </c>
      <c r="O105" s="86"/>
      <c r="P105" s="225">
        <f>O105*H105</f>
        <v>0</v>
      </c>
      <c r="Q105" s="225">
        <v>0</v>
      </c>
      <c r="R105" s="225">
        <f>Q105*H105</f>
        <v>0</v>
      </c>
      <c r="S105" s="225">
        <v>0</v>
      </c>
      <c r="T105" s="22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7" t="s">
        <v>90</v>
      </c>
      <c r="AT105" s="227" t="s">
        <v>254</v>
      </c>
      <c r="AU105" s="227" t="s">
        <v>78</v>
      </c>
      <c r="AY105" s="19" t="s">
        <v>252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9" t="s">
        <v>76</v>
      </c>
      <c r="BK105" s="228">
        <f>ROUND(I105*H105,2)</f>
        <v>0</v>
      </c>
      <c r="BL105" s="19" t="s">
        <v>90</v>
      </c>
      <c r="BM105" s="227" t="s">
        <v>339</v>
      </c>
    </row>
    <row r="106" spans="1:65" s="2" customFormat="1" ht="14.4" customHeight="1">
      <c r="A106" s="40"/>
      <c r="B106" s="41"/>
      <c r="C106" s="216" t="s">
        <v>288</v>
      </c>
      <c r="D106" s="216" t="s">
        <v>254</v>
      </c>
      <c r="E106" s="217" t="s">
        <v>4328</v>
      </c>
      <c r="F106" s="218" t="s">
        <v>4329</v>
      </c>
      <c r="G106" s="219" t="s">
        <v>4330</v>
      </c>
      <c r="H106" s="220">
        <v>6</v>
      </c>
      <c r="I106" s="221"/>
      <c r="J106" s="222">
        <f>ROUND(I106*H106,2)</f>
        <v>0</v>
      </c>
      <c r="K106" s="218" t="s">
        <v>19</v>
      </c>
      <c r="L106" s="46"/>
      <c r="M106" s="223" t="s">
        <v>19</v>
      </c>
      <c r="N106" s="224" t="s">
        <v>40</v>
      </c>
      <c r="O106" s="86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7" t="s">
        <v>90</v>
      </c>
      <c r="AT106" s="227" t="s">
        <v>254</v>
      </c>
      <c r="AU106" s="227" t="s">
        <v>78</v>
      </c>
      <c r="AY106" s="19" t="s">
        <v>252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9" t="s">
        <v>76</v>
      </c>
      <c r="BK106" s="228">
        <f>ROUND(I106*H106,2)</f>
        <v>0</v>
      </c>
      <c r="BL106" s="19" t="s">
        <v>90</v>
      </c>
      <c r="BM106" s="227" t="s">
        <v>349</v>
      </c>
    </row>
    <row r="107" spans="1:65" s="2" customFormat="1" ht="14.4" customHeight="1">
      <c r="A107" s="40"/>
      <c r="B107" s="41"/>
      <c r="C107" s="216" t="s">
        <v>304</v>
      </c>
      <c r="D107" s="216" t="s">
        <v>254</v>
      </c>
      <c r="E107" s="217" t="s">
        <v>4331</v>
      </c>
      <c r="F107" s="218" t="s">
        <v>4332</v>
      </c>
      <c r="G107" s="219" t="s">
        <v>4330</v>
      </c>
      <c r="H107" s="220">
        <v>4</v>
      </c>
      <c r="I107" s="221"/>
      <c r="J107" s="222">
        <f>ROUND(I107*H107,2)</f>
        <v>0</v>
      </c>
      <c r="K107" s="218" t="s">
        <v>19</v>
      </c>
      <c r="L107" s="46"/>
      <c r="M107" s="223" t="s">
        <v>19</v>
      </c>
      <c r="N107" s="224" t="s">
        <v>40</v>
      </c>
      <c r="O107" s="86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7" t="s">
        <v>90</v>
      </c>
      <c r="AT107" s="227" t="s">
        <v>254</v>
      </c>
      <c r="AU107" s="227" t="s">
        <v>78</v>
      </c>
      <c r="AY107" s="19" t="s">
        <v>252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9" t="s">
        <v>76</v>
      </c>
      <c r="BK107" s="228">
        <f>ROUND(I107*H107,2)</f>
        <v>0</v>
      </c>
      <c r="BL107" s="19" t="s">
        <v>90</v>
      </c>
      <c r="BM107" s="227" t="s">
        <v>360</v>
      </c>
    </row>
    <row r="108" spans="1:65" s="2" customFormat="1" ht="14.4" customHeight="1">
      <c r="A108" s="40"/>
      <c r="B108" s="41"/>
      <c r="C108" s="216" t="s">
        <v>309</v>
      </c>
      <c r="D108" s="216" t="s">
        <v>254</v>
      </c>
      <c r="E108" s="217" t="s">
        <v>4333</v>
      </c>
      <c r="F108" s="218" t="s">
        <v>3546</v>
      </c>
      <c r="G108" s="219" t="s">
        <v>4330</v>
      </c>
      <c r="H108" s="220">
        <v>2</v>
      </c>
      <c r="I108" s="221"/>
      <c r="J108" s="222">
        <f>ROUND(I108*H108,2)</f>
        <v>0</v>
      </c>
      <c r="K108" s="218" t="s">
        <v>19</v>
      </c>
      <c r="L108" s="46"/>
      <c r="M108" s="223" t="s">
        <v>19</v>
      </c>
      <c r="N108" s="224" t="s">
        <v>40</v>
      </c>
      <c r="O108" s="86"/>
      <c r="P108" s="225">
        <f>O108*H108</f>
        <v>0</v>
      </c>
      <c r="Q108" s="225">
        <v>0</v>
      </c>
      <c r="R108" s="225">
        <f>Q108*H108</f>
        <v>0</v>
      </c>
      <c r="S108" s="225">
        <v>0</v>
      </c>
      <c r="T108" s="22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7" t="s">
        <v>90</v>
      </c>
      <c r="AT108" s="227" t="s">
        <v>254</v>
      </c>
      <c r="AU108" s="227" t="s">
        <v>78</v>
      </c>
      <c r="AY108" s="19" t="s">
        <v>252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9" t="s">
        <v>76</v>
      </c>
      <c r="BK108" s="228">
        <f>ROUND(I108*H108,2)</f>
        <v>0</v>
      </c>
      <c r="BL108" s="19" t="s">
        <v>90</v>
      </c>
      <c r="BM108" s="227" t="s">
        <v>377</v>
      </c>
    </row>
    <row r="109" spans="1:63" s="12" customFormat="1" ht="22.8" customHeight="1">
      <c r="A109" s="12"/>
      <c r="B109" s="200"/>
      <c r="C109" s="201"/>
      <c r="D109" s="202" t="s">
        <v>68</v>
      </c>
      <c r="E109" s="214" t="s">
        <v>3519</v>
      </c>
      <c r="F109" s="214" t="s">
        <v>4334</v>
      </c>
      <c r="G109" s="201"/>
      <c r="H109" s="201"/>
      <c r="I109" s="204"/>
      <c r="J109" s="215">
        <f>BK109</f>
        <v>0</v>
      </c>
      <c r="K109" s="201"/>
      <c r="L109" s="206"/>
      <c r="M109" s="207"/>
      <c r="N109" s="208"/>
      <c r="O109" s="208"/>
      <c r="P109" s="209">
        <f>SUM(P110:P182)</f>
        <v>0</v>
      </c>
      <c r="Q109" s="208"/>
      <c r="R109" s="209">
        <f>SUM(R110:R182)</f>
        <v>0</v>
      </c>
      <c r="S109" s="208"/>
      <c r="T109" s="210">
        <f>SUM(T110:T182)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11" t="s">
        <v>76</v>
      </c>
      <c r="AT109" s="212" t="s">
        <v>68</v>
      </c>
      <c r="AU109" s="212" t="s">
        <v>76</v>
      </c>
      <c r="AY109" s="211" t="s">
        <v>252</v>
      </c>
      <c r="BK109" s="213">
        <f>SUM(BK110:BK182)</f>
        <v>0</v>
      </c>
    </row>
    <row r="110" spans="1:65" s="2" customFormat="1" ht="14.4" customHeight="1">
      <c r="A110" s="40"/>
      <c r="B110" s="41"/>
      <c r="C110" s="216" t="s">
        <v>313</v>
      </c>
      <c r="D110" s="216" t="s">
        <v>254</v>
      </c>
      <c r="E110" s="217" t="s">
        <v>4335</v>
      </c>
      <c r="F110" s="218" t="s">
        <v>4336</v>
      </c>
      <c r="G110" s="219" t="s">
        <v>307</v>
      </c>
      <c r="H110" s="220">
        <v>1</v>
      </c>
      <c r="I110" s="221"/>
      <c r="J110" s="222">
        <f>ROUND(I110*H110,2)</f>
        <v>0</v>
      </c>
      <c r="K110" s="218" t="s">
        <v>19</v>
      </c>
      <c r="L110" s="46"/>
      <c r="M110" s="223" t="s">
        <v>19</v>
      </c>
      <c r="N110" s="224" t="s">
        <v>40</v>
      </c>
      <c r="O110" s="86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7" t="s">
        <v>90</v>
      </c>
      <c r="AT110" s="227" t="s">
        <v>254</v>
      </c>
      <c r="AU110" s="227" t="s">
        <v>78</v>
      </c>
      <c r="AY110" s="19" t="s">
        <v>252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9" t="s">
        <v>76</v>
      </c>
      <c r="BK110" s="228">
        <f>ROUND(I110*H110,2)</f>
        <v>0</v>
      </c>
      <c r="BL110" s="19" t="s">
        <v>90</v>
      </c>
      <c r="BM110" s="227" t="s">
        <v>395</v>
      </c>
    </row>
    <row r="111" spans="1:65" s="2" customFormat="1" ht="14.4" customHeight="1">
      <c r="A111" s="40"/>
      <c r="B111" s="41"/>
      <c r="C111" s="216" t="s">
        <v>324</v>
      </c>
      <c r="D111" s="216" t="s">
        <v>254</v>
      </c>
      <c r="E111" s="217" t="s">
        <v>4337</v>
      </c>
      <c r="F111" s="218" t="s">
        <v>4338</v>
      </c>
      <c r="G111" s="219" t="s">
        <v>2648</v>
      </c>
      <c r="H111" s="220">
        <v>1</v>
      </c>
      <c r="I111" s="221"/>
      <c r="J111" s="222">
        <f>ROUND(I111*H111,2)</f>
        <v>0</v>
      </c>
      <c r="K111" s="218" t="s">
        <v>19</v>
      </c>
      <c r="L111" s="46"/>
      <c r="M111" s="223" t="s">
        <v>19</v>
      </c>
      <c r="N111" s="224" t="s">
        <v>40</v>
      </c>
      <c r="O111" s="86"/>
      <c r="P111" s="225">
        <f>O111*H111</f>
        <v>0</v>
      </c>
      <c r="Q111" s="225">
        <v>0</v>
      </c>
      <c r="R111" s="225">
        <f>Q111*H111</f>
        <v>0</v>
      </c>
      <c r="S111" s="225">
        <v>0</v>
      </c>
      <c r="T111" s="22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7" t="s">
        <v>90</v>
      </c>
      <c r="AT111" s="227" t="s">
        <v>254</v>
      </c>
      <c r="AU111" s="227" t="s">
        <v>78</v>
      </c>
      <c r="AY111" s="19" t="s">
        <v>252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9" t="s">
        <v>76</v>
      </c>
      <c r="BK111" s="228">
        <f>ROUND(I111*H111,2)</f>
        <v>0</v>
      </c>
      <c r="BL111" s="19" t="s">
        <v>90</v>
      </c>
      <c r="BM111" s="227" t="s">
        <v>404</v>
      </c>
    </row>
    <row r="112" spans="1:65" s="2" customFormat="1" ht="14.4" customHeight="1">
      <c r="A112" s="40"/>
      <c r="B112" s="41"/>
      <c r="C112" s="216" t="s">
        <v>334</v>
      </c>
      <c r="D112" s="216" t="s">
        <v>254</v>
      </c>
      <c r="E112" s="217" t="s">
        <v>4339</v>
      </c>
      <c r="F112" s="218" t="s">
        <v>4340</v>
      </c>
      <c r="G112" s="219" t="s">
        <v>307</v>
      </c>
      <c r="H112" s="220">
        <v>1</v>
      </c>
      <c r="I112" s="221"/>
      <c r="J112" s="222">
        <f>ROUND(I112*H112,2)</f>
        <v>0</v>
      </c>
      <c r="K112" s="218" t="s">
        <v>19</v>
      </c>
      <c r="L112" s="46"/>
      <c r="M112" s="223" t="s">
        <v>19</v>
      </c>
      <c r="N112" s="224" t="s">
        <v>40</v>
      </c>
      <c r="O112" s="86"/>
      <c r="P112" s="225">
        <f>O112*H112</f>
        <v>0</v>
      </c>
      <c r="Q112" s="225">
        <v>0</v>
      </c>
      <c r="R112" s="225">
        <f>Q112*H112</f>
        <v>0</v>
      </c>
      <c r="S112" s="225">
        <v>0</v>
      </c>
      <c r="T112" s="22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7" t="s">
        <v>90</v>
      </c>
      <c r="AT112" s="227" t="s">
        <v>254</v>
      </c>
      <c r="AU112" s="227" t="s">
        <v>78</v>
      </c>
      <c r="AY112" s="19" t="s">
        <v>252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9" t="s">
        <v>76</v>
      </c>
      <c r="BK112" s="228">
        <f>ROUND(I112*H112,2)</f>
        <v>0</v>
      </c>
      <c r="BL112" s="19" t="s">
        <v>90</v>
      </c>
      <c r="BM112" s="227" t="s">
        <v>417</v>
      </c>
    </row>
    <row r="113" spans="1:65" s="2" customFormat="1" ht="14.4" customHeight="1">
      <c r="A113" s="40"/>
      <c r="B113" s="41"/>
      <c r="C113" s="216" t="s">
        <v>339</v>
      </c>
      <c r="D113" s="216" t="s">
        <v>254</v>
      </c>
      <c r="E113" s="217" t="s">
        <v>4341</v>
      </c>
      <c r="F113" s="218" t="s">
        <v>2836</v>
      </c>
      <c r="G113" s="219" t="s">
        <v>2133</v>
      </c>
      <c r="H113" s="220">
        <v>1</v>
      </c>
      <c r="I113" s="221"/>
      <c r="J113" s="222">
        <f>ROUND(I113*H113,2)</f>
        <v>0</v>
      </c>
      <c r="K113" s="218" t="s">
        <v>19</v>
      </c>
      <c r="L113" s="46"/>
      <c r="M113" s="223" t="s">
        <v>19</v>
      </c>
      <c r="N113" s="224" t="s">
        <v>40</v>
      </c>
      <c r="O113" s="86"/>
      <c r="P113" s="225">
        <f>O113*H113</f>
        <v>0</v>
      </c>
      <c r="Q113" s="225">
        <v>0</v>
      </c>
      <c r="R113" s="225">
        <f>Q113*H113</f>
        <v>0</v>
      </c>
      <c r="S113" s="225">
        <v>0</v>
      </c>
      <c r="T113" s="22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7" t="s">
        <v>90</v>
      </c>
      <c r="AT113" s="227" t="s">
        <v>254</v>
      </c>
      <c r="AU113" s="227" t="s">
        <v>78</v>
      </c>
      <c r="AY113" s="19" t="s">
        <v>252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9" t="s">
        <v>76</v>
      </c>
      <c r="BK113" s="228">
        <f>ROUND(I113*H113,2)</f>
        <v>0</v>
      </c>
      <c r="BL113" s="19" t="s">
        <v>90</v>
      </c>
      <c r="BM113" s="227" t="s">
        <v>425</v>
      </c>
    </row>
    <row r="114" spans="1:65" s="2" customFormat="1" ht="14.4" customHeight="1">
      <c r="A114" s="40"/>
      <c r="B114" s="41"/>
      <c r="C114" s="216" t="s">
        <v>8</v>
      </c>
      <c r="D114" s="216" t="s">
        <v>254</v>
      </c>
      <c r="E114" s="217" t="s">
        <v>4342</v>
      </c>
      <c r="F114" s="218" t="s">
        <v>936</v>
      </c>
      <c r="G114" s="219" t="s">
        <v>2133</v>
      </c>
      <c r="H114" s="220">
        <v>1</v>
      </c>
      <c r="I114" s="221"/>
      <c r="J114" s="222">
        <f>ROUND(I114*H114,2)</f>
        <v>0</v>
      </c>
      <c r="K114" s="218" t="s">
        <v>19</v>
      </c>
      <c r="L114" s="46"/>
      <c r="M114" s="223" t="s">
        <v>19</v>
      </c>
      <c r="N114" s="224" t="s">
        <v>40</v>
      </c>
      <c r="O114" s="86"/>
      <c r="P114" s="225">
        <f>O114*H114</f>
        <v>0</v>
      </c>
      <c r="Q114" s="225">
        <v>0</v>
      </c>
      <c r="R114" s="225">
        <f>Q114*H114</f>
        <v>0</v>
      </c>
      <c r="S114" s="225">
        <v>0</v>
      </c>
      <c r="T114" s="22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7" t="s">
        <v>90</v>
      </c>
      <c r="AT114" s="227" t="s">
        <v>254</v>
      </c>
      <c r="AU114" s="227" t="s">
        <v>78</v>
      </c>
      <c r="AY114" s="19" t="s">
        <v>252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9" t="s">
        <v>76</v>
      </c>
      <c r="BK114" s="228">
        <f>ROUND(I114*H114,2)</f>
        <v>0</v>
      </c>
      <c r="BL114" s="19" t="s">
        <v>90</v>
      </c>
      <c r="BM114" s="227" t="s">
        <v>433</v>
      </c>
    </row>
    <row r="115" spans="1:65" s="2" customFormat="1" ht="24.15" customHeight="1">
      <c r="A115" s="40"/>
      <c r="B115" s="41"/>
      <c r="C115" s="216" t="s">
        <v>349</v>
      </c>
      <c r="D115" s="216" t="s">
        <v>254</v>
      </c>
      <c r="E115" s="217" t="s">
        <v>4343</v>
      </c>
      <c r="F115" s="218" t="s">
        <v>4344</v>
      </c>
      <c r="G115" s="219" t="s">
        <v>307</v>
      </c>
      <c r="H115" s="220">
        <v>2</v>
      </c>
      <c r="I115" s="221"/>
      <c r="J115" s="222">
        <f>ROUND(I115*H115,2)</f>
        <v>0</v>
      </c>
      <c r="K115" s="218" t="s">
        <v>19</v>
      </c>
      <c r="L115" s="46"/>
      <c r="M115" s="223" t="s">
        <v>19</v>
      </c>
      <c r="N115" s="224" t="s">
        <v>40</v>
      </c>
      <c r="O115" s="86"/>
      <c r="P115" s="225">
        <f>O115*H115</f>
        <v>0</v>
      </c>
      <c r="Q115" s="225">
        <v>0</v>
      </c>
      <c r="R115" s="225">
        <f>Q115*H115</f>
        <v>0</v>
      </c>
      <c r="S115" s="225">
        <v>0</v>
      </c>
      <c r="T115" s="22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7" t="s">
        <v>90</v>
      </c>
      <c r="AT115" s="227" t="s">
        <v>254</v>
      </c>
      <c r="AU115" s="227" t="s">
        <v>78</v>
      </c>
      <c r="AY115" s="19" t="s">
        <v>252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9" t="s">
        <v>76</v>
      </c>
      <c r="BK115" s="228">
        <f>ROUND(I115*H115,2)</f>
        <v>0</v>
      </c>
      <c r="BL115" s="19" t="s">
        <v>90</v>
      </c>
      <c r="BM115" s="227" t="s">
        <v>441</v>
      </c>
    </row>
    <row r="116" spans="1:65" s="2" customFormat="1" ht="76.35" customHeight="1">
      <c r="A116" s="40"/>
      <c r="B116" s="41"/>
      <c r="C116" s="216" t="s">
        <v>353</v>
      </c>
      <c r="D116" s="216" t="s">
        <v>254</v>
      </c>
      <c r="E116" s="217" t="s">
        <v>4345</v>
      </c>
      <c r="F116" s="218" t="s">
        <v>4346</v>
      </c>
      <c r="G116" s="219" t="s">
        <v>307</v>
      </c>
      <c r="H116" s="220">
        <v>1</v>
      </c>
      <c r="I116" s="221"/>
      <c r="J116" s="222">
        <f>ROUND(I116*H116,2)</f>
        <v>0</v>
      </c>
      <c r="K116" s="218" t="s">
        <v>19</v>
      </c>
      <c r="L116" s="46"/>
      <c r="M116" s="223" t="s">
        <v>19</v>
      </c>
      <c r="N116" s="224" t="s">
        <v>40</v>
      </c>
      <c r="O116" s="86"/>
      <c r="P116" s="225">
        <f>O116*H116</f>
        <v>0</v>
      </c>
      <c r="Q116" s="225">
        <v>0</v>
      </c>
      <c r="R116" s="225">
        <f>Q116*H116</f>
        <v>0</v>
      </c>
      <c r="S116" s="225">
        <v>0</v>
      </c>
      <c r="T116" s="22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7" t="s">
        <v>90</v>
      </c>
      <c r="AT116" s="227" t="s">
        <v>254</v>
      </c>
      <c r="AU116" s="227" t="s">
        <v>78</v>
      </c>
      <c r="AY116" s="19" t="s">
        <v>252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9" t="s">
        <v>76</v>
      </c>
      <c r="BK116" s="228">
        <f>ROUND(I116*H116,2)</f>
        <v>0</v>
      </c>
      <c r="BL116" s="19" t="s">
        <v>90</v>
      </c>
      <c r="BM116" s="227" t="s">
        <v>449</v>
      </c>
    </row>
    <row r="117" spans="1:65" s="2" customFormat="1" ht="14.4" customHeight="1">
      <c r="A117" s="40"/>
      <c r="B117" s="41"/>
      <c r="C117" s="216" t="s">
        <v>360</v>
      </c>
      <c r="D117" s="216" t="s">
        <v>254</v>
      </c>
      <c r="E117" s="217" t="s">
        <v>4347</v>
      </c>
      <c r="F117" s="218" t="s">
        <v>4348</v>
      </c>
      <c r="G117" s="219" t="s">
        <v>307</v>
      </c>
      <c r="H117" s="220">
        <v>1</v>
      </c>
      <c r="I117" s="221"/>
      <c r="J117" s="222">
        <f>ROUND(I117*H117,2)</f>
        <v>0</v>
      </c>
      <c r="K117" s="218" t="s">
        <v>19</v>
      </c>
      <c r="L117" s="46"/>
      <c r="M117" s="223" t="s">
        <v>19</v>
      </c>
      <c r="N117" s="224" t="s">
        <v>40</v>
      </c>
      <c r="O117" s="86"/>
      <c r="P117" s="225">
        <f>O117*H117</f>
        <v>0</v>
      </c>
      <c r="Q117" s="225">
        <v>0</v>
      </c>
      <c r="R117" s="225">
        <f>Q117*H117</f>
        <v>0</v>
      </c>
      <c r="S117" s="225">
        <v>0</v>
      </c>
      <c r="T117" s="22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7" t="s">
        <v>90</v>
      </c>
      <c r="AT117" s="227" t="s">
        <v>254</v>
      </c>
      <c r="AU117" s="227" t="s">
        <v>78</v>
      </c>
      <c r="AY117" s="19" t="s">
        <v>252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9" t="s">
        <v>76</v>
      </c>
      <c r="BK117" s="228">
        <f>ROUND(I117*H117,2)</f>
        <v>0</v>
      </c>
      <c r="BL117" s="19" t="s">
        <v>90</v>
      </c>
      <c r="BM117" s="227" t="s">
        <v>457</v>
      </c>
    </row>
    <row r="118" spans="1:65" s="2" customFormat="1" ht="14.4" customHeight="1">
      <c r="A118" s="40"/>
      <c r="B118" s="41"/>
      <c r="C118" s="216" t="s">
        <v>366</v>
      </c>
      <c r="D118" s="216" t="s">
        <v>254</v>
      </c>
      <c r="E118" s="217" t="s">
        <v>4349</v>
      </c>
      <c r="F118" s="218" t="s">
        <v>4350</v>
      </c>
      <c r="G118" s="219" t="s">
        <v>307</v>
      </c>
      <c r="H118" s="220">
        <v>2</v>
      </c>
      <c r="I118" s="221"/>
      <c r="J118" s="222">
        <f>ROUND(I118*H118,2)</f>
        <v>0</v>
      </c>
      <c r="K118" s="218" t="s">
        <v>19</v>
      </c>
      <c r="L118" s="46"/>
      <c r="M118" s="223" t="s">
        <v>19</v>
      </c>
      <c r="N118" s="224" t="s">
        <v>40</v>
      </c>
      <c r="O118" s="86"/>
      <c r="P118" s="225">
        <f>O118*H118</f>
        <v>0</v>
      </c>
      <c r="Q118" s="225">
        <v>0</v>
      </c>
      <c r="R118" s="225">
        <f>Q118*H118</f>
        <v>0</v>
      </c>
      <c r="S118" s="225">
        <v>0</v>
      </c>
      <c r="T118" s="22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7" t="s">
        <v>90</v>
      </c>
      <c r="AT118" s="227" t="s">
        <v>254</v>
      </c>
      <c r="AU118" s="227" t="s">
        <v>78</v>
      </c>
      <c r="AY118" s="19" t="s">
        <v>252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9" t="s">
        <v>76</v>
      </c>
      <c r="BK118" s="228">
        <f>ROUND(I118*H118,2)</f>
        <v>0</v>
      </c>
      <c r="BL118" s="19" t="s">
        <v>90</v>
      </c>
      <c r="BM118" s="227" t="s">
        <v>465</v>
      </c>
    </row>
    <row r="119" spans="1:65" s="2" customFormat="1" ht="14.4" customHeight="1">
      <c r="A119" s="40"/>
      <c r="B119" s="41"/>
      <c r="C119" s="216" t="s">
        <v>377</v>
      </c>
      <c r="D119" s="216" t="s">
        <v>254</v>
      </c>
      <c r="E119" s="217" t="s">
        <v>4351</v>
      </c>
      <c r="F119" s="218" t="s">
        <v>4352</v>
      </c>
      <c r="G119" s="219" t="s">
        <v>307</v>
      </c>
      <c r="H119" s="220">
        <v>1</v>
      </c>
      <c r="I119" s="221"/>
      <c r="J119" s="222">
        <f>ROUND(I119*H119,2)</f>
        <v>0</v>
      </c>
      <c r="K119" s="218" t="s">
        <v>19</v>
      </c>
      <c r="L119" s="46"/>
      <c r="M119" s="223" t="s">
        <v>19</v>
      </c>
      <c r="N119" s="224" t="s">
        <v>40</v>
      </c>
      <c r="O119" s="86"/>
      <c r="P119" s="225">
        <f>O119*H119</f>
        <v>0</v>
      </c>
      <c r="Q119" s="225">
        <v>0</v>
      </c>
      <c r="R119" s="225">
        <f>Q119*H119</f>
        <v>0</v>
      </c>
      <c r="S119" s="225">
        <v>0</v>
      </c>
      <c r="T119" s="22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7" t="s">
        <v>90</v>
      </c>
      <c r="AT119" s="227" t="s">
        <v>254</v>
      </c>
      <c r="AU119" s="227" t="s">
        <v>78</v>
      </c>
      <c r="AY119" s="19" t="s">
        <v>252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9" t="s">
        <v>76</v>
      </c>
      <c r="BK119" s="228">
        <f>ROUND(I119*H119,2)</f>
        <v>0</v>
      </c>
      <c r="BL119" s="19" t="s">
        <v>90</v>
      </c>
      <c r="BM119" s="227" t="s">
        <v>477</v>
      </c>
    </row>
    <row r="120" spans="1:65" s="2" customFormat="1" ht="14.4" customHeight="1">
      <c r="A120" s="40"/>
      <c r="B120" s="41"/>
      <c r="C120" s="216" t="s">
        <v>7</v>
      </c>
      <c r="D120" s="216" t="s">
        <v>254</v>
      </c>
      <c r="E120" s="217" t="s">
        <v>4353</v>
      </c>
      <c r="F120" s="218" t="s">
        <v>4354</v>
      </c>
      <c r="G120" s="219" t="s">
        <v>307</v>
      </c>
      <c r="H120" s="220">
        <v>1</v>
      </c>
      <c r="I120" s="221"/>
      <c r="J120" s="222">
        <f>ROUND(I120*H120,2)</f>
        <v>0</v>
      </c>
      <c r="K120" s="218" t="s">
        <v>19</v>
      </c>
      <c r="L120" s="46"/>
      <c r="M120" s="223" t="s">
        <v>19</v>
      </c>
      <c r="N120" s="224" t="s">
        <v>40</v>
      </c>
      <c r="O120" s="86"/>
      <c r="P120" s="225">
        <f>O120*H120</f>
        <v>0</v>
      </c>
      <c r="Q120" s="225">
        <v>0</v>
      </c>
      <c r="R120" s="225">
        <f>Q120*H120</f>
        <v>0</v>
      </c>
      <c r="S120" s="225">
        <v>0</v>
      </c>
      <c r="T120" s="22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7" t="s">
        <v>90</v>
      </c>
      <c r="AT120" s="227" t="s">
        <v>254</v>
      </c>
      <c r="AU120" s="227" t="s">
        <v>78</v>
      </c>
      <c r="AY120" s="19" t="s">
        <v>252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9" t="s">
        <v>76</v>
      </c>
      <c r="BK120" s="228">
        <f>ROUND(I120*H120,2)</f>
        <v>0</v>
      </c>
      <c r="BL120" s="19" t="s">
        <v>90</v>
      </c>
      <c r="BM120" s="227" t="s">
        <v>490</v>
      </c>
    </row>
    <row r="121" spans="1:65" s="2" customFormat="1" ht="37.8" customHeight="1">
      <c r="A121" s="40"/>
      <c r="B121" s="41"/>
      <c r="C121" s="216" t="s">
        <v>395</v>
      </c>
      <c r="D121" s="216" t="s">
        <v>254</v>
      </c>
      <c r="E121" s="217" t="s">
        <v>4355</v>
      </c>
      <c r="F121" s="218" t="s">
        <v>4356</v>
      </c>
      <c r="G121" s="219" t="s">
        <v>307</v>
      </c>
      <c r="H121" s="220">
        <v>1</v>
      </c>
      <c r="I121" s="221"/>
      <c r="J121" s="222">
        <f>ROUND(I121*H121,2)</f>
        <v>0</v>
      </c>
      <c r="K121" s="218" t="s">
        <v>19</v>
      </c>
      <c r="L121" s="46"/>
      <c r="M121" s="223" t="s">
        <v>19</v>
      </c>
      <c r="N121" s="224" t="s">
        <v>40</v>
      </c>
      <c r="O121" s="86"/>
      <c r="P121" s="225">
        <f>O121*H121</f>
        <v>0</v>
      </c>
      <c r="Q121" s="225">
        <v>0</v>
      </c>
      <c r="R121" s="225">
        <f>Q121*H121</f>
        <v>0</v>
      </c>
      <c r="S121" s="225">
        <v>0</v>
      </c>
      <c r="T121" s="22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7" t="s">
        <v>90</v>
      </c>
      <c r="AT121" s="227" t="s">
        <v>254</v>
      </c>
      <c r="AU121" s="227" t="s">
        <v>78</v>
      </c>
      <c r="AY121" s="19" t="s">
        <v>252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9" t="s">
        <v>76</v>
      </c>
      <c r="BK121" s="228">
        <f>ROUND(I121*H121,2)</f>
        <v>0</v>
      </c>
      <c r="BL121" s="19" t="s">
        <v>90</v>
      </c>
      <c r="BM121" s="227" t="s">
        <v>559</v>
      </c>
    </row>
    <row r="122" spans="1:65" s="2" customFormat="1" ht="37.8" customHeight="1">
      <c r="A122" s="40"/>
      <c r="B122" s="41"/>
      <c r="C122" s="216" t="s">
        <v>399</v>
      </c>
      <c r="D122" s="216" t="s">
        <v>254</v>
      </c>
      <c r="E122" s="217" t="s">
        <v>4357</v>
      </c>
      <c r="F122" s="218" t="s">
        <v>4358</v>
      </c>
      <c r="G122" s="219" t="s">
        <v>307</v>
      </c>
      <c r="H122" s="220">
        <v>1</v>
      </c>
      <c r="I122" s="221"/>
      <c r="J122" s="222">
        <f>ROUND(I122*H122,2)</f>
        <v>0</v>
      </c>
      <c r="K122" s="218" t="s">
        <v>19</v>
      </c>
      <c r="L122" s="46"/>
      <c r="M122" s="223" t="s">
        <v>19</v>
      </c>
      <c r="N122" s="224" t="s">
        <v>40</v>
      </c>
      <c r="O122" s="86"/>
      <c r="P122" s="225">
        <f>O122*H122</f>
        <v>0</v>
      </c>
      <c r="Q122" s="225">
        <v>0</v>
      </c>
      <c r="R122" s="225">
        <f>Q122*H122</f>
        <v>0</v>
      </c>
      <c r="S122" s="225">
        <v>0</v>
      </c>
      <c r="T122" s="22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7" t="s">
        <v>90</v>
      </c>
      <c r="AT122" s="227" t="s">
        <v>254</v>
      </c>
      <c r="AU122" s="227" t="s">
        <v>78</v>
      </c>
      <c r="AY122" s="19" t="s">
        <v>252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9" t="s">
        <v>76</v>
      </c>
      <c r="BK122" s="228">
        <f>ROUND(I122*H122,2)</f>
        <v>0</v>
      </c>
      <c r="BL122" s="19" t="s">
        <v>90</v>
      </c>
      <c r="BM122" s="227" t="s">
        <v>612</v>
      </c>
    </row>
    <row r="123" spans="1:65" s="2" customFormat="1" ht="62.7" customHeight="1">
      <c r="A123" s="40"/>
      <c r="B123" s="41"/>
      <c r="C123" s="216" t="s">
        <v>404</v>
      </c>
      <c r="D123" s="216" t="s">
        <v>254</v>
      </c>
      <c r="E123" s="217" t="s">
        <v>4359</v>
      </c>
      <c r="F123" s="218" t="s">
        <v>4360</v>
      </c>
      <c r="G123" s="219" t="s">
        <v>307</v>
      </c>
      <c r="H123" s="220">
        <v>1</v>
      </c>
      <c r="I123" s="221"/>
      <c r="J123" s="222">
        <f>ROUND(I123*H123,2)</f>
        <v>0</v>
      </c>
      <c r="K123" s="218" t="s">
        <v>19</v>
      </c>
      <c r="L123" s="46"/>
      <c r="M123" s="223" t="s">
        <v>19</v>
      </c>
      <c r="N123" s="224" t="s">
        <v>40</v>
      </c>
      <c r="O123" s="86"/>
      <c r="P123" s="225">
        <f>O123*H123</f>
        <v>0</v>
      </c>
      <c r="Q123" s="225">
        <v>0</v>
      </c>
      <c r="R123" s="225">
        <f>Q123*H123</f>
        <v>0</v>
      </c>
      <c r="S123" s="225">
        <v>0</v>
      </c>
      <c r="T123" s="22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7" t="s">
        <v>90</v>
      </c>
      <c r="AT123" s="227" t="s">
        <v>254</v>
      </c>
      <c r="AU123" s="227" t="s">
        <v>78</v>
      </c>
      <c r="AY123" s="19" t="s">
        <v>252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9" t="s">
        <v>76</v>
      </c>
      <c r="BK123" s="228">
        <f>ROUND(I123*H123,2)</f>
        <v>0</v>
      </c>
      <c r="BL123" s="19" t="s">
        <v>90</v>
      </c>
      <c r="BM123" s="227" t="s">
        <v>622</v>
      </c>
    </row>
    <row r="124" spans="1:65" s="2" customFormat="1" ht="49.05" customHeight="1">
      <c r="A124" s="40"/>
      <c r="B124" s="41"/>
      <c r="C124" s="216" t="s">
        <v>410</v>
      </c>
      <c r="D124" s="216" t="s">
        <v>254</v>
      </c>
      <c r="E124" s="217" t="s">
        <v>4361</v>
      </c>
      <c r="F124" s="218" t="s">
        <v>4362</v>
      </c>
      <c r="G124" s="219" t="s">
        <v>307</v>
      </c>
      <c r="H124" s="220">
        <v>1</v>
      </c>
      <c r="I124" s="221"/>
      <c r="J124" s="222">
        <f>ROUND(I124*H124,2)</f>
        <v>0</v>
      </c>
      <c r="K124" s="218" t="s">
        <v>19</v>
      </c>
      <c r="L124" s="46"/>
      <c r="M124" s="223" t="s">
        <v>19</v>
      </c>
      <c r="N124" s="224" t="s">
        <v>40</v>
      </c>
      <c r="O124" s="86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7" t="s">
        <v>90</v>
      </c>
      <c r="AT124" s="227" t="s">
        <v>254</v>
      </c>
      <c r="AU124" s="227" t="s">
        <v>78</v>
      </c>
      <c r="AY124" s="19" t="s">
        <v>252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9" t="s">
        <v>76</v>
      </c>
      <c r="BK124" s="228">
        <f>ROUND(I124*H124,2)</f>
        <v>0</v>
      </c>
      <c r="BL124" s="19" t="s">
        <v>90</v>
      </c>
      <c r="BM124" s="227" t="s">
        <v>631</v>
      </c>
    </row>
    <row r="125" spans="1:65" s="2" customFormat="1" ht="37.8" customHeight="1">
      <c r="A125" s="40"/>
      <c r="B125" s="41"/>
      <c r="C125" s="216" t="s">
        <v>417</v>
      </c>
      <c r="D125" s="216" t="s">
        <v>254</v>
      </c>
      <c r="E125" s="217" t="s">
        <v>4363</v>
      </c>
      <c r="F125" s="218" t="s">
        <v>4364</v>
      </c>
      <c r="G125" s="219" t="s">
        <v>307</v>
      </c>
      <c r="H125" s="220">
        <v>1</v>
      </c>
      <c r="I125" s="221"/>
      <c r="J125" s="222">
        <f>ROUND(I125*H125,2)</f>
        <v>0</v>
      </c>
      <c r="K125" s="218" t="s">
        <v>19</v>
      </c>
      <c r="L125" s="46"/>
      <c r="M125" s="223" t="s">
        <v>19</v>
      </c>
      <c r="N125" s="224" t="s">
        <v>40</v>
      </c>
      <c r="O125" s="86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7" t="s">
        <v>90</v>
      </c>
      <c r="AT125" s="227" t="s">
        <v>254</v>
      </c>
      <c r="AU125" s="227" t="s">
        <v>78</v>
      </c>
      <c r="AY125" s="19" t="s">
        <v>252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9" t="s">
        <v>76</v>
      </c>
      <c r="BK125" s="228">
        <f>ROUND(I125*H125,2)</f>
        <v>0</v>
      </c>
      <c r="BL125" s="19" t="s">
        <v>90</v>
      </c>
      <c r="BM125" s="227" t="s">
        <v>666</v>
      </c>
    </row>
    <row r="126" spans="1:65" s="2" customFormat="1" ht="37.8" customHeight="1">
      <c r="A126" s="40"/>
      <c r="B126" s="41"/>
      <c r="C126" s="216" t="s">
        <v>421</v>
      </c>
      <c r="D126" s="216" t="s">
        <v>254</v>
      </c>
      <c r="E126" s="217" t="s">
        <v>4365</v>
      </c>
      <c r="F126" s="218" t="s">
        <v>4366</v>
      </c>
      <c r="G126" s="219" t="s">
        <v>307</v>
      </c>
      <c r="H126" s="220">
        <v>1</v>
      </c>
      <c r="I126" s="221"/>
      <c r="J126" s="222">
        <f>ROUND(I126*H126,2)</f>
        <v>0</v>
      </c>
      <c r="K126" s="218" t="s">
        <v>19</v>
      </c>
      <c r="L126" s="46"/>
      <c r="M126" s="223" t="s">
        <v>19</v>
      </c>
      <c r="N126" s="224" t="s">
        <v>40</v>
      </c>
      <c r="O126" s="86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7" t="s">
        <v>90</v>
      </c>
      <c r="AT126" s="227" t="s">
        <v>254</v>
      </c>
      <c r="AU126" s="227" t="s">
        <v>78</v>
      </c>
      <c r="AY126" s="19" t="s">
        <v>252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9" t="s">
        <v>76</v>
      </c>
      <c r="BK126" s="228">
        <f>ROUND(I126*H126,2)</f>
        <v>0</v>
      </c>
      <c r="BL126" s="19" t="s">
        <v>90</v>
      </c>
      <c r="BM126" s="227" t="s">
        <v>675</v>
      </c>
    </row>
    <row r="127" spans="1:65" s="2" customFormat="1" ht="37.8" customHeight="1">
      <c r="A127" s="40"/>
      <c r="B127" s="41"/>
      <c r="C127" s="216" t="s">
        <v>425</v>
      </c>
      <c r="D127" s="216" t="s">
        <v>254</v>
      </c>
      <c r="E127" s="217" t="s">
        <v>4367</v>
      </c>
      <c r="F127" s="218" t="s">
        <v>4368</v>
      </c>
      <c r="G127" s="219" t="s">
        <v>307</v>
      </c>
      <c r="H127" s="220">
        <v>1</v>
      </c>
      <c r="I127" s="221"/>
      <c r="J127" s="222">
        <f>ROUND(I127*H127,2)</f>
        <v>0</v>
      </c>
      <c r="K127" s="218" t="s">
        <v>19</v>
      </c>
      <c r="L127" s="46"/>
      <c r="M127" s="223" t="s">
        <v>19</v>
      </c>
      <c r="N127" s="224" t="s">
        <v>40</v>
      </c>
      <c r="O127" s="86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7" t="s">
        <v>90</v>
      </c>
      <c r="AT127" s="227" t="s">
        <v>254</v>
      </c>
      <c r="AU127" s="227" t="s">
        <v>78</v>
      </c>
      <c r="AY127" s="19" t="s">
        <v>252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9" t="s">
        <v>76</v>
      </c>
      <c r="BK127" s="228">
        <f>ROUND(I127*H127,2)</f>
        <v>0</v>
      </c>
      <c r="BL127" s="19" t="s">
        <v>90</v>
      </c>
      <c r="BM127" s="227" t="s">
        <v>692</v>
      </c>
    </row>
    <row r="128" spans="1:65" s="2" customFormat="1" ht="24.15" customHeight="1">
      <c r="A128" s="40"/>
      <c r="B128" s="41"/>
      <c r="C128" s="216" t="s">
        <v>429</v>
      </c>
      <c r="D128" s="216" t="s">
        <v>254</v>
      </c>
      <c r="E128" s="217" t="s">
        <v>4369</v>
      </c>
      <c r="F128" s="218" t="s">
        <v>4370</v>
      </c>
      <c r="G128" s="219" t="s">
        <v>307</v>
      </c>
      <c r="H128" s="220">
        <v>1</v>
      </c>
      <c r="I128" s="221"/>
      <c r="J128" s="222">
        <f>ROUND(I128*H128,2)</f>
        <v>0</v>
      </c>
      <c r="K128" s="218" t="s">
        <v>19</v>
      </c>
      <c r="L128" s="46"/>
      <c r="M128" s="223" t="s">
        <v>19</v>
      </c>
      <c r="N128" s="224" t="s">
        <v>40</v>
      </c>
      <c r="O128" s="86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7" t="s">
        <v>90</v>
      </c>
      <c r="AT128" s="227" t="s">
        <v>254</v>
      </c>
      <c r="AU128" s="227" t="s">
        <v>78</v>
      </c>
      <c r="AY128" s="19" t="s">
        <v>252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9" t="s">
        <v>76</v>
      </c>
      <c r="BK128" s="228">
        <f>ROUND(I128*H128,2)</f>
        <v>0</v>
      </c>
      <c r="BL128" s="19" t="s">
        <v>90</v>
      </c>
      <c r="BM128" s="227" t="s">
        <v>705</v>
      </c>
    </row>
    <row r="129" spans="1:65" s="2" customFormat="1" ht="14.4" customHeight="1">
      <c r="A129" s="40"/>
      <c r="B129" s="41"/>
      <c r="C129" s="216" t="s">
        <v>433</v>
      </c>
      <c r="D129" s="216" t="s">
        <v>254</v>
      </c>
      <c r="E129" s="217" t="s">
        <v>4371</v>
      </c>
      <c r="F129" s="218" t="s">
        <v>4372</v>
      </c>
      <c r="G129" s="219" t="s">
        <v>1181</v>
      </c>
      <c r="H129" s="220">
        <v>100</v>
      </c>
      <c r="I129" s="221"/>
      <c r="J129" s="222">
        <f>ROUND(I129*H129,2)</f>
        <v>0</v>
      </c>
      <c r="K129" s="218" t="s">
        <v>19</v>
      </c>
      <c r="L129" s="46"/>
      <c r="M129" s="223" t="s">
        <v>19</v>
      </c>
      <c r="N129" s="224" t="s">
        <v>40</v>
      </c>
      <c r="O129" s="86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7" t="s">
        <v>90</v>
      </c>
      <c r="AT129" s="227" t="s">
        <v>254</v>
      </c>
      <c r="AU129" s="227" t="s">
        <v>78</v>
      </c>
      <c r="AY129" s="19" t="s">
        <v>252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9" t="s">
        <v>76</v>
      </c>
      <c r="BK129" s="228">
        <f>ROUND(I129*H129,2)</f>
        <v>0</v>
      </c>
      <c r="BL129" s="19" t="s">
        <v>90</v>
      </c>
      <c r="BM129" s="227" t="s">
        <v>757</v>
      </c>
    </row>
    <row r="130" spans="1:65" s="2" customFormat="1" ht="24.15" customHeight="1">
      <c r="A130" s="40"/>
      <c r="B130" s="41"/>
      <c r="C130" s="216" t="s">
        <v>437</v>
      </c>
      <c r="D130" s="216" t="s">
        <v>254</v>
      </c>
      <c r="E130" s="217" t="s">
        <v>4373</v>
      </c>
      <c r="F130" s="218" t="s">
        <v>4374</v>
      </c>
      <c r="G130" s="219" t="s">
        <v>307</v>
      </c>
      <c r="H130" s="220">
        <v>1</v>
      </c>
      <c r="I130" s="221"/>
      <c r="J130" s="222">
        <f>ROUND(I130*H130,2)</f>
        <v>0</v>
      </c>
      <c r="K130" s="218" t="s">
        <v>19</v>
      </c>
      <c r="L130" s="46"/>
      <c r="M130" s="223" t="s">
        <v>19</v>
      </c>
      <c r="N130" s="224" t="s">
        <v>40</v>
      </c>
      <c r="O130" s="86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7" t="s">
        <v>90</v>
      </c>
      <c r="AT130" s="227" t="s">
        <v>254</v>
      </c>
      <c r="AU130" s="227" t="s">
        <v>78</v>
      </c>
      <c r="AY130" s="19" t="s">
        <v>252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9" t="s">
        <v>76</v>
      </c>
      <c r="BK130" s="228">
        <f>ROUND(I130*H130,2)</f>
        <v>0</v>
      </c>
      <c r="BL130" s="19" t="s">
        <v>90</v>
      </c>
      <c r="BM130" s="227" t="s">
        <v>765</v>
      </c>
    </row>
    <row r="131" spans="1:65" s="2" customFormat="1" ht="24.15" customHeight="1">
      <c r="A131" s="40"/>
      <c r="B131" s="41"/>
      <c r="C131" s="216" t="s">
        <v>441</v>
      </c>
      <c r="D131" s="216" t="s">
        <v>254</v>
      </c>
      <c r="E131" s="217" t="s">
        <v>4375</v>
      </c>
      <c r="F131" s="218" t="s">
        <v>4376</v>
      </c>
      <c r="G131" s="219" t="s">
        <v>307</v>
      </c>
      <c r="H131" s="220">
        <v>1</v>
      </c>
      <c r="I131" s="221"/>
      <c r="J131" s="222">
        <f>ROUND(I131*H131,2)</f>
        <v>0</v>
      </c>
      <c r="K131" s="218" t="s">
        <v>19</v>
      </c>
      <c r="L131" s="46"/>
      <c r="M131" s="223" t="s">
        <v>19</v>
      </c>
      <c r="N131" s="224" t="s">
        <v>40</v>
      </c>
      <c r="O131" s="86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7" t="s">
        <v>90</v>
      </c>
      <c r="AT131" s="227" t="s">
        <v>254</v>
      </c>
      <c r="AU131" s="227" t="s">
        <v>78</v>
      </c>
      <c r="AY131" s="19" t="s">
        <v>252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9" t="s">
        <v>76</v>
      </c>
      <c r="BK131" s="228">
        <f>ROUND(I131*H131,2)</f>
        <v>0</v>
      </c>
      <c r="BL131" s="19" t="s">
        <v>90</v>
      </c>
      <c r="BM131" s="227" t="s">
        <v>777</v>
      </c>
    </row>
    <row r="132" spans="1:65" s="2" customFormat="1" ht="14.4" customHeight="1">
      <c r="A132" s="40"/>
      <c r="B132" s="41"/>
      <c r="C132" s="216" t="s">
        <v>445</v>
      </c>
      <c r="D132" s="216" t="s">
        <v>254</v>
      </c>
      <c r="E132" s="217" t="s">
        <v>4377</v>
      </c>
      <c r="F132" s="218" t="s">
        <v>4378</v>
      </c>
      <c r="G132" s="219" t="s">
        <v>307</v>
      </c>
      <c r="H132" s="220">
        <v>1</v>
      </c>
      <c r="I132" s="221"/>
      <c r="J132" s="222">
        <f>ROUND(I132*H132,2)</f>
        <v>0</v>
      </c>
      <c r="K132" s="218" t="s">
        <v>19</v>
      </c>
      <c r="L132" s="46"/>
      <c r="M132" s="223" t="s">
        <v>19</v>
      </c>
      <c r="N132" s="224" t="s">
        <v>40</v>
      </c>
      <c r="O132" s="86"/>
      <c r="P132" s="225">
        <f>O132*H132</f>
        <v>0</v>
      </c>
      <c r="Q132" s="225">
        <v>0</v>
      </c>
      <c r="R132" s="225">
        <f>Q132*H132</f>
        <v>0</v>
      </c>
      <c r="S132" s="225">
        <v>0</v>
      </c>
      <c r="T132" s="22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7" t="s">
        <v>90</v>
      </c>
      <c r="AT132" s="227" t="s">
        <v>254</v>
      </c>
      <c r="AU132" s="227" t="s">
        <v>78</v>
      </c>
      <c r="AY132" s="19" t="s">
        <v>252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9" t="s">
        <v>76</v>
      </c>
      <c r="BK132" s="228">
        <f>ROUND(I132*H132,2)</f>
        <v>0</v>
      </c>
      <c r="BL132" s="19" t="s">
        <v>90</v>
      </c>
      <c r="BM132" s="227" t="s">
        <v>789</v>
      </c>
    </row>
    <row r="133" spans="1:65" s="2" customFormat="1" ht="14.4" customHeight="1">
      <c r="A133" s="40"/>
      <c r="B133" s="41"/>
      <c r="C133" s="216" t="s">
        <v>449</v>
      </c>
      <c r="D133" s="216" t="s">
        <v>254</v>
      </c>
      <c r="E133" s="217" t="s">
        <v>4379</v>
      </c>
      <c r="F133" s="218" t="s">
        <v>4380</v>
      </c>
      <c r="G133" s="219" t="s">
        <v>307</v>
      </c>
      <c r="H133" s="220">
        <v>1</v>
      </c>
      <c r="I133" s="221"/>
      <c r="J133" s="222">
        <f>ROUND(I133*H133,2)</f>
        <v>0</v>
      </c>
      <c r="K133" s="218" t="s">
        <v>19</v>
      </c>
      <c r="L133" s="46"/>
      <c r="M133" s="223" t="s">
        <v>19</v>
      </c>
      <c r="N133" s="224" t="s">
        <v>40</v>
      </c>
      <c r="O133" s="86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7" t="s">
        <v>90</v>
      </c>
      <c r="AT133" s="227" t="s">
        <v>254</v>
      </c>
      <c r="AU133" s="227" t="s">
        <v>78</v>
      </c>
      <c r="AY133" s="19" t="s">
        <v>252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9" t="s">
        <v>76</v>
      </c>
      <c r="BK133" s="228">
        <f>ROUND(I133*H133,2)</f>
        <v>0</v>
      </c>
      <c r="BL133" s="19" t="s">
        <v>90</v>
      </c>
      <c r="BM133" s="227" t="s">
        <v>799</v>
      </c>
    </row>
    <row r="134" spans="1:65" s="2" customFormat="1" ht="24.15" customHeight="1">
      <c r="A134" s="40"/>
      <c r="B134" s="41"/>
      <c r="C134" s="216" t="s">
        <v>453</v>
      </c>
      <c r="D134" s="216" t="s">
        <v>254</v>
      </c>
      <c r="E134" s="217" t="s">
        <v>4381</v>
      </c>
      <c r="F134" s="218" t="s">
        <v>4382</v>
      </c>
      <c r="G134" s="219" t="s">
        <v>307</v>
      </c>
      <c r="H134" s="220">
        <v>1</v>
      </c>
      <c r="I134" s="221"/>
      <c r="J134" s="222">
        <f>ROUND(I134*H134,2)</f>
        <v>0</v>
      </c>
      <c r="K134" s="218" t="s">
        <v>19</v>
      </c>
      <c r="L134" s="46"/>
      <c r="M134" s="223" t="s">
        <v>19</v>
      </c>
      <c r="N134" s="224" t="s">
        <v>40</v>
      </c>
      <c r="O134" s="86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7" t="s">
        <v>90</v>
      </c>
      <c r="AT134" s="227" t="s">
        <v>254</v>
      </c>
      <c r="AU134" s="227" t="s">
        <v>78</v>
      </c>
      <c r="AY134" s="19" t="s">
        <v>252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9" t="s">
        <v>76</v>
      </c>
      <c r="BK134" s="228">
        <f>ROUND(I134*H134,2)</f>
        <v>0</v>
      </c>
      <c r="BL134" s="19" t="s">
        <v>90</v>
      </c>
      <c r="BM134" s="227" t="s">
        <v>810</v>
      </c>
    </row>
    <row r="135" spans="1:65" s="2" customFormat="1" ht="24.15" customHeight="1">
      <c r="A135" s="40"/>
      <c r="B135" s="41"/>
      <c r="C135" s="216" t="s">
        <v>457</v>
      </c>
      <c r="D135" s="216" t="s">
        <v>254</v>
      </c>
      <c r="E135" s="217" t="s">
        <v>4383</v>
      </c>
      <c r="F135" s="218" t="s">
        <v>4384</v>
      </c>
      <c r="G135" s="219" t="s">
        <v>307</v>
      </c>
      <c r="H135" s="220">
        <v>1</v>
      </c>
      <c r="I135" s="221"/>
      <c r="J135" s="222">
        <f>ROUND(I135*H135,2)</f>
        <v>0</v>
      </c>
      <c r="K135" s="218" t="s">
        <v>19</v>
      </c>
      <c r="L135" s="46"/>
      <c r="M135" s="223" t="s">
        <v>19</v>
      </c>
      <c r="N135" s="224" t="s">
        <v>40</v>
      </c>
      <c r="O135" s="86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7" t="s">
        <v>90</v>
      </c>
      <c r="AT135" s="227" t="s">
        <v>254</v>
      </c>
      <c r="AU135" s="227" t="s">
        <v>78</v>
      </c>
      <c r="AY135" s="19" t="s">
        <v>252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9" t="s">
        <v>76</v>
      </c>
      <c r="BK135" s="228">
        <f>ROUND(I135*H135,2)</f>
        <v>0</v>
      </c>
      <c r="BL135" s="19" t="s">
        <v>90</v>
      </c>
      <c r="BM135" s="227" t="s">
        <v>820</v>
      </c>
    </row>
    <row r="136" spans="1:65" s="2" customFormat="1" ht="14.4" customHeight="1">
      <c r="A136" s="40"/>
      <c r="B136" s="41"/>
      <c r="C136" s="216" t="s">
        <v>461</v>
      </c>
      <c r="D136" s="216" t="s">
        <v>254</v>
      </c>
      <c r="E136" s="217" t="s">
        <v>4385</v>
      </c>
      <c r="F136" s="218" t="s">
        <v>4386</v>
      </c>
      <c r="G136" s="219" t="s">
        <v>2133</v>
      </c>
      <c r="H136" s="220">
        <v>1</v>
      </c>
      <c r="I136" s="221"/>
      <c r="J136" s="222">
        <f>ROUND(I136*H136,2)</f>
        <v>0</v>
      </c>
      <c r="K136" s="218" t="s">
        <v>19</v>
      </c>
      <c r="L136" s="46"/>
      <c r="M136" s="223" t="s">
        <v>19</v>
      </c>
      <c r="N136" s="224" t="s">
        <v>40</v>
      </c>
      <c r="O136" s="86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7" t="s">
        <v>90</v>
      </c>
      <c r="AT136" s="227" t="s">
        <v>254</v>
      </c>
      <c r="AU136" s="227" t="s">
        <v>78</v>
      </c>
      <c r="AY136" s="19" t="s">
        <v>252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9" t="s">
        <v>76</v>
      </c>
      <c r="BK136" s="228">
        <f>ROUND(I136*H136,2)</f>
        <v>0</v>
      </c>
      <c r="BL136" s="19" t="s">
        <v>90</v>
      </c>
      <c r="BM136" s="227" t="s">
        <v>830</v>
      </c>
    </row>
    <row r="137" spans="1:65" s="2" customFormat="1" ht="14.4" customHeight="1">
      <c r="A137" s="40"/>
      <c r="B137" s="41"/>
      <c r="C137" s="216" t="s">
        <v>465</v>
      </c>
      <c r="D137" s="216" t="s">
        <v>254</v>
      </c>
      <c r="E137" s="217" t="s">
        <v>4387</v>
      </c>
      <c r="F137" s="218" t="s">
        <v>4388</v>
      </c>
      <c r="G137" s="219" t="s">
        <v>307</v>
      </c>
      <c r="H137" s="220">
        <v>1</v>
      </c>
      <c r="I137" s="221"/>
      <c r="J137" s="222">
        <f>ROUND(I137*H137,2)</f>
        <v>0</v>
      </c>
      <c r="K137" s="218" t="s">
        <v>19</v>
      </c>
      <c r="L137" s="46"/>
      <c r="M137" s="223" t="s">
        <v>19</v>
      </c>
      <c r="N137" s="224" t="s">
        <v>40</v>
      </c>
      <c r="O137" s="86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7" t="s">
        <v>90</v>
      </c>
      <c r="AT137" s="227" t="s">
        <v>254</v>
      </c>
      <c r="AU137" s="227" t="s">
        <v>78</v>
      </c>
      <c r="AY137" s="19" t="s">
        <v>252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9" t="s">
        <v>76</v>
      </c>
      <c r="BK137" s="228">
        <f>ROUND(I137*H137,2)</f>
        <v>0</v>
      </c>
      <c r="BL137" s="19" t="s">
        <v>90</v>
      </c>
      <c r="BM137" s="227" t="s">
        <v>842</v>
      </c>
    </row>
    <row r="138" spans="1:65" s="2" customFormat="1" ht="14.4" customHeight="1">
      <c r="A138" s="40"/>
      <c r="B138" s="41"/>
      <c r="C138" s="216" t="s">
        <v>471</v>
      </c>
      <c r="D138" s="216" t="s">
        <v>254</v>
      </c>
      <c r="E138" s="217" t="s">
        <v>4389</v>
      </c>
      <c r="F138" s="218" t="s">
        <v>4390</v>
      </c>
      <c r="G138" s="219" t="s">
        <v>307</v>
      </c>
      <c r="H138" s="220">
        <v>1</v>
      </c>
      <c r="I138" s="221"/>
      <c r="J138" s="222">
        <f>ROUND(I138*H138,2)</f>
        <v>0</v>
      </c>
      <c r="K138" s="218" t="s">
        <v>19</v>
      </c>
      <c r="L138" s="46"/>
      <c r="M138" s="223" t="s">
        <v>19</v>
      </c>
      <c r="N138" s="224" t="s">
        <v>40</v>
      </c>
      <c r="O138" s="86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7" t="s">
        <v>90</v>
      </c>
      <c r="AT138" s="227" t="s">
        <v>254</v>
      </c>
      <c r="AU138" s="227" t="s">
        <v>78</v>
      </c>
      <c r="AY138" s="19" t="s">
        <v>252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9" t="s">
        <v>76</v>
      </c>
      <c r="BK138" s="228">
        <f>ROUND(I138*H138,2)</f>
        <v>0</v>
      </c>
      <c r="BL138" s="19" t="s">
        <v>90</v>
      </c>
      <c r="BM138" s="227" t="s">
        <v>850</v>
      </c>
    </row>
    <row r="139" spans="1:65" s="2" customFormat="1" ht="14.4" customHeight="1">
      <c r="A139" s="40"/>
      <c r="B139" s="41"/>
      <c r="C139" s="216" t="s">
        <v>477</v>
      </c>
      <c r="D139" s="216" t="s">
        <v>254</v>
      </c>
      <c r="E139" s="217" t="s">
        <v>4391</v>
      </c>
      <c r="F139" s="218" t="s">
        <v>4392</v>
      </c>
      <c r="G139" s="219" t="s">
        <v>346</v>
      </c>
      <c r="H139" s="220">
        <v>1</v>
      </c>
      <c r="I139" s="221"/>
      <c r="J139" s="222">
        <f>ROUND(I139*H139,2)</f>
        <v>0</v>
      </c>
      <c r="K139" s="218" t="s">
        <v>19</v>
      </c>
      <c r="L139" s="46"/>
      <c r="M139" s="223" t="s">
        <v>19</v>
      </c>
      <c r="N139" s="224" t="s">
        <v>40</v>
      </c>
      <c r="O139" s="86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7" t="s">
        <v>90</v>
      </c>
      <c r="AT139" s="227" t="s">
        <v>254</v>
      </c>
      <c r="AU139" s="227" t="s">
        <v>78</v>
      </c>
      <c r="AY139" s="19" t="s">
        <v>252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9" t="s">
        <v>76</v>
      </c>
      <c r="BK139" s="228">
        <f>ROUND(I139*H139,2)</f>
        <v>0</v>
      </c>
      <c r="BL139" s="19" t="s">
        <v>90</v>
      </c>
      <c r="BM139" s="227" t="s">
        <v>858</v>
      </c>
    </row>
    <row r="140" spans="1:65" s="2" customFormat="1" ht="14.4" customHeight="1">
      <c r="A140" s="40"/>
      <c r="B140" s="41"/>
      <c r="C140" s="216" t="s">
        <v>483</v>
      </c>
      <c r="D140" s="216" t="s">
        <v>254</v>
      </c>
      <c r="E140" s="217" t="s">
        <v>4393</v>
      </c>
      <c r="F140" s="218" t="s">
        <v>4394</v>
      </c>
      <c r="G140" s="219" t="s">
        <v>346</v>
      </c>
      <c r="H140" s="220">
        <v>1</v>
      </c>
      <c r="I140" s="221"/>
      <c r="J140" s="222">
        <f>ROUND(I140*H140,2)</f>
        <v>0</v>
      </c>
      <c r="K140" s="218" t="s">
        <v>19</v>
      </c>
      <c r="L140" s="46"/>
      <c r="M140" s="223" t="s">
        <v>19</v>
      </c>
      <c r="N140" s="224" t="s">
        <v>40</v>
      </c>
      <c r="O140" s="86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7" t="s">
        <v>90</v>
      </c>
      <c r="AT140" s="227" t="s">
        <v>254</v>
      </c>
      <c r="AU140" s="227" t="s">
        <v>78</v>
      </c>
      <c r="AY140" s="19" t="s">
        <v>252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9" t="s">
        <v>76</v>
      </c>
      <c r="BK140" s="228">
        <f>ROUND(I140*H140,2)</f>
        <v>0</v>
      </c>
      <c r="BL140" s="19" t="s">
        <v>90</v>
      </c>
      <c r="BM140" s="227" t="s">
        <v>869</v>
      </c>
    </row>
    <row r="141" spans="1:65" s="2" customFormat="1" ht="14.4" customHeight="1">
      <c r="A141" s="40"/>
      <c r="B141" s="41"/>
      <c r="C141" s="216" t="s">
        <v>490</v>
      </c>
      <c r="D141" s="216" t="s">
        <v>254</v>
      </c>
      <c r="E141" s="217" t="s">
        <v>4395</v>
      </c>
      <c r="F141" s="218" t="s">
        <v>4396</v>
      </c>
      <c r="G141" s="219" t="s">
        <v>346</v>
      </c>
      <c r="H141" s="220">
        <v>25</v>
      </c>
      <c r="I141" s="221"/>
      <c r="J141" s="222">
        <f>ROUND(I141*H141,2)</f>
        <v>0</v>
      </c>
      <c r="K141" s="218" t="s">
        <v>19</v>
      </c>
      <c r="L141" s="46"/>
      <c r="M141" s="223" t="s">
        <v>19</v>
      </c>
      <c r="N141" s="224" t="s">
        <v>40</v>
      </c>
      <c r="O141" s="86"/>
      <c r="P141" s="225">
        <f>O141*H141</f>
        <v>0</v>
      </c>
      <c r="Q141" s="225">
        <v>0</v>
      </c>
      <c r="R141" s="225">
        <f>Q141*H141</f>
        <v>0</v>
      </c>
      <c r="S141" s="225">
        <v>0</v>
      </c>
      <c r="T141" s="22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7" t="s">
        <v>90</v>
      </c>
      <c r="AT141" s="227" t="s">
        <v>254</v>
      </c>
      <c r="AU141" s="227" t="s">
        <v>78</v>
      </c>
      <c r="AY141" s="19" t="s">
        <v>252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9" t="s">
        <v>76</v>
      </c>
      <c r="BK141" s="228">
        <f>ROUND(I141*H141,2)</f>
        <v>0</v>
      </c>
      <c r="BL141" s="19" t="s">
        <v>90</v>
      </c>
      <c r="BM141" s="227" t="s">
        <v>879</v>
      </c>
    </row>
    <row r="142" spans="1:65" s="2" customFormat="1" ht="14.4" customHeight="1">
      <c r="A142" s="40"/>
      <c r="B142" s="41"/>
      <c r="C142" s="216" t="s">
        <v>498</v>
      </c>
      <c r="D142" s="216" t="s">
        <v>254</v>
      </c>
      <c r="E142" s="217" t="s">
        <v>4397</v>
      </c>
      <c r="F142" s="218" t="s">
        <v>4398</v>
      </c>
      <c r="G142" s="219" t="s">
        <v>346</v>
      </c>
      <c r="H142" s="220">
        <v>1</v>
      </c>
      <c r="I142" s="221"/>
      <c r="J142" s="222">
        <f>ROUND(I142*H142,2)</f>
        <v>0</v>
      </c>
      <c r="K142" s="218" t="s">
        <v>19</v>
      </c>
      <c r="L142" s="46"/>
      <c r="M142" s="223" t="s">
        <v>19</v>
      </c>
      <c r="N142" s="224" t="s">
        <v>40</v>
      </c>
      <c r="O142" s="86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7" t="s">
        <v>90</v>
      </c>
      <c r="AT142" s="227" t="s">
        <v>254</v>
      </c>
      <c r="AU142" s="227" t="s">
        <v>78</v>
      </c>
      <c r="AY142" s="19" t="s">
        <v>252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9" t="s">
        <v>76</v>
      </c>
      <c r="BK142" s="228">
        <f>ROUND(I142*H142,2)</f>
        <v>0</v>
      </c>
      <c r="BL142" s="19" t="s">
        <v>90</v>
      </c>
      <c r="BM142" s="227" t="s">
        <v>887</v>
      </c>
    </row>
    <row r="143" spans="1:65" s="2" customFormat="1" ht="14.4" customHeight="1">
      <c r="A143" s="40"/>
      <c r="B143" s="41"/>
      <c r="C143" s="216" t="s">
        <v>559</v>
      </c>
      <c r="D143" s="216" t="s">
        <v>254</v>
      </c>
      <c r="E143" s="217" t="s">
        <v>4399</v>
      </c>
      <c r="F143" s="218" t="s">
        <v>4400</v>
      </c>
      <c r="G143" s="219" t="s">
        <v>346</v>
      </c>
      <c r="H143" s="220">
        <v>28</v>
      </c>
      <c r="I143" s="221"/>
      <c r="J143" s="222">
        <f>ROUND(I143*H143,2)</f>
        <v>0</v>
      </c>
      <c r="K143" s="218" t="s">
        <v>19</v>
      </c>
      <c r="L143" s="46"/>
      <c r="M143" s="223" t="s">
        <v>19</v>
      </c>
      <c r="N143" s="224" t="s">
        <v>40</v>
      </c>
      <c r="O143" s="86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7" t="s">
        <v>90</v>
      </c>
      <c r="AT143" s="227" t="s">
        <v>254</v>
      </c>
      <c r="AU143" s="227" t="s">
        <v>78</v>
      </c>
      <c r="AY143" s="19" t="s">
        <v>252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9" t="s">
        <v>76</v>
      </c>
      <c r="BK143" s="228">
        <f>ROUND(I143*H143,2)</f>
        <v>0</v>
      </c>
      <c r="BL143" s="19" t="s">
        <v>90</v>
      </c>
      <c r="BM143" s="227" t="s">
        <v>895</v>
      </c>
    </row>
    <row r="144" spans="1:65" s="2" customFormat="1" ht="14.4" customHeight="1">
      <c r="A144" s="40"/>
      <c r="B144" s="41"/>
      <c r="C144" s="216" t="s">
        <v>574</v>
      </c>
      <c r="D144" s="216" t="s">
        <v>254</v>
      </c>
      <c r="E144" s="217" t="s">
        <v>4401</v>
      </c>
      <c r="F144" s="218" t="s">
        <v>4402</v>
      </c>
      <c r="G144" s="219" t="s">
        <v>307</v>
      </c>
      <c r="H144" s="220">
        <v>1</v>
      </c>
      <c r="I144" s="221"/>
      <c r="J144" s="222">
        <f>ROUND(I144*H144,2)</f>
        <v>0</v>
      </c>
      <c r="K144" s="218" t="s">
        <v>19</v>
      </c>
      <c r="L144" s="46"/>
      <c r="M144" s="223" t="s">
        <v>19</v>
      </c>
      <c r="N144" s="224" t="s">
        <v>40</v>
      </c>
      <c r="O144" s="86"/>
      <c r="P144" s="225">
        <f>O144*H144</f>
        <v>0</v>
      </c>
      <c r="Q144" s="225">
        <v>0</v>
      </c>
      <c r="R144" s="225">
        <f>Q144*H144</f>
        <v>0</v>
      </c>
      <c r="S144" s="225">
        <v>0</v>
      </c>
      <c r="T144" s="22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7" t="s">
        <v>90</v>
      </c>
      <c r="AT144" s="227" t="s">
        <v>254</v>
      </c>
      <c r="AU144" s="227" t="s">
        <v>78</v>
      </c>
      <c r="AY144" s="19" t="s">
        <v>252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9" t="s">
        <v>76</v>
      </c>
      <c r="BK144" s="228">
        <f>ROUND(I144*H144,2)</f>
        <v>0</v>
      </c>
      <c r="BL144" s="19" t="s">
        <v>90</v>
      </c>
      <c r="BM144" s="227" t="s">
        <v>903</v>
      </c>
    </row>
    <row r="145" spans="1:65" s="2" customFormat="1" ht="14.4" customHeight="1">
      <c r="A145" s="40"/>
      <c r="B145" s="41"/>
      <c r="C145" s="216" t="s">
        <v>612</v>
      </c>
      <c r="D145" s="216" t="s">
        <v>254</v>
      </c>
      <c r="E145" s="217" t="s">
        <v>4403</v>
      </c>
      <c r="F145" s="218" t="s">
        <v>4404</v>
      </c>
      <c r="G145" s="219" t="s">
        <v>307</v>
      </c>
      <c r="H145" s="220">
        <v>1</v>
      </c>
      <c r="I145" s="221"/>
      <c r="J145" s="222">
        <f>ROUND(I145*H145,2)</f>
        <v>0</v>
      </c>
      <c r="K145" s="218" t="s">
        <v>19</v>
      </c>
      <c r="L145" s="46"/>
      <c r="M145" s="223" t="s">
        <v>19</v>
      </c>
      <c r="N145" s="224" t="s">
        <v>40</v>
      </c>
      <c r="O145" s="86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7" t="s">
        <v>90</v>
      </c>
      <c r="AT145" s="227" t="s">
        <v>254</v>
      </c>
      <c r="AU145" s="227" t="s">
        <v>78</v>
      </c>
      <c r="AY145" s="19" t="s">
        <v>252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9" t="s">
        <v>76</v>
      </c>
      <c r="BK145" s="228">
        <f>ROUND(I145*H145,2)</f>
        <v>0</v>
      </c>
      <c r="BL145" s="19" t="s">
        <v>90</v>
      </c>
      <c r="BM145" s="227" t="s">
        <v>911</v>
      </c>
    </row>
    <row r="146" spans="1:65" s="2" customFormat="1" ht="14.4" customHeight="1">
      <c r="A146" s="40"/>
      <c r="B146" s="41"/>
      <c r="C146" s="216" t="s">
        <v>616</v>
      </c>
      <c r="D146" s="216" t="s">
        <v>254</v>
      </c>
      <c r="E146" s="217" t="s">
        <v>4405</v>
      </c>
      <c r="F146" s="218" t="s">
        <v>4406</v>
      </c>
      <c r="G146" s="219" t="s">
        <v>307</v>
      </c>
      <c r="H146" s="220">
        <v>1</v>
      </c>
      <c r="I146" s="221"/>
      <c r="J146" s="222">
        <f>ROUND(I146*H146,2)</f>
        <v>0</v>
      </c>
      <c r="K146" s="218" t="s">
        <v>19</v>
      </c>
      <c r="L146" s="46"/>
      <c r="M146" s="223" t="s">
        <v>19</v>
      </c>
      <c r="N146" s="224" t="s">
        <v>40</v>
      </c>
      <c r="O146" s="86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7" t="s">
        <v>90</v>
      </c>
      <c r="AT146" s="227" t="s">
        <v>254</v>
      </c>
      <c r="AU146" s="227" t="s">
        <v>78</v>
      </c>
      <c r="AY146" s="19" t="s">
        <v>252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9" t="s">
        <v>76</v>
      </c>
      <c r="BK146" s="228">
        <f>ROUND(I146*H146,2)</f>
        <v>0</v>
      </c>
      <c r="BL146" s="19" t="s">
        <v>90</v>
      </c>
      <c r="BM146" s="227" t="s">
        <v>919</v>
      </c>
    </row>
    <row r="147" spans="1:65" s="2" customFormat="1" ht="14.4" customHeight="1">
      <c r="A147" s="40"/>
      <c r="B147" s="41"/>
      <c r="C147" s="216" t="s">
        <v>622</v>
      </c>
      <c r="D147" s="216" t="s">
        <v>254</v>
      </c>
      <c r="E147" s="217" t="s">
        <v>4407</v>
      </c>
      <c r="F147" s="218" t="s">
        <v>4408</v>
      </c>
      <c r="G147" s="219" t="s">
        <v>307</v>
      </c>
      <c r="H147" s="220">
        <v>3</v>
      </c>
      <c r="I147" s="221"/>
      <c r="J147" s="222">
        <f>ROUND(I147*H147,2)</f>
        <v>0</v>
      </c>
      <c r="K147" s="218" t="s">
        <v>19</v>
      </c>
      <c r="L147" s="46"/>
      <c r="M147" s="223" t="s">
        <v>19</v>
      </c>
      <c r="N147" s="224" t="s">
        <v>40</v>
      </c>
      <c r="O147" s="86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7" t="s">
        <v>90</v>
      </c>
      <c r="AT147" s="227" t="s">
        <v>254</v>
      </c>
      <c r="AU147" s="227" t="s">
        <v>78</v>
      </c>
      <c r="AY147" s="19" t="s">
        <v>252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9" t="s">
        <v>76</v>
      </c>
      <c r="BK147" s="228">
        <f>ROUND(I147*H147,2)</f>
        <v>0</v>
      </c>
      <c r="BL147" s="19" t="s">
        <v>90</v>
      </c>
      <c r="BM147" s="227" t="s">
        <v>927</v>
      </c>
    </row>
    <row r="148" spans="1:65" s="2" customFormat="1" ht="14.4" customHeight="1">
      <c r="A148" s="40"/>
      <c r="B148" s="41"/>
      <c r="C148" s="216" t="s">
        <v>627</v>
      </c>
      <c r="D148" s="216" t="s">
        <v>254</v>
      </c>
      <c r="E148" s="217" t="s">
        <v>4409</v>
      </c>
      <c r="F148" s="218" t="s">
        <v>4410</v>
      </c>
      <c r="G148" s="219" t="s">
        <v>307</v>
      </c>
      <c r="H148" s="220">
        <v>1</v>
      </c>
      <c r="I148" s="221"/>
      <c r="J148" s="222">
        <f>ROUND(I148*H148,2)</f>
        <v>0</v>
      </c>
      <c r="K148" s="218" t="s">
        <v>19</v>
      </c>
      <c r="L148" s="46"/>
      <c r="M148" s="223" t="s">
        <v>19</v>
      </c>
      <c r="N148" s="224" t="s">
        <v>40</v>
      </c>
      <c r="O148" s="86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7" t="s">
        <v>90</v>
      </c>
      <c r="AT148" s="227" t="s">
        <v>254</v>
      </c>
      <c r="AU148" s="227" t="s">
        <v>78</v>
      </c>
      <c r="AY148" s="19" t="s">
        <v>252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9" t="s">
        <v>76</v>
      </c>
      <c r="BK148" s="228">
        <f>ROUND(I148*H148,2)</f>
        <v>0</v>
      </c>
      <c r="BL148" s="19" t="s">
        <v>90</v>
      </c>
      <c r="BM148" s="227" t="s">
        <v>937</v>
      </c>
    </row>
    <row r="149" spans="1:65" s="2" customFormat="1" ht="14.4" customHeight="1">
      <c r="A149" s="40"/>
      <c r="B149" s="41"/>
      <c r="C149" s="216" t="s">
        <v>631</v>
      </c>
      <c r="D149" s="216" t="s">
        <v>254</v>
      </c>
      <c r="E149" s="217" t="s">
        <v>4411</v>
      </c>
      <c r="F149" s="218" t="s">
        <v>4412</v>
      </c>
      <c r="G149" s="219" t="s">
        <v>307</v>
      </c>
      <c r="H149" s="220">
        <v>1</v>
      </c>
      <c r="I149" s="221"/>
      <c r="J149" s="222">
        <f>ROUND(I149*H149,2)</f>
        <v>0</v>
      </c>
      <c r="K149" s="218" t="s">
        <v>19</v>
      </c>
      <c r="L149" s="46"/>
      <c r="M149" s="223" t="s">
        <v>19</v>
      </c>
      <c r="N149" s="224" t="s">
        <v>40</v>
      </c>
      <c r="O149" s="86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7" t="s">
        <v>90</v>
      </c>
      <c r="AT149" s="227" t="s">
        <v>254</v>
      </c>
      <c r="AU149" s="227" t="s">
        <v>78</v>
      </c>
      <c r="AY149" s="19" t="s">
        <v>252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9" t="s">
        <v>76</v>
      </c>
      <c r="BK149" s="228">
        <f>ROUND(I149*H149,2)</f>
        <v>0</v>
      </c>
      <c r="BL149" s="19" t="s">
        <v>90</v>
      </c>
      <c r="BM149" s="227" t="s">
        <v>950</v>
      </c>
    </row>
    <row r="150" spans="1:65" s="2" customFormat="1" ht="14.4" customHeight="1">
      <c r="A150" s="40"/>
      <c r="B150" s="41"/>
      <c r="C150" s="216" t="s">
        <v>654</v>
      </c>
      <c r="D150" s="216" t="s">
        <v>254</v>
      </c>
      <c r="E150" s="217" t="s">
        <v>4413</v>
      </c>
      <c r="F150" s="218" t="s">
        <v>4414</v>
      </c>
      <c r="G150" s="219" t="s">
        <v>307</v>
      </c>
      <c r="H150" s="220">
        <v>14</v>
      </c>
      <c r="I150" s="221"/>
      <c r="J150" s="222">
        <f>ROUND(I150*H150,2)</f>
        <v>0</v>
      </c>
      <c r="K150" s="218" t="s">
        <v>19</v>
      </c>
      <c r="L150" s="46"/>
      <c r="M150" s="223" t="s">
        <v>19</v>
      </c>
      <c r="N150" s="224" t="s">
        <v>40</v>
      </c>
      <c r="O150" s="86"/>
      <c r="P150" s="225">
        <f>O150*H150</f>
        <v>0</v>
      </c>
      <c r="Q150" s="225">
        <v>0</v>
      </c>
      <c r="R150" s="225">
        <f>Q150*H150</f>
        <v>0</v>
      </c>
      <c r="S150" s="225">
        <v>0</v>
      </c>
      <c r="T150" s="22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7" t="s">
        <v>90</v>
      </c>
      <c r="AT150" s="227" t="s">
        <v>254</v>
      </c>
      <c r="AU150" s="227" t="s">
        <v>78</v>
      </c>
      <c r="AY150" s="19" t="s">
        <v>252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9" t="s">
        <v>76</v>
      </c>
      <c r="BK150" s="228">
        <f>ROUND(I150*H150,2)</f>
        <v>0</v>
      </c>
      <c r="BL150" s="19" t="s">
        <v>90</v>
      </c>
      <c r="BM150" s="227" t="s">
        <v>959</v>
      </c>
    </row>
    <row r="151" spans="1:65" s="2" customFormat="1" ht="14.4" customHeight="1">
      <c r="A151" s="40"/>
      <c r="B151" s="41"/>
      <c r="C151" s="216" t="s">
        <v>666</v>
      </c>
      <c r="D151" s="216" t="s">
        <v>254</v>
      </c>
      <c r="E151" s="217" t="s">
        <v>4415</v>
      </c>
      <c r="F151" s="218" t="s">
        <v>4416</v>
      </c>
      <c r="G151" s="219" t="s">
        <v>307</v>
      </c>
      <c r="H151" s="220">
        <v>10</v>
      </c>
      <c r="I151" s="221"/>
      <c r="J151" s="222">
        <f>ROUND(I151*H151,2)</f>
        <v>0</v>
      </c>
      <c r="K151" s="218" t="s">
        <v>19</v>
      </c>
      <c r="L151" s="46"/>
      <c r="M151" s="223" t="s">
        <v>19</v>
      </c>
      <c r="N151" s="224" t="s">
        <v>40</v>
      </c>
      <c r="O151" s="86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7" t="s">
        <v>90</v>
      </c>
      <c r="AT151" s="227" t="s">
        <v>254</v>
      </c>
      <c r="AU151" s="227" t="s">
        <v>78</v>
      </c>
      <c r="AY151" s="19" t="s">
        <v>252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9" t="s">
        <v>76</v>
      </c>
      <c r="BK151" s="228">
        <f>ROUND(I151*H151,2)</f>
        <v>0</v>
      </c>
      <c r="BL151" s="19" t="s">
        <v>90</v>
      </c>
      <c r="BM151" s="227" t="s">
        <v>968</v>
      </c>
    </row>
    <row r="152" spans="1:65" s="2" customFormat="1" ht="14.4" customHeight="1">
      <c r="A152" s="40"/>
      <c r="B152" s="41"/>
      <c r="C152" s="216" t="s">
        <v>670</v>
      </c>
      <c r="D152" s="216" t="s">
        <v>254</v>
      </c>
      <c r="E152" s="217" t="s">
        <v>4417</v>
      </c>
      <c r="F152" s="218" t="s">
        <v>4418</v>
      </c>
      <c r="G152" s="219" t="s">
        <v>307</v>
      </c>
      <c r="H152" s="220">
        <v>22</v>
      </c>
      <c r="I152" s="221"/>
      <c r="J152" s="222">
        <f>ROUND(I152*H152,2)</f>
        <v>0</v>
      </c>
      <c r="K152" s="218" t="s">
        <v>19</v>
      </c>
      <c r="L152" s="46"/>
      <c r="M152" s="223" t="s">
        <v>19</v>
      </c>
      <c r="N152" s="224" t="s">
        <v>40</v>
      </c>
      <c r="O152" s="86"/>
      <c r="P152" s="225">
        <f>O152*H152</f>
        <v>0</v>
      </c>
      <c r="Q152" s="225">
        <v>0</v>
      </c>
      <c r="R152" s="225">
        <f>Q152*H152</f>
        <v>0</v>
      </c>
      <c r="S152" s="225">
        <v>0</v>
      </c>
      <c r="T152" s="22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7" t="s">
        <v>90</v>
      </c>
      <c r="AT152" s="227" t="s">
        <v>254</v>
      </c>
      <c r="AU152" s="227" t="s">
        <v>78</v>
      </c>
      <c r="AY152" s="19" t="s">
        <v>252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9" t="s">
        <v>76</v>
      </c>
      <c r="BK152" s="228">
        <f>ROUND(I152*H152,2)</f>
        <v>0</v>
      </c>
      <c r="BL152" s="19" t="s">
        <v>90</v>
      </c>
      <c r="BM152" s="227" t="s">
        <v>976</v>
      </c>
    </row>
    <row r="153" spans="1:65" s="2" customFormat="1" ht="14.4" customHeight="1">
      <c r="A153" s="40"/>
      <c r="B153" s="41"/>
      <c r="C153" s="216" t="s">
        <v>675</v>
      </c>
      <c r="D153" s="216" t="s">
        <v>254</v>
      </c>
      <c r="E153" s="217" t="s">
        <v>4419</v>
      </c>
      <c r="F153" s="218" t="s">
        <v>4420</v>
      </c>
      <c r="G153" s="219" t="s">
        <v>307</v>
      </c>
      <c r="H153" s="220">
        <v>12</v>
      </c>
      <c r="I153" s="221"/>
      <c r="J153" s="222">
        <f>ROUND(I153*H153,2)</f>
        <v>0</v>
      </c>
      <c r="K153" s="218" t="s">
        <v>19</v>
      </c>
      <c r="L153" s="46"/>
      <c r="M153" s="223" t="s">
        <v>19</v>
      </c>
      <c r="N153" s="224" t="s">
        <v>40</v>
      </c>
      <c r="O153" s="86"/>
      <c r="P153" s="225">
        <f>O153*H153</f>
        <v>0</v>
      </c>
      <c r="Q153" s="225">
        <v>0</v>
      </c>
      <c r="R153" s="225">
        <f>Q153*H153</f>
        <v>0</v>
      </c>
      <c r="S153" s="225">
        <v>0</v>
      </c>
      <c r="T153" s="22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7" t="s">
        <v>90</v>
      </c>
      <c r="AT153" s="227" t="s">
        <v>254</v>
      </c>
      <c r="AU153" s="227" t="s">
        <v>78</v>
      </c>
      <c r="AY153" s="19" t="s">
        <v>252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9" t="s">
        <v>76</v>
      </c>
      <c r="BK153" s="228">
        <f>ROUND(I153*H153,2)</f>
        <v>0</v>
      </c>
      <c r="BL153" s="19" t="s">
        <v>90</v>
      </c>
      <c r="BM153" s="227" t="s">
        <v>992</v>
      </c>
    </row>
    <row r="154" spans="1:65" s="2" customFormat="1" ht="14.4" customHeight="1">
      <c r="A154" s="40"/>
      <c r="B154" s="41"/>
      <c r="C154" s="216" t="s">
        <v>688</v>
      </c>
      <c r="D154" s="216" t="s">
        <v>254</v>
      </c>
      <c r="E154" s="217" t="s">
        <v>4421</v>
      </c>
      <c r="F154" s="218" t="s">
        <v>4422</v>
      </c>
      <c r="G154" s="219" t="s">
        <v>307</v>
      </c>
      <c r="H154" s="220">
        <v>1</v>
      </c>
      <c r="I154" s="221"/>
      <c r="J154" s="222">
        <f>ROUND(I154*H154,2)</f>
        <v>0</v>
      </c>
      <c r="K154" s="218" t="s">
        <v>19</v>
      </c>
      <c r="L154" s="46"/>
      <c r="M154" s="223" t="s">
        <v>19</v>
      </c>
      <c r="N154" s="224" t="s">
        <v>40</v>
      </c>
      <c r="O154" s="86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7" t="s">
        <v>90</v>
      </c>
      <c r="AT154" s="227" t="s">
        <v>254</v>
      </c>
      <c r="AU154" s="227" t="s">
        <v>78</v>
      </c>
      <c r="AY154" s="19" t="s">
        <v>252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9" t="s">
        <v>76</v>
      </c>
      <c r="BK154" s="228">
        <f>ROUND(I154*H154,2)</f>
        <v>0</v>
      </c>
      <c r="BL154" s="19" t="s">
        <v>90</v>
      </c>
      <c r="BM154" s="227" t="s">
        <v>1001</v>
      </c>
    </row>
    <row r="155" spans="1:65" s="2" customFormat="1" ht="14.4" customHeight="1">
      <c r="A155" s="40"/>
      <c r="B155" s="41"/>
      <c r="C155" s="216" t="s">
        <v>692</v>
      </c>
      <c r="D155" s="216" t="s">
        <v>254</v>
      </c>
      <c r="E155" s="217" t="s">
        <v>4423</v>
      </c>
      <c r="F155" s="218" t="s">
        <v>4424</v>
      </c>
      <c r="G155" s="219" t="s">
        <v>307</v>
      </c>
      <c r="H155" s="220">
        <v>3</v>
      </c>
      <c r="I155" s="221"/>
      <c r="J155" s="222">
        <f>ROUND(I155*H155,2)</f>
        <v>0</v>
      </c>
      <c r="K155" s="218" t="s">
        <v>19</v>
      </c>
      <c r="L155" s="46"/>
      <c r="M155" s="223" t="s">
        <v>19</v>
      </c>
      <c r="N155" s="224" t="s">
        <v>40</v>
      </c>
      <c r="O155" s="86"/>
      <c r="P155" s="225">
        <f>O155*H155</f>
        <v>0</v>
      </c>
      <c r="Q155" s="225">
        <v>0</v>
      </c>
      <c r="R155" s="225">
        <f>Q155*H155</f>
        <v>0</v>
      </c>
      <c r="S155" s="225">
        <v>0</v>
      </c>
      <c r="T155" s="22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7" t="s">
        <v>90</v>
      </c>
      <c r="AT155" s="227" t="s">
        <v>254</v>
      </c>
      <c r="AU155" s="227" t="s">
        <v>78</v>
      </c>
      <c r="AY155" s="19" t="s">
        <v>252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9" t="s">
        <v>76</v>
      </c>
      <c r="BK155" s="228">
        <f>ROUND(I155*H155,2)</f>
        <v>0</v>
      </c>
      <c r="BL155" s="19" t="s">
        <v>90</v>
      </c>
      <c r="BM155" s="227" t="s">
        <v>1010</v>
      </c>
    </row>
    <row r="156" spans="1:65" s="2" customFormat="1" ht="14.4" customHeight="1">
      <c r="A156" s="40"/>
      <c r="B156" s="41"/>
      <c r="C156" s="216" t="s">
        <v>699</v>
      </c>
      <c r="D156" s="216" t="s">
        <v>254</v>
      </c>
      <c r="E156" s="217" t="s">
        <v>4425</v>
      </c>
      <c r="F156" s="218" t="s">
        <v>4426</v>
      </c>
      <c r="G156" s="219" t="s">
        <v>307</v>
      </c>
      <c r="H156" s="220">
        <v>3</v>
      </c>
      <c r="I156" s="221"/>
      <c r="J156" s="222">
        <f>ROUND(I156*H156,2)</f>
        <v>0</v>
      </c>
      <c r="K156" s="218" t="s">
        <v>19</v>
      </c>
      <c r="L156" s="46"/>
      <c r="M156" s="223" t="s">
        <v>19</v>
      </c>
      <c r="N156" s="224" t="s">
        <v>40</v>
      </c>
      <c r="O156" s="86"/>
      <c r="P156" s="225">
        <f>O156*H156</f>
        <v>0</v>
      </c>
      <c r="Q156" s="225">
        <v>0</v>
      </c>
      <c r="R156" s="225">
        <f>Q156*H156</f>
        <v>0</v>
      </c>
      <c r="S156" s="225">
        <v>0</v>
      </c>
      <c r="T156" s="22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7" t="s">
        <v>90</v>
      </c>
      <c r="AT156" s="227" t="s">
        <v>254</v>
      </c>
      <c r="AU156" s="227" t="s">
        <v>78</v>
      </c>
      <c r="AY156" s="19" t="s">
        <v>252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9" t="s">
        <v>76</v>
      </c>
      <c r="BK156" s="228">
        <f>ROUND(I156*H156,2)</f>
        <v>0</v>
      </c>
      <c r="BL156" s="19" t="s">
        <v>90</v>
      </c>
      <c r="BM156" s="227" t="s">
        <v>1021</v>
      </c>
    </row>
    <row r="157" spans="1:65" s="2" customFormat="1" ht="14.4" customHeight="1">
      <c r="A157" s="40"/>
      <c r="B157" s="41"/>
      <c r="C157" s="216" t="s">
        <v>705</v>
      </c>
      <c r="D157" s="216" t="s">
        <v>254</v>
      </c>
      <c r="E157" s="217" t="s">
        <v>4427</v>
      </c>
      <c r="F157" s="218" t="s">
        <v>4428</v>
      </c>
      <c r="G157" s="219" t="s">
        <v>307</v>
      </c>
      <c r="H157" s="220">
        <v>2</v>
      </c>
      <c r="I157" s="221"/>
      <c r="J157" s="222">
        <f>ROUND(I157*H157,2)</f>
        <v>0</v>
      </c>
      <c r="K157" s="218" t="s">
        <v>19</v>
      </c>
      <c r="L157" s="46"/>
      <c r="M157" s="223" t="s">
        <v>19</v>
      </c>
      <c r="N157" s="224" t="s">
        <v>40</v>
      </c>
      <c r="O157" s="86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7" t="s">
        <v>90</v>
      </c>
      <c r="AT157" s="227" t="s">
        <v>254</v>
      </c>
      <c r="AU157" s="227" t="s">
        <v>78</v>
      </c>
      <c r="AY157" s="19" t="s">
        <v>252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9" t="s">
        <v>76</v>
      </c>
      <c r="BK157" s="228">
        <f>ROUND(I157*H157,2)</f>
        <v>0</v>
      </c>
      <c r="BL157" s="19" t="s">
        <v>90</v>
      </c>
      <c r="BM157" s="227" t="s">
        <v>1031</v>
      </c>
    </row>
    <row r="158" spans="1:65" s="2" customFormat="1" ht="14.4" customHeight="1">
      <c r="A158" s="40"/>
      <c r="B158" s="41"/>
      <c r="C158" s="216" t="s">
        <v>733</v>
      </c>
      <c r="D158" s="216" t="s">
        <v>254</v>
      </c>
      <c r="E158" s="217" t="s">
        <v>4429</v>
      </c>
      <c r="F158" s="218" t="s">
        <v>4430</v>
      </c>
      <c r="G158" s="219" t="s">
        <v>307</v>
      </c>
      <c r="H158" s="220">
        <v>5</v>
      </c>
      <c r="I158" s="221"/>
      <c r="J158" s="222">
        <f>ROUND(I158*H158,2)</f>
        <v>0</v>
      </c>
      <c r="K158" s="218" t="s">
        <v>19</v>
      </c>
      <c r="L158" s="46"/>
      <c r="M158" s="223" t="s">
        <v>19</v>
      </c>
      <c r="N158" s="224" t="s">
        <v>40</v>
      </c>
      <c r="O158" s="86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7" t="s">
        <v>90</v>
      </c>
      <c r="AT158" s="227" t="s">
        <v>254</v>
      </c>
      <c r="AU158" s="227" t="s">
        <v>78</v>
      </c>
      <c r="AY158" s="19" t="s">
        <v>252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9" t="s">
        <v>76</v>
      </c>
      <c r="BK158" s="228">
        <f>ROUND(I158*H158,2)</f>
        <v>0</v>
      </c>
      <c r="BL158" s="19" t="s">
        <v>90</v>
      </c>
      <c r="BM158" s="227" t="s">
        <v>1041</v>
      </c>
    </row>
    <row r="159" spans="1:65" s="2" customFormat="1" ht="14.4" customHeight="1">
      <c r="A159" s="40"/>
      <c r="B159" s="41"/>
      <c r="C159" s="216" t="s">
        <v>757</v>
      </c>
      <c r="D159" s="216" t="s">
        <v>254</v>
      </c>
      <c r="E159" s="217" t="s">
        <v>4431</v>
      </c>
      <c r="F159" s="218" t="s">
        <v>4432</v>
      </c>
      <c r="G159" s="219" t="s">
        <v>307</v>
      </c>
      <c r="H159" s="220">
        <v>2</v>
      </c>
      <c r="I159" s="221"/>
      <c r="J159" s="222">
        <f>ROUND(I159*H159,2)</f>
        <v>0</v>
      </c>
      <c r="K159" s="218" t="s">
        <v>19</v>
      </c>
      <c r="L159" s="46"/>
      <c r="M159" s="223" t="s">
        <v>19</v>
      </c>
      <c r="N159" s="224" t="s">
        <v>40</v>
      </c>
      <c r="O159" s="86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7" t="s">
        <v>90</v>
      </c>
      <c r="AT159" s="227" t="s">
        <v>254</v>
      </c>
      <c r="AU159" s="227" t="s">
        <v>78</v>
      </c>
      <c r="AY159" s="19" t="s">
        <v>252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9" t="s">
        <v>76</v>
      </c>
      <c r="BK159" s="228">
        <f>ROUND(I159*H159,2)</f>
        <v>0</v>
      </c>
      <c r="BL159" s="19" t="s">
        <v>90</v>
      </c>
      <c r="BM159" s="227" t="s">
        <v>1054</v>
      </c>
    </row>
    <row r="160" spans="1:65" s="2" customFormat="1" ht="14.4" customHeight="1">
      <c r="A160" s="40"/>
      <c r="B160" s="41"/>
      <c r="C160" s="216" t="s">
        <v>761</v>
      </c>
      <c r="D160" s="216" t="s">
        <v>254</v>
      </c>
      <c r="E160" s="217" t="s">
        <v>4433</v>
      </c>
      <c r="F160" s="218" t="s">
        <v>4434</v>
      </c>
      <c r="G160" s="219" t="s">
        <v>307</v>
      </c>
      <c r="H160" s="220">
        <v>1</v>
      </c>
      <c r="I160" s="221"/>
      <c r="J160" s="222">
        <f>ROUND(I160*H160,2)</f>
        <v>0</v>
      </c>
      <c r="K160" s="218" t="s">
        <v>19</v>
      </c>
      <c r="L160" s="46"/>
      <c r="M160" s="223" t="s">
        <v>19</v>
      </c>
      <c r="N160" s="224" t="s">
        <v>40</v>
      </c>
      <c r="O160" s="86"/>
      <c r="P160" s="225">
        <f>O160*H160</f>
        <v>0</v>
      </c>
      <c r="Q160" s="225">
        <v>0</v>
      </c>
      <c r="R160" s="225">
        <f>Q160*H160</f>
        <v>0</v>
      </c>
      <c r="S160" s="225">
        <v>0</v>
      </c>
      <c r="T160" s="22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7" t="s">
        <v>90</v>
      </c>
      <c r="AT160" s="227" t="s">
        <v>254</v>
      </c>
      <c r="AU160" s="227" t="s">
        <v>78</v>
      </c>
      <c r="AY160" s="19" t="s">
        <v>252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9" t="s">
        <v>76</v>
      </c>
      <c r="BK160" s="228">
        <f>ROUND(I160*H160,2)</f>
        <v>0</v>
      </c>
      <c r="BL160" s="19" t="s">
        <v>90</v>
      </c>
      <c r="BM160" s="227" t="s">
        <v>1062</v>
      </c>
    </row>
    <row r="161" spans="1:65" s="2" customFormat="1" ht="14.4" customHeight="1">
      <c r="A161" s="40"/>
      <c r="B161" s="41"/>
      <c r="C161" s="216" t="s">
        <v>765</v>
      </c>
      <c r="D161" s="216" t="s">
        <v>254</v>
      </c>
      <c r="E161" s="217" t="s">
        <v>4435</v>
      </c>
      <c r="F161" s="218" t="s">
        <v>4436</v>
      </c>
      <c r="G161" s="219" t="s">
        <v>307</v>
      </c>
      <c r="H161" s="220">
        <v>2</v>
      </c>
      <c r="I161" s="221"/>
      <c r="J161" s="222">
        <f>ROUND(I161*H161,2)</f>
        <v>0</v>
      </c>
      <c r="K161" s="218" t="s">
        <v>19</v>
      </c>
      <c r="L161" s="46"/>
      <c r="M161" s="223" t="s">
        <v>19</v>
      </c>
      <c r="N161" s="224" t="s">
        <v>40</v>
      </c>
      <c r="O161" s="86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7" t="s">
        <v>90</v>
      </c>
      <c r="AT161" s="227" t="s">
        <v>254</v>
      </c>
      <c r="AU161" s="227" t="s">
        <v>78</v>
      </c>
      <c r="AY161" s="19" t="s">
        <v>252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9" t="s">
        <v>76</v>
      </c>
      <c r="BK161" s="228">
        <f>ROUND(I161*H161,2)</f>
        <v>0</v>
      </c>
      <c r="BL161" s="19" t="s">
        <v>90</v>
      </c>
      <c r="BM161" s="227" t="s">
        <v>1068</v>
      </c>
    </row>
    <row r="162" spans="1:65" s="2" customFormat="1" ht="14.4" customHeight="1">
      <c r="A162" s="40"/>
      <c r="B162" s="41"/>
      <c r="C162" s="216" t="s">
        <v>769</v>
      </c>
      <c r="D162" s="216" t="s">
        <v>254</v>
      </c>
      <c r="E162" s="217" t="s">
        <v>4437</v>
      </c>
      <c r="F162" s="218" t="s">
        <v>4438</v>
      </c>
      <c r="G162" s="219" t="s">
        <v>307</v>
      </c>
      <c r="H162" s="220">
        <v>1</v>
      </c>
      <c r="I162" s="221"/>
      <c r="J162" s="222">
        <f>ROUND(I162*H162,2)</f>
        <v>0</v>
      </c>
      <c r="K162" s="218" t="s">
        <v>19</v>
      </c>
      <c r="L162" s="46"/>
      <c r="M162" s="223" t="s">
        <v>19</v>
      </c>
      <c r="N162" s="224" t="s">
        <v>40</v>
      </c>
      <c r="O162" s="86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7" t="s">
        <v>90</v>
      </c>
      <c r="AT162" s="227" t="s">
        <v>254</v>
      </c>
      <c r="AU162" s="227" t="s">
        <v>78</v>
      </c>
      <c r="AY162" s="19" t="s">
        <v>252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9" t="s">
        <v>76</v>
      </c>
      <c r="BK162" s="228">
        <f>ROUND(I162*H162,2)</f>
        <v>0</v>
      </c>
      <c r="BL162" s="19" t="s">
        <v>90</v>
      </c>
      <c r="BM162" s="227" t="s">
        <v>1076</v>
      </c>
    </row>
    <row r="163" spans="1:65" s="2" customFormat="1" ht="14.4" customHeight="1">
      <c r="A163" s="40"/>
      <c r="B163" s="41"/>
      <c r="C163" s="216" t="s">
        <v>777</v>
      </c>
      <c r="D163" s="216" t="s">
        <v>254</v>
      </c>
      <c r="E163" s="217" t="s">
        <v>4439</v>
      </c>
      <c r="F163" s="218" t="s">
        <v>4440</v>
      </c>
      <c r="G163" s="219" t="s">
        <v>307</v>
      </c>
      <c r="H163" s="220">
        <v>4</v>
      </c>
      <c r="I163" s="221"/>
      <c r="J163" s="222">
        <f>ROUND(I163*H163,2)</f>
        <v>0</v>
      </c>
      <c r="K163" s="218" t="s">
        <v>19</v>
      </c>
      <c r="L163" s="46"/>
      <c r="M163" s="223" t="s">
        <v>19</v>
      </c>
      <c r="N163" s="224" t="s">
        <v>40</v>
      </c>
      <c r="O163" s="86"/>
      <c r="P163" s="225">
        <f>O163*H163</f>
        <v>0</v>
      </c>
      <c r="Q163" s="225">
        <v>0</v>
      </c>
      <c r="R163" s="225">
        <f>Q163*H163</f>
        <v>0</v>
      </c>
      <c r="S163" s="225">
        <v>0</v>
      </c>
      <c r="T163" s="22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7" t="s">
        <v>90</v>
      </c>
      <c r="AT163" s="227" t="s">
        <v>254</v>
      </c>
      <c r="AU163" s="227" t="s">
        <v>78</v>
      </c>
      <c r="AY163" s="19" t="s">
        <v>252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9" t="s">
        <v>76</v>
      </c>
      <c r="BK163" s="228">
        <f>ROUND(I163*H163,2)</f>
        <v>0</v>
      </c>
      <c r="BL163" s="19" t="s">
        <v>90</v>
      </c>
      <c r="BM163" s="227" t="s">
        <v>1086</v>
      </c>
    </row>
    <row r="164" spans="1:65" s="2" customFormat="1" ht="14.4" customHeight="1">
      <c r="A164" s="40"/>
      <c r="B164" s="41"/>
      <c r="C164" s="216" t="s">
        <v>784</v>
      </c>
      <c r="D164" s="216" t="s">
        <v>254</v>
      </c>
      <c r="E164" s="217" t="s">
        <v>4441</v>
      </c>
      <c r="F164" s="218" t="s">
        <v>4442</v>
      </c>
      <c r="G164" s="219" t="s">
        <v>307</v>
      </c>
      <c r="H164" s="220">
        <v>14</v>
      </c>
      <c r="I164" s="221"/>
      <c r="J164" s="222">
        <f>ROUND(I164*H164,2)</f>
        <v>0</v>
      </c>
      <c r="K164" s="218" t="s">
        <v>19</v>
      </c>
      <c r="L164" s="46"/>
      <c r="M164" s="223" t="s">
        <v>19</v>
      </c>
      <c r="N164" s="224" t="s">
        <v>40</v>
      </c>
      <c r="O164" s="86"/>
      <c r="P164" s="225">
        <f>O164*H164</f>
        <v>0</v>
      </c>
      <c r="Q164" s="225">
        <v>0</v>
      </c>
      <c r="R164" s="225">
        <f>Q164*H164</f>
        <v>0</v>
      </c>
      <c r="S164" s="225">
        <v>0</v>
      </c>
      <c r="T164" s="22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7" t="s">
        <v>90</v>
      </c>
      <c r="AT164" s="227" t="s">
        <v>254</v>
      </c>
      <c r="AU164" s="227" t="s">
        <v>78</v>
      </c>
      <c r="AY164" s="19" t="s">
        <v>252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9" t="s">
        <v>76</v>
      </c>
      <c r="BK164" s="228">
        <f>ROUND(I164*H164,2)</f>
        <v>0</v>
      </c>
      <c r="BL164" s="19" t="s">
        <v>90</v>
      </c>
      <c r="BM164" s="227" t="s">
        <v>1096</v>
      </c>
    </row>
    <row r="165" spans="1:65" s="2" customFormat="1" ht="14.4" customHeight="1">
      <c r="A165" s="40"/>
      <c r="B165" s="41"/>
      <c r="C165" s="216" t="s">
        <v>789</v>
      </c>
      <c r="D165" s="216" t="s">
        <v>254</v>
      </c>
      <c r="E165" s="217" t="s">
        <v>4443</v>
      </c>
      <c r="F165" s="218" t="s">
        <v>4444</v>
      </c>
      <c r="G165" s="219" t="s">
        <v>307</v>
      </c>
      <c r="H165" s="220">
        <v>10</v>
      </c>
      <c r="I165" s="221"/>
      <c r="J165" s="222">
        <f>ROUND(I165*H165,2)</f>
        <v>0</v>
      </c>
      <c r="K165" s="218" t="s">
        <v>19</v>
      </c>
      <c r="L165" s="46"/>
      <c r="M165" s="223" t="s">
        <v>19</v>
      </c>
      <c r="N165" s="224" t="s">
        <v>40</v>
      </c>
      <c r="O165" s="86"/>
      <c r="P165" s="225">
        <f>O165*H165</f>
        <v>0</v>
      </c>
      <c r="Q165" s="225">
        <v>0</v>
      </c>
      <c r="R165" s="225">
        <f>Q165*H165</f>
        <v>0</v>
      </c>
      <c r="S165" s="225">
        <v>0</v>
      </c>
      <c r="T165" s="22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7" t="s">
        <v>90</v>
      </c>
      <c r="AT165" s="227" t="s">
        <v>254</v>
      </c>
      <c r="AU165" s="227" t="s">
        <v>78</v>
      </c>
      <c r="AY165" s="19" t="s">
        <v>252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9" t="s">
        <v>76</v>
      </c>
      <c r="BK165" s="228">
        <f>ROUND(I165*H165,2)</f>
        <v>0</v>
      </c>
      <c r="BL165" s="19" t="s">
        <v>90</v>
      </c>
      <c r="BM165" s="227" t="s">
        <v>1105</v>
      </c>
    </row>
    <row r="166" spans="1:65" s="2" customFormat="1" ht="14.4" customHeight="1">
      <c r="A166" s="40"/>
      <c r="B166" s="41"/>
      <c r="C166" s="216" t="s">
        <v>795</v>
      </c>
      <c r="D166" s="216" t="s">
        <v>254</v>
      </c>
      <c r="E166" s="217" t="s">
        <v>4445</v>
      </c>
      <c r="F166" s="218" t="s">
        <v>4446</v>
      </c>
      <c r="G166" s="219" t="s">
        <v>307</v>
      </c>
      <c r="H166" s="220">
        <v>2</v>
      </c>
      <c r="I166" s="221"/>
      <c r="J166" s="222">
        <f>ROUND(I166*H166,2)</f>
        <v>0</v>
      </c>
      <c r="K166" s="218" t="s">
        <v>19</v>
      </c>
      <c r="L166" s="46"/>
      <c r="M166" s="223" t="s">
        <v>19</v>
      </c>
      <c r="N166" s="224" t="s">
        <v>40</v>
      </c>
      <c r="O166" s="86"/>
      <c r="P166" s="225">
        <f>O166*H166</f>
        <v>0</v>
      </c>
      <c r="Q166" s="225">
        <v>0</v>
      </c>
      <c r="R166" s="225">
        <f>Q166*H166</f>
        <v>0</v>
      </c>
      <c r="S166" s="225">
        <v>0</v>
      </c>
      <c r="T166" s="22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7" t="s">
        <v>90</v>
      </c>
      <c r="AT166" s="227" t="s">
        <v>254</v>
      </c>
      <c r="AU166" s="227" t="s">
        <v>78</v>
      </c>
      <c r="AY166" s="19" t="s">
        <v>252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9" t="s">
        <v>76</v>
      </c>
      <c r="BK166" s="228">
        <f>ROUND(I166*H166,2)</f>
        <v>0</v>
      </c>
      <c r="BL166" s="19" t="s">
        <v>90</v>
      </c>
      <c r="BM166" s="227" t="s">
        <v>1116</v>
      </c>
    </row>
    <row r="167" spans="1:65" s="2" customFormat="1" ht="14.4" customHeight="1">
      <c r="A167" s="40"/>
      <c r="B167" s="41"/>
      <c r="C167" s="216" t="s">
        <v>799</v>
      </c>
      <c r="D167" s="216" t="s">
        <v>254</v>
      </c>
      <c r="E167" s="217" t="s">
        <v>4447</v>
      </c>
      <c r="F167" s="218" t="s">
        <v>4448</v>
      </c>
      <c r="G167" s="219" t="s">
        <v>307</v>
      </c>
      <c r="H167" s="220">
        <v>4</v>
      </c>
      <c r="I167" s="221"/>
      <c r="J167" s="222">
        <f>ROUND(I167*H167,2)</f>
        <v>0</v>
      </c>
      <c r="K167" s="218" t="s">
        <v>19</v>
      </c>
      <c r="L167" s="46"/>
      <c r="M167" s="223" t="s">
        <v>19</v>
      </c>
      <c r="N167" s="224" t="s">
        <v>40</v>
      </c>
      <c r="O167" s="86"/>
      <c r="P167" s="225">
        <f>O167*H167</f>
        <v>0</v>
      </c>
      <c r="Q167" s="225">
        <v>0</v>
      </c>
      <c r="R167" s="225">
        <f>Q167*H167</f>
        <v>0</v>
      </c>
      <c r="S167" s="225">
        <v>0</v>
      </c>
      <c r="T167" s="22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7" t="s">
        <v>90</v>
      </c>
      <c r="AT167" s="227" t="s">
        <v>254</v>
      </c>
      <c r="AU167" s="227" t="s">
        <v>78</v>
      </c>
      <c r="AY167" s="19" t="s">
        <v>252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9" t="s">
        <v>76</v>
      </c>
      <c r="BK167" s="228">
        <f>ROUND(I167*H167,2)</f>
        <v>0</v>
      </c>
      <c r="BL167" s="19" t="s">
        <v>90</v>
      </c>
      <c r="BM167" s="227" t="s">
        <v>1127</v>
      </c>
    </row>
    <row r="168" spans="1:65" s="2" customFormat="1" ht="14.4" customHeight="1">
      <c r="A168" s="40"/>
      <c r="B168" s="41"/>
      <c r="C168" s="216" t="s">
        <v>804</v>
      </c>
      <c r="D168" s="216" t="s">
        <v>254</v>
      </c>
      <c r="E168" s="217" t="s">
        <v>4449</v>
      </c>
      <c r="F168" s="218" t="s">
        <v>4450</v>
      </c>
      <c r="G168" s="219" t="s">
        <v>307</v>
      </c>
      <c r="H168" s="220">
        <v>4</v>
      </c>
      <c r="I168" s="221"/>
      <c r="J168" s="222">
        <f>ROUND(I168*H168,2)</f>
        <v>0</v>
      </c>
      <c r="K168" s="218" t="s">
        <v>19</v>
      </c>
      <c r="L168" s="46"/>
      <c r="M168" s="223" t="s">
        <v>19</v>
      </c>
      <c r="N168" s="224" t="s">
        <v>40</v>
      </c>
      <c r="O168" s="86"/>
      <c r="P168" s="225">
        <f>O168*H168</f>
        <v>0</v>
      </c>
      <c r="Q168" s="225">
        <v>0</v>
      </c>
      <c r="R168" s="225">
        <f>Q168*H168</f>
        <v>0</v>
      </c>
      <c r="S168" s="225">
        <v>0</v>
      </c>
      <c r="T168" s="22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7" t="s">
        <v>90</v>
      </c>
      <c r="AT168" s="227" t="s">
        <v>254</v>
      </c>
      <c r="AU168" s="227" t="s">
        <v>78</v>
      </c>
      <c r="AY168" s="19" t="s">
        <v>252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9" t="s">
        <v>76</v>
      </c>
      <c r="BK168" s="228">
        <f>ROUND(I168*H168,2)</f>
        <v>0</v>
      </c>
      <c r="BL168" s="19" t="s">
        <v>90</v>
      </c>
      <c r="BM168" s="227" t="s">
        <v>1137</v>
      </c>
    </row>
    <row r="169" spans="1:65" s="2" customFormat="1" ht="14.4" customHeight="1">
      <c r="A169" s="40"/>
      <c r="B169" s="41"/>
      <c r="C169" s="216" t="s">
        <v>810</v>
      </c>
      <c r="D169" s="216" t="s">
        <v>254</v>
      </c>
      <c r="E169" s="217" t="s">
        <v>4451</v>
      </c>
      <c r="F169" s="218" t="s">
        <v>4452</v>
      </c>
      <c r="G169" s="219" t="s">
        <v>307</v>
      </c>
      <c r="H169" s="220">
        <v>4</v>
      </c>
      <c r="I169" s="221"/>
      <c r="J169" s="222">
        <f>ROUND(I169*H169,2)</f>
        <v>0</v>
      </c>
      <c r="K169" s="218" t="s">
        <v>19</v>
      </c>
      <c r="L169" s="46"/>
      <c r="M169" s="223" t="s">
        <v>19</v>
      </c>
      <c r="N169" s="224" t="s">
        <v>40</v>
      </c>
      <c r="O169" s="86"/>
      <c r="P169" s="225">
        <f>O169*H169</f>
        <v>0</v>
      </c>
      <c r="Q169" s="225">
        <v>0</v>
      </c>
      <c r="R169" s="225">
        <f>Q169*H169</f>
        <v>0</v>
      </c>
      <c r="S169" s="225">
        <v>0</v>
      </c>
      <c r="T169" s="22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7" t="s">
        <v>90</v>
      </c>
      <c r="AT169" s="227" t="s">
        <v>254</v>
      </c>
      <c r="AU169" s="227" t="s">
        <v>78</v>
      </c>
      <c r="AY169" s="19" t="s">
        <v>252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9" t="s">
        <v>76</v>
      </c>
      <c r="BK169" s="228">
        <f>ROUND(I169*H169,2)</f>
        <v>0</v>
      </c>
      <c r="BL169" s="19" t="s">
        <v>90</v>
      </c>
      <c r="BM169" s="227" t="s">
        <v>1147</v>
      </c>
    </row>
    <row r="170" spans="1:65" s="2" customFormat="1" ht="14.4" customHeight="1">
      <c r="A170" s="40"/>
      <c r="B170" s="41"/>
      <c r="C170" s="216" t="s">
        <v>815</v>
      </c>
      <c r="D170" s="216" t="s">
        <v>254</v>
      </c>
      <c r="E170" s="217" t="s">
        <v>4453</v>
      </c>
      <c r="F170" s="218" t="s">
        <v>4454</v>
      </c>
      <c r="G170" s="219" t="s">
        <v>307</v>
      </c>
      <c r="H170" s="220">
        <v>14</v>
      </c>
      <c r="I170" s="221"/>
      <c r="J170" s="222">
        <f>ROUND(I170*H170,2)</f>
        <v>0</v>
      </c>
      <c r="K170" s="218" t="s">
        <v>19</v>
      </c>
      <c r="L170" s="46"/>
      <c r="M170" s="223" t="s">
        <v>19</v>
      </c>
      <c r="N170" s="224" t="s">
        <v>40</v>
      </c>
      <c r="O170" s="86"/>
      <c r="P170" s="225">
        <f>O170*H170</f>
        <v>0</v>
      </c>
      <c r="Q170" s="225">
        <v>0</v>
      </c>
      <c r="R170" s="225">
        <f>Q170*H170</f>
        <v>0</v>
      </c>
      <c r="S170" s="225">
        <v>0</v>
      </c>
      <c r="T170" s="22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7" t="s">
        <v>90</v>
      </c>
      <c r="AT170" s="227" t="s">
        <v>254</v>
      </c>
      <c r="AU170" s="227" t="s">
        <v>78</v>
      </c>
      <c r="AY170" s="19" t="s">
        <v>252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9" t="s">
        <v>76</v>
      </c>
      <c r="BK170" s="228">
        <f>ROUND(I170*H170,2)</f>
        <v>0</v>
      </c>
      <c r="BL170" s="19" t="s">
        <v>90</v>
      </c>
      <c r="BM170" s="227" t="s">
        <v>1158</v>
      </c>
    </row>
    <row r="171" spans="1:65" s="2" customFormat="1" ht="14.4" customHeight="1">
      <c r="A171" s="40"/>
      <c r="B171" s="41"/>
      <c r="C171" s="216" t="s">
        <v>820</v>
      </c>
      <c r="D171" s="216" t="s">
        <v>254</v>
      </c>
      <c r="E171" s="217" t="s">
        <v>4455</v>
      </c>
      <c r="F171" s="218" t="s">
        <v>4456</v>
      </c>
      <c r="G171" s="219" t="s">
        <v>307</v>
      </c>
      <c r="H171" s="220">
        <v>8</v>
      </c>
      <c r="I171" s="221"/>
      <c r="J171" s="222">
        <f>ROUND(I171*H171,2)</f>
        <v>0</v>
      </c>
      <c r="K171" s="218" t="s">
        <v>19</v>
      </c>
      <c r="L171" s="46"/>
      <c r="M171" s="223" t="s">
        <v>19</v>
      </c>
      <c r="N171" s="224" t="s">
        <v>40</v>
      </c>
      <c r="O171" s="86"/>
      <c r="P171" s="225">
        <f>O171*H171</f>
        <v>0</v>
      </c>
      <c r="Q171" s="225">
        <v>0</v>
      </c>
      <c r="R171" s="225">
        <f>Q171*H171</f>
        <v>0</v>
      </c>
      <c r="S171" s="225">
        <v>0</v>
      </c>
      <c r="T171" s="22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7" t="s">
        <v>90</v>
      </c>
      <c r="AT171" s="227" t="s">
        <v>254</v>
      </c>
      <c r="AU171" s="227" t="s">
        <v>78</v>
      </c>
      <c r="AY171" s="19" t="s">
        <v>252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9" t="s">
        <v>76</v>
      </c>
      <c r="BK171" s="228">
        <f>ROUND(I171*H171,2)</f>
        <v>0</v>
      </c>
      <c r="BL171" s="19" t="s">
        <v>90</v>
      </c>
      <c r="BM171" s="227" t="s">
        <v>1168</v>
      </c>
    </row>
    <row r="172" spans="1:65" s="2" customFormat="1" ht="14.4" customHeight="1">
      <c r="A172" s="40"/>
      <c r="B172" s="41"/>
      <c r="C172" s="216" t="s">
        <v>824</v>
      </c>
      <c r="D172" s="216" t="s">
        <v>254</v>
      </c>
      <c r="E172" s="217" t="s">
        <v>4457</v>
      </c>
      <c r="F172" s="218" t="s">
        <v>4458</v>
      </c>
      <c r="G172" s="219" t="s">
        <v>307</v>
      </c>
      <c r="H172" s="220">
        <v>3</v>
      </c>
      <c r="I172" s="221"/>
      <c r="J172" s="222">
        <f>ROUND(I172*H172,2)</f>
        <v>0</v>
      </c>
      <c r="K172" s="218" t="s">
        <v>19</v>
      </c>
      <c r="L172" s="46"/>
      <c r="M172" s="223" t="s">
        <v>19</v>
      </c>
      <c r="N172" s="224" t="s">
        <v>40</v>
      </c>
      <c r="O172" s="86"/>
      <c r="P172" s="225">
        <f>O172*H172</f>
        <v>0</v>
      </c>
      <c r="Q172" s="225">
        <v>0</v>
      </c>
      <c r="R172" s="225">
        <f>Q172*H172</f>
        <v>0</v>
      </c>
      <c r="S172" s="225">
        <v>0</v>
      </c>
      <c r="T172" s="22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7" t="s">
        <v>90</v>
      </c>
      <c r="AT172" s="227" t="s">
        <v>254</v>
      </c>
      <c r="AU172" s="227" t="s">
        <v>78</v>
      </c>
      <c r="AY172" s="19" t="s">
        <v>252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9" t="s">
        <v>76</v>
      </c>
      <c r="BK172" s="228">
        <f>ROUND(I172*H172,2)</f>
        <v>0</v>
      </c>
      <c r="BL172" s="19" t="s">
        <v>90</v>
      </c>
      <c r="BM172" s="227" t="s">
        <v>1178</v>
      </c>
    </row>
    <row r="173" spans="1:65" s="2" customFormat="1" ht="14.4" customHeight="1">
      <c r="A173" s="40"/>
      <c r="B173" s="41"/>
      <c r="C173" s="216" t="s">
        <v>830</v>
      </c>
      <c r="D173" s="216" t="s">
        <v>254</v>
      </c>
      <c r="E173" s="217" t="s">
        <v>4459</v>
      </c>
      <c r="F173" s="218" t="s">
        <v>4460</v>
      </c>
      <c r="G173" s="219" t="s">
        <v>307</v>
      </c>
      <c r="H173" s="220">
        <v>1</v>
      </c>
      <c r="I173" s="221"/>
      <c r="J173" s="222">
        <f>ROUND(I173*H173,2)</f>
        <v>0</v>
      </c>
      <c r="K173" s="218" t="s">
        <v>19</v>
      </c>
      <c r="L173" s="46"/>
      <c r="M173" s="223" t="s">
        <v>19</v>
      </c>
      <c r="N173" s="224" t="s">
        <v>40</v>
      </c>
      <c r="O173" s="86"/>
      <c r="P173" s="225">
        <f>O173*H173</f>
        <v>0</v>
      </c>
      <c r="Q173" s="225">
        <v>0</v>
      </c>
      <c r="R173" s="225">
        <f>Q173*H173</f>
        <v>0</v>
      </c>
      <c r="S173" s="225">
        <v>0</v>
      </c>
      <c r="T173" s="22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7" t="s">
        <v>90</v>
      </c>
      <c r="AT173" s="227" t="s">
        <v>254</v>
      </c>
      <c r="AU173" s="227" t="s">
        <v>78</v>
      </c>
      <c r="AY173" s="19" t="s">
        <v>252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9" t="s">
        <v>76</v>
      </c>
      <c r="BK173" s="228">
        <f>ROUND(I173*H173,2)</f>
        <v>0</v>
      </c>
      <c r="BL173" s="19" t="s">
        <v>90</v>
      </c>
      <c r="BM173" s="227" t="s">
        <v>1187</v>
      </c>
    </row>
    <row r="174" spans="1:65" s="2" customFormat="1" ht="14.4" customHeight="1">
      <c r="A174" s="40"/>
      <c r="B174" s="41"/>
      <c r="C174" s="216" t="s">
        <v>837</v>
      </c>
      <c r="D174" s="216" t="s">
        <v>254</v>
      </c>
      <c r="E174" s="217" t="s">
        <v>4461</v>
      </c>
      <c r="F174" s="218" t="s">
        <v>4462</v>
      </c>
      <c r="G174" s="219" t="s">
        <v>307</v>
      </c>
      <c r="H174" s="220">
        <v>1</v>
      </c>
      <c r="I174" s="221"/>
      <c r="J174" s="222">
        <f>ROUND(I174*H174,2)</f>
        <v>0</v>
      </c>
      <c r="K174" s="218" t="s">
        <v>19</v>
      </c>
      <c r="L174" s="46"/>
      <c r="M174" s="223" t="s">
        <v>19</v>
      </c>
      <c r="N174" s="224" t="s">
        <v>40</v>
      </c>
      <c r="O174" s="86"/>
      <c r="P174" s="225">
        <f>O174*H174</f>
        <v>0</v>
      </c>
      <c r="Q174" s="225">
        <v>0</v>
      </c>
      <c r="R174" s="225">
        <f>Q174*H174</f>
        <v>0</v>
      </c>
      <c r="S174" s="225">
        <v>0</v>
      </c>
      <c r="T174" s="22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7" t="s">
        <v>90</v>
      </c>
      <c r="AT174" s="227" t="s">
        <v>254</v>
      </c>
      <c r="AU174" s="227" t="s">
        <v>78</v>
      </c>
      <c r="AY174" s="19" t="s">
        <v>252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9" t="s">
        <v>76</v>
      </c>
      <c r="BK174" s="228">
        <f>ROUND(I174*H174,2)</f>
        <v>0</v>
      </c>
      <c r="BL174" s="19" t="s">
        <v>90</v>
      </c>
      <c r="BM174" s="227" t="s">
        <v>1195</v>
      </c>
    </row>
    <row r="175" spans="1:65" s="2" customFormat="1" ht="14.4" customHeight="1">
      <c r="A175" s="40"/>
      <c r="B175" s="41"/>
      <c r="C175" s="216" t="s">
        <v>842</v>
      </c>
      <c r="D175" s="216" t="s">
        <v>254</v>
      </c>
      <c r="E175" s="217" t="s">
        <v>4463</v>
      </c>
      <c r="F175" s="218" t="s">
        <v>4464</v>
      </c>
      <c r="G175" s="219" t="s">
        <v>307</v>
      </c>
      <c r="H175" s="220">
        <v>1</v>
      </c>
      <c r="I175" s="221"/>
      <c r="J175" s="222">
        <f>ROUND(I175*H175,2)</f>
        <v>0</v>
      </c>
      <c r="K175" s="218" t="s">
        <v>19</v>
      </c>
      <c r="L175" s="46"/>
      <c r="M175" s="223" t="s">
        <v>19</v>
      </c>
      <c r="N175" s="224" t="s">
        <v>40</v>
      </c>
      <c r="O175" s="86"/>
      <c r="P175" s="225">
        <f>O175*H175</f>
        <v>0</v>
      </c>
      <c r="Q175" s="225">
        <v>0</v>
      </c>
      <c r="R175" s="225">
        <f>Q175*H175</f>
        <v>0</v>
      </c>
      <c r="S175" s="225">
        <v>0</v>
      </c>
      <c r="T175" s="22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7" t="s">
        <v>90</v>
      </c>
      <c r="AT175" s="227" t="s">
        <v>254</v>
      </c>
      <c r="AU175" s="227" t="s">
        <v>78</v>
      </c>
      <c r="AY175" s="19" t="s">
        <v>252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9" t="s">
        <v>76</v>
      </c>
      <c r="BK175" s="228">
        <f>ROUND(I175*H175,2)</f>
        <v>0</v>
      </c>
      <c r="BL175" s="19" t="s">
        <v>90</v>
      </c>
      <c r="BM175" s="227" t="s">
        <v>1203</v>
      </c>
    </row>
    <row r="176" spans="1:65" s="2" customFormat="1" ht="14.4" customHeight="1">
      <c r="A176" s="40"/>
      <c r="B176" s="41"/>
      <c r="C176" s="216" t="s">
        <v>846</v>
      </c>
      <c r="D176" s="216" t="s">
        <v>254</v>
      </c>
      <c r="E176" s="217" t="s">
        <v>4465</v>
      </c>
      <c r="F176" s="218" t="s">
        <v>4466</v>
      </c>
      <c r="G176" s="219" t="s">
        <v>307</v>
      </c>
      <c r="H176" s="220">
        <v>1</v>
      </c>
      <c r="I176" s="221"/>
      <c r="J176" s="222">
        <f>ROUND(I176*H176,2)</f>
        <v>0</v>
      </c>
      <c r="K176" s="218" t="s">
        <v>19</v>
      </c>
      <c r="L176" s="46"/>
      <c r="M176" s="223" t="s">
        <v>19</v>
      </c>
      <c r="N176" s="224" t="s">
        <v>40</v>
      </c>
      <c r="O176" s="86"/>
      <c r="P176" s="225">
        <f>O176*H176</f>
        <v>0</v>
      </c>
      <c r="Q176" s="225">
        <v>0</v>
      </c>
      <c r="R176" s="225">
        <f>Q176*H176</f>
        <v>0</v>
      </c>
      <c r="S176" s="225">
        <v>0</v>
      </c>
      <c r="T176" s="22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7" t="s">
        <v>90</v>
      </c>
      <c r="AT176" s="227" t="s">
        <v>254</v>
      </c>
      <c r="AU176" s="227" t="s">
        <v>78</v>
      </c>
      <c r="AY176" s="19" t="s">
        <v>252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9" t="s">
        <v>76</v>
      </c>
      <c r="BK176" s="228">
        <f>ROUND(I176*H176,2)</f>
        <v>0</v>
      </c>
      <c r="BL176" s="19" t="s">
        <v>90</v>
      </c>
      <c r="BM176" s="227" t="s">
        <v>1211</v>
      </c>
    </row>
    <row r="177" spans="1:65" s="2" customFormat="1" ht="14.4" customHeight="1">
      <c r="A177" s="40"/>
      <c r="B177" s="41"/>
      <c r="C177" s="216" t="s">
        <v>850</v>
      </c>
      <c r="D177" s="216" t="s">
        <v>254</v>
      </c>
      <c r="E177" s="217" t="s">
        <v>4467</v>
      </c>
      <c r="F177" s="218" t="s">
        <v>4468</v>
      </c>
      <c r="G177" s="219" t="s">
        <v>307</v>
      </c>
      <c r="H177" s="220">
        <v>4</v>
      </c>
      <c r="I177" s="221"/>
      <c r="J177" s="222">
        <f>ROUND(I177*H177,2)</f>
        <v>0</v>
      </c>
      <c r="K177" s="218" t="s">
        <v>19</v>
      </c>
      <c r="L177" s="46"/>
      <c r="M177" s="223" t="s">
        <v>19</v>
      </c>
      <c r="N177" s="224" t="s">
        <v>40</v>
      </c>
      <c r="O177" s="86"/>
      <c r="P177" s="225">
        <f>O177*H177</f>
        <v>0</v>
      </c>
      <c r="Q177" s="225">
        <v>0</v>
      </c>
      <c r="R177" s="225">
        <f>Q177*H177</f>
        <v>0</v>
      </c>
      <c r="S177" s="225">
        <v>0</v>
      </c>
      <c r="T177" s="22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7" t="s">
        <v>90</v>
      </c>
      <c r="AT177" s="227" t="s">
        <v>254</v>
      </c>
      <c r="AU177" s="227" t="s">
        <v>78</v>
      </c>
      <c r="AY177" s="19" t="s">
        <v>252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9" t="s">
        <v>76</v>
      </c>
      <c r="BK177" s="228">
        <f>ROUND(I177*H177,2)</f>
        <v>0</v>
      </c>
      <c r="BL177" s="19" t="s">
        <v>90</v>
      </c>
      <c r="BM177" s="227" t="s">
        <v>1219</v>
      </c>
    </row>
    <row r="178" spans="1:65" s="2" customFormat="1" ht="14.4" customHeight="1">
      <c r="A178" s="40"/>
      <c r="B178" s="41"/>
      <c r="C178" s="216" t="s">
        <v>854</v>
      </c>
      <c r="D178" s="216" t="s">
        <v>254</v>
      </c>
      <c r="E178" s="217" t="s">
        <v>4469</v>
      </c>
      <c r="F178" s="218" t="s">
        <v>4470</v>
      </c>
      <c r="G178" s="219" t="s">
        <v>307</v>
      </c>
      <c r="H178" s="220">
        <v>1</v>
      </c>
      <c r="I178" s="221"/>
      <c r="J178" s="222">
        <f>ROUND(I178*H178,2)</f>
        <v>0</v>
      </c>
      <c r="K178" s="218" t="s">
        <v>19</v>
      </c>
      <c r="L178" s="46"/>
      <c r="M178" s="223" t="s">
        <v>19</v>
      </c>
      <c r="N178" s="224" t="s">
        <v>40</v>
      </c>
      <c r="O178" s="86"/>
      <c r="P178" s="225">
        <f>O178*H178</f>
        <v>0</v>
      </c>
      <c r="Q178" s="225">
        <v>0</v>
      </c>
      <c r="R178" s="225">
        <f>Q178*H178</f>
        <v>0</v>
      </c>
      <c r="S178" s="225">
        <v>0</v>
      </c>
      <c r="T178" s="22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7" t="s">
        <v>90</v>
      </c>
      <c r="AT178" s="227" t="s">
        <v>254</v>
      </c>
      <c r="AU178" s="227" t="s">
        <v>78</v>
      </c>
      <c r="AY178" s="19" t="s">
        <v>252</v>
      </c>
      <c r="BE178" s="228">
        <f>IF(N178="základní",J178,0)</f>
        <v>0</v>
      </c>
      <c r="BF178" s="228">
        <f>IF(N178="snížená",J178,0)</f>
        <v>0</v>
      </c>
      <c r="BG178" s="228">
        <f>IF(N178="zákl. přenesená",J178,0)</f>
        <v>0</v>
      </c>
      <c r="BH178" s="228">
        <f>IF(N178="sníž. přenesená",J178,0)</f>
        <v>0</v>
      </c>
      <c r="BI178" s="228">
        <f>IF(N178="nulová",J178,0)</f>
        <v>0</v>
      </c>
      <c r="BJ178" s="19" t="s">
        <v>76</v>
      </c>
      <c r="BK178" s="228">
        <f>ROUND(I178*H178,2)</f>
        <v>0</v>
      </c>
      <c r="BL178" s="19" t="s">
        <v>90</v>
      </c>
      <c r="BM178" s="227" t="s">
        <v>1227</v>
      </c>
    </row>
    <row r="179" spans="1:65" s="2" customFormat="1" ht="14.4" customHeight="1">
      <c r="A179" s="40"/>
      <c r="B179" s="41"/>
      <c r="C179" s="216" t="s">
        <v>858</v>
      </c>
      <c r="D179" s="216" t="s">
        <v>254</v>
      </c>
      <c r="E179" s="217" t="s">
        <v>4471</v>
      </c>
      <c r="F179" s="218" t="s">
        <v>4472</v>
      </c>
      <c r="G179" s="219" t="s">
        <v>4473</v>
      </c>
      <c r="H179" s="220">
        <v>2</v>
      </c>
      <c r="I179" s="221"/>
      <c r="J179" s="222">
        <f>ROUND(I179*H179,2)</f>
        <v>0</v>
      </c>
      <c r="K179" s="218" t="s">
        <v>19</v>
      </c>
      <c r="L179" s="46"/>
      <c r="M179" s="223" t="s">
        <v>19</v>
      </c>
      <c r="N179" s="224" t="s">
        <v>40</v>
      </c>
      <c r="O179" s="86"/>
      <c r="P179" s="225">
        <f>O179*H179</f>
        <v>0</v>
      </c>
      <c r="Q179" s="225">
        <v>0</v>
      </c>
      <c r="R179" s="225">
        <f>Q179*H179</f>
        <v>0</v>
      </c>
      <c r="S179" s="225">
        <v>0</v>
      </c>
      <c r="T179" s="22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7" t="s">
        <v>90</v>
      </c>
      <c r="AT179" s="227" t="s">
        <v>254</v>
      </c>
      <c r="AU179" s="227" t="s">
        <v>78</v>
      </c>
      <c r="AY179" s="19" t="s">
        <v>252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9" t="s">
        <v>76</v>
      </c>
      <c r="BK179" s="228">
        <f>ROUND(I179*H179,2)</f>
        <v>0</v>
      </c>
      <c r="BL179" s="19" t="s">
        <v>90</v>
      </c>
      <c r="BM179" s="227" t="s">
        <v>1236</v>
      </c>
    </row>
    <row r="180" spans="1:65" s="2" customFormat="1" ht="14.4" customHeight="1">
      <c r="A180" s="40"/>
      <c r="B180" s="41"/>
      <c r="C180" s="216" t="s">
        <v>863</v>
      </c>
      <c r="D180" s="216" t="s">
        <v>254</v>
      </c>
      <c r="E180" s="217" t="s">
        <v>4474</v>
      </c>
      <c r="F180" s="218" t="s">
        <v>4475</v>
      </c>
      <c r="G180" s="219" t="s">
        <v>307</v>
      </c>
      <c r="H180" s="220">
        <v>15</v>
      </c>
      <c r="I180" s="221"/>
      <c r="J180" s="222">
        <f>ROUND(I180*H180,2)</f>
        <v>0</v>
      </c>
      <c r="K180" s="218" t="s">
        <v>19</v>
      </c>
      <c r="L180" s="46"/>
      <c r="M180" s="223" t="s">
        <v>19</v>
      </c>
      <c r="N180" s="224" t="s">
        <v>40</v>
      </c>
      <c r="O180" s="86"/>
      <c r="P180" s="225">
        <f>O180*H180</f>
        <v>0</v>
      </c>
      <c r="Q180" s="225">
        <v>0</v>
      </c>
      <c r="R180" s="225">
        <f>Q180*H180</f>
        <v>0</v>
      </c>
      <c r="S180" s="225">
        <v>0</v>
      </c>
      <c r="T180" s="22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7" t="s">
        <v>90</v>
      </c>
      <c r="AT180" s="227" t="s">
        <v>254</v>
      </c>
      <c r="AU180" s="227" t="s">
        <v>78</v>
      </c>
      <c r="AY180" s="19" t="s">
        <v>252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9" t="s">
        <v>76</v>
      </c>
      <c r="BK180" s="228">
        <f>ROUND(I180*H180,2)</f>
        <v>0</v>
      </c>
      <c r="BL180" s="19" t="s">
        <v>90</v>
      </c>
      <c r="BM180" s="227" t="s">
        <v>1246</v>
      </c>
    </row>
    <row r="181" spans="1:65" s="2" customFormat="1" ht="14.4" customHeight="1">
      <c r="A181" s="40"/>
      <c r="B181" s="41"/>
      <c r="C181" s="216" t="s">
        <v>869</v>
      </c>
      <c r="D181" s="216" t="s">
        <v>254</v>
      </c>
      <c r="E181" s="217" t="s">
        <v>4476</v>
      </c>
      <c r="F181" s="218" t="s">
        <v>4477</v>
      </c>
      <c r="G181" s="219" t="s">
        <v>4473</v>
      </c>
      <c r="H181" s="220">
        <v>2</v>
      </c>
      <c r="I181" s="221"/>
      <c r="J181" s="222">
        <f>ROUND(I181*H181,2)</f>
        <v>0</v>
      </c>
      <c r="K181" s="218" t="s">
        <v>19</v>
      </c>
      <c r="L181" s="46"/>
      <c r="M181" s="223" t="s">
        <v>19</v>
      </c>
      <c r="N181" s="224" t="s">
        <v>40</v>
      </c>
      <c r="O181" s="86"/>
      <c r="P181" s="225">
        <f>O181*H181</f>
        <v>0</v>
      </c>
      <c r="Q181" s="225">
        <v>0</v>
      </c>
      <c r="R181" s="225">
        <f>Q181*H181</f>
        <v>0</v>
      </c>
      <c r="S181" s="225">
        <v>0</v>
      </c>
      <c r="T181" s="22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7" t="s">
        <v>90</v>
      </c>
      <c r="AT181" s="227" t="s">
        <v>254</v>
      </c>
      <c r="AU181" s="227" t="s">
        <v>78</v>
      </c>
      <c r="AY181" s="19" t="s">
        <v>252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9" t="s">
        <v>76</v>
      </c>
      <c r="BK181" s="228">
        <f>ROUND(I181*H181,2)</f>
        <v>0</v>
      </c>
      <c r="BL181" s="19" t="s">
        <v>90</v>
      </c>
      <c r="BM181" s="227" t="s">
        <v>1255</v>
      </c>
    </row>
    <row r="182" spans="1:65" s="2" customFormat="1" ht="14.4" customHeight="1">
      <c r="A182" s="40"/>
      <c r="B182" s="41"/>
      <c r="C182" s="216" t="s">
        <v>875</v>
      </c>
      <c r="D182" s="216" t="s">
        <v>254</v>
      </c>
      <c r="E182" s="217" t="s">
        <v>4478</v>
      </c>
      <c r="F182" s="218" t="s">
        <v>4479</v>
      </c>
      <c r="G182" s="219" t="s">
        <v>1181</v>
      </c>
      <c r="H182" s="220">
        <v>20</v>
      </c>
      <c r="I182" s="221"/>
      <c r="J182" s="222">
        <f>ROUND(I182*H182,2)</f>
        <v>0</v>
      </c>
      <c r="K182" s="218" t="s">
        <v>19</v>
      </c>
      <c r="L182" s="46"/>
      <c r="M182" s="283" t="s">
        <v>19</v>
      </c>
      <c r="N182" s="284" t="s">
        <v>40</v>
      </c>
      <c r="O182" s="285"/>
      <c r="P182" s="286">
        <f>O182*H182</f>
        <v>0</v>
      </c>
      <c r="Q182" s="286">
        <v>0</v>
      </c>
      <c r="R182" s="286">
        <f>Q182*H182</f>
        <v>0</v>
      </c>
      <c r="S182" s="286">
        <v>0</v>
      </c>
      <c r="T182" s="287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7" t="s">
        <v>90</v>
      </c>
      <c r="AT182" s="227" t="s">
        <v>254</v>
      </c>
      <c r="AU182" s="227" t="s">
        <v>78</v>
      </c>
      <c r="AY182" s="19" t="s">
        <v>252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9" t="s">
        <v>76</v>
      </c>
      <c r="BK182" s="228">
        <f>ROUND(I182*H182,2)</f>
        <v>0</v>
      </c>
      <c r="BL182" s="19" t="s">
        <v>90</v>
      </c>
      <c r="BM182" s="227" t="s">
        <v>1263</v>
      </c>
    </row>
    <row r="183" spans="1:31" s="2" customFormat="1" ht="6.95" customHeight="1">
      <c r="A183" s="40"/>
      <c r="B183" s="61"/>
      <c r="C183" s="62"/>
      <c r="D183" s="62"/>
      <c r="E183" s="62"/>
      <c r="F183" s="62"/>
      <c r="G183" s="62"/>
      <c r="H183" s="62"/>
      <c r="I183" s="62"/>
      <c r="J183" s="62"/>
      <c r="K183" s="62"/>
      <c r="L183" s="46"/>
      <c r="M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</row>
  </sheetData>
  <sheetProtection password="CC35" sheet="1" objects="1" scenarios="1" formatColumns="0" formatRows="0" autoFilter="0"/>
  <autoFilter ref="C94:K182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1:H81"/>
    <mergeCell ref="E85:H85"/>
    <mergeCell ref="E83:H83"/>
    <mergeCell ref="E87:H8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188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78</v>
      </c>
    </row>
    <row r="4" spans="2:46" s="1" customFormat="1" ht="24.95" customHeight="1">
      <c r="B4" s="22"/>
      <c r="D4" s="143" t="s">
        <v>208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Parkovací dům Havlíčkova 1, Kroměříž</v>
      </c>
      <c r="F7" s="145"/>
      <c r="G7" s="145"/>
      <c r="H7" s="145"/>
      <c r="L7" s="22"/>
    </row>
    <row r="8" spans="2:12" s="1" customFormat="1" ht="12" customHeight="1">
      <c r="B8" s="22"/>
      <c r="D8" s="145" t="s">
        <v>209</v>
      </c>
      <c r="L8" s="22"/>
    </row>
    <row r="9" spans="1:31" s="2" customFormat="1" ht="16.5" customHeight="1">
      <c r="A9" s="40"/>
      <c r="B9" s="46"/>
      <c r="C9" s="40"/>
      <c r="D9" s="40"/>
      <c r="E9" s="146" t="s">
        <v>4126</v>
      </c>
      <c r="F9" s="40"/>
      <c r="G9" s="40"/>
      <c r="H9" s="40"/>
      <c r="I9" s="40"/>
      <c r="J9" s="40"/>
      <c r="K9" s="40"/>
      <c r="L9" s="14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211</v>
      </c>
      <c r="E10" s="40"/>
      <c r="F10" s="40"/>
      <c r="G10" s="40"/>
      <c r="H10" s="40"/>
      <c r="I10" s="40"/>
      <c r="J10" s="40"/>
      <c r="K10" s="40"/>
      <c r="L10" s="14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9" t="s">
        <v>4480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50" t="str">
        <f>'Rekapitulace stavby'!AN8</f>
        <v>3. 7. 2019</v>
      </c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tr">
        <f>IF('Rekapitulace stavby'!AN10="","",'Rekapitulace stavby'!AN10)</f>
        <v/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 xml:space="preserve"> </v>
      </c>
      <c r="F17" s="40"/>
      <c r="G17" s="40"/>
      <c r="H17" s="40"/>
      <c r="I17" s="145" t="s">
        <v>27</v>
      </c>
      <c r="J17" s="135" t="str">
        <f>IF('Rekapitulace stavby'!AN11="","",'Rekapitulace stavby'!AN11)</f>
        <v/>
      </c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28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27</v>
      </c>
      <c r="J20" s="35" t="str">
        <f>'Rekapitulace stavby'!AN14</f>
        <v>Vyplň údaj</v>
      </c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30</v>
      </c>
      <c r="E22" s="40"/>
      <c r="F22" s="40"/>
      <c r="G22" s="40"/>
      <c r="H22" s="40"/>
      <c r="I22" s="145" t="s">
        <v>26</v>
      </c>
      <c r="J22" s="135" t="str">
        <f>IF('Rekapitulace stavby'!AN16="","",'Rekapitulace stavby'!AN16)</f>
        <v/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 xml:space="preserve"> </v>
      </c>
      <c r="F23" s="40"/>
      <c r="G23" s="40"/>
      <c r="H23" s="40"/>
      <c r="I23" s="145" t="s">
        <v>27</v>
      </c>
      <c r="J23" s="135" t="str">
        <f>IF('Rekapitulace stavby'!AN17="","",'Rekapitulace stavby'!AN17)</f>
        <v/>
      </c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32</v>
      </c>
      <c r="E25" s="40"/>
      <c r="F25" s="40"/>
      <c r="G25" s="40"/>
      <c r="H25" s="40"/>
      <c r="I25" s="145" t="s">
        <v>26</v>
      </c>
      <c r="J25" s="135" t="str">
        <f>IF('Rekapitulace stavby'!AN19="","",'Rekapitulace stavby'!AN19)</f>
        <v/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 xml:space="preserve"> </v>
      </c>
      <c r="F26" s="40"/>
      <c r="G26" s="40"/>
      <c r="H26" s="40"/>
      <c r="I26" s="145" t="s">
        <v>27</v>
      </c>
      <c r="J26" s="135" t="str">
        <f>IF('Rekapitulace stavby'!AN20="","",'Rekapitulace stavby'!AN20)</f>
        <v/>
      </c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33</v>
      </c>
      <c r="E28" s="40"/>
      <c r="F28" s="40"/>
      <c r="G28" s="40"/>
      <c r="H28" s="40"/>
      <c r="I28" s="40"/>
      <c r="J28" s="40"/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1"/>
      <c r="B29" s="152"/>
      <c r="C29" s="151"/>
      <c r="D29" s="151"/>
      <c r="E29" s="153" t="s">
        <v>19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14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6" t="s">
        <v>35</v>
      </c>
      <c r="E32" s="40"/>
      <c r="F32" s="40"/>
      <c r="G32" s="40"/>
      <c r="H32" s="40"/>
      <c r="I32" s="40"/>
      <c r="J32" s="157">
        <f>ROUND(J92,2)</f>
        <v>0</v>
      </c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8" t="s">
        <v>37</v>
      </c>
      <c r="G34" s="40"/>
      <c r="H34" s="40"/>
      <c r="I34" s="158" t="s">
        <v>36</v>
      </c>
      <c r="J34" s="158" t="s">
        <v>38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47" t="s">
        <v>39</v>
      </c>
      <c r="E35" s="145" t="s">
        <v>40</v>
      </c>
      <c r="F35" s="159">
        <f>ROUND((SUM(BE92:BE129)),2)</f>
        <v>0</v>
      </c>
      <c r="G35" s="40"/>
      <c r="H35" s="40"/>
      <c r="I35" s="160">
        <v>0.21</v>
      </c>
      <c r="J35" s="159">
        <f>ROUND(((SUM(BE92:BE129))*I35),2)</f>
        <v>0</v>
      </c>
      <c r="K35" s="40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41</v>
      </c>
      <c r="F36" s="159">
        <f>ROUND((SUM(BF92:BF129)),2)</f>
        <v>0</v>
      </c>
      <c r="G36" s="40"/>
      <c r="H36" s="40"/>
      <c r="I36" s="160">
        <v>0.15</v>
      </c>
      <c r="J36" s="159">
        <f>ROUND(((SUM(BF92:BF129))*I36),2)</f>
        <v>0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42</v>
      </c>
      <c r="F37" s="159">
        <f>ROUND((SUM(BG92:BG129)),2)</f>
        <v>0</v>
      </c>
      <c r="G37" s="40"/>
      <c r="H37" s="40"/>
      <c r="I37" s="160">
        <v>0.21</v>
      </c>
      <c r="J37" s="159">
        <f>0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43</v>
      </c>
      <c r="F38" s="159">
        <f>ROUND((SUM(BH92:BH129)),2)</f>
        <v>0</v>
      </c>
      <c r="G38" s="40"/>
      <c r="H38" s="40"/>
      <c r="I38" s="160">
        <v>0.15</v>
      </c>
      <c r="J38" s="159">
        <f>0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44</v>
      </c>
      <c r="F39" s="159">
        <f>ROUND((SUM(BI92:BI129)),2)</f>
        <v>0</v>
      </c>
      <c r="G39" s="40"/>
      <c r="H39" s="40"/>
      <c r="I39" s="160">
        <v>0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45</v>
      </c>
      <c r="E41" s="163"/>
      <c r="F41" s="163"/>
      <c r="G41" s="164" t="s">
        <v>46</v>
      </c>
      <c r="H41" s="165" t="s">
        <v>47</v>
      </c>
      <c r="I41" s="163"/>
      <c r="J41" s="166">
        <f>SUM(J32:J39)</f>
        <v>0</v>
      </c>
      <c r="K41" s="167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215</v>
      </c>
      <c r="D47" s="42"/>
      <c r="E47" s="42"/>
      <c r="F47" s="42"/>
      <c r="G47" s="42"/>
      <c r="H47" s="42"/>
      <c r="I47" s="42"/>
      <c r="J47" s="42"/>
      <c r="K47" s="42"/>
      <c r="L47" s="14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Parkovací dům Havlíčkova 1, Kroměříž</v>
      </c>
      <c r="F50" s="34"/>
      <c r="G50" s="34"/>
      <c r="H50" s="34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209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4126</v>
      </c>
      <c r="F52" s="42"/>
      <c r="G52" s="42"/>
      <c r="H52" s="42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211</v>
      </c>
      <c r="D53" s="42"/>
      <c r="E53" s="42"/>
      <c r="F53" s="42"/>
      <c r="G53" s="42"/>
      <c r="H53" s="42"/>
      <c r="I53" s="42"/>
      <c r="J53" s="42"/>
      <c r="K53" s="42"/>
      <c r="L53" s="14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SO402.1 - Přípojka splaškové kanalizace</v>
      </c>
      <c r="F54" s="42"/>
      <c r="G54" s="42"/>
      <c r="H54" s="42"/>
      <c r="I54" s="42"/>
      <c r="J54" s="42"/>
      <c r="K54" s="42"/>
      <c r="L54" s="14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34" t="s">
        <v>23</v>
      </c>
      <c r="J56" s="74" t="str">
        <f>IF(J14="","",J14)</f>
        <v>3. 7. 2019</v>
      </c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 xml:space="preserve"> </v>
      </c>
      <c r="G58" s="42"/>
      <c r="H58" s="42"/>
      <c r="I58" s="34" t="s">
        <v>30</v>
      </c>
      <c r="J58" s="38" t="str">
        <f>E23</f>
        <v xml:space="preserve"> </v>
      </c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28</v>
      </c>
      <c r="D59" s="42"/>
      <c r="E59" s="42"/>
      <c r="F59" s="29" t="str">
        <f>IF(E20="","",E20)</f>
        <v>Vyplň údaj</v>
      </c>
      <c r="G59" s="42"/>
      <c r="H59" s="42"/>
      <c r="I59" s="34" t="s">
        <v>32</v>
      </c>
      <c r="J59" s="38" t="str">
        <f>E26</f>
        <v xml:space="preserve"> </v>
      </c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4" t="s">
        <v>216</v>
      </c>
      <c r="D61" s="175"/>
      <c r="E61" s="175"/>
      <c r="F61" s="175"/>
      <c r="G61" s="175"/>
      <c r="H61" s="175"/>
      <c r="I61" s="175"/>
      <c r="J61" s="176" t="s">
        <v>217</v>
      </c>
      <c r="K61" s="175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7" t="s">
        <v>67</v>
      </c>
      <c r="D63" s="42"/>
      <c r="E63" s="42"/>
      <c r="F63" s="42"/>
      <c r="G63" s="42"/>
      <c r="H63" s="42"/>
      <c r="I63" s="42"/>
      <c r="J63" s="104">
        <f>J92</f>
        <v>0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218</v>
      </c>
    </row>
    <row r="64" spans="1:31" s="9" customFormat="1" ht="24.95" customHeight="1">
      <c r="A64" s="9"/>
      <c r="B64" s="178"/>
      <c r="C64" s="179"/>
      <c r="D64" s="180" t="s">
        <v>4128</v>
      </c>
      <c r="E64" s="181"/>
      <c r="F64" s="181"/>
      <c r="G64" s="181"/>
      <c r="H64" s="181"/>
      <c r="I64" s="181"/>
      <c r="J64" s="182">
        <f>J93</f>
        <v>0</v>
      </c>
      <c r="K64" s="179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8"/>
      <c r="C65" s="179"/>
      <c r="D65" s="180" t="s">
        <v>4129</v>
      </c>
      <c r="E65" s="181"/>
      <c r="F65" s="181"/>
      <c r="G65" s="181"/>
      <c r="H65" s="181"/>
      <c r="I65" s="181"/>
      <c r="J65" s="182">
        <f>J107</f>
        <v>0</v>
      </c>
      <c r="K65" s="179"/>
      <c r="L65" s="18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8"/>
      <c r="C66" s="179"/>
      <c r="D66" s="180" t="s">
        <v>4481</v>
      </c>
      <c r="E66" s="181"/>
      <c r="F66" s="181"/>
      <c r="G66" s="181"/>
      <c r="H66" s="181"/>
      <c r="I66" s="181"/>
      <c r="J66" s="182">
        <f>J109</f>
        <v>0</v>
      </c>
      <c r="K66" s="179"/>
      <c r="L66" s="18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8"/>
      <c r="C67" s="179"/>
      <c r="D67" s="180" t="s">
        <v>4130</v>
      </c>
      <c r="E67" s="181"/>
      <c r="F67" s="181"/>
      <c r="G67" s="181"/>
      <c r="H67" s="181"/>
      <c r="I67" s="181"/>
      <c r="J67" s="182">
        <f>J112</f>
        <v>0</v>
      </c>
      <c r="K67" s="179"/>
      <c r="L67" s="18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8"/>
      <c r="C68" s="179"/>
      <c r="D68" s="180" t="s">
        <v>4482</v>
      </c>
      <c r="E68" s="181"/>
      <c r="F68" s="181"/>
      <c r="G68" s="181"/>
      <c r="H68" s="181"/>
      <c r="I68" s="181"/>
      <c r="J68" s="182">
        <f>J122</f>
        <v>0</v>
      </c>
      <c r="K68" s="179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8"/>
      <c r="C69" s="179"/>
      <c r="D69" s="180" t="s">
        <v>4483</v>
      </c>
      <c r="E69" s="181"/>
      <c r="F69" s="181"/>
      <c r="G69" s="181"/>
      <c r="H69" s="181"/>
      <c r="I69" s="181"/>
      <c r="J69" s="182">
        <f>J124</f>
        <v>0</v>
      </c>
      <c r="K69" s="179"/>
      <c r="L69" s="18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8"/>
      <c r="C70" s="179"/>
      <c r="D70" s="180" t="s">
        <v>4131</v>
      </c>
      <c r="E70" s="181"/>
      <c r="F70" s="181"/>
      <c r="G70" s="181"/>
      <c r="H70" s="181"/>
      <c r="I70" s="181"/>
      <c r="J70" s="182">
        <f>J128</f>
        <v>0</v>
      </c>
      <c r="K70" s="179"/>
      <c r="L70" s="18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4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238</v>
      </c>
      <c r="D77" s="42"/>
      <c r="E77" s="42"/>
      <c r="F77" s="42"/>
      <c r="G77" s="42"/>
      <c r="H77" s="42"/>
      <c r="I77" s="42"/>
      <c r="J77" s="42"/>
      <c r="K77" s="42"/>
      <c r="L77" s="14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4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72" t="str">
        <f>E7</f>
        <v>Parkovací dům Havlíčkova 1, Kroměříž</v>
      </c>
      <c r="F80" s="34"/>
      <c r="G80" s="34"/>
      <c r="H80" s="34"/>
      <c r="I80" s="42"/>
      <c r="J80" s="42"/>
      <c r="K80" s="42"/>
      <c r="L80" s="14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2:12" s="1" customFormat="1" ht="12" customHeight="1">
      <c r="B81" s="23"/>
      <c r="C81" s="34" t="s">
        <v>209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1:31" s="2" customFormat="1" ht="16.5" customHeight="1">
      <c r="A82" s="40"/>
      <c r="B82" s="41"/>
      <c r="C82" s="42"/>
      <c r="D82" s="42"/>
      <c r="E82" s="172" t="s">
        <v>4126</v>
      </c>
      <c r="F82" s="42"/>
      <c r="G82" s="42"/>
      <c r="H82" s="42"/>
      <c r="I82" s="42"/>
      <c r="J82" s="42"/>
      <c r="K82" s="42"/>
      <c r="L82" s="14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211</v>
      </c>
      <c r="D83" s="42"/>
      <c r="E83" s="42"/>
      <c r="F83" s="42"/>
      <c r="G83" s="42"/>
      <c r="H83" s="42"/>
      <c r="I83" s="42"/>
      <c r="J83" s="42"/>
      <c r="K83" s="42"/>
      <c r="L83" s="14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E11</f>
        <v>SO402.1 - Přípojka splaškové kanalizace</v>
      </c>
      <c r="F84" s="42"/>
      <c r="G84" s="42"/>
      <c r="H84" s="42"/>
      <c r="I84" s="42"/>
      <c r="J84" s="42"/>
      <c r="K84" s="42"/>
      <c r="L84" s="14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F14</f>
        <v xml:space="preserve"> </v>
      </c>
      <c r="G86" s="42"/>
      <c r="H86" s="42"/>
      <c r="I86" s="34" t="s">
        <v>23</v>
      </c>
      <c r="J86" s="74" t="str">
        <f>IF(J14="","",J14)</f>
        <v>3. 7. 2019</v>
      </c>
      <c r="K86" s="42"/>
      <c r="L86" s="14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25</v>
      </c>
      <c r="D88" s="42"/>
      <c r="E88" s="42"/>
      <c r="F88" s="29" t="str">
        <f>E17</f>
        <v xml:space="preserve"> </v>
      </c>
      <c r="G88" s="42"/>
      <c r="H88" s="42"/>
      <c r="I88" s="34" t="s">
        <v>30</v>
      </c>
      <c r="J88" s="38" t="str">
        <f>E23</f>
        <v xml:space="preserve"> </v>
      </c>
      <c r="K88" s="42"/>
      <c r="L88" s="14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28</v>
      </c>
      <c r="D89" s="42"/>
      <c r="E89" s="42"/>
      <c r="F89" s="29" t="str">
        <f>IF(E20="","",E20)</f>
        <v>Vyplň údaj</v>
      </c>
      <c r="G89" s="42"/>
      <c r="H89" s="42"/>
      <c r="I89" s="34" t="s">
        <v>32</v>
      </c>
      <c r="J89" s="38" t="str">
        <f>E26</f>
        <v xml:space="preserve"> </v>
      </c>
      <c r="K89" s="42"/>
      <c r="L89" s="148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8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89"/>
      <c r="B91" s="190"/>
      <c r="C91" s="191" t="s">
        <v>239</v>
      </c>
      <c r="D91" s="192" t="s">
        <v>54</v>
      </c>
      <c r="E91" s="192" t="s">
        <v>50</v>
      </c>
      <c r="F91" s="192" t="s">
        <v>51</v>
      </c>
      <c r="G91" s="192" t="s">
        <v>240</v>
      </c>
      <c r="H91" s="192" t="s">
        <v>241</v>
      </c>
      <c r="I91" s="192" t="s">
        <v>242</v>
      </c>
      <c r="J91" s="192" t="s">
        <v>217</v>
      </c>
      <c r="K91" s="193" t="s">
        <v>243</v>
      </c>
      <c r="L91" s="194"/>
      <c r="M91" s="94" t="s">
        <v>19</v>
      </c>
      <c r="N91" s="95" t="s">
        <v>39</v>
      </c>
      <c r="O91" s="95" t="s">
        <v>244</v>
      </c>
      <c r="P91" s="95" t="s">
        <v>245</v>
      </c>
      <c r="Q91" s="95" t="s">
        <v>246</v>
      </c>
      <c r="R91" s="95" t="s">
        <v>247</v>
      </c>
      <c r="S91" s="95" t="s">
        <v>248</v>
      </c>
      <c r="T91" s="96" t="s">
        <v>249</v>
      </c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</row>
    <row r="92" spans="1:63" s="2" customFormat="1" ht="22.8" customHeight="1">
      <c r="A92" s="40"/>
      <c r="B92" s="41"/>
      <c r="C92" s="101" t="s">
        <v>250</v>
      </c>
      <c r="D92" s="42"/>
      <c r="E92" s="42"/>
      <c r="F92" s="42"/>
      <c r="G92" s="42"/>
      <c r="H92" s="42"/>
      <c r="I92" s="42"/>
      <c r="J92" s="195">
        <f>BK92</f>
        <v>0</v>
      </c>
      <c r="K92" s="42"/>
      <c r="L92" s="46"/>
      <c r="M92" s="97"/>
      <c r="N92" s="196"/>
      <c r="O92" s="98"/>
      <c r="P92" s="197">
        <f>P93+P107+P109+P112+P122+P124+P128</f>
        <v>0</v>
      </c>
      <c r="Q92" s="98"/>
      <c r="R92" s="197">
        <f>R93+R107+R109+R112+R122+R124+R128</f>
        <v>2.5673730999999997</v>
      </c>
      <c r="S92" s="98"/>
      <c r="T92" s="198">
        <f>T93+T107+T109+T112+T122+T124+T128</f>
        <v>1.1088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68</v>
      </c>
      <c r="AU92" s="19" t="s">
        <v>218</v>
      </c>
      <c r="BK92" s="199">
        <f>BK93+BK107+BK109+BK112+BK122+BK124+BK128</f>
        <v>0</v>
      </c>
    </row>
    <row r="93" spans="1:63" s="12" customFormat="1" ht="25.9" customHeight="1">
      <c r="A93" s="12"/>
      <c r="B93" s="200"/>
      <c r="C93" s="201"/>
      <c r="D93" s="202" t="s">
        <v>68</v>
      </c>
      <c r="E93" s="203" t="s">
        <v>76</v>
      </c>
      <c r="F93" s="203" t="s">
        <v>253</v>
      </c>
      <c r="G93" s="201"/>
      <c r="H93" s="201"/>
      <c r="I93" s="204"/>
      <c r="J93" s="205">
        <f>BK93</f>
        <v>0</v>
      </c>
      <c r="K93" s="201"/>
      <c r="L93" s="206"/>
      <c r="M93" s="207"/>
      <c r="N93" s="208"/>
      <c r="O93" s="208"/>
      <c r="P93" s="209">
        <f>SUM(P94:P106)</f>
        <v>0</v>
      </c>
      <c r="Q93" s="208"/>
      <c r="R93" s="209">
        <f>SUM(R94:R106)</f>
        <v>1.2285157</v>
      </c>
      <c r="S93" s="208"/>
      <c r="T93" s="210">
        <f>SUM(T94:T106)</f>
        <v>1.1088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1" t="s">
        <v>76</v>
      </c>
      <c r="AT93" s="212" t="s">
        <v>68</v>
      </c>
      <c r="AU93" s="212" t="s">
        <v>69</v>
      </c>
      <c r="AY93" s="211" t="s">
        <v>252</v>
      </c>
      <c r="BK93" s="213">
        <f>SUM(BK94:BK106)</f>
        <v>0</v>
      </c>
    </row>
    <row r="94" spans="1:65" s="2" customFormat="1" ht="14.4" customHeight="1">
      <c r="A94" s="40"/>
      <c r="B94" s="41"/>
      <c r="C94" s="216" t="s">
        <v>76</v>
      </c>
      <c r="D94" s="216" t="s">
        <v>254</v>
      </c>
      <c r="E94" s="217" t="s">
        <v>4484</v>
      </c>
      <c r="F94" s="218" t="s">
        <v>4485</v>
      </c>
      <c r="G94" s="219" t="s">
        <v>257</v>
      </c>
      <c r="H94" s="220">
        <v>5.53</v>
      </c>
      <c r="I94" s="221"/>
      <c r="J94" s="222">
        <f>ROUND(I94*H94,2)</f>
        <v>0</v>
      </c>
      <c r="K94" s="218" t="s">
        <v>19</v>
      </c>
      <c r="L94" s="46"/>
      <c r="M94" s="223" t="s">
        <v>19</v>
      </c>
      <c r="N94" s="224" t="s">
        <v>40</v>
      </c>
      <c r="O94" s="86"/>
      <c r="P94" s="225">
        <f>O94*H94</f>
        <v>0</v>
      </c>
      <c r="Q94" s="225">
        <v>0</v>
      </c>
      <c r="R94" s="225">
        <f>Q94*H94</f>
        <v>0</v>
      </c>
      <c r="S94" s="225">
        <v>0</v>
      </c>
      <c r="T94" s="22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7" t="s">
        <v>90</v>
      </c>
      <c r="AT94" s="227" t="s">
        <v>254</v>
      </c>
      <c r="AU94" s="227" t="s">
        <v>76</v>
      </c>
      <c r="AY94" s="19" t="s">
        <v>252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19" t="s">
        <v>76</v>
      </c>
      <c r="BK94" s="228">
        <f>ROUND(I94*H94,2)</f>
        <v>0</v>
      </c>
      <c r="BL94" s="19" t="s">
        <v>90</v>
      </c>
      <c r="BM94" s="227" t="s">
        <v>78</v>
      </c>
    </row>
    <row r="95" spans="1:65" s="2" customFormat="1" ht="14.4" customHeight="1">
      <c r="A95" s="40"/>
      <c r="B95" s="41"/>
      <c r="C95" s="216" t="s">
        <v>78</v>
      </c>
      <c r="D95" s="216" t="s">
        <v>254</v>
      </c>
      <c r="E95" s="217" t="s">
        <v>4486</v>
      </c>
      <c r="F95" s="218" t="s">
        <v>4487</v>
      </c>
      <c r="G95" s="219" t="s">
        <v>257</v>
      </c>
      <c r="H95" s="220">
        <v>5.53</v>
      </c>
      <c r="I95" s="221"/>
      <c r="J95" s="222">
        <f>ROUND(I95*H95,2)</f>
        <v>0</v>
      </c>
      <c r="K95" s="218" t="s">
        <v>19</v>
      </c>
      <c r="L95" s="46"/>
      <c r="M95" s="223" t="s">
        <v>19</v>
      </c>
      <c r="N95" s="224" t="s">
        <v>40</v>
      </c>
      <c r="O95" s="86"/>
      <c r="P95" s="225">
        <f>O95*H95</f>
        <v>0</v>
      </c>
      <c r="Q95" s="225">
        <v>0</v>
      </c>
      <c r="R95" s="225">
        <f>Q95*H95</f>
        <v>0</v>
      </c>
      <c r="S95" s="225">
        <v>0</v>
      </c>
      <c r="T95" s="22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7" t="s">
        <v>90</v>
      </c>
      <c r="AT95" s="227" t="s">
        <v>254</v>
      </c>
      <c r="AU95" s="227" t="s">
        <v>76</v>
      </c>
      <c r="AY95" s="19" t="s">
        <v>252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9" t="s">
        <v>76</v>
      </c>
      <c r="BK95" s="228">
        <f>ROUND(I95*H95,2)</f>
        <v>0</v>
      </c>
      <c r="BL95" s="19" t="s">
        <v>90</v>
      </c>
      <c r="BM95" s="227" t="s">
        <v>90</v>
      </c>
    </row>
    <row r="96" spans="1:65" s="2" customFormat="1" ht="14.4" customHeight="1">
      <c r="A96" s="40"/>
      <c r="B96" s="41"/>
      <c r="C96" s="216" t="s">
        <v>85</v>
      </c>
      <c r="D96" s="216" t="s">
        <v>254</v>
      </c>
      <c r="E96" s="217" t="s">
        <v>4488</v>
      </c>
      <c r="F96" s="218" t="s">
        <v>4489</v>
      </c>
      <c r="G96" s="219" t="s">
        <v>346</v>
      </c>
      <c r="H96" s="220">
        <v>14.5</v>
      </c>
      <c r="I96" s="221"/>
      <c r="J96" s="222">
        <f>ROUND(I96*H96,2)</f>
        <v>0</v>
      </c>
      <c r="K96" s="218" t="s">
        <v>19</v>
      </c>
      <c r="L96" s="46"/>
      <c r="M96" s="223" t="s">
        <v>19</v>
      </c>
      <c r="N96" s="224" t="s">
        <v>40</v>
      </c>
      <c r="O96" s="86"/>
      <c r="P96" s="225">
        <f>O96*H96</f>
        <v>0</v>
      </c>
      <c r="Q96" s="225">
        <v>0.00726</v>
      </c>
      <c r="R96" s="225">
        <f>Q96*H96</f>
        <v>0.10527</v>
      </c>
      <c r="S96" s="225">
        <v>0</v>
      </c>
      <c r="T96" s="22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7" t="s">
        <v>90</v>
      </c>
      <c r="AT96" s="227" t="s">
        <v>254</v>
      </c>
      <c r="AU96" s="227" t="s">
        <v>76</v>
      </c>
      <c r="AY96" s="19" t="s">
        <v>252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9" t="s">
        <v>76</v>
      </c>
      <c r="BK96" s="228">
        <f>ROUND(I96*H96,2)</f>
        <v>0</v>
      </c>
      <c r="BL96" s="19" t="s">
        <v>90</v>
      </c>
      <c r="BM96" s="227" t="s">
        <v>284</v>
      </c>
    </row>
    <row r="97" spans="1:65" s="2" customFormat="1" ht="14.4" customHeight="1">
      <c r="A97" s="40"/>
      <c r="B97" s="41"/>
      <c r="C97" s="216" t="s">
        <v>90</v>
      </c>
      <c r="D97" s="216" t="s">
        <v>254</v>
      </c>
      <c r="E97" s="217" t="s">
        <v>4156</v>
      </c>
      <c r="F97" s="218" t="s">
        <v>4157</v>
      </c>
      <c r="G97" s="219" t="s">
        <v>300</v>
      </c>
      <c r="H97" s="220">
        <v>18.43</v>
      </c>
      <c r="I97" s="221"/>
      <c r="J97" s="222">
        <f>ROUND(I97*H97,2)</f>
        <v>0</v>
      </c>
      <c r="K97" s="218" t="s">
        <v>19</v>
      </c>
      <c r="L97" s="46"/>
      <c r="M97" s="223" t="s">
        <v>19</v>
      </c>
      <c r="N97" s="224" t="s">
        <v>40</v>
      </c>
      <c r="O97" s="86"/>
      <c r="P97" s="225">
        <f>O97*H97</f>
        <v>0</v>
      </c>
      <c r="Q97" s="225">
        <v>0.00099</v>
      </c>
      <c r="R97" s="225">
        <f>Q97*H97</f>
        <v>0.0182457</v>
      </c>
      <c r="S97" s="225">
        <v>0</v>
      </c>
      <c r="T97" s="22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7" t="s">
        <v>90</v>
      </c>
      <c r="AT97" s="227" t="s">
        <v>254</v>
      </c>
      <c r="AU97" s="227" t="s">
        <v>76</v>
      </c>
      <c r="AY97" s="19" t="s">
        <v>252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9" t="s">
        <v>76</v>
      </c>
      <c r="BK97" s="228">
        <f>ROUND(I97*H97,2)</f>
        <v>0</v>
      </c>
      <c r="BL97" s="19" t="s">
        <v>90</v>
      </c>
      <c r="BM97" s="227" t="s">
        <v>288</v>
      </c>
    </row>
    <row r="98" spans="1:65" s="2" customFormat="1" ht="14.4" customHeight="1">
      <c r="A98" s="40"/>
      <c r="B98" s="41"/>
      <c r="C98" s="216" t="s">
        <v>121</v>
      </c>
      <c r="D98" s="216" t="s">
        <v>254</v>
      </c>
      <c r="E98" s="217" t="s">
        <v>4158</v>
      </c>
      <c r="F98" s="218" t="s">
        <v>4159</v>
      </c>
      <c r="G98" s="219" t="s">
        <v>300</v>
      </c>
      <c r="H98" s="220">
        <v>18.43</v>
      </c>
      <c r="I98" s="221"/>
      <c r="J98" s="222">
        <f>ROUND(I98*H98,2)</f>
        <v>0</v>
      </c>
      <c r="K98" s="218" t="s">
        <v>19</v>
      </c>
      <c r="L98" s="46"/>
      <c r="M98" s="223" t="s">
        <v>19</v>
      </c>
      <c r="N98" s="224" t="s">
        <v>40</v>
      </c>
      <c r="O98" s="86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7" t="s">
        <v>90</v>
      </c>
      <c r="AT98" s="227" t="s">
        <v>254</v>
      </c>
      <c r="AU98" s="227" t="s">
        <v>76</v>
      </c>
      <c r="AY98" s="19" t="s">
        <v>252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9" t="s">
        <v>76</v>
      </c>
      <c r="BK98" s="228">
        <f>ROUND(I98*H98,2)</f>
        <v>0</v>
      </c>
      <c r="BL98" s="19" t="s">
        <v>90</v>
      </c>
      <c r="BM98" s="227" t="s">
        <v>309</v>
      </c>
    </row>
    <row r="99" spans="1:65" s="2" customFormat="1" ht="14.4" customHeight="1">
      <c r="A99" s="40"/>
      <c r="B99" s="41"/>
      <c r="C99" s="216" t="s">
        <v>284</v>
      </c>
      <c r="D99" s="216" t="s">
        <v>254</v>
      </c>
      <c r="E99" s="217" t="s">
        <v>4132</v>
      </c>
      <c r="F99" s="218" t="s">
        <v>4133</v>
      </c>
      <c r="G99" s="219" t="s">
        <v>257</v>
      </c>
      <c r="H99" s="220">
        <v>5.53</v>
      </c>
      <c r="I99" s="221"/>
      <c r="J99" s="222">
        <f>ROUND(I99*H99,2)</f>
        <v>0</v>
      </c>
      <c r="K99" s="218" t="s">
        <v>19</v>
      </c>
      <c r="L99" s="46"/>
      <c r="M99" s="223" t="s">
        <v>19</v>
      </c>
      <c r="N99" s="224" t="s">
        <v>40</v>
      </c>
      <c r="O99" s="86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7" t="s">
        <v>90</v>
      </c>
      <c r="AT99" s="227" t="s">
        <v>254</v>
      </c>
      <c r="AU99" s="227" t="s">
        <v>76</v>
      </c>
      <c r="AY99" s="19" t="s">
        <v>252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76</v>
      </c>
      <c r="BK99" s="228">
        <f>ROUND(I99*H99,2)</f>
        <v>0</v>
      </c>
      <c r="BL99" s="19" t="s">
        <v>90</v>
      </c>
      <c r="BM99" s="227" t="s">
        <v>324</v>
      </c>
    </row>
    <row r="100" spans="1:65" s="2" customFormat="1" ht="14.4" customHeight="1">
      <c r="A100" s="40"/>
      <c r="B100" s="41"/>
      <c r="C100" s="216" t="s">
        <v>291</v>
      </c>
      <c r="D100" s="216" t="s">
        <v>254</v>
      </c>
      <c r="E100" s="217" t="s">
        <v>4134</v>
      </c>
      <c r="F100" s="218" t="s">
        <v>4135</v>
      </c>
      <c r="G100" s="219" t="s">
        <v>257</v>
      </c>
      <c r="H100" s="220">
        <v>2.27</v>
      </c>
      <c r="I100" s="221"/>
      <c r="J100" s="222">
        <f>ROUND(I100*H100,2)</f>
        <v>0</v>
      </c>
      <c r="K100" s="218" t="s">
        <v>19</v>
      </c>
      <c r="L100" s="46"/>
      <c r="M100" s="223" t="s">
        <v>19</v>
      </c>
      <c r="N100" s="224" t="s">
        <v>40</v>
      </c>
      <c r="O100" s="86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7" t="s">
        <v>90</v>
      </c>
      <c r="AT100" s="227" t="s">
        <v>254</v>
      </c>
      <c r="AU100" s="227" t="s">
        <v>76</v>
      </c>
      <c r="AY100" s="19" t="s">
        <v>252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9" t="s">
        <v>76</v>
      </c>
      <c r="BK100" s="228">
        <f>ROUND(I100*H100,2)</f>
        <v>0</v>
      </c>
      <c r="BL100" s="19" t="s">
        <v>90</v>
      </c>
      <c r="BM100" s="227" t="s">
        <v>339</v>
      </c>
    </row>
    <row r="101" spans="1:65" s="2" customFormat="1" ht="14.4" customHeight="1">
      <c r="A101" s="40"/>
      <c r="B101" s="41"/>
      <c r="C101" s="216" t="s">
        <v>288</v>
      </c>
      <c r="D101" s="216" t="s">
        <v>254</v>
      </c>
      <c r="E101" s="217" t="s">
        <v>4138</v>
      </c>
      <c r="F101" s="218" t="s">
        <v>4490</v>
      </c>
      <c r="G101" s="219" t="s">
        <v>257</v>
      </c>
      <c r="H101" s="220">
        <v>2.27</v>
      </c>
      <c r="I101" s="221"/>
      <c r="J101" s="222">
        <f>ROUND(I101*H101,2)</f>
        <v>0</v>
      </c>
      <c r="K101" s="218" t="s">
        <v>19</v>
      </c>
      <c r="L101" s="46"/>
      <c r="M101" s="223" t="s">
        <v>19</v>
      </c>
      <c r="N101" s="224" t="s">
        <v>40</v>
      </c>
      <c r="O101" s="86"/>
      <c r="P101" s="225">
        <f>O101*H101</f>
        <v>0</v>
      </c>
      <c r="Q101" s="225">
        <v>0</v>
      </c>
      <c r="R101" s="225">
        <f>Q101*H101</f>
        <v>0</v>
      </c>
      <c r="S101" s="225">
        <v>0</v>
      </c>
      <c r="T101" s="22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7" t="s">
        <v>90</v>
      </c>
      <c r="AT101" s="227" t="s">
        <v>254</v>
      </c>
      <c r="AU101" s="227" t="s">
        <v>76</v>
      </c>
      <c r="AY101" s="19" t="s">
        <v>252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9" t="s">
        <v>76</v>
      </c>
      <c r="BK101" s="228">
        <f>ROUND(I101*H101,2)</f>
        <v>0</v>
      </c>
      <c r="BL101" s="19" t="s">
        <v>90</v>
      </c>
      <c r="BM101" s="227" t="s">
        <v>349</v>
      </c>
    </row>
    <row r="102" spans="1:65" s="2" customFormat="1" ht="14.4" customHeight="1">
      <c r="A102" s="40"/>
      <c r="B102" s="41"/>
      <c r="C102" s="216" t="s">
        <v>304</v>
      </c>
      <c r="D102" s="216" t="s">
        <v>254</v>
      </c>
      <c r="E102" s="217" t="s">
        <v>4136</v>
      </c>
      <c r="F102" s="218" t="s">
        <v>4137</v>
      </c>
      <c r="G102" s="219" t="s">
        <v>257</v>
      </c>
      <c r="H102" s="220">
        <v>2.27</v>
      </c>
      <c r="I102" s="221"/>
      <c r="J102" s="222">
        <f>ROUND(I102*H102,2)</f>
        <v>0</v>
      </c>
      <c r="K102" s="218" t="s">
        <v>19</v>
      </c>
      <c r="L102" s="46"/>
      <c r="M102" s="223" t="s">
        <v>19</v>
      </c>
      <c r="N102" s="224" t="s">
        <v>40</v>
      </c>
      <c r="O102" s="86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7" t="s">
        <v>90</v>
      </c>
      <c r="AT102" s="227" t="s">
        <v>254</v>
      </c>
      <c r="AU102" s="227" t="s">
        <v>76</v>
      </c>
      <c r="AY102" s="19" t="s">
        <v>252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76</v>
      </c>
      <c r="BK102" s="228">
        <f>ROUND(I102*H102,2)</f>
        <v>0</v>
      </c>
      <c r="BL102" s="19" t="s">
        <v>90</v>
      </c>
      <c r="BM102" s="227" t="s">
        <v>360</v>
      </c>
    </row>
    <row r="103" spans="1:65" s="2" customFormat="1" ht="24.15" customHeight="1">
      <c r="A103" s="40"/>
      <c r="B103" s="41"/>
      <c r="C103" s="216" t="s">
        <v>309</v>
      </c>
      <c r="D103" s="216" t="s">
        <v>254</v>
      </c>
      <c r="E103" s="217" t="s">
        <v>4148</v>
      </c>
      <c r="F103" s="218" t="s">
        <v>4149</v>
      </c>
      <c r="G103" s="219" t="s">
        <v>257</v>
      </c>
      <c r="H103" s="220">
        <v>0.65</v>
      </c>
      <c r="I103" s="221"/>
      <c r="J103" s="222">
        <f>ROUND(I103*H103,2)</f>
        <v>0</v>
      </c>
      <c r="K103" s="218" t="s">
        <v>19</v>
      </c>
      <c r="L103" s="46"/>
      <c r="M103" s="223" t="s">
        <v>19</v>
      </c>
      <c r="N103" s="224" t="s">
        <v>40</v>
      </c>
      <c r="O103" s="86"/>
      <c r="P103" s="225">
        <f>O103*H103</f>
        <v>0</v>
      </c>
      <c r="Q103" s="225">
        <v>1.7</v>
      </c>
      <c r="R103" s="225">
        <f>Q103*H103</f>
        <v>1.105</v>
      </c>
      <c r="S103" s="225">
        <v>0</v>
      </c>
      <c r="T103" s="22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7" t="s">
        <v>90</v>
      </c>
      <c r="AT103" s="227" t="s">
        <v>254</v>
      </c>
      <c r="AU103" s="227" t="s">
        <v>76</v>
      </c>
      <c r="AY103" s="19" t="s">
        <v>252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9" t="s">
        <v>76</v>
      </c>
      <c r="BK103" s="228">
        <f>ROUND(I103*H103,2)</f>
        <v>0</v>
      </c>
      <c r="BL103" s="19" t="s">
        <v>90</v>
      </c>
      <c r="BM103" s="227" t="s">
        <v>377</v>
      </c>
    </row>
    <row r="104" spans="1:65" s="2" customFormat="1" ht="14.4" customHeight="1">
      <c r="A104" s="40"/>
      <c r="B104" s="41"/>
      <c r="C104" s="216" t="s">
        <v>313</v>
      </c>
      <c r="D104" s="216" t="s">
        <v>254</v>
      </c>
      <c r="E104" s="217" t="s">
        <v>4150</v>
      </c>
      <c r="F104" s="218" t="s">
        <v>4151</v>
      </c>
      <c r="G104" s="219" t="s">
        <v>257</v>
      </c>
      <c r="H104" s="220">
        <v>2.4</v>
      </c>
      <c r="I104" s="221"/>
      <c r="J104" s="222">
        <f>ROUND(I104*H104,2)</f>
        <v>0</v>
      </c>
      <c r="K104" s="218" t="s">
        <v>19</v>
      </c>
      <c r="L104" s="46"/>
      <c r="M104" s="223" t="s">
        <v>19</v>
      </c>
      <c r="N104" s="224" t="s">
        <v>40</v>
      </c>
      <c r="O104" s="86"/>
      <c r="P104" s="225">
        <f>O104*H104</f>
        <v>0</v>
      </c>
      <c r="Q104" s="225">
        <v>0</v>
      </c>
      <c r="R104" s="225">
        <f>Q104*H104</f>
        <v>0</v>
      </c>
      <c r="S104" s="225">
        <v>0</v>
      </c>
      <c r="T104" s="22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7" t="s">
        <v>90</v>
      </c>
      <c r="AT104" s="227" t="s">
        <v>254</v>
      </c>
      <c r="AU104" s="227" t="s">
        <v>76</v>
      </c>
      <c r="AY104" s="19" t="s">
        <v>252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9" t="s">
        <v>76</v>
      </c>
      <c r="BK104" s="228">
        <f>ROUND(I104*H104,2)</f>
        <v>0</v>
      </c>
      <c r="BL104" s="19" t="s">
        <v>90</v>
      </c>
      <c r="BM104" s="227" t="s">
        <v>395</v>
      </c>
    </row>
    <row r="105" spans="1:65" s="2" customFormat="1" ht="14.4" customHeight="1">
      <c r="A105" s="40"/>
      <c r="B105" s="41"/>
      <c r="C105" s="216" t="s">
        <v>324</v>
      </c>
      <c r="D105" s="216" t="s">
        <v>254</v>
      </c>
      <c r="E105" s="217" t="s">
        <v>4491</v>
      </c>
      <c r="F105" s="218" t="s">
        <v>4492</v>
      </c>
      <c r="G105" s="219" t="s">
        <v>300</v>
      </c>
      <c r="H105" s="220">
        <v>1.44</v>
      </c>
      <c r="I105" s="221"/>
      <c r="J105" s="222">
        <f>ROUND(I105*H105,2)</f>
        <v>0</v>
      </c>
      <c r="K105" s="218" t="s">
        <v>19</v>
      </c>
      <c r="L105" s="46"/>
      <c r="M105" s="223" t="s">
        <v>19</v>
      </c>
      <c r="N105" s="224" t="s">
        <v>40</v>
      </c>
      <c r="O105" s="86"/>
      <c r="P105" s="225">
        <f>O105*H105</f>
        <v>0</v>
      </c>
      <c r="Q105" s="225">
        <v>0</v>
      </c>
      <c r="R105" s="225">
        <f>Q105*H105</f>
        <v>0</v>
      </c>
      <c r="S105" s="225">
        <v>0.33</v>
      </c>
      <c r="T105" s="226">
        <f>S105*H105</f>
        <v>0.4752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7" t="s">
        <v>90</v>
      </c>
      <c r="AT105" s="227" t="s">
        <v>254</v>
      </c>
      <c r="AU105" s="227" t="s">
        <v>76</v>
      </c>
      <c r="AY105" s="19" t="s">
        <v>252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9" t="s">
        <v>76</v>
      </c>
      <c r="BK105" s="228">
        <f>ROUND(I105*H105,2)</f>
        <v>0</v>
      </c>
      <c r="BL105" s="19" t="s">
        <v>90</v>
      </c>
      <c r="BM105" s="227" t="s">
        <v>404</v>
      </c>
    </row>
    <row r="106" spans="1:65" s="2" customFormat="1" ht="14.4" customHeight="1">
      <c r="A106" s="40"/>
      <c r="B106" s="41"/>
      <c r="C106" s="216" t="s">
        <v>334</v>
      </c>
      <c r="D106" s="216" t="s">
        <v>254</v>
      </c>
      <c r="E106" s="217" t="s">
        <v>4493</v>
      </c>
      <c r="F106" s="218" t="s">
        <v>4494</v>
      </c>
      <c r="G106" s="219" t="s">
        <v>300</v>
      </c>
      <c r="H106" s="220">
        <v>1.44</v>
      </c>
      <c r="I106" s="221"/>
      <c r="J106" s="222">
        <f>ROUND(I106*H106,2)</f>
        <v>0</v>
      </c>
      <c r="K106" s="218" t="s">
        <v>19</v>
      </c>
      <c r="L106" s="46"/>
      <c r="M106" s="223" t="s">
        <v>19</v>
      </c>
      <c r="N106" s="224" t="s">
        <v>40</v>
      </c>
      <c r="O106" s="86"/>
      <c r="P106" s="225">
        <f>O106*H106</f>
        <v>0</v>
      </c>
      <c r="Q106" s="225">
        <v>0</v>
      </c>
      <c r="R106" s="225">
        <f>Q106*H106</f>
        <v>0</v>
      </c>
      <c r="S106" s="225">
        <v>0.44</v>
      </c>
      <c r="T106" s="226">
        <f>S106*H106</f>
        <v>0.6335999999999999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7" t="s">
        <v>90</v>
      </c>
      <c r="AT106" s="227" t="s">
        <v>254</v>
      </c>
      <c r="AU106" s="227" t="s">
        <v>76</v>
      </c>
      <c r="AY106" s="19" t="s">
        <v>252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9" t="s">
        <v>76</v>
      </c>
      <c r="BK106" s="228">
        <f>ROUND(I106*H106,2)</f>
        <v>0</v>
      </c>
      <c r="BL106" s="19" t="s">
        <v>90</v>
      </c>
      <c r="BM106" s="227" t="s">
        <v>417</v>
      </c>
    </row>
    <row r="107" spans="1:63" s="12" customFormat="1" ht="25.9" customHeight="1">
      <c r="A107" s="12"/>
      <c r="B107" s="200"/>
      <c r="C107" s="201"/>
      <c r="D107" s="202" t="s">
        <v>68</v>
      </c>
      <c r="E107" s="203" t="s">
        <v>90</v>
      </c>
      <c r="F107" s="203" t="s">
        <v>704</v>
      </c>
      <c r="G107" s="201"/>
      <c r="H107" s="201"/>
      <c r="I107" s="204"/>
      <c r="J107" s="205">
        <f>BK107</f>
        <v>0</v>
      </c>
      <c r="K107" s="201"/>
      <c r="L107" s="206"/>
      <c r="M107" s="207"/>
      <c r="N107" s="208"/>
      <c r="O107" s="208"/>
      <c r="P107" s="209">
        <f>P108</f>
        <v>0</v>
      </c>
      <c r="Q107" s="208"/>
      <c r="R107" s="209">
        <f>R108</f>
        <v>0.4159694</v>
      </c>
      <c r="S107" s="208"/>
      <c r="T107" s="210">
        <f>T108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11" t="s">
        <v>76</v>
      </c>
      <c r="AT107" s="212" t="s">
        <v>68</v>
      </c>
      <c r="AU107" s="212" t="s">
        <v>69</v>
      </c>
      <c r="AY107" s="211" t="s">
        <v>252</v>
      </c>
      <c r="BK107" s="213">
        <f>BK108</f>
        <v>0</v>
      </c>
    </row>
    <row r="108" spans="1:65" s="2" customFormat="1" ht="14.4" customHeight="1">
      <c r="A108" s="40"/>
      <c r="B108" s="41"/>
      <c r="C108" s="216" t="s">
        <v>339</v>
      </c>
      <c r="D108" s="216" t="s">
        <v>254</v>
      </c>
      <c r="E108" s="217" t="s">
        <v>4160</v>
      </c>
      <c r="F108" s="218" t="s">
        <v>4161</v>
      </c>
      <c r="G108" s="219" t="s">
        <v>257</v>
      </c>
      <c r="H108" s="220">
        <v>0.22</v>
      </c>
      <c r="I108" s="221"/>
      <c r="J108" s="222">
        <f>ROUND(I108*H108,2)</f>
        <v>0</v>
      </c>
      <c r="K108" s="218" t="s">
        <v>19</v>
      </c>
      <c r="L108" s="46"/>
      <c r="M108" s="223" t="s">
        <v>19</v>
      </c>
      <c r="N108" s="224" t="s">
        <v>40</v>
      </c>
      <c r="O108" s="86"/>
      <c r="P108" s="225">
        <f>O108*H108</f>
        <v>0</v>
      </c>
      <c r="Q108" s="225">
        <v>1.89077</v>
      </c>
      <c r="R108" s="225">
        <f>Q108*H108</f>
        <v>0.4159694</v>
      </c>
      <c r="S108" s="225">
        <v>0</v>
      </c>
      <c r="T108" s="22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7" t="s">
        <v>90</v>
      </c>
      <c r="AT108" s="227" t="s">
        <v>254</v>
      </c>
      <c r="AU108" s="227" t="s">
        <v>76</v>
      </c>
      <c r="AY108" s="19" t="s">
        <v>252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9" t="s">
        <v>76</v>
      </c>
      <c r="BK108" s="228">
        <f>ROUND(I108*H108,2)</f>
        <v>0</v>
      </c>
      <c r="BL108" s="19" t="s">
        <v>90</v>
      </c>
      <c r="BM108" s="227" t="s">
        <v>425</v>
      </c>
    </row>
    <row r="109" spans="1:63" s="12" customFormat="1" ht="25.9" customHeight="1">
      <c r="A109" s="12"/>
      <c r="B109" s="200"/>
      <c r="C109" s="201"/>
      <c r="D109" s="202" t="s">
        <v>68</v>
      </c>
      <c r="E109" s="203" t="s">
        <v>121</v>
      </c>
      <c r="F109" s="203" t="s">
        <v>4495</v>
      </c>
      <c r="G109" s="201"/>
      <c r="H109" s="201"/>
      <c r="I109" s="204"/>
      <c r="J109" s="205">
        <f>BK109</f>
        <v>0</v>
      </c>
      <c r="K109" s="201"/>
      <c r="L109" s="206"/>
      <c r="M109" s="207"/>
      <c r="N109" s="208"/>
      <c r="O109" s="208"/>
      <c r="P109" s="209">
        <f>SUM(P110:P111)</f>
        <v>0</v>
      </c>
      <c r="Q109" s="208"/>
      <c r="R109" s="209">
        <f>SUM(R110:R111)</f>
        <v>0.8646079999999999</v>
      </c>
      <c r="S109" s="208"/>
      <c r="T109" s="210">
        <f>SUM(T110:T111)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11" t="s">
        <v>76</v>
      </c>
      <c r="AT109" s="212" t="s">
        <v>68</v>
      </c>
      <c r="AU109" s="212" t="s">
        <v>69</v>
      </c>
      <c r="AY109" s="211" t="s">
        <v>252</v>
      </c>
      <c r="BK109" s="213">
        <f>SUM(BK110:BK111)</f>
        <v>0</v>
      </c>
    </row>
    <row r="110" spans="1:65" s="2" customFormat="1" ht="14.4" customHeight="1">
      <c r="A110" s="40"/>
      <c r="B110" s="41"/>
      <c r="C110" s="216" t="s">
        <v>8</v>
      </c>
      <c r="D110" s="216" t="s">
        <v>254</v>
      </c>
      <c r="E110" s="217" t="s">
        <v>4496</v>
      </c>
      <c r="F110" s="218" t="s">
        <v>4497</v>
      </c>
      <c r="G110" s="219" t="s">
        <v>277</v>
      </c>
      <c r="H110" s="220">
        <v>0.5</v>
      </c>
      <c r="I110" s="221"/>
      <c r="J110" s="222">
        <f>ROUND(I110*H110,2)</f>
        <v>0</v>
      </c>
      <c r="K110" s="218" t="s">
        <v>19</v>
      </c>
      <c r="L110" s="46"/>
      <c r="M110" s="223" t="s">
        <v>19</v>
      </c>
      <c r="N110" s="224" t="s">
        <v>40</v>
      </c>
      <c r="O110" s="86"/>
      <c r="P110" s="225">
        <f>O110*H110</f>
        <v>0</v>
      </c>
      <c r="Q110" s="225">
        <v>1</v>
      </c>
      <c r="R110" s="225">
        <f>Q110*H110</f>
        <v>0.5</v>
      </c>
      <c r="S110" s="225">
        <v>0</v>
      </c>
      <c r="T110" s="22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7" t="s">
        <v>90</v>
      </c>
      <c r="AT110" s="227" t="s">
        <v>254</v>
      </c>
      <c r="AU110" s="227" t="s">
        <v>76</v>
      </c>
      <c r="AY110" s="19" t="s">
        <v>252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9" t="s">
        <v>76</v>
      </c>
      <c r="BK110" s="228">
        <f>ROUND(I110*H110,2)</f>
        <v>0</v>
      </c>
      <c r="BL110" s="19" t="s">
        <v>90</v>
      </c>
      <c r="BM110" s="227" t="s">
        <v>433</v>
      </c>
    </row>
    <row r="111" spans="1:65" s="2" customFormat="1" ht="14.4" customHeight="1">
      <c r="A111" s="40"/>
      <c r="B111" s="41"/>
      <c r="C111" s="216" t="s">
        <v>349</v>
      </c>
      <c r="D111" s="216" t="s">
        <v>254</v>
      </c>
      <c r="E111" s="217" t="s">
        <v>4498</v>
      </c>
      <c r="F111" s="218" t="s">
        <v>4499</v>
      </c>
      <c r="G111" s="219" t="s">
        <v>300</v>
      </c>
      <c r="H111" s="220">
        <v>2.88</v>
      </c>
      <c r="I111" s="221"/>
      <c r="J111" s="222">
        <f>ROUND(I111*H111,2)</f>
        <v>0</v>
      </c>
      <c r="K111" s="218" t="s">
        <v>19</v>
      </c>
      <c r="L111" s="46"/>
      <c r="M111" s="223" t="s">
        <v>19</v>
      </c>
      <c r="N111" s="224" t="s">
        <v>40</v>
      </c>
      <c r="O111" s="86"/>
      <c r="P111" s="225">
        <f>O111*H111</f>
        <v>0</v>
      </c>
      <c r="Q111" s="225">
        <v>0.1266</v>
      </c>
      <c r="R111" s="225">
        <f>Q111*H111</f>
        <v>0.36460799999999993</v>
      </c>
      <c r="S111" s="225">
        <v>0</v>
      </c>
      <c r="T111" s="22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7" t="s">
        <v>90</v>
      </c>
      <c r="AT111" s="227" t="s">
        <v>254</v>
      </c>
      <c r="AU111" s="227" t="s">
        <v>76</v>
      </c>
      <c r="AY111" s="19" t="s">
        <v>252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9" t="s">
        <v>76</v>
      </c>
      <c r="BK111" s="228">
        <f>ROUND(I111*H111,2)</f>
        <v>0</v>
      </c>
      <c r="BL111" s="19" t="s">
        <v>90</v>
      </c>
      <c r="BM111" s="227" t="s">
        <v>441</v>
      </c>
    </row>
    <row r="112" spans="1:63" s="12" customFormat="1" ht="25.9" customHeight="1">
      <c r="A112" s="12"/>
      <c r="B112" s="200"/>
      <c r="C112" s="201"/>
      <c r="D112" s="202" t="s">
        <v>68</v>
      </c>
      <c r="E112" s="203" t="s">
        <v>288</v>
      </c>
      <c r="F112" s="203" t="s">
        <v>3934</v>
      </c>
      <c r="G112" s="201"/>
      <c r="H112" s="201"/>
      <c r="I112" s="204"/>
      <c r="J112" s="205">
        <f>BK112</f>
        <v>0</v>
      </c>
      <c r="K112" s="201"/>
      <c r="L112" s="206"/>
      <c r="M112" s="207"/>
      <c r="N112" s="208"/>
      <c r="O112" s="208"/>
      <c r="P112" s="209">
        <f>SUM(P113:P121)</f>
        <v>0</v>
      </c>
      <c r="Q112" s="208"/>
      <c r="R112" s="209">
        <f>SUM(R113:R121)</f>
        <v>0.058280000000000005</v>
      </c>
      <c r="S112" s="208"/>
      <c r="T112" s="210">
        <f>SUM(T113:T121)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11" t="s">
        <v>76</v>
      </c>
      <c r="AT112" s="212" t="s">
        <v>68</v>
      </c>
      <c r="AU112" s="212" t="s">
        <v>69</v>
      </c>
      <c r="AY112" s="211" t="s">
        <v>252</v>
      </c>
      <c r="BK112" s="213">
        <f>SUM(BK113:BK121)</f>
        <v>0</v>
      </c>
    </row>
    <row r="113" spans="1:65" s="2" customFormat="1" ht="14.4" customHeight="1">
      <c r="A113" s="40"/>
      <c r="B113" s="41"/>
      <c r="C113" s="216" t="s">
        <v>353</v>
      </c>
      <c r="D113" s="216" t="s">
        <v>254</v>
      </c>
      <c r="E113" s="217" t="s">
        <v>4500</v>
      </c>
      <c r="F113" s="218" t="s">
        <v>4501</v>
      </c>
      <c r="G113" s="219" t="s">
        <v>346</v>
      </c>
      <c r="H113" s="220">
        <v>14.5</v>
      </c>
      <c r="I113" s="221"/>
      <c r="J113" s="222">
        <f>ROUND(I113*H113,2)</f>
        <v>0</v>
      </c>
      <c r="K113" s="218" t="s">
        <v>19</v>
      </c>
      <c r="L113" s="46"/>
      <c r="M113" s="223" t="s">
        <v>19</v>
      </c>
      <c r="N113" s="224" t="s">
        <v>40</v>
      </c>
      <c r="O113" s="86"/>
      <c r="P113" s="225">
        <f>O113*H113</f>
        <v>0</v>
      </c>
      <c r="Q113" s="225">
        <v>0</v>
      </c>
      <c r="R113" s="225">
        <f>Q113*H113</f>
        <v>0</v>
      </c>
      <c r="S113" s="225">
        <v>0</v>
      </c>
      <c r="T113" s="22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7" t="s">
        <v>90</v>
      </c>
      <c r="AT113" s="227" t="s">
        <v>254</v>
      </c>
      <c r="AU113" s="227" t="s">
        <v>76</v>
      </c>
      <c r="AY113" s="19" t="s">
        <v>252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9" t="s">
        <v>76</v>
      </c>
      <c r="BK113" s="228">
        <f>ROUND(I113*H113,2)</f>
        <v>0</v>
      </c>
      <c r="BL113" s="19" t="s">
        <v>90</v>
      </c>
      <c r="BM113" s="227" t="s">
        <v>449</v>
      </c>
    </row>
    <row r="114" spans="1:65" s="2" customFormat="1" ht="14.4" customHeight="1">
      <c r="A114" s="40"/>
      <c r="B114" s="41"/>
      <c r="C114" s="216" t="s">
        <v>360</v>
      </c>
      <c r="D114" s="216" t="s">
        <v>254</v>
      </c>
      <c r="E114" s="217" t="s">
        <v>4502</v>
      </c>
      <c r="F114" s="218" t="s">
        <v>4503</v>
      </c>
      <c r="G114" s="219" t="s">
        <v>4504</v>
      </c>
      <c r="H114" s="220">
        <v>1</v>
      </c>
      <c r="I114" s="221"/>
      <c r="J114" s="222">
        <f>ROUND(I114*H114,2)</f>
        <v>0</v>
      </c>
      <c r="K114" s="218" t="s">
        <v>19</v>
      </c>
      <c r="L114" s="46"/>
      <c r="M114" s="223" t="s">
        <v>19</v>
      </c>
      <c r="N114" s="224" t="s">
        <v>40</v>
      </c>
      <c r="O114" s="86"/>
      <c r="P114" s="225">
        <f>O114*H114</f>
        <v>0</v>
      </c>
      <c r="Q114" s="225">
        <v>0.00013</v>
      </c>
      <c r="R114" s="225">
        <f>Q114*H114</f>
        <v>0.00013</v>
      </c>
      <c r="S114" s="225">
        <v>0</v>
      </c>
      <c r="T114" s="22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7" t="s">
        <v>90</v>
      </c>
      <c r="AT114" s="227" t="s">
        <v>254</v>
      </c>
      <c r="AU114" s="227" t="s">
        <v>76</v>
      </c>
      <c r="AY114" s="19" t="s">
        <v>252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9" t="s">
        <v>76</v>
      </c>
      <c r="BK114" s="228">
        <f>ROUND(I114*H114,2)</f>
        <v>0</v>
      </c>
      <c r="BL114" s="19" t="s">
        <v>90</v>
      </c>
      <c r="BM114" s="227" t="s">
        <v>457</v>
      </c>
    </row>
    <row r="115" spans="1:65" s="2" customFormat="1" ht="14.4" customHeight="1">
      <c r="A115" s="40"/>
      <c r="B115" s="41"/>
      <c r="C115" s="216" t="s">
        <v>366</v>
      </c>
      <c r="D115" s="216" t="s">
        <v>254</v>
      </c>
      <c r="E115" s="217" t="s">
        <v>4505</v>
      </c>
      <c r="F115" s="218" t="s">
        <v>4506</v>
      </c>
      <c r="G115" s="219" t="s">
        <v>307</v>
      </c>
      <c r="H115" s="220">
        <v>1</v>
      </c>
      <c r="I115" s="221"/>
      <c r="J115" s="222">
        <f>ROUND(I115*H115,2)</f>
        <v>0</v>
      </c>
      <c r="K115" s="218" t="s">
        <v>19</v>
      </c>
      <c r="L115" s="46"/>
      <c r="M115" s="223" t="s">
        <v>19</v>
      </c>
      <c r="N115" s="224" t="s">
        <v>40</v>
      </c>
      <c r="O115" s="86"/>
      <c r="P115" s="225">
        <f>O115*H115</f>
        <v>0</v>
      </c>
      <c r="Q115" s="225">
        <v>0</v>
      </c>
      <c r="R115" s="225">
        <f>Q115*H115</f>
        <v>0</v>
      </c>
      <c r="S115" s="225">
        <v>0</v>
      </c>
      <c r="T115" s="22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7" t="s">
        <v>90</v>
      </c>
      <c r="AT115" s="227" t="s">
        <v>254</v>
      </c>
      <c r="AU115" s="227" t="s">
        <v>76</v>
      </c>
      <c r="AY115" s="19" t="s">
        <v>252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9" t="s">
        <v>76</v>
      </c>
      <c r="BK115" s="228">
        <f>ROUND(I115*H115,2)</f>
        <v>0</v>
      </c>
      <c r="BL115" s="19" t="s">
        <v>90</v>
      </c>
      <c r="BM115" s="227" t="s">
        <v>465</v>
      </c>
    </row>
    <row r="116" spans="1:65" s="2" customFormat="1" ht="24.15" customHeight="1">
      <c r="A116" s="40"/>
      <c r="B116" s="41"/>
      <c r="C116" s="216" t="s">
        <v>377</v>
      </c>
      <c r="D116" s="216" t="s">
        <v>254</v>
      </c>
      <c r="E116" s="217" t="s">
        <v>4221</v>
      </c>
      <c r="F116" s="218" t="s">
        <v>4507</v>
      </c>
      <c r="G116" s="219" t="s">
        <v>307</v>
      </c>
      <c r="H116" s="220">
        <v>1</v>
      </c>
      <c r="I116" s="221"/>
      <c r="J116" s="222">
        <f>ROUND(I116*H116,2)</f>
        <v>0</v>
      </c>
      <c r="K116" s="218" t="s">
        <v>19</v>
      </c>
      <c r="L116" s="46"/>
      <c r="M116" s="223" t="s">
        <v>19</v>
      </c>
      <c r="N116" s="224" t="s">
        <v>40</v>
      </c>
      <c r="O116" s="86"/>
      <c r="P116" s="225">
        <f>O116*H116</f>
        <v>0</v>
      </c>
      <c r="Q116" s="225">
        <v>0.01435</v>
      </c>
      <c r="R116" s="225">
        <f>Q116*H116</f>
        <v>0.01435</v>
      </c>
      <c r="S116" s="225">
        <v>0</v>
      </c>
      <c r="T116" s="22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7" t="s">
        <v>90</v>
      </c>
      <c r="AT116" s="227" t="s">
        <v>254</v>
      </c>
      <c r="AU116" s="227" t="s">
        <v>76</v>
      </c>
      <c r="AY116" s="19" t="s">
        <v>252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9" t="s">
        <v>76</v>
      </c>
      <c r="BK116" s="228">
        <f>ROUND(I116*H116,2)</f>
        <v>0</v>
      </c>
      <c r="BL116" s="19" t="s">
        <v>90</v>
      </c>
      <c r="BM116" s="227" t="s">
        <v>477</v>
      </c>
    </row>
    <row r="117" spans="1:65" s="2" customFormat="1" ht="14.4" customHeight="1">
      <c r="A117" s="40"/>
      <c r="B117" s="41"/>
      <c r="C117" s="216" t="s">
        <v>7</v>
      </c>
      <c r="D117" s="216" t="s">
        <v>254</v>
      </c>
      <c r="E117" s="217" t="s">
        <v>4508</v>
      </c>
      <c r="F117" s="218" t="s">
        <v>4509</v>
      </c>
      <c r="G117" s="219" t="s">
        <v>346</v>
      </c>
      <c r="H117" s="220">
        <v>14.5</v>
      </c>
      <c r="I117" s="221"/>
      <c r="J117" s="222">
        <f>ROUND(I117*H117,2)</f>
        <v>0</v>
      </c>
      <c r="K117" s="218" t="s">
        <v>19</v>
      </c>
      <c r="L117" s="46"/>
      <c r="M117" s="223" t="s">
        <v>19</v>
      </c>
      <c r="N117" s="224" t="s">
        <v>40</v>
      </c>
      <c r="O117" s="86"/>
      <c r="P117" s="225">
        <f>O117*H117</f>
        <v>0</v>
      </c>
      <c r="Q117" s="225">
        <v>0</v>
      </c>
      <c r="R117" s="225">
        <f>Q117*H117</f>
        <v>0</v>
      </c>
      <c r="S117" s="225">
        <v>0</v>
      </c>
      <c r="T117" s="22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7" t="s">
        <v>90</v>
      </c>
      <c r="AT117" s="227" t="s">
        <v>254</v>
      </c>
      <c r="AU117" s="227" t="s">
        <v>76</v>
      </c>
      <c r="AY117" s="19" t="s">
        <v>252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9" t="s">
        <v>76</v>
      </c>
      <c r="BK117" s="228">
        <f>ROUND(I117*H117,2)</f>
        <v>0</v>
      </c>
      <c r="BL117" s="19" t="s">
        <v>90</v>
      </c>
      <c r="BM117" s="227" t="s">
        <v>490</v>
      </c>
    </row>
    <row r="118" spans="1:65" s="2" customFormat="1" ht="14.4" customHeight="1">
      <c r="A118" s="40"/>
      <c r="B118" s="41"/>
      <c r="C118" s="216" t="s">
        <v>395</v>
      </c>
      <c r="D118" s="216" t="s">
        <v>254</v>
      </c>
      <c r="E118" s="217" t="s">
        <v>4510</v>
      </c>
      <c r="F118" s="218" t="s">
        <v>4511</v>
      </c>
      <c r="G118" s="219" t="s">
        <v>307</v>
      </c>
      <c r="H118" s="220">
        <v>1</v>
      </c>
      <c r="I118" s="221"/>
      <c r="J118" s="222">
        <f>ROUND(I118*H118,2)</f>
        <v>0</v>
      </c>
      <c r="K118" s="218" t="s">
        <v>19</v>
      </c>
      <c r="L118" s="46"/>
      <c r="M118" s="223" t="s">
        <v>19</v>
      </c>
      <c r="N118" s="224" t="s">
        <v>40</v>
      </c>
      <c r="O118" s="86"/>
      <c r="P118" s="225">
        <f>O118*H118</f>
        <v>0</v>
      </c>
      <c r="Q118" s="225">
        <v>1E-05</v>
      </c>
      <c r="R118" s="225">
        <f>Q118*H118</f>
        <v>1E-05</v>
      </c>
      <c r="S118" s="225">
        <v>0</v>
      </c>
      <c r="T118" s="22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7" t="s">
        <v>90</v>
      </c>
      <c r="AT118" s="227" t="s">
        <v>254</v>
      </c>
      <c r="AU118" s="227" t="s">
        <v>76</v>
      </c>
      <c r="AY118" s="19" t="s">
        <v>252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9" t="s">
        <v>76</v>
      </c>
      <c r="BK118" s="228">
        <f>ROUND(I118*H118,2)</f>
        <v>0</v>
      </c>
      <c r="BL118" s="19" t="s">
        <v>90</v>
      </c>
      <c r="BM118" s="227" t="s">
        <v>559</v>
      </c>
    </row>
    <row r="119" spans="1:65" s="2" customFormat="1" ht="24.15" customHeight="1">
      <c r="A119" s="40"/>
      <c r="B119" s="41"/>
      <c r="C119" s="216" t="s">
        <v>399</v>
      </c>
      <c r="D119" s="216" t="s">
        <v>254</v>
      </c>
      <c r="E119" s="217" t="s">
        <v>4512</v>
      </c>
      <c r="F119" s="218" t="s">
        <v>4513</v>
      </c>
      <c r="G119" s="219" t="s">
        <v>307</v>
      </c>
      <c r="H119" s="220">
        <v>3</v>
      </c>
      <c r="I119" s="221"/>
      <c r="J119" s="222">
        <f>ROUND(I119*H119,2)</f>
        <v>0</v>
      </c>
      <c r="K119" s="218" t="s">
        <v>19</v>
      </c>
      <c r="L119" s="46"/>
      <c r="M119" s="223" t="s">
        <v>19</v>
      </c>
      <c r="N119" s="224" t="s">
        <v>40</v>
      </c>
      <c r="O119" s="86"/>
      <c r="P119" s="225">
        <f>O119*H119</f>
        <v>0</v>
      </c>
      <c r="Q119" s="225">
        <v>0.0128</v>
      </c>
      <c r="R119" s="225">
        <f>Q119*H119</f>
        <v>0.038400000000000004</v>
      </c>
      <c r="S119" s="225">
        <v>0</v>
      </c>
      <c r="T119" s="22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7" t="s">
        <v>90</v>
      </c>
      <c r="AT119" s="227" t="s">
        <v>254</v>
      </c>
      <c r="AU119" s="227" t="s">
        <v>76</v>
      </c>
      <c r="AY119" s="19" t="s">
        <v>252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9" t="s">
        <v>76</v>
      </c>
      <c r="BK119" s="228">
        <f>ROUND(I119*H119,2)</f>
        <v>0</v>
      </c>
      <c r="BL119" s="19" t="s">
        <v>90</v>
      </c>
      <c r="BM119" s="227" t="s">
        <v>612</v>
      </c>
    </row>
    <row r="120" spans="1:65" s="2" customFormat="1" ht="14.4" customHeight="1">
      <c r="A120" s="40"/>
      <c r="B120" s="41"/>
      <c r="C120" s="216" t="s">
        <v>404</v>
      </c>
      <c r="D120" s="216" t="s">
        <v>254</v>
      </c>
      <c r="E120" s="217" t="s">
        <v>4514</v>
      </c>
      <c r="F120" s="218" t="s">
        <v>4515</v>
      </c>
      <c r="G120" s="219" t="s">
        <v>307</v>
      </c>
      <c r="H120" s="220">
        <v>1</v>
      </c>
      <c r="I120" s="221"/>
      <c r="J120" s="222">
        <f>ROUND(I120*H120,2)</f>
        <v>0</v>
      </c>
      <c r="K120" s="218" t="s">
        <v>19</v>
      </c>
      <c r="L120" s="46"/>
      <c r="M120" s="223" t="s">
        <v>19</v>
      </c>
      <c r="N120" s="224" t="s">
        <v>40</v>
      </c>
      <c r="O120" s="86"/>
      <c r="P120" s="225">
        <f>O120*H120</f>
        <v>0</v>
      </c>
      <c r="Q120" s="225">
        <v>0.00057</v>
      </c>
      <c r="R120" s="225">
        <f>Q120*H120</f>
        <v>0.00057</v>
      </c>
      <c r="S120" s="225">
        <v>0</v>
      </c>
      <c r="T120" s="22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7" t="s">
        <v>90</v>
      </c>
      <c r="AT120" s="227" t="s">
        <v>254</v>
      </c>
      <c r="AU120" s="227" t="s">
        <v>76</v>
      </c>
      <c r="AY120" s="19" t="s">
        <v>252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9" t="s">
        <v>76</v>
      </c>
      <c r="BK120" s="228">
        <f>ROUND(I120*H120,2)</f>
        <v>0</v>
      </c>
      <c r="BL120" s="19" t="s">
        <v>90</v>
      </c>
      <c r="BM120" s="227" t="s">
        <v>622</v>
      </c>
    </row>
    <row r="121" spans="1:65" s="2" customFormat="1" ht="24.15" customHeight="1">
      <c r="A121" s="40"/>
      <c r="B121" s="41"/>
      <c r="C121" s="216" t="s">
        <v>410</v>
      </c>
      <c r="D121" s="216" t="s">
        <v>254</v>
      </c>
      <c r="E121" s="217" t="s">
        <v>4516</v>
      </c>
      <c r="F121" s="218" t="s">
        <v>4517</v>
      </c>
      <c r="G121" s="219" t="s">
        <v>307</v>
      </c>
      <c r="H121" s="220">
        <v>1</v>
      </c>
      <c r="I121" s="221"/>
      <c r="J121" s="222">
        <f>ROUND(I121*H121,2)</f>
        <v>0</v>
      </c>
      <c r="K121" s="218" t="s">
        <v>19</v>
      </c>
      <c r="L121" s="46"/>
      <c r="M121" s="223" t="s">
        <v>19</v>
      </c>
      <c r="N121" s="224" t="s">
        <v>40</v>
      </c>
      <c r="O121" s="86"/>
      <c r="P121" s="225">
        <f>O121*H121</f>
        <v>0</v>
      </c>
      <c r="Q121" s="225">
        <v>0.00482</v>
      </c>
      <c r="R121" s="225">
        <f>Q121*H121</f>
        <v>0.00482</v>
      </c>
      <c r="S121" s="225">
        <v>0</v>
      </c>
      <c r="T121" s="22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7" t="s">
        <v>90</v>
      </c>
      <c r="AT121" s="227" t="s">
        <v>254</v>
      </c>
      <c r="AU121" s="227" t="s">
        <v>76</v>
      </c>
      <c r="AY121" s="19" t="s">
        <v>252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9" t="s">
        <v>76</v>
      </c>
      <c r="BK121" s="228">
        <f>ROUND(I121*H121,2)</f>
        <v>0</v>
      </c>
      <c r="BL121" s="19" t="s">
        <v>90</v>
      </c>
      <c r="BM121" s="227" t="s">
        <v>631</v>
      </c>
    </row>
    <row r="122" spans="1:63" s="12" customFormat="1" ht="25.9" customHeight="1">
      <c r="A122" s="12"/>
      <c r="B122" s="200"/>
      <c r="C122" s="201"/>
      <c r="D122" s="202" t="s">
        <v>68</v>
      </c>
      <c r="E122" s="203" t="s">
        <v>907</v>
      </c>
      <c r="F122" s="203" t="s">
        <v>4518</v>
      </c>
      <c r="G122" s="201"/>
      <c r="H122" s="201"/>
      <c r="I122" s="204"/>
      <c r="J122" s="205">
        <f>BK122</f>
        <v>0</v>
      </c>
      <c r="K122" s="201"/>
      <c r="L122" s="206"/>
      <c r="M122" s="207"/>
      <c r="N122" s="208"/>
      <c r="O122" s="208"/>
      <c r="P122" s="209">
        <f>P123</f>
        <v>0</v>
      </c>
      <c r="Q122" s="208"/>
      <c r="R122" s="209">
        <f>R123</f>
        <v>0</v>
      </c>
      <c r="S122" s="208"/>
      <c r="T122" s="210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1" t="s">
        <v>76</v>
      </c>
      <c r="AT122" s="212" t="s">
        <v>68</v>
      </c>
      <c r="AU122" s="212" t="s">
        <v>69</v>
      </c>
      <c r="AY122" s="211" t="s">
        <v>252</v>
      </c>
      <c r="BK122" s="213">
        <f>BK123</f>
        <v>0</v>
      </c>
    </row>
    <row r="123" spans="1:65" s="2" customFormat="1" ht="14.4" customHeight="1">
      <c r="A123" s="40"/>
      <c r="B123" s="41"/>
      <c r="C123" s="216" t="s">
        <v>417</v>
      </c>
      <c r="D123" s="216" t="s">
        <v>254</v>
      </c>
      <c r="E123" s="217" t="s">
        <v>4519</v>
      </c>
      <c r="F123" s="218" t="s">
        <v>4520</v>
      </c>
      <c r="G123" s="219" t="s">
        <v>346</v>
      </c>
      <c r="H123" s="220">
        <v>4.8</v>
      </c>
      <c r="I123" s="221"/>
      <c r="J123" s="222">
        <f>ROUND(I123*H123,2)</f>
        <v>0</v>
      </c>
      <c r="K123" s="218" t="s">
        <v>19</v>
      </c>
      <c r="L123" s="46"/>
      <c r="M123" s="223" t="s">
        <v>19</v>
      </c>
      <c r="N123" s="224" t="s">
        <v>40</v>
      </c>
      <c r="O123" s="86"/>
      <c r="P123" s="225">
        <f>O123*H123</f>
        <v>0</v>
      </c>
      <c r="Q123" s="225">
        <v>0</v>
      </c>
      <c r="R123" s="225">
        <f>Q123*H123</f>
        <v>0</v>
      </c>
      <c r="S123" s="225">
        <v>0</v>
      </c>
      <c r="T123" s="22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7" t="s">
        <v>90</v>
      </c>
      <c r="AT123" s="227" t="s">
        <v>254</v>
      </c>
      <c r="AU123" s="227" t="s">
        <v>76</v>
      </c>
      <c r="AY123" s="19" t="s">
        <v>252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9" t="s">
        <v>76</v>
      </c>
      <c r="BK123" s="228">
        <f>ROUND(I123*H123,2)</f>
        <v>0</v>
      </c>
      <c r="BL123" s="19" t="s">
        <v>90</v>
      </c>
      <c r="BM123" s="227" t="s">
        <v>666</v>
      </c>
    </row>
    <row r="124" spans="1:63" s="12" customFormat="1" ht="25.9" customHeight="1">
      <c r="A124" s="12"/>
      <c r="B124" s="200"/>
      <c r="C124" s="201"/>
      <c r="D124" s="202" t="s">
        <v>68</v>
      </c>
      <c r="E124" s="203" t="s">
        <v>931</v>
      </c>
      <c r="F124" s="203" t="s">
        <v>4521</v>
      </c>
      <c r="G124" s="201"/>
      <c r="H124" s="201"/>
      <c r="I124" s="204"/>
      <c r="J124" s="205">
        <f>BK124</f>
        <v>0</v>
      </c>
      <c r="K124" s="201"/>
      <c r="L124" s="206"/>
      <c r="M124" s="207"/>
      <c r="N124" s="208"/>
      <c r="O124" s="208"/>
      <c r="P124" s="209">
        <f>SUM(P125:P127)</f>
        <v>0</v>
      </c>
      <c r="Q124" s="208"/>
      <c r="R124" s="209">
        <f>SUM(R125:R127)</f>
        <v>0</v>
      </c>
      <c r="S124" s="208"/>
      <c r="T124" s="210">
        <f>SUM(T125:T127)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1" t="s">
        <v>76</v>
      </c>
      <c r="AT124" s="212" t="s">
        <v>68</v>
      </c>
      <c r="AU124" s="212" t="s">
        <v>69</v>
      </c>
      <c r="AY124" s="211" t="s">
        <v>252</v>
      </c>
      <c r="BK124" s="213">
        <f>SUM(BK125:BK127)</f>
        <v>0</v>
      </c>
    </row>
    <row r="125" spans="1:65" s="2" customFormat="1" ht="14.4" customHeight="1">
      <c r="A125" s="40"/>
      <c r="B125" s="41"/>
      <c r="C125" s="216" t="s">
        <v>421</v>
      </c>
      <c r="D125" s="216" t="s">
        <v>254</v>
      </c>
      <c r="E125" s="217" t="s">
        <v>4522</v>
      </c>
      <c r="F125" s="218" t="s">
        <v>4523</v>
      </c>
      <c r="G125" s="219" t="s">
        <v>277</v>
      </c>
      <c r="H125" s="220">
        <v>1.109</v>
      </c>
      <c r="I125" s="221"/>
      <c r="J125" s="222">
        <f>ROUND(I125*H125,2)</f>
        <v>0</v>
      </c>
      <c r="K125" s="218" t="s">
        <v>19</v>
      </c>
      <c r="L125" s="46"/>
      <c r="M125" s="223" t="s">
        <v>19</v>
      </c>
      <c r="N125" s="224" t="s">
        <v>40</v>
      </c>
      <c r="O125" s="86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7" t="s">
        <v>90</v>
      </c>
      <c r="AT125" s="227" t="s">
        <v>254</v>
      </c>
      <c r="AU125" s="227" t="s">
        <v>76</v>
      </c>
      <c r="AY125" s="19" t="s">
        <v>252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9" t="s">
        <v>76</v>
      </c>
      <c r="BK125" s="228">
        <f>ROUND(I125*H125,2)</f>
        <v>0</v>
      </c>
      <c r="BL125" s="19" t="s">
        <v>90</v>
      </c>
      <c r="BM125" s="227" t="s">
        <v>675</v>
      </c>
    </row>
    <row r="126" spans="1:65" s="2" customFormat="1" ht="14.4" customHeight="1">
      <c r="A126" s="40"/>
      <c r="B126" s="41"/>
      <c r="C126" s="216" t="s">
        <v>425</v>
      </c>
      <c r="D126" s="216" t="s">
        <v>254</v>
      </c>
      <c r="E126" s="217" t="s">
        <v>4524</v>
      </c>
      <c r="F126" s="218" t="s">
        <v>4525</v>
      </c>
      <c r="G126" s="219" t="s">
        <v>277</v>
      </c>
      <c r="H126" s="220">
        <v>1.109</v>
      </c>
      <c r="I126" s="221"/>
      <c r="J126" s="222">
        <f>ROUND(I126*H126,2)</f>
        <v>0</v>
      </c>
      <c r="K126" s="218" t="s">
        <v>19</v>
      </c>
      <c r="L126" s="46"/>
      <c r="M126" s="223" t="s">
        <v>19</v>
      </c>
      <c r="N126" s="224" t="s">
        <v>40</v>
      </c>
      <c r="O126" s="86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7" t="s">
        <v>90</v>
      </c>
      <c r="AT126" s="227" t="s">
        <v>254</v>
      </c>
      <c r="AU126" s="227" t="s">
        <v>76</v>
      </c>
      <c r="AY126" s="19" t="s">
        <v>252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9" t="s">
        <v>76</v>
      </c>
      <c r="BK126" s="228">
        <f>ROUND(I126*H126,2)</f>
        <v>0</v>
      </c>
      <c r="BL126" s="19" t="s">
        <v>90</v>
      </c>
      <c r="BM126" s="227" t="s">
        <v>692</v>
      </c>
    </row>
    <row r="127" spans="1:65" s="2" customFormat="1" ht="14.4" customHeight="1">
      <c r="A127" s="40"/>
      <c r="B127" s="41"/>
      <c r="C127" s="216" t="s">
        <v>429</v>
      </c>
      <c r="D127" s="216" t="s">
        <v>254</v>
      </c>
      <c r="E127" s="217" t="s">
        <v>4526</v>
      </c>
      <c r="F127" s="218" t="s">
        <v>4527</v>
      </c>
      <c r="G127" s="219" t="s">
        <v>277</v>
      </c>
      <c r="H127" s="220">
        <v>1.109</v>
      </c>
      <c r="I127" s="221"/>
      <c r="J127" s="222">
        <f>ROUND(I127*H127,2)</f>
        <v>0</v>
      </c>
      <c r="K127" s="218" t="s">
        <v>19</v>
      </c>
      <c r="L127" s="46"/>
      <c r="M127" s="223" t="s">
        <v>19</v>
      </c>
      <c r="N127" s="224" t="s">
        <v>40</v>
      </c>
      <c r="O127" s="86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7" t="s">
        <v>90</v>
      </c>
      <c r="AT127" s="227" t="s">
        <v>254</v>
      </c>
      <c r="AU127" s="227" t="s">
        <v>76</v>
      </c>
      <c r="AY127" s="19" t="s">
        <v>252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9" t="s">
        <v>76</v>
      </c>
      <c r="BK127" s="228">
        <f>ROUND(I127*H127,2)</f>
        <v>0</v>
      </c>
      <c r="BL127" s="19" t="s">
        <v>90</v>
      </c>
      <c r="BM127" s="227" t="s">
        <v>705</v>
      </c>
    </row>
    <row r="128" spans="1:63" s="12" customFormat="1" ht="25.9" customHeight="1">
      <c r="A128" s="12"/>
      <c r="B128" s="200"/>
      <c r="C128" s="201"/>
      <c r="D128" s="202" t="s">
        <v>68</v>
      </c>
      <c r="E128" s="203" t="s">
        <v>945</v>
      </c>
      <c r="F128" s="203" t="s">
        <v>4263</v>
      </c>
      <c r="G128" s="201"/>
      <c r="H128" s="201"/>
      <c r="I128" s="204"/>
      <c r="J128" s="205">
        <f>BK128</f>
        <v>0</v>
      </c>
      <c r="K128" s="201"/>
      <c r="L128" s="206"/>
      <c r="M128" s="207"/>
      <c r="N128" s="208"/>
      <c r="O128" s="208"/>
      <c r="P128" s="209">
        <f>P129</f>
        <v>0</v>
      </c>
      <c r="Q128" s="208"/>
      <c r="R128" s="209">
        <f>R129</f>
        <v>0</v>
      </c>
      <c r="S128" s="208"/>
      <c r="T128" s="210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1" t="s">
        <v>76</v>
      </c>
      <c r="AT128" s="212" t="s">
        <v>68</v>
      </c>
      <c r="AU128" s="212" t="s">
        <v>69</v>
      </c>
      <c r="AY128" s="211" t="s">
        <v>252</v>
      </c>
      <c r="BK128" s="213">
        <f>BK129</f>
        <v>0</v>
      </c>
    </row>
    <row r="129" spans="1:65" s="2" customFormat="1" ht="14.4" customHeight="1">
      <c r="A129" s="40"/>
      <c r="B129" s="41"/>
      <c r="C129" s="216" t="s">
        <v>433</v>
      </c>
      <c r="D129" s="216" t="s">
        <v>254</v>
      </c>
      <c r="E129" s="217" t="s">
        <v>4528</v>
      </c>
      <c r="F129" s="218" t="s">
        <v>4529</v>
      </c>
      <c r="G129" s="219" t="s">
        <v>277</v>
      </c>
      <c r="H129" s="220">
        <v>2.568</v>
      </c>
      <c r="I129" s="221"/>
      <c r="J129" s="222">
        <f>ROUND(I129*H129,2)</f>
        <v>0</v>
      </c>
      <c r="K129" s="218" t="s">
        <v>19</v>
      </c>
      <c r="L129" s="46"/>
      <c r="M129" s="283" t="s">
        <v>19</v>
      </c>
      <c r="N129" s="284" t="s">
        <v>40</v>
      </c>
      <c r="O129" s="285"/>
      <c r="P129" s="286">
        <f>O129*H129</f>
        <v>0</v>
      </c>
      <c r="Q129" s="286">
        <v>0</v>
      </c>
      <c r="R129" s="286">
        <f>Q129*H129</f>
        <v>0</v>
      </c>
      <c r="S129" s="286">
        <v>0</v>
      </c>
      <c r="T129" s="287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7" t="s">
        <v>90</v>
      </c>
      <c r="AT129" s="227" t="s">
        <v>254</v>
      </c>
      <c r="AU129" s="227" t="s">
        <v>76</v>
      </c>
      <c r="AY129" s="19" t="s">
        <v>252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9" t="s">
        <v>76</v>
      </c>
      <c r="BK129" s="228">
        <f>ROUND(I129*H129,2)</f>
        <v>0</v>
      </c>
      <c r="BL129" s="19" t="s">
        <v>90</v>
      </c>
      <c r="BM129" s="227" t="s">
        <v>757</v>
      </c>
    </row>
    <row r="130" spans="1:31" s="2" customFormat="1" ht="6.95" customHeight="1">
      <c r="A130" s="40"/>
      <c r="B130" s="61"/>
      <c r="C130" s="62"/>
      <c r="D130" s="62"/>
      <c r="E130" s="62"/>
      <c r="F130" s="62"/>
      <c r="G130" s="62"/>
      <c r="H130" s="62"/>
      <c r="I130" s="62"/>
      <c r="J130" s="62"/>
      <c r="K130" s="62"/>
      <c r="L130" s="46"/>
      <c r="M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</row>
  </sheetData>
  <sheetProtection password="CC35" sheet="1" objects="1" scenarios="1" formatColumns="0" formatRows="0" autoFilter="0"/>
  <autoFilter ref="C91:K12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191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78</v>
      </c>
    </row>
    <row r="4" spans="2:46" s="1" customFormat="1" ht="24.95" customHeight="1">
      <c r="B4" s="22"/>
      <c r="D4" s="143" t="s">
        <v>208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Parkovací dům Havlíčkova 1, Kroměříž</v>
      </c>
      <c r="F7" s="145"/>
      <c r="G7" s="145"/>
      <c r="H7" s="145"/>
      <c r="L7" s="22"/>
    </row>
    <row r="8" spans="2:12" s="1" customFormat="1" ht="12" customHeight="1">
      <c r="B8" s="22"/>
      <c r="D8" s="145" t="s">
        <v>209</v>
      </c>
      <c r="L8" s="22"/>
    </row>
    <row r="9" spans="1:31" s="2" customFormat="1" ht="16.5" customHeight="1">
      <c r="A9" s="40"/>
      <c r="B9" s="46"/>
      <c r="C9" s="40"/>
      <c r="D9" s="40"/>
      <c r="E9" s="146" t="s">
        <v>4126</v>
      </c>
      <c r="F9" s="40"/>
      <c r="G9" s="40"/>
      <c r="H9" s="40"/>
      <c r="I9" s="40"/>
      <c r="J9" s="40"/>
      <c r="K9" s="40"/>
      <c r="L9" s="14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211</v>
      </c>
      <c r="E10" s="40"/>
      <c r="F10" s="40"/>
      <c r="G10" s="40"/>
      <c r="H10" s="40"/>
      <c r="I10" s="40"/>
      <c r="J10" s="40"/>
      <c r="K10" s="40"/>
      <c r="L10" s="14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9" t="s">
        <v>4530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50" t="str">
        <f>'Rekapitulace stavby'!AN8</f>
        <v>3. 7. 2019</v>
      </c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tr">
        <f>IF('Rekapitulace stavby'!AN10="","",'Rekapitulace stavby'!AN10)</f>
        <v/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 xml:space="preserve"> </v>
      </c>
      <c r="F17" s="40"/>
      <c r="G17" s="40"/>
      <c r="H17" s="40"/>
      <c r="I17" s="145" t="s">
        <v>27</v>
      </c>
      <c r="J17" s="135" t="str">
        <f>IF('Rekapitulace stavby'!AN11="","",'Rekapitulace stavby'!AN11)</f>
        <v/>
      </c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28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27</v>
      </c>
      <c r="J20" s="35" t="str">
        <f>'Rekapitulace stavby'!AN14</f>
        <v>Vyplň údaj</v>
      </c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30</v>
      </c>
      <c r="E22" s="40"/>
      <c r="F22" s="40"/>
      <c r="G22" s="40"/>
      <c r="H22" s="40"/>
      <c r="I22" s="145" t="s">
        <v>26</v>
      </c>
      <c r="J22" s="135" t="str">
        <f>IF('Rekapitulace stavby'!AN16="","",'Rekapitulace stavby'!AN16)</f>
        <v/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 xml:space="preserve"> </v>
      </c>
      <c r="F23" s="40"/>
      <c r="G23" s="40"/>
      <c r="H23" s="40"/>
      <c r="I23" s="145" t="s">
        <v>27</v>
      </c>
      <c r="J23" s="135" t="str">
        <f>IF('Rekapitulace stavby'!AN17="","",'Rekapitulace stavby'!AN17)</f>
        <v/>
      </c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32</v>
      </c>
      <c r="E25" s="40"/>
      <c r="F25" s="40"/>
      <c r="G25" s="40"/>
      <c r="H25" s="40"/>
      <c r="I25" s="145" t="s">
        <v>26</v>
      </c>
      <c r="J25" s="135" t="str">
        <f>IF('Rekapitulace stavby'!AN19="","",'Rekapitulace stavby'!AN19)</f>
        <v/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 xml:space="preserve"> </v>
      </c>
      <c r="F26" s="40"/>
      <c r="G26" s="40"/>
      <c r="H26" s="40"/>
      <c r="I26" s="145" t="s">
        <v>27</v>
      </c>
      <c r="J26" s="135" t="str">
        <f>IF('Rekapitulace stavby'!AN20="","",'Rekapitulace stavby'!AN20)</f>
        <v/>
      </c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33</v>
      </c>
      <c r="E28" s="40"/>
      <c r="F28" s="40"/>
      <c r="G28" s="40"/>
      <c r="H28" s="40"/>
      <c r="I28" s="40"/>
      <c r="J28" s="40"/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1"/>
      <c r="B29" s="152"/>
      <c r="C29" s="151"/>
      <c r="D29" s="151"/>
      <c r="E29" s="153" t="s">
        <v>19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14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6" t="s">
        <v>35</v>
      </c>
      <c r="E32" s="40"/>
      <c r="F32" s="40"/>
      <c r="G32" s="40"/>
      <c r="H32" s="40"/>
      <c r="I32" s="40"/>
      <c r="J32" s="157">
        <f>ROUND(J89,2)</f>
        <v>0</v>
      </c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8" t="s">
        <v>37</v>
      </c>
      <c r="G34" s="40"/>
      <c r="H34" s="40"/>
      <c r="I34" s="158" t="s">
        <v>36</v>
      </c>
      <c r="J34" s="158" t="s">
        <v>38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47" t="s">
        <v>39</v>
      </c>
      <c r="E35" s="145" t="s">
        <v>40</v>
      </c>
      <c r="F35" s="159">
        <f>ROUND((SUM(BE89:BE110)),2)</f>
        <v>0</v>
      </c>
      <c r="G35" s="40"/>
      <c r="H35" s="40"/>
      <c r="I35" s="160">
        <v>0.21</v>
      </c>
      <c r="J35" s="159">
        <f>ROUND(((SUM(BE89:BE110))*I35),2)</f>
        <v>0</v>
      </c>
      <c r="K35" s="40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41</v>
      </c>
      <c r="F36" s="159">
        <f>ROUND((SUM(BF89:BF110)),2)</f>
        <v>0</v>
      </c>
      <c r="G36" s="40"/>
      <c r="H36" s="40"/>
      <c r="I36" s="160">
        <v>0.15</v>
      </c>
      <c r="J36" s="159">
        <f>ROUND(((SUM(BF89:BF110))*I36),2)</f>
        <v>0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42</v>
      </c>
      <c r="F37" s="159">
        <f>ROUND((SUM(BG89:BG110)),2)</f>
        <v>0</v>
      </c>
      <c r="G37" s="40"/>
      <c r="H37" s="40"/>
      <c r="I37" s="160">
        <v>0.21</v>
      </c>
      <c r="J37" s="159">
        <f>0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43</v>
      </c>
      <c r="F38" s="159">
        <f>ROUND((SUM(BH89:BH110)),2)</f>
        <v>0</v>
      </c>
      <c r="G38" s="40"/>
      <c r="H38" s="40"/>
      <c r="I38" s="160">
        <v>0.15</v>
      </c>
      <c r="J38" s="159">
        <f>0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44</v>
      </c>
      <c r="F39" s="159">
        <f>ROUND((SUM(BI89:BI110)),2)</f>
        <v>0</v>
      </c>
      <c r="G39" s="40"/>
      <c r="H39" s="40"/>
      <c r="I39" s="160">
        <v>0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45</v>
      </c>
      <c r="E41" s="163"/>
      <c r="F41" s="163"/>
      <c r="G41" s="164" t="s">
        <v>46</v>
      </c>
      <c r="H41" s="165" t="s">
        <v>47</v>
      </c>
      <c r="I41" s="163"/>
      <c r="J41" s="166">
        <f>SUM(J32:J39)</f>
        <v>0</v>
      </c>
      <c r="K41" s="167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215</v>
      </c>
      <c r="D47" s="42"/>
      <c r="E47" s="42"/>
      <c r="F47" s="42"/>
      <c r="G47" s="42"/>
      <c r="H47" s="42"/>
      <c r="I47" s="42"/>
      <c r="J47" s="42"/>
      <c r="K47" s="42"/>
      <c r="L47" s="14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Parkovací dům Havlíčkova 1, Kroměříž</v>
      </c>
      <c r="F50" s="34"/>
      <c r="G50" s="34"/>
      <c r="H50" s="34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209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4126</v>
      </c>
      <c r="F52" s="42"/>
      <c r="G52" s="42"/>
      <c r="H52" s="42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211</v>
      </c>
      <c r="D53" s="42"/>
      <c r="E53" s="42"/>
      <c r="F53" s="42"/>
      <c r="G53" s="42"/>
      <c r="H53" s="42"/>
      <c r="I53" s="42"/>
      <c r="J53" s="42"/>
      <c r="K53" s="42"/>
      <c r="L53" s="14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SO403.1 - Vsak</v>
      </c>
      <c r="F54" s="42"/>
      <c r="G54" s="42"/>
      <c r="H54" s="42"/>
      <c r="I54" s="42"/>
      <c r="J54" s="42"/>
      <c r="K54" s="42"/>
      <c r="L54" s="14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34" t="s">
        <v>23</v>
      </c>
      <c r="J56" s="74" t="str">
        <f>IF(J14="","",J14)</f>
        <v>3. 7. 2019</v>
      </c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 xml:space="preserve"> </v>
      </c>
      <c r="G58" s="42"/>
      <c r="H58" s="42"/>
      <c r="I58" s="34" t="s">
        <v>30</v>
      </c>
      <c r="J58" s="38" t="str">
        <f>E23</f>
        <v xml:space="preserve"> </v>
      </c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28</v>
      </c>
      <c r="D59" s="42"/>
      <c r="E59" s="42"/>
      <c r="F59" s="29" t="str">
        <f>IF(E20="","",E20)</f>
        <v>Vyplň údaj</v>
      </c>
      <c r="G59" s="42"/>
      <c r="H59" s="42"/>
      <c r="I59" s="34" t="s">
        <v>32</v>
      </c>
      <c r="J59" s="38" t="str">
        <f>E26</f>
        <v xml:space="preserve"> </v>
      </c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4" t="s">
        <v>216</v>
      </c>
      <c r="D61" s="175"/>
      <c r="E61" s="175"/>
      <c r="F61" s="175"/>
      <c r="G61" s="175"/>
      <c r="H61" s="175"/>
      <c r="I61" s="175"/>
      <c r="J61" s="176" t="s">
        <v>217</v>
      </c>
      <c r="K61" s="175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7" t="s">
        <v>67</v>
      </c>
      <c r="D63" s="42"/>
      <c r="E63" s="42"/>
      <c r="F63" s="42"/>
      <c r="G63" s="42"/>
      <c r="H63" s="42"/>
      <c r="I63" s="42"/>
      <c r="J63" s="104">
        <f>J89</f>
        <v>0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218</v>
      </c>
    </row>
    <row r="64" spans="1:31" s="9" customFormat="1" ht="24.95" customHeight="1">
      <c r="A64" s="9"/>
      <c r="B64" s="178"/>
      <c r="C64" s="179"/>
      <c r="D64" s="180" t="s">
        <v>4128</v>
      </c>
      <c r="E64" s="181"/>
      <c r="F64" s="181"/>
      <c r="G64" s="181"/>
      <c r="H64" s="181"/>
      <c r="I64" s="181"/>
      <c r="J64" s="182">
        <f>J90</f>
        <v>0</v>
      </c>
      <c r="K64" s="179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8"/>
      <c r="C65" s="179"/>
      <c r="D65" s="180" t="s">
        <v>4531</v>
      </c>
      <c r="E65" s="181"/>
      <c r="F65" s="181"/>
      <c r="G65" s="181"/>
      <c r="H65" s="181"/>
      <c r="I65" s="181"/>
      <c r="J65" s="182">
        <f>J101</f>
        <v>0</v>
      </c>
      <c r="K65" s="179"/>
      <c r="L65" s="18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8"/>
      <c r="C66" s="179"/>
      <c r="D66" s="180" t="s">
        <v>4129</v>
      </c>
      <c r="E66" s="181"/>
      <c r="F66" s="181"/>
      <c r="G66" s="181"/>
      <c r="H66" s="181"/>
      <c r="I66" s="181"/>
      <c r="J66" s="182">
        <f>J104</f>
        <v>0</v>
      </c>
      <c r="K66" s="179"/>
      <c r="L66" s="18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8"/>
      <c r="C67" s="179"/>
      <c r="D67" s="180" t="s">
        <v>4131</v>
      </c>
      <c r="E67" s="181"/>
      <c r="F67" s="181"/>
      <c r="G67" s="181"/>
      <c r="H67" s="181"/>
      <c r="I67" s="181"/>
      <c r="J67" s="182">
        <f>J109</f>
        <v>0</v>
      </c>
      <c r="K67" s="179"/>
      <c r="L67" s="18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48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4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4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238</v>
      </c>
      <c r="D74" s="42"/>
      <c r="E74" s="42"/>
      <c r="F74" s="42"/>
      <c r="G74" s="42"/>
      <c r="H74" s="42"/>
      <c r="I74" s="42"/>
      <c r="J74" s="42"/>
      <c r="K74" s="42"/>
      <c r="L74" s="14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4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4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172" t="str">
        <f>E7</f>
        <v>Parkovací dům Havlíčkova 1, Kroměříž</v>
      </c>
      <c r="F77" s="34"/>
      <c r="G77" s="34"/>
      <c r="H77" s="34"/>
      <c r="I77" s="42"/>
      <c r="J77" s="42"/>
      <c r="K77" s="42"/>
      <c r="L77" s="14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2:12" s="1" customFormat="1" ht="12" customHeight="1">
      <c r="B78" s="23"/>
      <c r="C78" s="34" t="s">
        <v>209</v>
      </c>
      <c r="D78" s="24"/>
      <c r="E78" s="24"/>
      <c r="F78" s="24"/>
      <c r="G78" s="24"/>
      <c r="H78" s="24"/>
      <c r="I78" s="24"/>
      <c r="J78" s="24"/>
      <c r="K78" s="24"/>
      <c r="L78" s="22"/>
    </row>
    <row r="79" spans="1:31" s="2" customFormat="1" ht="16.5" customHeight="1">
      <c r="A79" s="40"/>
      <c r="B79" s="41"/>
      <c r="C79" s="42"/>
      <c r="D79" s="42"/>
      <c r="E79" s="172" t="s">
        <v>4126</v>
      </c>
      <c r="F79" s="42"/>
      <c r="G79" s="42"/>
      <c r="H79" s="42"/>
      <c r="I79" s="42"/>
      <c r="J79" s="42"/>
      <c r="K79" s="42"/>
      <c r="L79" s="14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211</v>
      </c>
      <c r="D80" s="42"/>
      <c r="E80" s="42"/>
      <c r="F80" s="42"/>
      <c r="G80" s="42"/>
      <c r="H80" s="42"/>
      <c r="I80" s="42"/>
      <c r="J80" s="42"/>
      <c r="K80" s="42"/>
      <c r="L80" s="14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71" t="str">
        <f>E11</f>
        <v>SO403.1 - Vsak</v>
      </c>
      <c r="F81" s="42"/>
      <c r="G81" s="42"/>
      <c r="H81" s="42"/>
      <c r="I81" s="42"/>
      <c r="J81" s="42"/>
      <c r="K81" s="42"/>
      <c r="L81" s="14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21</v>
      </c>
      <c r="D83" s="42"/>
      <c r="E83" s="42"/>
      <c r="F83" s="29" t="str">
        <f>F14</f>
        <v xml:space="preserve"> </v>
      </c>
      <c r="G83" s="42"/>
      <c r="H83" s="42"/>
      <c r="I83" s="34" t="s">
        <v>23</v>
      </c>
      <c r="J83" s="74" t="str">
        <f>IF(J14="","",J14)</f>
        <v>3. 7. 2019</v>
      </c>
      <c r="K83" s="42"/>
      <c r="L83" s="14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25</v>
      </c>
      <c r="D85" s="42"/>
      <c r="E85" s="42"/>
      <c r="F85" s="29" t="str">
        <f>E17</f>
        <v xml:space="preserve"> </v>
      </c>
      <c r="G85" s="42"/>
      <c r="H85" s="42"/>
      <c r="I85" s="34" t="s">
        <v>30</v>
      </c>
      <c r="J85" s="38" t="str">
        <f>E23</f>
        <v xml:space="preserve"> </v>
      </c>
      <c r="K85" s="42"/>
      <c r="L85" s="14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4" t="s">
        <v>28</v>
      </c>
      <c r="D86" s="42"/>
      <c r="E86" s="42"/>
      <c r="F86" s="29" t="str">
        <f>IF(E20="","",E20)</f>
        <v>Vyplň údaj</v>
      </c>
      <c r="G86" s="42"/>
      <c r="H86" s="42"/>
      <c r="I86" s="34" t="s">
        <v>32</v>
      </c>
      <c r="J86" s="38" t="str">
        <f>E26</f>
        <v xml:space="preserve"> </v>
      </c>
      <c r="K86" s="42"/>
      <c r="L86" s="14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0.3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11" customFormat="1" ht="29.25" customHeight="1">
      <c r="A88" s="189"/>
      <c r="B88" s="190"/>
      <c r="C88" s="191" t="s">
        <v>239</v>
      </c>
      <c r="D88" s="192" t="s">
        <v>54</v>
      </c>
      <c r="E88" s="192" t="s">
        <v>50</v>
      </c>
      <c r="F88" s="192" t="s">
        <v>51</v>
      </c>
      <c r="G88" s="192" t="s">
        <v>240</v>
      </c>
      <c r="H88" s="192" t="s">
        <v>241</v>
      </c>
      <c r="I88" s="192" t="s">
        <v>242</v>
      </c>
      <c r="J88" s="192" t="s">
        <v>217</v>
      </c>
      <c r="K88" s="193" t="s">
        <v>243</v>
      </c>
      <c r="L88" s="194"/>
      <c r="M88" s="94" t="s">
        <v>19</v>
      </c>
      <c r="N88" s="95" t="s">
        <v>39</v>
      </c>
      <c r="O88" s="95" t="s">
        <v>244</v>
      </c>
      <c r="P88" s="95" t="s">
        <v>245</v>
      </c>
      <c r="Q88" s="95" t="s">
        <v>246</v>
      </c>
      <c r="R88" s="95" t="s">
        <v>247</v>
      </c>
      <c r="S88" s="95" t="s">
        <v>248</v>
      </c>
      <c r="T88" s="96" t="s">
        <v>249</v>
      </c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</row>
    <row r="89" spans="1:63" s="2" customFormat="1" ht="22.8" customHeight="1">
      <c r="A89" s="40"/>
      <c r="B89" s="41"/>
      <c r="C89" s="101" t="s">
        <v>250</v>
      </c>
      <c r="D89" s="42"/>
      <c r="E89" s="42"/>
      <c r="F89" s="42"/>
      <c r="G89" s="42"/>
      <c r="H89" s="42"/>
      <c r="I89" s="42"/>
      <c r="J89" s="195">
        <f>BK89</f>
        <v>0</v>
      </c>
      <c r="K89" s="42"/>
      <c r="L89" s="46"/>
      <c r="M89" s="97"/>
      <c r="N89" s="196"/>
      <c r="O89" s="98"/>
      <c r="P89" s="197">
        <f>P90+P101+P104+P109</f>
        <v>0</v>
      </c>
      <c r="Q89" s="98"/>
      <c r="R89" s="197">
        <f>R90+R101+R104+R109</f>
        <v>254.519092</v>
      </c>
      <c r="S89" s="98"/>
      <c r="T89" s="198">
        <f>T90+T101+T104+T109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68</v>
      </c>
      <c r="AU89" s="19" t="s">
        <v>218</v>
      </c>
      <c r="BK89" s="199">
        <f>BK90+BK101+BK104+BK109</f>
        <v>0</v>
      </c>
    </row>
    <row r="90" spans="1:63" s="12" customFormat="1" ht="25.9" customHeight="1">
      <c r="A90" s="12"/>
      <c r="B90" s="200"/>
      <c r="C90" s="201"/>
      <c r="D90" s="202" t="s">
        <v>68</v>
      </c>
      <c r="E90" s="203" t="s">
        <v>76</v>
      </c>
      <c r="F90" s="203" t="s">
        <v>253</v>
      </c>
      <c r="G90" s="201"/>
      <c r="H90" s="201"/>
      <c r="I90" s="204"/>
      <c r="J90" s="205">
        <f>BK90</f>
        <v>0</v>
      </c>
      <c r="K90" s="201"/>
      <c r="L90" s="206"/>
      <c r="M90" s="207"/>
      <c r="N90" s="208"/>
      <c r="O90" s="208"/>
      <c r="P90" s="209">
        <f>SUM(P91:P100)</f>
        <v>0</v>
      </c>
      <c r="Q90" s="208"/>
      <c r="R90" s="209">
        <f>SUM(R91:R100)</f>
        <v>78.03613279999999</v>
      </c>
      <c r="S90" s="208"/>
      <c r="T90" s="210">
        <f>SUM(T91:T100)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1" t="s">
        <v>76</v>
      </c>
      <c r="AT90" s="212" t="s">
        <v>68</v>
      </c>
      <c r="AU90" s="212" t="s">
        <v>69</v>
      </c>
      <c r="AY90" s="211" t="s">
        <v>252</v>
      </c>
      <c r="BK90" s="213">
        <f>SUM(BK91:BK100)</f>
        <v>0</v>
      </c>
    </row>
    <row r="91" spans="1:65" s="2" customFormat="1" ht="14.4" customHeight="1">
      <c r="A91" s="40"/>
      <c r="B91" s="41"/>
      <c r="C91" s="216" t="s">
        <v>76</v>
      </c>
      <c r="D91" s="216" t="s">
        <v>254</v>
      </c>
      <c r="E91" s="217" t="s">
        <v>4532</v>
      </c>
      <c r="F91" s="218" t="s">
        <v>4533</v>
      </c>
      <c r="G91" s="219" t="s">
        <v>257</v>
      </c>
      <c r="H91" s="220">
        <v>361.67</v>
      </c>
      <c r="I91" s="221"/>
      <c r="J91" s="222">
        <f>ROUND(I91*H91,2)</f>
        <v>0</v>
      </c>
      <c r="K91" s="218" t="s">
        <v>19</v>
      </c>
      <c r="L91" s="46"/>
      <c r="M91" s="223" t="s">
        <v>19</v>
      </c>
      <c r="N91" s="224" t="s">
        <v>40</v>
      </c>
      <c r="O91" s="86"/>
      <c r="P91" s="225">
        <f>O91*H91</f>
        <v>0</v>
      </c>
      <c r="Q91" s="225">
        <v>0</v>
      </c>
      <c r="R91" s="225">
        <f>Q91*H91</f>
        <v>0</v>
      </c>
      <c r="S91" s="225">
        <v>0</v>
      </c>
      <c r="T91" s="22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7" t="s">
        <v>90</v>
      </c>
      <c r="AT91" s="227" t="s">
        <v>254</v>
      </c>
      <c r="AU91" s="227" t="s">
        <v>76</v>
      </c>
      <c r="AY91" s="19" t="s">
        <v>252</v>
      </c>
      <c r="BE91" s="228">
        <f>IF(N91="základní",J91,0)</f>
        <v>0</v>
      </c>
      <c r="BF91" s="228">
        <f>IF(N91="snížená",J91,0)</f>
        <v>0</v>
      </c>
      <c r="BG91" s="228">
        <f>IF(N91="zákl. přenesená",J91,0)</f>
        <v>0</v>
      </c>
      <c r="BH91" s="228">
        <f>IF(N91="sníž. přenesená",J91,0)</f>
        <v>0</v>
      </c>
      <c r="BI91" s="228">
        <f>IF(N91="nulová",J91,0)</f>
        <v>0</v>
      </c>
      <c r="BJ91" s="19" t="s">
        <v>76</v>
      </c>
      <c r="BK91" s="228">
        <f>ROUND(I91*H91,2)</f>
        <v>0</v>
      </c>
      <c r="BL91" s="19" t="s">
        <v>90</v>
      </c>
      <c r="BM91" s="227" t="s">
        <v>78</v>
      </c>
    </row>
    <row r="92" spans="1:65" s="2" customFormat="1" ht="14.4" customHeight="1">
      <c r="A92" s="40"/>
      <c r="B92" s="41"/>
      <c r="C92" s="216" t="s">
        <v>78</v>
      </c>
      <c r="D92" s="216" t="s">
        <v>254</v>
      </c>
      <c r="E92" s="217" t="s">
        <v>4534</v>
      </c>
      <c r="F92" s="218" t="s">
        <v>4535</v>
      </c>
      <c r="G92" s="219" t="s">
        <v>257</v>
      </c>
      <c r="H92" s="220">
        <v>361.67</v>
      </c>
      <c r="I92" s="221"/>
      <c r="J92" s="222">
        <f>ROUND(I92*H92,2)</f>
        <v>0</v>
      </c>
      <c r="K92" s="218" t="s">
        <v>19</v>
      </c>
      <c r="L92" s="46"/>
      <c r="M92" s="223" t="s">
        <v>19</v>
      </c>
      <c r="N92" s="224" t="s">
        <v>40</v>
      </c>
      <c r="O92" s="86"/>
      <c r="P92" s="225">
        <f>O92*H92</f>
        <v>0</v>
      </c>
      <c r="Q92" s="225">
        <v>0</v>
      </c>
      <c r="R92" s="225">
        <f>Q92*H92</f>
        <v>0</v>
      </c>
      <c r="S92" s="225">
        <v>0</v>
      </c>
      <c r="T92" s="22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7" t="s">
        <v>90</v>
      </c>
      <c r="AT92" s="227" t="s">
        <v>254</v>
      </c>
      <c r="AU92" s="227" t="s">
        <v>76</v>
      </c>
      <c r="AY92" s="19" t="s">
        <v>252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19" t="s">
        <v>76</v>
      </c>
      <c r="BK92" s="228">
        <f>ROUND(I92*H92,2)</f>
        <v>0</v>
      </c>
      <c r="BL92" s="19" t="s">
        <v>90</v>
      </c>
      <c r="BM92" s="227" t="s">
        <v>90</v>
      </c>
    </row>
    <row r="93" spans="1:65" s="2" customFormat="1" ht="14.4" customHeight="1">
      <c r="A93" s="40"/>
      <c r="B93" s="41"/>
      <c r="C93" s="216" t="s">
        <v>85</v>
      </c>
      <c r="D93" s="216" t="s">
        <v>254</v>
      </c>
      <c r="E93" s="217" t="s">
        <v>4150</v>
      </c>
      <c r="F93" s="218" t="s">
        <v>4151</v>
      </c>
      <c r="G93" s="219" t="s">
        <v>257</v>
      </c>
      <c r="H93" s="220">
        <v>132.54</v>
      </c>
      <c r="I93" s="221"/>
      <c r="J93" s="222">
        <f>ROUND(I93*H93,2)</f>
        <v>0</v>
      </c>
      <c r="K93" s="218" t="s">
        <v>19</v>
      </c>
      <c r="L93" s="46"/>
      <c r="M93" s="223" t="s">
        <v>19</v>
      </c>
      <c r="N93" s="224" t="s">
        <v>40</v>
      </c>
      <c r="O93" s="86"/>
      <c r="P93" s="225">
        <f>O93*H93</f>
        <v>0</v>
      </c>
      <c r="Q93" s="225">
        <v>0</v>
      </c>
      <c r="R93" s="225">
        <f>Q93*H93</f>
        <v>0</v>
      </c>
      <c r="S93" s="225">
        <v>0</v>
      </c>
      <c r="T93" s="22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7" t="s">
        <v>90</v>
      </c>
      <c r="AT93" s="227" t="s">
        <v>254</v>
      </c>
      <c r="AU93" s="227" t="s">
        <v>76</v>
      </c>
      <c r="AY93" s="19" t="s">
        <v>252</v>
      </c>
      <c r="BE93" s="228">
        <f>IF(N93="základní",J93,0)</f>
        <v>0</v>
      </c>
      <c r="BF93" s="228">
        <f>IF(N93="snížená",J93,0)</f>
        <v>0</v>
      </c>
      <c r="BG93" s="228">
        <f>IF(N93="zákl. přenesená",J93,0)</f>
        <v>0</v>
      </c>
      <c r="BH93" s="228">
        <f>IF(N93="sníž. přenesená",J93,0)</f>
        <v>0</v>
      </c>
      <c r="BI93" s="228">
        <f>IF(N93="nulová",J93,0)</f>
        <v>0</v>
      </c>
      <c r="BJ93" s="19" t="s">
        <v>76</v>
      </c>
      <c r="BK93" s="228">
        <f>ROUND(I93*H93,2)</f>
        <v>0</v>
      </c>
      <c r="BL93" s="19" t="s">
        <v>90</v>
      </c>
      <c r="BM93" s="227" t="s">
        <v>284</v>
      </c>
    </row>
    <row r="94" spans="1:65" s="2" customFormat="1" ht="14.4" customHeight="1">
      <c r="A94" s="40"/>
      <c r="B94" s="41"/>
      <c r="C94" s="216" t="s">
        <v>90</v>
      </c>
      <c r="D94" s="216" t="s">
        <v>254</v>
      </c>
      <c r="E94" s="217" t="s">
        <v>4134</v>
      </c>
      <c r="F94" s="218" t="s">
        <v>4135</v>
      </c>
      <c r="G94" s="219" t="s">
        <v>257</v>
      </c>
      <c r="H94" s="220">
        <v>229.13</v>
      </c>
      <c r="I94" s="221"/>
      <c r="J94" s="222">
        <f>ROUND(I94*H94,2)</f>
        <v>0</v>
      </c>
      <c r="K94" s="218" t="s">
        <v>19</v>
      </c>
      <c r="L94" s="46"/>
      <c r="M94" s="223" t="s">
        <v>19</v>
      </c>
      <c r="N94" s="224" t="s">
        <v>40</v>
      </c>
      <c r="O94" s="86"/>
      <c r="P94" s="225">
        <f>O94*H94</f>
        <v>0</v>
      </c>
      <c r="Q94" s="225">
        <v>0</v>
      </c>
      <c r="R94" s="225">
        <f>Q94*H94</f>
        <v>0</v>
      </c>
      <c r="S94" s="225">
        <v>0</v>
      </c>
      <c r="T94" s="22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7" t="s">
        <v>90</v>
      </c>
      <c r="AT94" s="227" t="s">
        <v>254</v>
      </c>
      <c r="AU94" s="227" t="s">
        <v>76</v>
      </c>
      <c r="AY94" s="19" t="s">
        <v>252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19" t="s">
        <v>76</v>
      </c>
      <c r="BK94" s="228">
        <f>ROUND(I94*H94,2)</f>
        <v>0</v>
      </c>
      <c r="BL94" s="19" t="s">
        <v>90</v>
      </c>
      <c r="BM94" s="227" t="s">
        <v>288</v>
      </c>
    </row>
    <row r="95" spans="1:65" s="2" customFormat="1" ht="14.4" customHeight="1">
      <c r="A95" s="40"/>
      <c r="B95" s="41"/>
      <c r="C95" s="216" t="s">
        <v>121</v>
      </c>
      <c r="D95" s="216" t="s">
        <v>254</v>
      </c>
      <c r="E95" s="217" t="s">
        <v>4138</v>
      </c>
      <c r="F95" s="218" t="s">
        <v>4139</v>
      </c>
      <c r="G95" s="219" t="s">
        <v>257</v>
      </c>
      <c r="H95" s="220">
        <v>229.13</v>
      </c>
      <c r="I95" s="221"/>
      <c r="J95" s="222">
        <f>ROUND(I95*H95,2)</f>
        <v>0</v>
      </c>
      <c r="K95" s="218" t="s">
        <v>19</v>
      </c>
      <c r="L95" s="46"/>
      <c r="M95" s="223" t="s">
        <v>19</v>
      </c>
      <c r="N95" s="224" t="s">
        <v>40</v>
      </c>
      <c r="O95" s="86"/>
      <c r="P95" s="225">
        <f>O95*H95</f>
        <v>0</v>
      </c>
      <c r="Q95" s="225">
        <v>0</v>
      </c>
      <c r="R95" s="225">
        <f>Q95*H95</f>
        <v>0</v>
      </c>
      <c r="S95" s="225">
        <v>0</v>
      </c>
      <c r="T95" s="22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7" t="s">
        <v>90</v>
      </c>
      <c r="AT95" s="227" t="s">
        <v>254</v>
      </c>
      <c r="AU95" s="227" t="s">
        <v>76</v>
      </c>
      <c r="AY95" s="19" t="s">
        <v>252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9" t="s">
        <v>76</v>
      </c>
      <c r="BK95" s="228">
        <f>ROUND(I95*H95,2)</f>
        <v>0</v>
      </c>
      <c r="BL95" s="19" t="s">
        <v>90</v>
      </c>
      <c r="BM95" s="227" t="s">
        <v>309</v>
      </c>
    </row>
    <row r="96" spans="1:65" s="2" customFormat="1" ht="14.4" customHeight="1">
      <c r="A96" s="40"/>
      <c r="B96" s="41"/>
      <c r="C96" s="216" t="s">
        <v>284</v>
      </c>
      <c r="D96" s="216" t="s">
        <v>254</v>
      </c>
      <c r="E96" s="217" t="s">
        <v>4136</v>
      </c>
      <c r="F96" s="218" t="s">
        <v>4137</v>
      </c>
      <c r="G96" s="219" t="s">
        <v>257</v>
      </c>
      <c r="H96" s="220">
        <v>229.13</v>
      </c>
      <c r="I96" s="221"/>
      <c r="J96" s="222">
        <f>ROUND(I96*H96,2)</f>
        <v>0</v>
      </c>
      <c r="K96" s="218" t="s">
        <v>19</v>
      </c>
      <c r="L96" s="46"/>
      <c r="M96" s="223" t="s">
        <v>19</v>
      </c>
      <c r="N96" s="224" t="s">
        <v>40</v>
      </c>
      <c r="O96" s="86"/>
      <c r="P96" s="225">
        <f>O96*H96</f>
        <v>0</v>
      </c>
      <c r="Q96" s="225">
        <v>0</v>
      </c>
      <c r="R96" s="225">
        <f>Q96*H96</f>
        <v>0</v>
      </c>
      <c r="S96" s="225">
        <v>0</v>
      </c>
      <c r="T96" s="22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7" t="s">
        <v>90</v>
      </c>
      <c r="AT96" s="227" t="s">
        <v>254</v>
      </c>
      <c r="AU96" s="227" t="s">
        <v>76</v>
      </c>
      <c r="AY96" s="19" t="s">
        <v>252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9" t="s">
        <v>76</v>
      </c>
      <c r="BK96" s="228">
        <f>ROUND(I96*H96,2)</f>
        <v>0</v>
      </c>
      <c r="BL96" s="19" t="s">
        <v>90</v>
      </c>
      <c r="BM96" s="227" t="s">
        <v>324</v>
      </c>
    </row>
    <row r="97" spans="1:65" s="2" customFormat="1" ht="14.4" customHeight="1">
      <c r="A97" s="40"/>
      <c r="B97" s="41"/>
      <c r="C97" s="216" t="s">
        <v>291</v>
      </c>
      <c r="D97" s="216" t="s">
        <v>254</v>
      </c>
      <c r="E97" s="217" t="s">
        <v>4536</v>
      </c>
      <c r="F97" s="218" t="s">
        <v>4537</v>
      </c>
      <c r="G97" s="219" t="s">
        <v>300</v>
      </c>
      <c r="H97" s="220">
        <v>132.48</v>
      </c>
      <c r="I97" s="221"/>
      <c r="J97" s="222">
        <f>ROUND(I97*H97,2)</f>
        <v>0</v>
      </c>
      <c r="K97" s="218" t="s">
        <v>19</v>
      </c>
      <c r="L97" s="46"/>
      <c r="M97" s="223" t="s">
        <v>19</v>
      </c>
      <c r="N97" s="224" t="s">
        <v>40</v>
      </c>
      <c r="O97" s="86"/>
      <c r="P97" s="225">
        <f>O97*H97</f>
        <v>0</v>
      </c>
      <c r="Q97" s="225">
        <v>0.00086</v>
      </c>
      <c r="R97" s="225">
        <f>Q97*H97</f>
        <v>0.11393279999999999</v>
      </c>
      <c r="S97" s="225">
        <v>0</v>
      </c>
      <c r="T97" s="22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7" t="s">
        <v>90</v>
      </c>
      <c r="AT97" s="227" t="s">
        <v>254</v>
      </c>
      <c r="AU97" s="227" t="s">
        <v>76</v>
      </c>
      <c r="AY97" s="19" t="s">
        <v>252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9" t="s">
        <v>76</v>
      </c>
      <c r="BK97" s="228">
        <f>ROUND(I97*H97,2)</f>
        <v>0</v>
      </c>
      <c r="BL97" s="19" t="s">
        <v>90</v>
      </c>
      <c r="BM97" s="227" t="s">
        <v>339</v>
      </c>
    </row>
    <row r="98" spans="1:65" s="2" customFormat="1" ht="14.4" customHeight="1">
      <c r="A98" s="40"/>
      <c r="B98" s="41"/>
      <c r="C98" s="216" t="s">
        <v>288</v>
      </c>
      <c r="D98" s="216" t="s">
        <v>254</v>
      </c>
      <c r="E98" s="217" t="s">
        <v>4538</v>
      </c>
      <c r="F98" s="218" t="s">
        <v>4539</v>
      </c>
      <c r="G98" s="219" t="s">
        <v>300</v>
      </c>
      <c r="H98" s="220">
        <v>132.48</v>
      </c>
      <c r="I98" s="221"/>
      <c r="J98" s="222">
        <f>ROUND(I98*H98,2)</f>
        <v>0</v>
      </c>
      <c r="K98" s="218" t="s">
        <v>19</v>
      </c>
      <c r="L98" s="46"/>
      <c r="M98" s="223" t="s">
        <v>19</v>
      </c>
      <c r="N98" s="224" t="s">
        <v>40</v>
      </c>
      <c r="O98" s="86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7" t="s">
        <v>90</v>
      </c>
      <c r="AT98" s="227" t="s">
        <v>254</v>
      </c>
      <c r="AU98" s="227" t="s">
        <v>76</v>
      </c>
      <c r="AY98" s="19" t="s">
        <v>252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9" t="s">
        <v>76</v>
      </c>
      <c r="BK98" s="228">
        <f>ROUND(I98*H98,2)</f>
        <v>0</v>
      </c>
      <c r="BL98" s="19" t="s">
        <v>90</v>
      </c>
      <c r="BM98" s="227" t="s">
        <v>349</v>
      </c>
    </row>
    <row r="99" spans="1:65" s="2" customFormat="1" ht="14.4" customHeight="1">
      <c r="A99" s="40"/>
      <c r="B99" s="41"/>
      <c r="C99" s="216" t="s">
        <v>304</v>
      </c>
      <c r="D99" s="216" t="s">
        <v>254</v>
      </c>
      <c r="E99" s="217" t="s">
        <v>4140</v>
      </c>
      <c r="F99" s="218" t="s">
        <v>4141</v>
      </c>
      <c r="G99" s="219" t="s">
        <v>257</v>
      </c>
      <c r="H99" s="220">
        <v>46.66</v>
      </c>
      <c r="I99" s="221"/>
      <c r="J99" s="222">
        <f>ROUND(I99*H99,2)</f>
        <v>0</v>
      </c>
      <c r="K99" s="218" t="s">
        <v>19</v>
      </c>
      <c r="L99" s="46"/>
      <c r="M99" s="223" t="s">
        <v>19</v>
      </c>
      <c r="N99" s="224" t="s">
        <v>40</v>
      </c>
      <c r="O99" s="86"/>
      <c r="P99" s="225">
        <f>O99*H99</f>
        <v>0</v>
      </c>
      <c r="Q99" s="225">
        <v>1.67</v>
      </c>
      <c r="R99" s="225">
        <f>Q99*H99</f>
        <v>77.92219999999999</v>
      </c>
      <c r="S99" s="225">
        <v>0</v>
      </c>
      <c r="T99" s="22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7" t="s">
        <v>90</v>
      </c>
      <c r="AT99" s="227" t="s">
        <v>254</v>
      </c>
      <c r="AU99" s="227" t="s">
        <v>76</v>
      </c>
      <c r="AY99" s="19" t="s">
        <v>252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76</v>
      </c>
      <c r="BK99" s="228">
        <f>ROUND(I99*H99,2)</f>
        <v>0</v>
      </c>
      <c r="BL99" s="19" t="s">
        <v>90</v>
      </c>
      <c r="BM99" s="227" t="s">
        <v>360</v>
      </c>
    </row>
    <row r="100" spans="1:65" s="2" customFormat="1" ht="14.4" customHeight="1">
      <c r="A100" s="40"/>
      <c r="B100" s="41"/>
      <c r="C100" s="216" t="s">
        <v>309</v>
      </c>
      <c r="D100" s="216" t="s">
        <v>254</v>
      </c>
      <c r="E100" s="217" t="s">
        <v>4540</v>
      </c>
      <c r="F100" s="218" t="s">
        <v>4541</v>
      </c>
      <c r="G100" s="219" t="s">
        <v>257</v>
      </c>
      <c r="H100" s="220">
        <v>180.84</v>
      </c>
      <c r="I100" s="221"/>
      <c r="J100" s="222">
        <f>ROUND(I100*H100,2)</f>
        <v>0</v>
      </c>
      <c r="K100" s="218" t="s">
        <v>19</v>
      </c>
      <c r="L100" s="46"/>
      <c r="M100" s="223" t="s">
        <v>19</v>
      </c>
      <c r="N100" s="224" t="s">
        <v>40</v>
      </c>
      <c r="O100" s="86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7" t="s">
        <v>90</v>
      </c>
      <c r="AT100" s="227" t="s">
        <v>254</v>
      </c>
      <c r="AU100" s="227" t="s">
        <v>76</v>
      </c>
      <c r="AY100" s="19" t="s">
        <v>252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9" t="s">
        <v>76</v>
      </c>
      <c r="BK100" s="228">
        <f>ROUND(I100*H100,2)</f>
        <v>0</v>
      </c>
      <c r="BL100" s="19" t="s">
        <v>90</v>
      </c>
      <c r="BM100" s="227" t="s">
        <v>377</v>
      </c>
    </row>
    <row r="101" spans="1:63" s="12" customFormat="1" ht="25.9" customHeight="1">
      <c r="A101" s="12"/>
      <c r="B101" s="200"/>
      <c r="C101" s="201"/>
      <c r="D101" s="202" t="s">
        <v>68</v>
      </c>
      <c r="E101" s="203" t="s">
        <v>78</v>
      </c>
      <c r="F101" s="203" t="s">
        <v>4542</v>
      </c>
      <c r="G101" s="201"/>
      <c r="H101" s="201"/>
      <c r="I101" s="204"/>
      <c r="J101" s="205">
        <f>BK101</f>
        <v>0</v>
      </c>
      <c r="K101" s="201"/>
      <c r="L101" s="206"/>
      <c r="M101" s="207"/>
      <c r="N101" s="208"/>
      <c r="O101" s="208"/>
      <c r="P101" s="209">
        <f>SUM(P102:P103)</f>
        <v>0</v>
      </c>
      <c r="Q101" s="208"/>
      <c r="R101" s="209">
        <f>SUM(R102:R103)</f>
        <v>82.744236</v>
      </c>
      <c r="S101" s="208"/>
      <c r="T101" s="210">
        <f>SUM(T102:T103)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11" t="s">
        <v>76</v>
      </c>
      <c r="AT101" s="212" t="s">
        <v>68</v>
      </c>
      <c r="AU101" s="212" t="s">
        <v>69</v>
      </c>
      <c r="AY101" s="211" t="s">
        <v>252</v>
      </c>
      <c r="BK101" s="213">
        <f>SUM(BK102:BK103)</f>
        <v>0</v>
      </c>
    </row>
    <row r="102" spans="1:65" s="2" customFormat="1" ht="24.15" customHeight="1">
      <c r="A102" s="40"/>
      <c r="B102" s="41"/>
      <c r="C102" s="216" t="s">
        <v>313</v>
      </c>
      <c r="D102" s="216" t="s">
        <v>254</v>
      </c>
      <c r="E102" s="217" t="s">
        <v>4543</v>
      </c>
      <c r="F102" s="218" t="s">
        <v>4544</v>
      </c>
      <c r="G102" s="219" t="s">
        <v>346</v>
      </c>
      <c r="H102" s="220">
        <v>95.4</v>
      </c>
      <c r="I102" s="221"/>
      <c r="J102" s="222">
        <f>ROUND(I102*H102,2)</f>
        <v>0</v>
      </c>
      <c r="K102" s="218" t="s">
        <v>19</v>
      </c>
      <c r="L102" s="46"/>
      <c r="M102" s="223" t="s">
        <v>19</v>
      </c>
      <c r="N102" s="224" t="s">
        <v>40</v>
      </c>
      <c r="O102" s="86"/>
      <c r="P102" s="225">
        <f>O102*H102</f>
        <v>0</v>
      </c>
      <c r="Q102" s="225">
        <v>0.43083</v>
      </c>
      <c r="R102" s="225">
        <f>Q102*H102</f>
        <v>41.101182</v>
      </c>
      <c r="S102" s="225">
        <v>0</v>
      </c>
      <c r="T102" s="22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7" t="s">
        <v>90</v>
      </c>
      <c r="AT102" s="227" t="s">
        <v>254</v>
      </c>
      <c r="AU102" s="227" t="s">
        <v>76</v>
      </c>
      <c r="AY102" s="19" t="s">
        <v>252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76</v>
      </c>
      <c r="BK102" s="228">
        <f>ROUND(I102*H102,2)</f>
        <v>0</v>
      </c>
      <c r="BL102" s="19" t="s">
        <v>90</v>
      </c>
      <c r="BM102" s="227" t="s">
        <v>395</v>
      </c>
    </row>
    <row r="103" spans="1:65" s="2" customFormat="1" ht="24.15" customHeight="1">
      <c r="A103" s="40"/>
      <c r="B103" s="41"/>
      <c r="C103" s="216" t="s">
        <v>324</v>
      </c>
      <c r="D103" s="216" t="s">
        <v>254</v>
      </c>
      <c r="E103" s="217" t="s">
        <v>4545</v>
      </c>
      <c r="F103" s="218" t="s">
        <v>4546</v>
      </c>
      <c r="G103" s="219" t="s">
        <v>346</v>
      </c>
      <c r="H103" s="220">
        <v>95.4</v>
      </c>
      <c r="I103" s="221"/>
      <c r="J103" s="222">
        <f>ROUND(I103*H103,2)</f>
        <v>0</v>
      </c>
      <c r="K103" s="218" t="s">
        <v>19</v>
      </c>
      <c r="L103" s="46"/>
      <c r="M103" s="223" t="s">
        <v>19</v>
      </c>
      <c r="N103" s="224" t="s">
        <v>40</v>
      </c>
      <c r="O103" s="86"/>
      <c r="P103" s="225">
        <f>O103*H103</f>
        <v>0</v>
      </c>
      <c r="Q103" s="225">
        <v>0.43651</v>
      </c>
      <c r="R103" s="225">
        <f>Q103*H103</f>
        <v>41.64305400000001</v>
      </c>
      <c r="S103" s="225">
        <v>0</v>
      </c>
      <c r="T103" s="22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7" t="s">
        <v>90</v>
      </c>
      <c r="AT103" s="227" t="s">
        <v>254</v>
      </c>
      <c r="AU103" s="227" t="s">
        <v>76</v>
      </c>
      <c r="AY103" s="19" t="s">
        <v>252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9" t="s">
        <v>76</v>
      </c>
      <c r="BK103" s="228">
        <f>ROUND(I103*H103,2)</f>
        <v>0</v>
      </c>
      <c r="BL103" s="19" t="s">
        <v>90</v>
      </c>
      <c r="BM103" s="227" t="s">
        <v>404</v>
      </c>
    </row>
    <row r="104" spans="1:63" s="12" customFormat="1" ht="25.9" customHeight="1">
      <c r="A104" s="12"/>
      <c r="B104" s="200"/>
      <c r="C104" s="201"/>
      <c r="D104" s="202" t="s">
        <v>68</v>
      </c>
      <c r="E104" s="203" t="s">
        <v>90</v>
      </c>
      <c r="F104" s="203" t="s">
        <v>704</v>
      </c>
      <c r="G104" s="201"/>
      <c r="H104" s="201"/>
      <c r="I104" s="204"/>
      <c r="J104" s="205">
        <f>BK104</f>
        <v>0</v>
      </c>
      <c r="K104" s="201"/>
      <c r="L104" s="206"/>
      <c r="M104" s="207"/>
      <c r="N104" s="208"/>
      <c r="O104" s="208"/>
      <c r="P104" s="209">
        <f>SUM(P105:P108)</f>
        <v>0</v>
      </c>
      <c r="Q104" s="208"/>
      <c r="R104" s="209">
        <f>SUM(R105:R108)</f>
        <v>93.7387232</v>
      </c>
      <c r="S104" s="208"/>
      <c r="T104" s="210">
        <f>SUM(T105:T108)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11" t="s">
        <v>76</v>
      </c>
      <c r="AT104" s="212" t="s">
        <v>68</v>
      </c>
      <c r="AU104" s="212" t="s">
        <v>69</v>
      </c>
      <c r="AY104" s="211" t="s">
        <v>252</v>
      </c>
      <c r="BK104" s="213">
        <f>SUM(BK105:BK108)</f>
        <v>0</v>
      </c>
    </row>
    <row r="105" spans="1:65" s="2" customFormat="1" ht="14.4" customHeight="1">
      <c r="A105" s="40"/>
      <c r="B105" s="41"/>
      <c r="C105" s="216" t="s">
        <v>334</v>
      </c>
      <c r="D105" s="216" t="s">
        <v>254</v>
      </c>
      <c r="E105" s="217" t="s">
        <v>4547</v>
      </c>
      <c r="F105" s="218" t="s">
        <v>4548</v>
      </c>
      <c r="G105" s="219" t="s">
        <v>300</v>
      </c>
      <c r="H105" s="220">
        <v>274.75</v>
      </c>
      <c r="I105" s="221"/>
      <c r="J105" s="222">
        <f>ROUND(I105*H105,2)</f>
        <v>0</v>
      </c>
      <c r="K105" s="218" t="s">
        <v>19</v>
      </c>
      <c r="L105" s="46"/>
      <c r="M105" s="223" t="s">
        <v>19</v>
      </c>
      <c r="N105" s="224" t="s">
        <v>40</v>
      </c>
      <c r="O105" s="86"/>
      <c r="P105" s="225">
        <f>O105*H105</f>
        <v>0</v>
      </c>
      <c r="Q105" s="225">
        <v>0.00028</v>
      </c>
      <c r="R105" s="225">
        <f>Q105*H105</f>
        <v>0.07693</v>
      </c>
      <c r="S105" s="225">
        <v>0</v>
      </c>
      <c r="T105" s="22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7" t="s">
        <v>90</v>
      </c>
      <c r="AT105" s="227" t="s">
        <v>254</v>
      </c>
      <c r="AU105" s="227" t="s">
        <v>76</v>
      </c>
      <c r="AY105" s="19" t="s">
        <v>252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9" t="s">
        <v>76</v>
      </c>
      <c r="BK105" s="228">
        <f>ROUND(I105*H105,2)</f>
        <v>0</v>
      </c>
      <c r="BL105" s="19" t="s">
        <v>90</v>
      </c>
      <c r="BM105" s="227" t="s">
        <v>417</v>
      </c>
    </row>
    <row r="106" spans="1:65" s="2" customFormat="1" ht="14.4" customHeight="1">
      <c r="A106" s="40"/>
      <c r="B106" s="41"/>
      <c r="C106" s="216" t="s">
        <v>339</v>
      </c>
      <c r="D106" s="216" t="s">
        <v>254</v>
      </c>
      <c r="E106" s="217" t="s">
        <v>4549</v>
      </c>
      <c r="F106" s="218" t="s">
        <v>4550</v>
      </c>
      <c r="G106" s="219" t="s">
        <v>300</v>
      </c>
      <c r="H106" s="220">
        <v>274.75</v>
      </c>
      <c r="I106" s="221"/>
      <c r="J106" s="222">
        <f>ROUND(I106*H106,2)</f>
        <v>0</v>
      </c>
      <c r="K106" s="218" t="s">
        <v>19</v>
      </c>
      <c r="L106" s="46"/>
      <c r="M106" s="223" t="s">
        <v>19</v>
      </c>
      <c r="N106" s="224" t="s">
        <v>40</v>
      </c>
      <c r="O106" s="86"/>
      <c r="P106" s="225">
        <f>O106*H106</f>
        <v>0</v>
      </c>
      <c r="Q106" s="225">
        <v>0.00014</v>
      </c>
      <c r="R106" s="225">
        <f>Q106*H106</f>
        <v>0.038465</v>
      </c>
      <c r="S106" s="225">
        <v>0</v>
      </c>
      <c r="T106" s="22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7" t="s">
        <v>90</v>
      </c>
      <c r="AT106" s="227" t="s">
        <v>254</v>
      </c>
      <c r="AU106" s="227" t="s">
        <v>76</v>
      </c>
      <c r="AY106" s="19" t="s">
        <v>252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9" t="s">
        <v>76</v>
      </c>
      <c r="BK106" s="228">
        <f>ROUND(I106*H106,2)</f>
        <v>0</v>
      </c>
      <c r="BL106" s="19" t="s">
        <v>90</v>
      </c>
      <c r="BM106" s="227" t="s">
        <v>425</v>
      </c>
    </row>
    <row r="107" spans="1:65" s="2" customFormat="1" ht="14.4" customHeight="1">
      <c r="A107" s="40"/>
      <c r="B107" s="41"/>
      <c r="C107" s="216" t="s">
        <v>8</v>
      </c>
      <c r="D107" s="216" t="s">
        <v>254</v>
      </c>
      <c r="E107" s="217" t="s">
        <v>4221</v>
      </c>
      <c r="F107" s="218" t="s">
        <v>4551</v>
      </c>
      <c r="G107" s="219" t="s">
        <v>2648</v>
      </c>
      <c r="H107" s="220">
        <v>108</v>
      </c>
      <c r="I107" s="221"/>
      <c r="J107" s="222">
        <f>ROUND(I107*H107,2)</f>
        <v>0</v>
      </c>
      <c r="K107" s="218" t="s">
        <v>19</v>
      </c>
      <c r="L107" s="46"/>
      <c r="M107" s="223" t="s">
        <v>19</v>
      </c>
      <c r="N107" s="224" t="s">
        <v>40</v>
      </c>
      <c r="O107" s="86"/>
      <c r="P107" s="225">
        <f>O107*H107</f>
        <v>0</v>
      </c>
      <c r="Q107" s="225">
        <v>0.05</v>
      </c>
      <c r="R107" s="225">
        <f>Q107*H107</f>
        <v>5.4</v>
      </c>
      <c r="S107" s="225">
        <v>0</v>
      </c>
      <c r="T107" s="22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7" t="s">
        <v>90</v>
      </c>
      <c r="AT107" s="227" t="s">
        <v>254</v>
      </c>
      <c r="AU107" s="227" t="s">
        <v>76</v>
      </c>
      <c r="AY107" s="19" t="s">
        <v>252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9" t="s">
        <v>76</v>
      </c>
      <c r="BK107" s="228">
        <f>ROUND(I107*H107,2)</f>
        <v>0</v>
      </c>
      <c r="BL107" s="19" t="s">
        <v>90</v>
      </c>
      <c r="BM107" s="227" t="s">
        <v>433</v>
      </c>
    </row>
    <row r="108" spans="1:65" s="2" customFormat="1" ht="14.4" customHeight="1">
      <c r="A108" s="40"/>
      <c r="B108" s="41"/>
      <c r="C108" s="216" t="s">
        <v>349</v>
      </c>
      <c r="D108" s="216" t="s">
        <v>254</v>
      </c>
      <c r="E108" s="217" t="s">
        <v>4160</v>
      </c>
      <c r="F108" s="218" t="s">
        <v>4161</v>
      </c>
      <c r="G108" s="219" t="s">
        <v>257</v>
      </c>
      <c r="H108" s="220">
        <v>46.66</v>
      </c>
      <c r="I108" s="221"/>
      <c r="J108" s="222">
        <f>ROUND(I108*H108,2)</f>
        <v>0</v>
      </c>
      <c r="K108" s="218" t="s">
        <v>19</v>
      </c>
      <c r="L108" s="46"/>
      <c r="M108" s="223" t="s">
        <v>19</v>
      </c>
      <c r="N108" s="224" t="s">
        <v>40</v>
      </c>
      <c r="O108" s="86"/>
      <c r="P108" s="225">
        <f>O108*H108</f>
        <v>0</v>
      </c>
      <c r="Q108" s="225">
        <v>1.89077</v>
      </c>
      <c r="R108" s="225">
        <f>Q108*H108</f>
        <v>88.2233282</v>
      </c>
      <c r="S108" s="225">
        <v>0</v>
      </c>
      <c r="T108" s="22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7" t="s">
        <v>90</v>
      </c>
      <c r="AT108" s="227" t="s">
        <v>254</v>
      </c>
      <c r="AU108" s="227" t="s">
        <v>76</v>
      </c>
      <c r="AY108" s="19" t="s">
        <v>252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9" t="s">
        <v>76</v>
      </c>
      <c r="BK108" s="228">
        <f>ROUND(I108*H108,2)</f>
        <v>0</v>
      </c>
      <c r="BL108" s="19" t="s">
        <v>90</v>
      </c>
      <c r="BM108" s="227" t="s">
        <v>441</v>
      </c>
    </row>
    <row r="109" spans="1:63" s="12" customFormat="1" ht="25.9" customHeight="1">
      <c r="A109" s="12"/>
      <c r="B109" s="200"/>
      <c r="C109" s="201"/>
      <c r="D109" s="202" t="s">
        <v>68</v>
      </c>
      <c r="E109" s="203" t="s">
        <v>945</v>
      </c>
      <c r="F109" s="203" t="s">
        <v>4263</v>
      </c>
      <c r="G109" s="201"/>
      <c r="H109" s="201"/>
      <c r="I109" s="204"/>
      <c r="J109" s="205">
        <f>BK109</f>
        <v>0</v>
      </c>
      <c r="K109" s="201"/>
      <c r="L109" s="206"/>
      <c r="M109" s="207"/>
      <c r="N109" s="208"/>
      <c r="O109" s="208"/>
      <c r="P109" s="209">
        <f>P110</f>
        <v>0</v>
      </c>
      <c r="Q109" s="208"/>
      <c r="R109" s="209">
        <f>R110</f>
        <v>0</v>
      </c>
      <c r="S109" s="208"/>
      <c r="T109" s="210">
        <f>T110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11" t="s">
        <v>76</v>
      </c>
      <c r="AT109" s="212" t="s">
        <v>68</v>
      </c>
      <c r="AU109" s="212" t="s">
        <v>69</v>
      </c>
      <c r="AY109" s="211" t="s">
        <v>252</v>
      </c>
      <c r="BK109" s="213">
        <f>BK110</f>
        <v>0</v>
      </c>
    </row>
    <row r="110" spans="1:65" s="2" customFormat="1" ht="14.4" customHeight="1">
      <c r="A110" s="40"/>
      <c r="B110" s="41"/>
      <c r="C110" s="216" t="s">
        <v>353</v>
      </c>
      <c r="D110" s="216" t="s">
        <v>254</v>
      </c>
      <c r="E110" s="217" t="s">
        <v>4528</v>
      </c>
      <c r="F110" s="218" t="s">
        <v>4529</v>
      </c>
      <c r="G110" s="219" t="s">
        <v>277</v>
      </c>
      <c r="H110" s="220">
        <v>254.519</v>
      </c>
      <c r="I110" s="221"/>
      <c r="J110" s="222">
        <f>ROUND(I110*H110,2)</f>
        <v>0</v>
      </c>
      <c r="K110" s="218" t="s">
        <v>19</v>
      </c>
      <c r="L110" s="46"/>
      <c r="M110" s="283" t="s">
        <v>19</v>
      </c>
      <c r="N110" s="284" t="s">
        <v>40</v>
      </c>
      <c r="O110" s="285"/>
      <c r="P110" s="286">
        <f>O110*H110</f>
        <v>0</v>
      </c>
      <c r="Q110" s="286">
        <v>0</v>
      </c>
      <c r="R110" s="286">
        <f>Q110*H110</f>
        <v>0</v>
      </c>
      <c r="S110" s="286">
        <v>0</v>
      </c>
      <c r="T110" s="28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7" t="s">
        <v>90</v>
      </c>
      <c r="AT110" s="227" t="s">
        <v>254</v>
      </c>
      <c r="AU110" s="227" t="s">
        <v>76</v>
      </c>
      <c r="AY110" s="19" t="s">
        <v>252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9" t="s">
        <v>76</v>
      </c>
      <c r="BK110" s="228">
        <f>ROUND(I110*H110,2)</f>
        <v>0</v>
      </c>
      <c r="BL110" s="19" t="s">
        <v>90</v>
      </c>
      <c r="BM110" s="227" t="s">
        <v>449</v>
      </c>
    </row>
    <row r="111" spans="1:31" s="2" customFormat="1" ht="6.95" customHeight="1">
      <c r="A111" s="40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46"/>
      <c r="M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</sheetData>
  <sheetProtection password="CC35" sheet="1" objects="1" scenarios="1" formatColumns="0" formatRows="0" autoFilter="0"/>
  <autoFilter ref="C88:K11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194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78</v>
      </c>
    </row>
    <row r="4" spans="2:46" s="1" customFormat="1" ht="24.95" customHeight="1">
      <c r="B4" s="22"/>
      <c r="D4" s="143" t="s">
        <v>208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Parkovací dům Havlíčkova 1, Kroměříž</v>
      </c>
      <c r="F7" s="145"/>
      <c r="G7" s="145"/>
      <c r="H7" s="145"/>
      <c r="L7" s="22"/>
    </row>
    <row r="8" spans="2:12" s="1" customFormat="1" ht="12" customHeight="1">
      <c r="B8" s="22"/>
      <c r="D8" s="145" t="s">
        <v>209</v>
      </c>
      <c r="L8" s="22"/>
    </row>
    <row r="9" spans="1:31" s="2" customFormat="1" ht="16.5" customHeight="1">
      <c r="A9" s="40"/>
      <c r="B9" s="46"/>
      <c r="C9" s="40"/>
      <c r="D9" s="40"/>
      <c r="E9" s="146" t="s">
        <v>4126</v>
      </c>
      <c r="F9" s="40"/>
      <c r="G9" s="40"/>
      <c r="H9" s="40"/>
      <c r="I9" s="40"/>
      <c r="J9" s="40"/>
      <c r="K9" s="40"/>
      <c r="L9" s="14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211</v>
      </c>
      <c r="E10" s="40"/>
      <c r="F10" s="40"/>
      <c r="G10" s="40"/>
      <c r="H10" s="40"/>
      <c r="I10" s="40"/>
      <c r="J10" s="40"/>
      <c r="K10" s="40"/>
      <c r="L10" s="14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9" t="s">
        <v>4552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50" t="str">
        <f>'Rekapitulace stavby'!AN8</f>
        <v>3. 7. 2019</v>
      </c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tr">
        <f>IF('Rekapitulace stavby'!AN10="","",'Rekapitulace stavby'!AN10)</f>
        <v/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 xml:space="preserve"> </v>
      </c>
      <c r="F17" s="40"/>
      <c r="G17" s="40"/>
      <c r="H17" s="40"/>
      <c r="I17" s="145" t="s">
        <v>27</v>
      </c>
      <c r="J17" s="135" t="str">
        <f>IF('Rekapitulace stavby'!AN11="","",'Rekapitulace stavby'!AN11)</f>
        <v/>
      </c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28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27</v>
      </c>
      <c r="J20" s="35" t="str">
        <f>'Rekapitulace stavby'!AN14</f>
        <v>Vyplň údaj</v>
      </c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30</v>
      </c>
      <c r="E22" s="40"/>
      <c r="F22" s="40"/>
      <c r="G22" s="40"/>
      <c r="H22" s="40"/>
      <c r="I22" s="145" t="s">
        <v>26</v>
      </c>
      <c r="J22" s="135" t="str">
        <f>IF('Rekapitulace stavby'!AN16="","",'Rekapitulace stavby'!AN16)</f>
        <v/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 xml:space="preserve"> </v>
      </c>
      <c r="F23" s="40"/>
      <c r="G23" s="40"/>
      <c r="H23" s="40"/>
      <c r="I23" s="145" t="s">
        <v>27</v>
      </c>
      <c r="J23" s="135" t="str">
        <f>IF('Rekapitulace stavby'!AN17="","",'Rekapitulace stavby'!AN17)</f>
        <v/>
      </c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32</v>
      </c>
      <c r="E25" s="40"/>
      <c r="F25" s="40"/>
      <c r="G25" s="40"/>
      <c r="H25" s="40"/>
      <c r="I25" s="145" t="s">
        <v>26</v>
      </c>
      <c r="J25" s="135" t="str">
        <f>IF('Rekapitulace stavby'!AN19="","",'Rekapitulace stavby'!AN19)</f>
        <v/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 xml:space="preserve"> </v>
      </c>
      <c r="F26" s="40"/>
      <c r="G26" s="40"/>
      <c r="H26" s="40"/>
      <c r="I26" s="145" t="s">
        <v>27</v>
      </c>
      <c r="J26" s="135" t="str">
        <f>IF('Rekapitulace stavby'!AN20="","",'Rekapitulace stavby'!AN20)</f>
        <v/>
      </c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33</v>
      </c>
      <c r="E28" s="40"/>
      <c r="F28" s="40"/>
      <c r="G28" s="40"/>
      <c r="H28" s="40"/>
      <c r="I28" s="40"/>
      <c r="J28" s="40"/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1"/>
      <c r="B29" s="152"/>
      <c r="C29" s="151"/>
      <c r="D29" s="151"/>
      <c r="E29" s="153" t="s">
        <v>19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14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6" t="s">
        <v>35</v>
      </c>
      <c r="E32" s="40"/>
      <c r="F32" s="40"/>
      <c r="G32" s="40"/>
      <c r="H32" s="40"/>
      <c r="I32" s="40"/>
      <c r="J32" s="157">
        <f>ROUND(J89,2)</f>
        <v>0</v>
      </c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8" t="s">
        <v>37</v>
      </c>
      <c r="G34" s="40"/>
      <c r="H34" s="40"/>
      <c r="I34" s="158" t="s">
        <v>36</v>
      </c>
      <c r="J34" s="158" t="s">
        <v>38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47" t="s">
        <v>39</v>
      </c>
      <c r="E35" s="145" t="s">
        <v>40</v>
      </c>
      <c r="F35" s="159">
        <f>ROUND((SUM(BE89:BE132)),2)</f>
        <v>0</v>
      </c>
      <c r="G35" s="40"/>
      <c r="H35" s="40"/>
      <c r="I35" s="160">
        <v>0.21</v>
      </c>
      <c r="J35" s="159">
        <f>ROUND(((SUM(BE89:BE132))*I35),2)</f>
        <v>0</v>
      </c>
      <c r="K35" s="40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41</v>
      </c>
      <c r="F36" s="159">
        <f>ROUND((SUM(BF89:BF132)),2)</f>
        <v>0</v>
      </c>
      <c r="G36" s="40"/>
      <c r="H36" s="40"/>
      <c r="I36" s="160">
        <v>0.15</v>
      </c>
      <c r="J36" s="159">
        <f>ROUND(((SUM(BF89:BF132))*I36),2)</f>
        <v>0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42</v>
      </c>
      <c r="F37" s="159">
        <f>ROUND((SUM(BG89:BG132)),2)</f>
        <v>0</v>
      </c>
      <c r="G37" s="40"/>
      <c r="H37" s="40"/>
      <c r="I37" s="160">
        <v>0.21</v>
      </c>
      <c r="J37" s="159">
        <f>0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43</v>
      </c>
      <c r="F38" s="159">
        <f>ROUND((SUM(BH89:BH132)),2)</f>
        <v>0</v>
      </c>
      <c r="G38" s="40"/>
      <c r="H38" s="40"/>
      <c r="I38" s="160">
        <v>0.15</v>
      </c>
      <c r="J38" s="159">
        <f>0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44</v>
      </c>
      <c r="F39" s="159">
        <f>ROUND((SUM(BI89:BI132)),2)</f>
        <v>0</v>
      </c>
      <c r="G39" s="40"/>
      <c r="H39" s="40"/>
      <c r="I39" s="160">
        <v>0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45</v>
      </c>
      <c r="E41" s="163"/>
      <c r="F41" s="163"/>
      <c r="G41" s="164" t="s">
        <v>46</v>
      </c>
      <c r="H41" s="165" t="s">
        <v>47</v>
      </c>
      <c r="I41" s="163"/>
      <c r="J41" s="166">
        <f>SUM(J32:J39)</f>
        <v>0</v>
      </c>
      <c r="K41" s="167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215</v>
      </c>
      <c r="D47" s="42"/>
      <c r="E47" s="42"/>
      <c r="F47" s="42"/>
      <c r="G47" s="42"/>
      <c r="H47" s="42"/>
      <c r="I47" s="42"/>
      <c r="J47" s="42"/>
      <c r="K47" s="42"/>
      <c r="L47" s="14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Parkovací dům Havlíčkova 1, Kroměříž</v>
      </c>
      <c r="F50" s="34"/>
      <c r="G50" s="34"/>
      <c r="H50" s="34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209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4126</v>
      </c>
      <c r="F52" s="42"/>
      <c r="G52" s="42"/>
      <c r="H52" s="42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211</v>
      </c>
      <c r="D53" s="42"/>
      <c r="E53" s="42"/>
      <c r="F53" s="42"/>
      <c r="G53" s="42"/>
      <c r="H53" s="42"/>
      <c r="I53" s="42"/>
      <c r="J53" s="42"/>
      <c r="K53" s="42"/>
      <c r="L53" s="14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SO403.2 - Areálová dešťová kanalizace</v>
      </c>
      <c r="F54" s="42"/>
      <c r="G54" s="42"/>
      <c r="H54" s="42"/>
      <c r="I54" s="42"/>
      <c r="J54" s="42"/>
      <c r="K54" s="42"/>
      <c r="L54" s="14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34" t="s">
        <v>23</v>
      </c>
      <c r="J56" s="74" t="str">
        <f>IF(J14="","",J14)</f>
        <v>3. 7. 2019</v>
      </c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 xml:space="preserve"> </v>
      </c>
      <c r="G58" s="42"/>
      <c r="H58" s="42"/>
      <c r="I58" s="34" t="s">
        <v>30</v>
      </c>
      <c r="J58" s="38" t="str">
        <f>E23</f>
        <v xml:space="preserve"> </v>
      </c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28</v>
      </c>
      <c r="D59" s="42"/>
      <c r="E59" s="42"/>
      <c r="F59" s="29" t="str">
        <f>IF(E20="","",E20)</f>
        <v>Vyplň údaj</v>
      </c>
      <c r="G59" s="42"/>
      <c r="H59" s="42"/>
      <c r="I59" s="34" t="s">
        <v>32</v>
      </c>
      <c r="J59" s="38" t="str">
        <f>E26</f>
        <v xml:space="preserve"> </v>
      </c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4" t="s">
        <v>216</v>
      </c>
      <c r="D61" s="175"/>
      <c r="E61" s="175"/>
      <c r="F61" s="175"/>
      <c r="G61" s="175"/>
      <c r="H61" s="175"/>
      <c r="I61" s="175"/>
      <c r="J61" s="176" t="s">
        <v>217</v>
      </c>
      <c r="K61" s="175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7" t="s">
        <v>67</v>
      </c>
      <c r="D63" s="42"/>
      <c r="E63" s="42"/>
      <c r="F63" s="42"/>
      <c r="G63" s="42"/>
      <c r="H63" s="42"/>
      <c r="I63" s="42"/>
      <c r="J63" s="104">
        <f>J89</f>
        <v>0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218</v>
      </c>
    </row>
    <row r="64" spans="1:31" s="9" customFormat="1" ht="24.95" customHeight="1">
      <c r="A64" s="9"/>
      <c r="B64" s="178"/>
      <c r="C64" s="179"/>
      <c r="D64" s="180" t="s">
        <v>4128</v>
      </c>
      <c r="E64" s="181"/>
      <c r="F64" s="181"/>
      <c r="G64" s="181"/>
      <c r="H64" s="181"/>
      <c r="I64" s="181"/>
      <c r="J64" s="182">
        <f>J90</f>
        <v>0</v>
      </c>
      <c r="K64" s="179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8"/>
      <c r="C65" s="179"/>
      <c r="D65" s="180" t="s">
        <v>4129</v>
      </c>
      <c r="E65" s="181"/>
      <c r="F65" s="181"/>
      <c r="G65" s="181"/>
      <c r="H65" s="181"/>
      <c r="I65" s="181"/>
      <c r="J65" s="182">
        <f>J104</f>
        <v>0</v>
      </c>
      <c r="K65" s="179"/>
      <c r="L65" s="18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8"/>
      <c r="C66" s="179"/>
      <c r="D66" s="180" t="s">
        <v>4130</v>
      </c>
      <c r="E66" s="181"/>
      <c r="F66" s="181"/>
      <c r="G66" s="181"/>
      <c r="H66" s="181"/>
      <c r="I66" s="181"/>
      <c r="J66" s="182">
        <f>J106</f>
        <v>0</v>
      </c>
      <c r="K66" s="179"/>
      <c r="L66" s="18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8"/>
      <c r="C67" s="179"/>
      <c r="D67" s="180" t="s">
        <v>4131</v>
      </c>
      <c r="E67" s="181"/>
      <c r="F67" s="181"/>
      <c r="G67" s="181"/>
      <c r="H67" s="181"/>
      <c r="I67" s="181"/>
      <c r="J67" s="182">
        <f>J131</f>
        <v>0</v>
      </c>
      <c r="K67" s="179"/>
      <c r="L67" s="18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48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4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4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238</v>
      </c>
      <c r="D74" s="42"/>
      <c r="E74" s="42"/>
      <c r="F74" s="42"/>
      <c r="G74" s="42"/>
      <c r="H74" s="42"/>
      <c r="I74" s="42"/>
      <c r="J74" s="42"/>
      <c r="K74" s="42"/>
      <c r="L74" s="14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4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4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172" t="str">
        <f>E7</f>
        <v>Parkovací dům Havlíčkova 1, Kroměříž</v>
      </c>
      <c r="F77" s="34"/>
      <c r="G77" s="34"/>
      <c r="H77" s="34"/>
      <c r="I77" s="42"/>
      <c r="J77" s="42"/>
      <c r="K77" s="42"/>
      <c r="L77" s="14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2:12" s="1" customFormat="1" ht="12" customHeight="1">
      <c r="B78" s="23"/>
      <c r="C78" s="34" t="s">
        <v>209</v>
      </c>
      <c r="D78" s="24"/>
      <c r="E78" s="24"/>
      <c r="F78" s="24"/>
      <c r="G78" s="24"/>
      <c r="H78" s="24"/>
      <c r="I78" s="24"/>
      <c r="J78" s="24"/>
      <c r="K78" s="24"/>
      <c r="L78" s="22"/>
    </row>
    <row r="79" spans="1:31" s="2" customFormat="1" ht="16.5" customHeight="1">
      <c r="A79" s="40"/>
      <c r="B79" s="41"/>
      <c r="C79" s="42"/>
      <c r="D79" s="42"/>
      <c r="E79" s="172" t="s">
        <v>4126</v>
      </c>
      <c r="F79" s="42"/>
      <c r="G79" s="42"/>
      <c r="H79" s="42"/>
      <c r="I79" s="42"/>
      <c r="J79" s="42"/>
      <c r="K79" s="42"/>
      <c r="L79" s="14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211</v>
      </c>
      <c r="D80" s="42"/>
      <c r="E80" s="42"/>
      <c r="F80" s="42"/>
      <c r="G80" s="42"/>
      <c r="H80" s="42"/>
      <c r="I80" s="42"/>
      <c r="J80" s="42"/>
      <c r="K80" s="42"/>
      <c r="L80" s="14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71" t="str">
        <f>E11</f>
        <v>SO403.2 - Areálová dešťová kanalizace</v>
      </c>
      <c r="F81" s="42"/>
      <c r="G81" s="42"/>
      <c r="H81" s="42"/>
      <c r="I81" s="42"/>
      <c r="J81" s="42"/>
      <c r="K81" s="42"/>
      <c r="L81" s="14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21</v>
      </c>
      <c r="D83" s="42"/>
      <c r="E83" s="42"/>
      <c r="F83" s="29" t="str">
        <f>F14</f>
        <v xml:space="preserve"> </v>
      </c>
      <c r="G83" s="42"/>
      <c r="H83" s="42"/>
      <c r="I83" s="34" t="s">
        <v>23</v>
      </c>
      <c r="J83" s="74" t="str">
        <f>IF(J14="","",J14)</f>
        <v>3. 7. 2019</v>
      </c>
      <c r="K83" s="42"/>
      <c r="L83" s="14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25</v>
      </c>
      <c r="D85" s="42"/>
      <c r="E85" s="42"/>
      <c r="F85" s="29" t="str">
        <f>E17</f>
        <v xml:space="preserve"> </v>
      </c>
      <c r="G85" s="42"/>
      <c r="H85" s="42"/>
      <c r="I85" s="34" t="s">
        <v>30</v>
      </c>
      <c r="J85" s="38" t="str">
        <f>E23</f>
        <v xml:space="preserve"> </v>
      </c>
      <c r="K85" s="42"/>
      <c r="L85" s="14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4" t="s">
        <v>28</v>
      </c>
      <c r="D86" s="42"/>
      <c r="E86" s="42"/>
      <c r="F86" s="29" t="str">
        <f>IF(E20="","",E20)</f>
        <v>Vyplň údaj</v>
      </c>
      <c r="G86" s="42"/>
      <c r="H86" s="42"/>
      <c r="I86" s="34" t="s">
        <v>32</v>
      </c>
      <c r="J86" s="38" t="str">
        <f>E26</f>
        <v xml:space="preserve"> </v>
      </c>
      <c r="K86" s="42"/>
      <c r="L86" s="14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0.3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11" customFormat="1" ht="29.25" customHeight="1">
      <c r="A88" s="189"/>
      <c r="B88" s="190"/>
      <c r="C88" s="191" t="s">
        <v>239</v>
      </c>
      <c r="D88" s="192" t="s">
        <v>54</v>
      </c>
      <c r="E88" s="192" t="s">
        <v>50</v>
      </c>
      <c r="F88" s="192" t="s">
        <v>51</v>
      </c>
      <c r="G88" s="192" t="s">
        <v>240</v>
      </c>
      <c r="H88" s="192" t="s">
        <v>241</v>
      </c>
      <c r="I88" s="192" t="s">
        <v>242</v>
      </c>
      <c r="J88" s="192" t="s">
        <v>217</v>
      </c>
      <c r="K88" s="193" t="s">
        <v>243</v>
      </c>
      <c r="L88" s="194"/>
      <c r="M88" s="94" t="s">
        <v>19</v>
      </c>
      <c r="N88" s="95" t="s">
        <v>39</v>
      </c>
      <c r="O88" s="95" t="s">
        <v>244</v>
      </c>
      <c r="P88" s="95" t="s">
        <v>245</v>
      </c>
      <c r="Q88" s="95" t="s">
        <v>246</v>
      </c>
      <c r="R88" s="95" t="s">
        <v>247</v>
      </c>
      <c r="S88" s="95" t="s">
        <v>248</v>
      </c>
      <c r="T88" s="96" t="s">
        <v>249</v>
      </c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</row>
    <row r="89" spans="1:63" s="2" customFormat="1" ht="22.8" customHeight="1">
      <c r="A89" s="40"/>
      <c r="B89" s="41"/>
      <c r="C89" s="101" t="s">
        <v>250</v>
      </c>
      <c r="D89" s="42"/>
      <c r="E89" s="42"/>
      <c r="F89" s="42"/>
      <c r="G89" s="42"/>
      <c r="H89" s="42"/>
      <c r="I89" s="42"/>
      <c r="J89" s="195">
        <f>BK89</f>
        <v>0</v>
      </c>
      <c r="K89" s="42"/>
      <c r="L89" s="46"/>
      <c r="M89" s="97"/>
      <c r="N89" s="196"/>
      <c r="O89" s="98"/>
      <c r="P89" s="197">
        <f>P90+P104+P106+P131</f>
        <v>0</v>
      </c>
      <c r="Q89" s="98"/>
      <c r="R89" s="197">
        <f>R90+R104+R106+R131</f>
        <v>427.04435379999995</v>
      </c>
      <c r="S89" s="98"/>
      <c r="T89" s="198">
        <f>T90+T104+T106+T131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68</v>
      </c>
      <c r="AU89" s="19" t="s">
        <v>218</v>
      </c>
      <c r="BK89" s="199">
        <f>BK90+BK104+BK106+BK131</f>
        <v>0</v>
      </c>
    </row>
    <row r="90" spans="1:63" s="12" customFormat="1" ht="25.9" customHeight="1">
      <c r="A90" s="12"/>
      <c r="B90" s="200"/>
      <c r="C90" s="201"/>
      <c r="D90" s="202" t="s">
        <v>68</v>
      </c>
      <c r="E90" s="203" t="s">
        <v>76</v>
      </c>
      <c r="F90" s="203" t="s">
        <v>253</v>
      </c>
      <c r="G90" s="201"/>
      <c r="H90" s="201"/>
      <c r="I90" s="204"/>
      <c r="J90" s="205">
        <f>BK90</f>
        <v>0</v>
      </c>
      <c r="K90" s="201"/>
      <c r="L90" s="206"/>
      <c r="M90" s="207"/>
      <c r="N90" s="208"/>
      <c r="O90" s="208"/>
      <c r="P90" s="209">
        <f>SUM(P91:P103)</f>
        <v>0</v>
      </c>
      <c r="Q90" s="208"/>
      <c r="R90" s="209">
        <f>SUM(R91:R103)</f>
        <v>283.72062239999997</v>
      </c>
      <c r="S90" s="208"/>
      <c r="T90" s="210">
        <f>SUM(T91:T103)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1" t="s">
        <v>76</v>
      </c>
      <c r="AT90" s="212" t="s">
        <v>68</v>
      </c>
      <c r="AU90" s="212" t="s">
        <v>69</v>
      </c>
      <c r="AY90" s="211" t="s">
        <v>252</v>
      </c>
      <c r="BK90" s="213">
        <f>SUM(BK91:BK103)</f>
        <v>0</v>
      </c>
    </row>
    <row r="91" spans="1:65" s="2" customFormat="1" ht="14.4" customHeight="1">
      <c r="A91" s="40"/>
      <c r="B91" s="41"/>
      <c r="C91" s="216" t="s">
        <v>76</v>
      </c>
      <c r="D91" s="216" t="s">
        <v>254</v>
      </c>
      <c r="E91" s="217" t="s">
        <v>4553</v>
      </c>
      <c r="F91" s="218" t="s">
        <v>4554</v>
      </c>
      <c r="G91" s="219" t="s">
        <v>257</v>
      </c>
      <c r="H91" s="220">
        <v>395.32</v>
      </c>
      <c r="I91" s="221"/>
      <c r="J91" s="222">
        <f>ROUND(I91*H91,2)</f>
        <v>0</v>
      </c>
      <c r="K91" s="218" t="s">
        <v>19</v>
      </c>
      <c r="L91" s="46"/>
      <c r="M91" s="223" t="s">
        <v>19</v>
      </c>
      <c r="N91" s="224" t="s">
        <v>40</v>
      </c>
      <c r="O91" s="86"/>
      <c r="P91" s="225">
        <f>O91*H91</f>
        <v>0</v>
      </c>
      <c r="Q91" s="225">
        <v>0</v>
      </c>
      <c r="R91" s="225">
        <f>Q91*H91</f>
        <v>0</v>
      </c>
      <c r="S91" s="225">
        <v>0</v>
      </c>
      <c r="T91" s="22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7" t="s">
        <v>90</v>
      </c>
      <c r="AT91" s="227" t="s">
        <v>254</v>
      </c>
      <c r="AU91" s="227" t="s">
        <v>76</v>
      </c>
      <c r="AY91" s="19" t="s">
        <v>252</v>
      </c>
      <c r="BE91" s="228">
        <f>IF(N91="základní",J91,0)</f>
        <v>0</v>
      </c>
      <c r="BF91" s="228">
        <f>IF(N91="snížená",J91,0)</f>
        <v>0</v>
      </c>
      <c r="BG91" s="228">
        <f>IF(N91="zákl. přenesená",J91,0)</f>
        <v>0</v>
      </c>
      <c r="BH91" s="228">
        <f>IF(N91="sníž. přenesená",J91,0)</f>
        <v>0</v>
      </c>
      <c r="BI91" s="228">
        <f>IF(N91="nulová",J91,0)</f>
        <v>0</v>
      </c>
      <c r="BJ91" s="19" t="s">
        <v>76</v>
      </c>
      <c r="BK91" s="228">
        <f>ROUND(I91*H91,2)</f>
        <v>0</v>
      </c>
      <c r="BL91" s="19" t="s">
        <v>90</v>
      </c>
      <c r="BM91" s="227" t="s">
        <v>78</v>
      </c>
    </row>
    <row r="92" spans="1:65" s="2" customFormat="1" ht="14.4" customHeight="1">
      <c r="A92" s="40"/>
      <c r="B92" s="41"/>
      <c r="C92" s="216" t="s">
        <v>78</v>
      </c>
      <c r="D92" s="216" t="s">
        <v>254</v>
      </c>
      <c r="E92" s="217" t="s">
        <v>4132</v>
      </c>
      <c r="F92" s="218" t="s">
        <v>4133</v>
      </c>
      <c r="G92" s="219" t="s">
        <v>257</v>
      </c>
      <c r="H92" s="220">
        <v>268.06</v>
      </c>
      <c r="I92" s="221"/>
      <c r="J92" s="222">
        <f>ROUND(I92*H92,2)</f>
        <v>0</v>
      </c>
      <c r="K92" s="218" t="s">
        <v>19</v>
      </c>
      <c r="L92" s="46"/>
      <c r="M92" s="223" t="s">
        <v>19</v>
      </c>
      <c r="N92" s="224" t="s">
        <v>40</v>
      </c>
      <c r="O92" s="86"/>
      <c r="P92" s="225">
        <f>O92*H92</f>
        <v>0</v>
      </c>
      <c r="Q92" s="225">
        <v>0</v>
      </c>
      <c r="R92" s="225">
        <f>Q92*H92</f>
        <v>0</v>
      </c>
      <c r="S92" s="225">
        <v>0</v>
      </c>
      <c r="T92" s="22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7" t="s">
        <v>90</v>
      </c>
      <c r="AT92" s="227" t="s">
        <v>254</v>
      </c>
      <c r="AU92" s="227" t="s">
        <v>76</v>
      </c>
      <c r="AY92" s="19" t="s">
        <v>252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19" t="s">
        <v>76</v>
      </c>
      <c r="BK92" s="228">
        <f>ROUND(I92*H92,2)</f>
        <v>0</v>
      </c>
      <c r="BL92" s="19" t="s">
        <v>90</v>
      </c>
      <c r="BM92" s="227" t="s">
        <v>90</v>
      </c>
    </row>
    <row r="93" spans="1:65" s="2" customFormat="1" ht="14.4" customHeight="1">
      <c r="A93" s="40"/>
      <c r="B93" s="41"/>
      <c r="C93" s="216" t="s">
        <v>85</v>
      </c>
      <c r="D93" s="216" t="s">
        <v>254</v>
      </c>
      <c r="E93" s="217" t="s">
        <v>4532</v>
      </c>
      <c r="F93" s="218" t="s">
        <v>4533</v>
      </c>
      <c r="G93" s="219" t="s">
        <v>257</v>
      </c>
      <c r="H93" s="220">
        <v>140.6</v>
      </c>
      <c r="I93" s="221"/>
      <c r="J93" s="222">
        <f>ROUND(I93*H93,2)</f>
        <v>0</v>
      </c>
      <c r="K93" s="218" t="s">
        <v>19</v>
      </c>
      <c r="L93" s="46"/>
      <c r="M93" s="223" t="s">
        <v>19</v>
      </c>
      <c r="N93" s="224" t="s">
        <v>40</v>
      </c>
      <c r="O93" s="86"/>
      <c r="P93" s="225">
        <f>O93*H93</f>
        <v>0</v>
      </c>
      <c r="Q93" s="225">
        <v>0</v>
      </c>
      <c r="R93" s="225">
        <f>Q93*H93</f>
        <v>0</v>
      </c>
      <c r="S93" s="225">
        <v>0</v>
      </c>
      <c r="T93" s="22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7" t="s">
        <v>90</v>
      </c>
      <c r="AT93" s="227" t="s">
        <v>254</v>
      </c>
      <c r="AU93" s="227" t="s">
        <v>76</v>
      </c>
      <c r="AY93" s="19" t="s">
        <v>252</v>
      </c>
      <c r="BE93" s="228">
        <f>IF(N93="základní",J93,0)</f>
        <v>0</v>
      </c>
      <c r="BF93" s="228">
        <f>IF(N93="snížená",J93,0)</f>
        <v>0</v>
      </c>
      <c r="BG93" s="228">
        <f>IF(N93="zákl. přenesená",J93,0)</f>
        <v>0</v>
      </c>
      <c r="BH93" s="228">
        <f>IF(N93="sníž. přenesená",J93,0)</f>
        <v>0</v>
      </c>
      <c r="BI93" s="228">
        <f>IF(N93="nulová",J93,0)</f>
        <v>0</v>
      </c>
      <c r="BJ93" s="19" t="s">
        <v>76</v>
      </c>
      <c r="BK93" s="228">
        <f>ROUND(I93*H93,2)</f>
        <v>0</v>
      </c>
      <c r="BL93" s="19" t="s">
        <v>90</v>
      </c>
      <c r="BM93" s="227" t="s">
        <v>284</v>
      </c>
    </row>
    <row r="94" spans="1:65" s="2" customFormat="1" ht="14.4" customHeight="1">
      <c r="A94" s="40"/>
      <c r="B94" s="41"/>
      <c r="C94" s="216" t="s">
        <v>90</v>
      </c>
      <c r="D94" s="216" t="s">
        <v>254</v>
      </c>
      <c r="E94" s="217" t="s">
        <v>4534</v>
      </c>
      <c r="F94" s="218" t="s">
        <v>4535</v>
      </c>
      <c r="G94" s="219" t="s">
        <v>257</v>
      </c>
      <c r="H94" s="220">
        <v>140.6</v>
      </c>
      <c r="I94" s="221"/>
      <c r="J94" s="222">
        <f>ROUND(I94*H94,2)</f>
        <v>0</v>
      </c>
      <c r="K94" s="218" t="s">
        <v>19</v>
      </c>
      <c r="L94" s="46"/>
      <c r="M94" s="223" t="s">
        <v>19</v>
      </c>
      <c r="N94" s="224" t="s">
        <v>40</v>
      </c>
      <c r="O94" s="86"/>
      <c r="P94" s="225">
        <f>O94*H94</f>
        <v>0</v>
      </c>
      <c r="Q94" s="225">
        <v>0</v>
      </c>
      <c r="R94" s="225">
        <f>Q94*H94</f>
        <v>0</v>
      </c>
      <c r="S94" s="225">
        <v>0</v>
      </c>
      <c r="T94" s="22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7" t="s">
        <v>90</v>
      </c>
      <c r="AT94" s="227" t="s">
        <v>254</v>
      </c>
      <c r="AU94" s="227" t="s">
        <v>76</v>
      </c>
      <c r="AY94" s="19" t="s">
        <v>252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19" t="s">
        <v>76</v>
      </c>
      <c r="BK94" s="228">
        <f>ROUND(I94*H94,2)</f>
        <v>0</v>
      </c>
      <c r="BL94" s="19" t="s">
        <v>90</v>
      </c>
      <c r="BM94" s="227" t="s">
        <v>288</v>
      </c>
    </row>
    <row r="95" spans="1:65" s="2" customFormat="1" ht="14.4" customHeight="1">
      <c r="A95" s="40"/>
      <c r="B95" s="41"/>
      <c r="C95" s="216" t="s">
        <v>121</v>
      </c>
      <c r="D95" s="216" t="s">
        <v>254</v>
      </c>
      <c r="E95" s="217" t="s">
        <v>4150</v>
      </c>
      <c r="F95" s="218" t="s">
        <v>4151</v>
      </c>
      <c r="G95" s="219" t="s">
        <v>257</v>
      </c>
      <c r="H95" s="220">
        <v>292.64</v>
      </c>
      <c r="I95" s="221"/>
      <c r="J95" s="222">
        <f>ROUND(I95*H95,2)</f>
        <v>0</v>
      </c>
      <c r="K95" s="218" t="s">
        <v>19</v>
      </c>
      <c r="L95" s="46"/>
      <c r="M95" s="223" t="s">
        <v>19</v>
      </c>
      <c r="N95" s="224" t="s">
        <v>40</v>
      </c>
      <c r="O95" s="86"/>
      <c r="P95" s="225">
        <f>O95*H95</f>
        <v>0</v>
      </c>
      <c r="Q95" s="225">
        <v>0</v>
      </c>
      <c r="R95" s="225">
        <f>Q95*H95</f>
        <v>0</v>
      </c>
      <c r="S95" s="225">
        <v>0</v>
      </c>
      <c r="T95" s="22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7" t="s">
        <v>90</v>
      </c>
      <c r="AT95" s="227" t="s">
        <v>254</v>
      </c>
      <c r="AU95" s="227" t="s">
        <v>76</v>
      </c>
      <c r="AY95" s="19" t="s">
        <v>252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9" t="s">
        <v>76</v>
      </c>
      <c r="BK95" s="228">
        <f>ROUND(I95*H95,2)</f>
        <v>0</v>
      </c>
      <c r="BL95" s="19" t="s">
        <v>90</v>
      </c>
      <c r="BM95" s="227" t="s">
        <v>309</v>
      </c>
    </row>
    <row r="96" spans="1:65" s="2" customFormat="1" ht="14.4" customHeight="1">
      <c r="A96" s="40"/>
      <c r="B96" s="41"/>
      <c r="C96" s="216" t="s">
        <v>284</v>
      </c>
      <c r="D96" s="216" t="s">
        <v>254</v>
      </c>
      <c r="E96" s="217" t="s">
        <v>4555</v>
      </c>
      <c r="F96" s="218" t="s">
        <v>4556</v>
      </c>
      <c r="G96" s="219" t="s">
        <v>257</v>
      </c>
      <c r="H96" s="220">
        <v>395.32</v>
      </c>
      <c r="I96" s="221"/>
      <c r="J96" s="222">
        <f>ROUND(I96*H96,2)</f>
        <v>0</v>
      </c>
      <c r="K96" s="218" t="s">
        <v>19</v>
      </c>
      <c r="L96" s="46"/>
      <c r="M96" s="223" t="s">
        <v>19</v>
      </c>
      <c r="N96" s="224" t="s">
        <v>40</v>
      </c>
      <c r="O96" s="86"/>
      <c r="P96" s="225">
        <f>O96*H96</f>
        <v>0</v>
      </c>
      <c r="Q96" s="225">
        <v>0</v>
      </c>
      <c r="R96" s="225">
        <f>Q96*H96</f>
        <v>0</v>
      </c>
      <c r="S96" s="225">
        <v>0</v>
      </c>
      <c r="T96" s="22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7" t="s">
        <v>90</v>
      </c>
      <c r="AT96" s="227" t="s">
        <v>254</v>
      </c>
      <c r="AU96" s="227" t="s">
        <v>76</v>
      </c>
      <c r="AY96" s="19" t="s">
        <v>252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9" t="s">
        <v>76</v>
      </c>
      <c r="BK96" s="228">
        <f>ROUND(I96*H96,2)</f>
        <v>0</v>
      </c>
      <c r="BL96" s="19" t="s">
        <v>90</v>
      </c>
      <c r="BM96" s="227" t="s">
        <v>324</v>
      </c>
    </row>
    <row r="97" spans="1:65" s="2" customFormat="1" ht="14.4" customHeight="1">
      <c r="A97" s="40"/>
      <c r="B97" s="41"/>
      <c r="C97" s="216" t="s">
        <v>291</v>
      </c>
      <c r="D97" s="216" t="s">
        <v>254</v>
      </c>
      <c r="E97" s="217" t="s">
        <v>4557</v>
      </c>
      <c r="F97" s="218" t="s">
        <v>4558</v>
      </c>
      <c r="G97" s="219" t="s">
        <v>257</v>
      </c>
      <c r="H97" s="220">
        <v>169.56</v>
      </c>
      <c r="I97" s="221"/>
      <c r="J97" s="222">
        <f>ROUND(I97*H97,2)</f>
        <v>0</v>
      </c>
      <c r="K97" s="218" t="s">
        <v>19</v>
      </c>
      <c r="L97" s="46"/>
      <c r="M97" s="223" t="s">
        <v>19</v>
      </c>
      <c r="N97" s="224" t="s">
        <v>40</v>
      </c>
      <c r="O97" s="86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7" t="s">
        <v>90</v>
      </c>
      <c r="AT97" s="227" t="s">
        <v>254</v>
      </c>
      <c r="AU97" s="227" t="s">
        <v>76</v>
      </c>
      <c r="AY97" s="19" t="s">
        <v>252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9" t="s">
        <v>76</v>
      </c>
      <c r="BK97" s="228">
        <f>ROUND(I97*H97,2)</f>
        <v>0</v>
      </c>
      <c r="BL97" s="19" t="s">
        <v>90</v>
      </c>
      <c r="BM97" s="227" t="s">
        <v>339</v>
      </c>
    </row>
    <row r="98" spans="1:65" s="2" customFormat="1" ht="14.4" customHeight="1">
      <c r="A98" s="40"/>
      <c r="B98" s="41"/>
      <c r="C98" s="216" t="s">
        <v>288</v>
      </c>
      <c r="D98" s="216" t="s">
        <v>254</v>
      </c>
      <c r="E98" s="217" t="s">
        <v>4134</v>
      </c>
      <c r="F98" s="218" t="s">
        <v>4135</v>
      </c>
      <c r="G98" s="219" t="s">
        <v>257</v>
      </c>
      <c r="H98" s="220">
        <v>230.94</v>
      </c>
      <c r="I98" s="221"/>
      <c r="J98" s="222">
        <f>ROUND(I98*H98,2)</f>
        <v>0</v>
      </c>
      <c r="K98" s="218" t="s">
        <v>19</v>
      </c>
      <c r="L98" s="46"/>
      <c r="M98" s="223" t="s">
        <v>19</v>
      </c>
      <c r="N98" s="224" t="s">
        <v>40</v>
      </c>
      <c r="O98" s="86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7" t="s">
        <v>90</v>
      </c>
      <c r="AT98" s="227" t="s">
        <v>254</v>
      </c>
      <c r="AU98" s="227" t="s">
        <v>76</v>
      </c>
      <c r="AY98" s="19" t="s">
        <v>252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9" t="s">
        <v>76</v>
      </c>
      <c r="BK98" s="228">
        <f>ROUND(I98*H98,2)</f>
        <v>0</v>
      </c>
      <c r="BL98" s="19" t="s">
        <v>90</v>
      </c>
      <c r="BM98" s="227" t="s">
        <v>349</v>
      </c>
    </row>
    <row r="99" spans="1:65" s="2" customFormat="1" ht="14.4" customHeight="1">
      <c r="A99" s="40"/>
      <c r="B99" s="41"/>
      <c r="C99" s="216" t="s">
        <v>304</v>
      </c>
      <c r="D99" s="216" t="s">
        <v>254</v>
      </c>
      <c r="E99" s="217" t="s">
        <v>4138</v>
      </c>
      <c r="F99" s="218" t="s">
        <v>4139</v>
      </c>
      <c r="G99" s="219" t="s">
        <v>257</v>
      </c>
      <c r="H99" s="220">
        <v>230.94</v>
      </c>
      <c r="I99" s="221"/>
      <c r="J99" s="222">
        <f>ROUND(I99*H99,2)</f>
        <v>0</v>
      </c>
      <c r="K99" s="218" t="s">
        <v>19</v>
      </c>
      <c r="L99" s="46"/>
      <c r="M99" s="223" t="s">
        <v>19</v>
      </c>
      <c r="N99" s="224" t="s">
        <v>40</v>
      </c>
      <c r="O99" s="86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7" t="s">
        <v>90</v>
      </c>
      <c r="AT99" s="227" t="s">
        <v>254</v>
      </c>
      <c r="AU99" s="227" t="s">
        <v>76</v>
      </c>
      <c r="AY99" s="19" t="s">
        <v>252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76</v>
      </c>
      <c r="BK99" s="228">
        <f>ROUND(I99*H99,2)</f>
        <v>0</v>
      </c>
      <c r="BL99" s="19" t="s">
        <v>90</v>
      </c>
      <c r="BM99" s="227" t="s">
        <v>360</v>
      </c>
    </row>
    <row r="100" spans="1:65" s="2" customFormat="1" ht="14.4" customHeight="1">
      <c r="A100" s="40"/>
      <c r="B100" s="41"/>
      <c r="C100" s="216" t="s">
        <v>309</v>
      </c>
      <c r="D100" s="216" t="s">
        <v>254</v>
      </c>
      <c r="E100" s="217" t="s">
        <v>4136</v>
      </c>
      <c r="F100" s="218" t="s">
        <v>4137</v>
      </c>
      <c r="G100" s="219" t="s">
        <v>257</v>
      </c>
      <c r="H100" s="220">
        <v>230.94</v>
      </c>
      <c r="I100" s="221"/>
      <c r="J100" s="222">
        <f>ROUND(I100*H100,2)</f>
        <v>0</v>
      </c>
      <c r="K100" s="218" t="s">
        <v>19</v>
      </c>
      <c r="L100" s="46"/>
      <c r="M100" s="223" t="s">
        <v>19</v>
      </c>
      <c r="N100" s="224" t="s">
        <v>40</v>
      </c>
      <c r="O100" s="86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7" t="s">
        <v>90</v>
      </c>
      <c r="AT100" s="227" t="s">
        <v>254</v>
      </c>
      <c r="AU100" s="227" t="s">
        <v>76</v>
      </c>
      <c r="AY100" s="19" t="s">
        <v>252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9" t="s">
        <v>76</v>
      </c>
      <c r="BK100" s="228">
        <f>ROUND(I100*H100,2)</f>
        <v>0</v>
      </c>
      <c r="BL100" s="19" t="s">
        <v>90</v>
      </c>
      <c r="BM100" s="227" t="s">
        <v>377</v>
      </c>
    </row>
    <row r="101" spans="1:65" s="2" customFormat="1" ht="14.4" customHeight="1">
      <c r="A101" s="40"/>
      <c r="B101" s="41"/>
      <c r="C101" s="216" t="s">
        <v>313</v>
      </c>
      <c r="D101" s="216" t="s">
        <v>254</v>
      </c>
      <c r="E101" s="217" t="s">
        <v>4536</v>
      </c>
      <c r="F101" s="218" t="s">
        <v>4537</v>
      </c>
      <c r="G101" s="219" t="s">
        <v>300</v>
      </c>
      <c r="H101" s="220">
        <v>645.84</v>
      </c>
      <c r="I101" s="221"/>
      <c r="J101" s="222">
        <f>ROUND(I101*H101,2)</f>
        <v>0</v>
      </c>
      <c r="K101" s="218" t="s">
        <v>19</v>
      </c>
      <c r="L101" s="46"/>
      <c r="M101" s="223" t="s">
        <v>19</v>
      </c>
      <c r="N101" s="224" t="s">
        <v>40</v>
      </c>
      <c r="O101" s="86"/>
      <c r="P101" s="225">
        <f>O101*H101</f>
        <v>0</v>
      </c>
      <c r="Q101" s="225">
        <v>0.00086</v>
      </c>
      <c r="R101" s="225">
        <f>Q101*H101</f>
        <v>0.5554224</v>
      </c>
      <c r="S101" s="225">
        <v>0</v>
      </c>
      <c r="T101" s="22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7" t="s">
        <v>90</v>
      </c>
      <c r="AT101" s="227" t="s">
        <v>254</v>
      </c>
      <c r="AU101" s="227" t="s">
        <v>76</v>
      </c>
      <c r="AY101" s="19" t="s">
        <v>252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9" t="s">
        <v>76</v>
      </c>
      <c r="BK101" s="228">
        <f>ROUND(I101*H101,2)</f>
        <v>0</v>
      </c>
      <c r="BL101" s="19" t="s">
        <v>90</v>
      </c>
      <c r="BM101" s="227" t="s">
        <v>395</v>
      </c>
    </row>
    <row r="102" spans="1:65" s="2" customFormat="1" ht="14.4" customHeight="1">
      <c r="A102" s="40"/>
      <c r="B102" s="41"/>
      <c r="C102" s="216" t="s">
        <v>324</v>
      </c>
      <c r="D102" s="216" t="s">
        <v>254</v>
      </c>
      <c r="E102" s="217" t="s">
        <v>4538</v>
      </c>
      <c r="F102" s="218" t="s">
        <v>4539</v>
      </c>
      <c r="G102" s="219" t="s">
        <v>300</v>
      </c>
      <c r="H102" s="220">
        <v>645.84</v>
      </c>
      <c r="I102" s="221"/>
      <c r="J102" s="222">
        <f>ROUND(I102*H102,2)</f>
        <v>0</v>
      </c>
      <c r="K102" s="218" t="s">
        <v>19</v>
      </c>
      <c r="L102" s="46"/>
      <c r="M102" s="223" t="s">
        <v>19</v>
      </c>
      <c r="N102" s="224" t="s">
        <v>40</v>
      </c>
      <c r="O102" s="86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7" t="s">
        <v>90</v>
      </c>
      <c r="AT102" s="227" t="s">
        <v>254</v>
      </c>
      <c r="AU102" s="227" t="s">
        <v>76</v>
      </c>
      <c r="AY102" s="19" t="s">
        <v>252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76</v>
      </c>
      <c r="BK102" s="228">
        <f>ROUND(I102*H102,2)</f>
        <v>0</v>
      </c>
      <c r="BL102" s="19" t="s">
        <v>90</v>
      </c>
      <c r="BM102" s="227" t="s">
        <v>404</v>
      </c>
    </row>
    <row r="103" spans="1:65" s="2" customFormat="1" ht="14.4" customHeight="1">
      <c r="A103" s="40"/>
      <c r="B103" s="41"/>
      <c r="C103" s="216" t="s">
        <v>334</v>
      </c>
      <c r="D103" s="216" t="s">
        <v>254</v>
      </c>
      <c r="E103" s="217" t="s">
        <v>4140</v>
      </c>
      <c r="F103" s="218" t="s">
        <v>4141</v>
      </c>
      <c r="G103" s="219" t="s">
        <v>257</v>
      </c>
      <c r="H103" s="220">
        <v>169.56</v>
      </c>
      <c r="I103" s="221"/>
      <c r="J103" s="222">
        <f>ROUND(I103*H103,2)</f>
        <v>0</v>
      </c>
      <c r="K103" s="218" t="s">
        <v>19</v>
      </c>
      <c r="L103" s="46"/>
      <c r="M103" s="223" t="s">
        <v>19</v>
      </c>
      <c r="N103" s="224" t="s">
        <v>40</v>
      </c>
      <c r="O103" s="86"/>
      <c r="P103" s="225">
        <f>O103*H103</f>
        <v>0</v>
      </c>
      <c r="Q103" s="225">
        <v>1.67</v>
      </c>
      <c r="R103" s="225">
        <f>Q103*H103</f>
        <v>283.16519999999997</v>
      </c>
      <c r="S103" s="225">
        <v>0</v>
      </c>
      <c r="T103" s="22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7" t="s">
        <v>90</v>
      </c>
      <c r="AT103" s="227" t="s">
        <v>254</v>
      </c>
      <c r="AU103" s="227" t="s">
        <v>76</v>
      </c>
      <c r="AY103" s="19" t="s">
        <v>252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9" t="s">
        <v>76</v>
      </c>
      <c r="BK103" s="228">
        <f>ROUND(I103*H103,2)</f>
        <v>0</v>
      </c>
      <c r="BL103" s="19" t="s">
        <v>90</v>
      </c>
      <c r="BM103" s="227" t="s">
        <v>417</v>
      </c>
    </row>
    <row r="104" spans="1:63" s="12" customFormat="1" ht="25.9" customHeight="1">
      <c r="A104" s="12"/>
      <c r="B104" s="200"/>
      <c r="C104" s="201"/>
      <c r="D104" s="202" t="s">
        <v>68</v>
      </c>
      <c r="E104" s="203" t="s">
        <v>90</v>
      </c>
      <c r="F104" s="203" t="s">
        <v>704</v>
      </c>
      <c r="G104" s="201"/>
      <c r="H104" s="201"/>
      <c r="I104" s="204"/>
      <c r="J104" s="205">
        <f>BK104</f>
        <v>0</v>
      </c>
      <c r="K104" s="201"/>
      <c r="L104" s="206"/>
      <c r="M104" s="207"/>
      <c r="N104" s="208"/>
      <c r="O104" s="208"/>
      <c r="P104" s="209">
        <f>P105</f>
        <v>0</v>
      </c>
      <c r="Q104" s="208"/>
      <c r="R104" s="209">
        <f>R105</f>
        <v>84.7443114</v>
      </c>
      <c r="S104" s="208"/>
      <c r="T104" s="210">
        <f>T105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11" t="s">
        <v>76</v>
      </c>
      <c r="AT104" s="212" t="s">
        <v>68</v>
      </c>
      <c r="AU104" s="212" t="s">
        <v>69</v>
      </c>
      <c r="AY104" s="211" t="s">
        <v>252</v>
      </c>
      <c r="BK104" s="213">
        <f>BK105</f>
        <v>0</v>
      </c>
    </row>
    <row r="105" spans="1:65" s="2" customFormat="1" ht="14.4" customHeight="1">
      <c r="A105" s="40"/>
      <c r="B105" s="41"/>
      <c r="C105" s="216" t="s">
        <v>339</v>
      </c>
      <c r="D105" s="216" t="s">
        <v>254</v>
      </c>
      <c r="E105" s="217" t="s">
        <v>4160</v>
      </c>
      <c r="F105" s="218" t="s">
        <v>4161</v>
      </c>
      <c r="G105" s="219" t="s">
        <v>257</v>
      </c>
      <c r="H105" s="220">
        <v>44.82</v>
      </c>
      <c r="I105" s="221"/>
      <c r="J105" s="222">
        <f>ROUND(I105*H105,2)</f>
        <v>0</v>
      </c>
      <c r="K105" s="218" t="s">
        <v>19</v>
      </c>
      <c r="L105" s="46"/>
      <c r="M105" s="223" t="s">
        <v>19</v>
      </c>
      <c r="N105" s="224" t="s">
        <v>40</v>
      </c>
      <c r="O105" s="86"/>
      <c r="P105" s="225">
        <f>O105*H105</f>
        <v>0</v>
      </c>
      <c r="Q105" s="225">
        <v>1.89077</v>
      </c>
      <c r="R105" s="225">
        <f>Q105*H105</f>
        <v>84.7443114</v>
      </c>
      <c r="S105" s="225">
        <v>0</v>
      </c>
      <c r="T105" s="22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7" t="s">
        <v>90</v>
      </c>
      <c r="AT105" s="227" t="s">
        <v>254</v>
      </c>
      <c r="AU105" s="227" t="s">
        <v>76</v>
      </c>
      <c r="AY105" s="19" t="s">
        <v>252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9" t="s">
        <v>76</v>
      </c>
      <c r="BK105" s="228">
        <f>ROUND(I105*H105,2)</f>
        <v>0</v>
      </c>
      <c r="BL105" s="19" t="s">
        <v>90</v>
      </c>
      <c r="BM105" s="227" t="s">
        <v>425</v>
      </c>
    </row>
    <row r="106" spans="1:63" s="12" customFormat="1" ht="25.9" customHeight="1">
      <c r="A106" s="12"/>
      <c r="B106" s="200"/>
      <c r="C106" s="201"/>
      <c r="D106" s="202" t="s">
        <v>68</v>
      </c>
      <c r="E106" s="203" t="s">
        <v>288</v>
      </c>
      <c r="F106" s="203" t="s">
        <v>3934</v>
      </c>
      <c r="G106" s="201"/>
      <c r="H106" s="201"/>
      <c r="I106" s="204"/>
      <c r="J106" s="205">
        <f>BK106</f>
        <v>0</v>
      </c>
      <c r="K106" s="201"/>
      <c r="L106" s="206"/>
      <c r="M106" s="207"/>
      <c r="N106" s="208"/>
      <c r="O106" s="208"/>
      <c r="P106" s="209">
        <f>SUM(P107:P130)</f>
        <v>0</v>
      </c>
      <c r="Q106" s="208"/>
      <c r="R106" s="209">
        <f>SUM(R107:R130)</f>
        <v>58.57942</v>
      </c>
      <c r="S106" s="208"/>
      <c r="T106" s="210">
        <f>SUM(T107:T130)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11" t="s">
        <v>76</v>
      </c>
      <c r="AT106" s="212" t="s">
        <v>68</v>
      </c>
      <c r="AU106" s="212" t="s">
        <v>69</v>
      </c>
      <c r="AY106" s="211" t="s">
        <v>252</v>
      </c>
      <c r="BK106" s="213">
        <f>SUM(BK107:BK130)</f>
        <v>0</v>
      </c>
    </row>
    <row r="107" spans="1:65" s="2" customFormat="1" ht="14.4" customHeight="1">
      <c r="A107" s="40"/>
      <c r="B107" s="41"/>
      <c r="C107" s="216" t="s">
        <v>8</v>
      </c>
      <c r="D107" s="216" t="s">
        <v>254</v>
      </c>
      <c r="E107" s="217" t="s">
        <v>4559</v>
      </c>
      <c r="F107" s="218" t="s">
        <v>4560</v>
      </c>
      <c r="G107" s="219" t="s">
        <v>307</v>
      </c>
      <c r="H107" s="220">
        <v>6</v>
      </c>
      <c r="I107" s="221"/>
      <c r="J107" s="222">
        <f>ROUND(I107*H107,2)</f>
        <v>0</v>
      </c>
      <c r="K107" s="218" t="s">
        <v>19</v>
      </c>
      <c r="L107" s="46"/>
      <c r="M107" s="223" t="s">
        <v>19</v>
      </c>
      <c r="N107" s="224" t="s">
        <v>40</v>
      </c>
      <c r="O107" s="86"/>
      <c r="P107" s="225">
        <f>O107*H107</f>
        <v>0</v>
      </c>
      <c r="Q107" s="225">
        <v>2.21711</v>
      </c>
      <c r="R107" s="225">
        <f>Q107*H107</f>
        <v>13.30266</v>
      </c>
      <c r="S107" s="225">
        <v>0</v>
      </c>
      <c r="T107" s="22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7" t="s">
        <v>90</v>
      </c>
      <c r="AT107" s="227" t="s">
        <v>254</v>
      </c>
      <c r="AU107" s="227" t="s">
        <v>76</v>
      </c>
      <c r="AY107" s="19" t="s">
        <v>252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9" t="s">
        <v>76</v>
      </c>
      <c r="BK107" s="228">
        <f>ROUND(I107*H107,2)</f>
        <v>0</v>
      </c>
      <c r="BL107" s="19" t="s">
        <v>90</v>
      </c>
      <c r="BM107" s="227" t="s">
        <v>433</v>
      </c>
    </row>
    <row r="108" spans="1:65" s="2" customFormat="1" ht="14.4" customHeight="1">
      <c r="A108" s="40"/>
      <c r="B108" s="41"/>
      <c r="C108" s="216" t="s">
        <v>349</v>
      </c>
      <c r="D108" s="216" t="s">
        <v>254</v>
      </c>
      <c r="E108" s="217" t="s">
        <v>4561</v>
      </c>
      <c r="F108" s="218" t="s">
        <v>4562</v>
      </c>
      <c r="G108" s="219" t="s">
        <v>307</v>
      </c>
      <c r="H108" s="220">
        <v>1</v>
      </c>
      <c r="I108" s="221"/>
      <c r="J108" s="222">
        <f>ROUND(I108*H108,2)</f>
        <v>0</v>
      </c>
      <c r="K108" s="218" t="s">
        <v>19</v>
      </c>
      <c r="L108" s="46"/>
      <c r="M108" s="223" t="s">
        <v>19</v>
      </c>
      <c r="N108" s="224" t="s">
        <v>40</v>
      </c>
      <c r="O108" s="86"/>
      <c r="P108" s="225">
        <f>O108*H108</f>
        <v>0</v>
      </c>
      <c r="Q108" s="225">
        <v>4.98899</v>
      </c>
      <c r="R108" s="225">
        <f>Q108*H108</f>
        <v>4.98899</v>
      </c>
      <c r="S108" s="225">
        <v>0</v>
      </c>
      <c r="T108" s="22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7" t="s">
        <v>90</v>
      </c>
      <c r="AT108" s="227" t="s">
        <v>254</v>
      </c>
      <c r="AU108" s="227" t="s">
        <v>76</v>
      </c>
      <c r="AY108" s="19" t="s">
        <v>252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9" t="s">
        <v>76</v>
      </c>
      <c r="BK108" s="228">
        <f>ROUND(I108*H108,2)</f>
        <v>0</v>
      </c>
      <c r="BL108" s="19" t="s">
        <v>90</v>
      </c>
      <c r="BM108" s="227" t="s">
        <v>441</v>
      </c>
    </row>
    <row r="109" spans="1:65" s="2" customFormat="1" ht="14.4" customHeight="1">
      <c r="A109" s="40"/>
      <c r="B109" s="41"/>
      <c r="C109" s="216" t="s">
        <v>353</v>
      </c>
      <c r="D109" s="216" t="s">
        <v>254</v>
      </c>
      <c r="E109" s="217" t="s">
        <v>4563</v>
      </c>
      <c r="F109" s="218" t="s">
        <v>4564</v>
      </c>
      <c r="G109" s="219" t="s">
        <v>307</v>
      </c>
      <c r="H109" s="220">
        <v>1</v>
      </c>
      <c r="I109" s="221"/>
      <c r="J109" s="222">
        <f>ROUND(I109*H109,2)</f>
        <v>0</v>
      </c>
      <c r="K109" s="218" t="s">
        <v>19</v>
      </c>
      <c r="L109" s="46"/>
      <c r="M109" s="223" t="s">
        <v>19</v>
      </c>
      <c r="N109" s="224" t="s">
        <v>40</v>
      </c>
      <c r="O109" s="86"/>
      <c r="P109" s="225">
        <f>O109*H109</f>
        <v>0</v>
      </c>
      <c r="Q109" s="225">
        <v>1.86466</v>
      </c>
      <c r="R109" s="225">
        <f>Q109*H109</f>
        <v>1.86466</v>
      </c>
      <c r="S109" s="225">
        <v>0</v>
      </c>
      <c r="T109" s="22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7" t="s">
        <v>90</v>
      </c>
      <c r="AT109" s="227" t="s">
        <v>254</v>
      </c>
      <c r="AU109" s="227" t="s">
        <v>76</v>
      </c>
      <c r="AY109" s="19" t="s">
        <v>252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9" t="s">
        <v>76</v>
      </c>
      <c r="BK109" s="228">
        <f>ROUND(I109*H109,2)</f>
        <v>0</v>
      </c>
      <c r="BL109" s="19" t="s">
        <v>90</v>
      </c>
      <c r="BM109" s="227" t="s">
        <v>449</v>
      </c>
    </row>
    <row r="110" spans="1:65" s="2" customFormat="1" ht="14.4" customHeight="1">
      <c r="A110" s="40"/>
      <c r="B110" s="41"/>
      <c r="C110" s="216" t="s">
        <v>360</v>
      </c>
      <c r="D110" s="216" t="s">
        <v>254</v>
      </c>
      <c r="E110" s="217" t="s">
        <v>4565</v>
      </c>
      <c r="F110" s="218" t="s">
        <v>4566</v>
      </c>
      <c r="G110" s="219" t="s">
        <v>346</v>
      </c>
      <c r="H110" s="220">
        <v>3</v>
      </c>
      <c r="I110" s="221"/>
      <c r="J110" s="222">
        <f>ROUND(I110*H110,2)</f>
        <v>0</v>
      </c>
      <c r="K110" s="218" t="s">
        <v>19</v>
      </c>
      <c r="L110" s="46"/>
      <c r="M110" s="223" t="s">
        <v>19</v>
      </c>
      <c r="N110" s="224" t="s">
        <v>40</v>
      </c>
      <c r="O110" s="86"/>
      <c r="P110" s="225">
        <f>O110*H110</f>
        <v>0</v>
      </c>
      <c r="Q110" s="225">
        <v>1E-05</v>
      </c>
      <c r="R110" s="225">
        <f>Q110*H110</f>
        <v>3.0000000000000004E-05</v>
      </c>
      <c r="S110" s="225">
        <v>0</v>
      </c>
      <c r="T110" s="22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7" t="s">
        <v>90</v>
      </c>
      <c r="AT110" s="227" t="s">
        <v>254</v>
      </c>
      <c r="AU110" s="227" t="s">
        <v>76</v>
      </c>
      <c r="AY110" s="19" t="s">
        <v>252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9" t="s">
        <v>76</v>
      </c>
      <c r="BK110" s="228">
        <f>ROUND(I110*H110,2)</f>
        <v>0</v>
      </c>
      <c r="BL110" s="19" t="s">
        <v>90</v>
      </c>
      <c r="BM110" s="227" t="s">
        <v>457</v>
      </c>
    </row>
    <row r="111" spans="1:65" s="2" customFormat="1" ht="24.15" customHeight="1">
      <c r="A111" s="40"/>
      <c r="B111" s="41"/>
      <c r="C111" s="216" t="s">
        <v>366</v>
      </c>
      <c r="D111" s="216" t="s">
        <v>254</v>
      </c>
      <c r="E111" s="217" t="s">
        <v>4567</v>
      </c>
      <c r="F111" s="218" t="s">
        <v>4568</v>
      </c>
      <c r="G111" s="219" t="s">
        <v>307</v>
      </c>
      <c r="H111" s="220">
        <v>4</v>
      </c>
      <c r="I111" s="221"/>
      <c r="J111" s="222">
        <f>ROUND(I111*H111,2)</f>
        <v>0</v>
      </c>
      <c r="K111" s="218" t="s">
        <v>19</v>
      </c>
      <c r="L111" s="46"/>
      <c r="M111" s="223" t="s">
        <v>19</v>
      </c>
      <c r="N111" s="224" t="s">
        <v>40</v>
      </c>
      <c r="O111" s="86"/>
      <c r="P111" s="225">
        <f>O111*H111</f>
        <v>0</v>
      </c>
      <c r="Q111" s="225">
        <v>3.05967</v>
      </c>
      <c r="R111" s="225">
        <f>Q111*H111</f>
        <v>12.23868</v>
      </c>
      <c r="S111" s="225">
        <v>0</v>
      </c>
      <c r="T111" s="22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7" t="s">
        <v>90</v>
      </c>
      <c r="AT111" s="227" t="s">
        <v>254</v>
      </c>
      <c r="AU111" s="227" t="s">
        <v>76</v>
      </c>
      <c r="AY111" s="19" t="s">
        <v>252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9" t="s">
        <v>76</v>
      </c>
      <c r="BK111" s="228">
        <f>ROUND(I111*H111,2)</f>
        <v>0</v>
      </c>
      <c r="BL111" s="19" t="s">
        <v>90</v>
      </c>
      <c r="BM111" s="227" t="s">
        <v>465</v>
      </c>
    </row>
    <row r="112" spans="1:65" s="2" customFormat="1" ht="14.4" customHeight="1">
      <c r="A112" s="40"/>
      <c r="B112" s="41"/>
      <c r="C112" s="216" t="s">
        <v>377</v>
      </c>
      <c r="D112" s="216" t="s">
        <v>254</v>
      </c>
      <c r="E112" s="217" t="s">
        <v>4569</v>
      </c>
      <c r="F112" s="218" t="s">
        <v>4570</v>
      </c>
      <c r="G112" s="219" t="s">
        <v>307</v>
      </c>
      <c r="H112" s="220">
        <v>8</v>
      </c>
      <c r="I112" s="221"/>
      <c r="J112" s="222">
        <f>ROUND(I112*H112,2)</f>
        <v>0</v>
      </c>
      <c r="K112" s="218" t="s">
        <v>19</v>
      </c>
      <c r="L112" s="46"/>
      <c r="M112" s="223" t="s">
        <v>19</v>
      </c>
      <c r="N112" s="224" t="s">
        <v>40</v>
      </c>
      <c r="O112" s="86"/>
      <c r="P112" s="225">
        <f>O112*H112</f>
        <v>0</v>
      </c>
      <c r="Q112" s="225">
        <v>0.00702</v>
      </c>
      <c r="R112" s="225">
        <f>Q112*H112</f>
        <v>0.05616</v>
      </c>
      <c r="S112" s="225">
        <v>0</v>
      </c>
      <c r="T112" s="22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7" t="s">
        <v>90</v>
      </c>
      <c r="AT112" s="227" t="s">
        <v>254</v>
      </c>
      <c r="AU112" s="227" t="s">
        <v>76</v>
      </c>
      <c r="AY112" s="19" t="s">
        <v>252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9" t="s">
        <v>76</v>
      </c>
      <c r="BK112" s="228">
        <f>ROUND(I112*H112,2)</f>
        <v>0</v>
      </c>
      <c r="BL112" s="19" t="s">
        <v>90</v>
      </c>
      <c r="BM112" s="227" t="s">
        <v>477</v>
      </c>
    </row>
    <row r="113" spans="1:65" s="2" customFormat="1" ht="24.15" customHeight="1">
      <c r="A113" s="40"/>
      <c r="B113" s="41"/>
      <c r="C113" s="216" t="s">
        <v>7</v>
      </c>
      <c r="D113" s="216" t="s">
        <v>254</v>
      </c>
      <c r="E113" s="217" t="s">
        <v>4571</v>
      </c>
      <c r="F113" s="218" t="s">
        <v>4572</v>
      </c>
      <c r="G113" s="219" t="s">
        <v>307</v>
      </c>
      <c r="H113" s="220">
        <v>4</v>
      </c>
      <c r="I113" s="221"/>
      <c r="J113" s="222">
        <f>ROUND(I113*H113,2)</f>
        <v>0</v>
      </c>
      <c r="K113" s="218" t="s">
        <v>19</v>
      </c>
      <c r="L113" s="46"/>
      <c r="M113" s="223" t="s">
        <v>19</v>
      </c>
      <c r="N113" s="224" t="s">
        <v>40</v>
      </c>
      <c r="O113" s="86"/>
      <c r="P113" s="225">
        <f>O113*H113</f>
        <v>0</v>
      </c>
      <c r="Q113" s="225">
        <v>0.1557</v>
      </c>
      <c r="R113" s="225">
        <f>Q113*H113</f>
        <v>0.6228</v>
      </c>
      <c r="S113" s="225">
        <v>0</v>
      </c>
      <c r="T113" s="22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7" t="s">
        <v>90</v>
      </c>
      <c r="AT113" s="227" t="s">
        <v>254</v>
      </c>
      <c r="AU113" s="227" t="s">
        <v>76</v>
      </c>
      <c r="AY113" s="19" t="s">
        <v>252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9" t="s">
        <v>76</v>
      </c>
      <c r="BK113" s="228">
        <f>ROUND(I113*H113,2)</f>
        <v>0</v>
      </c>
      <c r="BL113" s="19" t="s">
        <v>90</v>
      </c>
      <c r="BM113" s="227" t="s">
        <v>490</v>
      </c>
    </row>
    <row r="114" spans="1:65" s="2" customFormat="1" ht="14.4" customHeight="1">
      <c r="A114" s="40"/>
      <c r="B114" s="41"/>
      <c r="C114" s="216" t="s">
        <v>395</v>
      </c>
      <c r="D114" s="216" t="s">
        <v>254</v>
      </c>
      <c r="E114" s="217" t="s">
        <v>4573</v>
      </c>
      <c r="F114" s="218" t="s">
        <v>4574</v>
      </c>
      <c r="G114" s="219" t="s">
        <v>307</v>
      </c>
      <c r="H114" s="220">
        <v>3</v>
      </c>
      <c r="I114" s="221"/>
      <c r="J114" s="222">
        <f>ROUND(I114*H114,2)</f>
        <v>0</v>
      </c>
      <c r="K114" s="218" t="s">
        <v>19</v>
      </c>
      <c r="L114" s="46"/>
      <c r="M114" s="223" t="s">
        <v>19</v>
      </c>
      <c r="N114" s="224" t="s">
        <v>40</v>
      </c>
      <c r="O114" s="86"/>
      <c r="P114" s="225">
        <f>O114*H114</f>
        <v>0</v>
      </c>
      <c r="Q114" s="225">
        <v>0.068</v>
      </c>
      <c r="R114" s="225">
        <f>Q114*H114</f>
        <v>0.20400000000000001</v>
      </c>
      <c r="S114" s="225">
        <v>0</v>
      </c>
      <c r="T114" s="22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7" t="s">
        <v>90</v>
      </c>
      <c r="AT114" s="227" t="s">
        <v>254</v>
      </c>
      <c r="AU114" s="227" t="s">
        <v>76</v>
      </c>
      <c r="AY114" s="19" t="s">
        <v>252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9" t="s">
        <v>76</v>
      </c>
      <c r="BK114" s="228">
        <f>ROUND(I114*H114,2)</f>
        <v>0</v>
      </c>
      <c r="BL114" s="19" t="s">
        <v>90</v>
      </c>
      <c r="BM114" s="227" t="s">
        <v>559</v>
      </c>
    </row>
    <row r="115" spans="1:65" s="2" customFormat="1" ht="14.4" customHeight="1">
      <c r="A115" s="40"/>
      <c r="B115" s="41"/>
      <c r="C115" s="216" t="s">
        <v>399</v>
      </c>
      <c r="D115" s="216" t="s">
        <v>254</v>
      </c>
      <c r="E115" s="217" t="s">
        <v>4575</v>
      </c>
      <c r="F115" s="218" t="s">
        <v>4576</v>
      </c>
      <c r="G115" s="219" t="s">
        <v>307</v>
      </c>
      <c r="H115" s="220">
        <v>19</v>
      </c>
      <c r="I115" s="221"/>
      <c r="J115" s="222">
        <f>ROUND(I115*H115,2)</f>
        <v>0</v>
      </c>
      <c r="K115" s="218" t="s">
        <v>19</v>
      </c>
      <c r="L115" s="46"/>
      <c r="M115" s="223" t="s">
        <v>19</v>
      </c>
      <c r="N115" s="224" t="s">
        <v>40</v>
      </c>
      <c r="O115" s="86"/>
      <c r="P115" s="225">
        <f>O115*H115</f>
        <v>0</v>
      </c>
      <c r="Q115" s="225">
        <v>0.002</v>
      </c>
      <c r="R115" s="225">
        <f>Q115*H115</f>
        <v>0.038</v>
      </c>
      <c r="S115" s="225">
        <v>0</v>
      </c>
      <c r="T115" s="22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7" t="s">
        <v>90</v>
      </c>
      <c r="AT115" s="227" t="s">
        <v>254</v>
      </c>
      <c r="AU115" s="227" t="s">
        <v>76</v>
      </c>
      <c r="AY115" s="19" t="s">
        <v>252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9" t="s">
        <v>76</v>
      </c>
      <c r="BK115" s="228">
        <f>ROUND(I115*H115,2)</f>
        <v>0</v>
      </c>
      <c r="BL115" s="19" t="s">
        <v>90</v>
      </c>
      <c r="BM115" s="227" t="s">
        <v>612</v>
      </c>
    </row>
    <row r="116" spans="1:65" s="2" customFormat="1" ht="14.4" customHeight="1">
      <c r="A116" s="40"/>
      <c r="B116" s="41"/>
      <c r="C116" s="216" t="s">
        <v>404</v>
      </c>
      <c r="D116" s="216" t="s">
        <v>254</v>
      </c>
      <c r="E116" s="217" t="s">
        <v>4577</v>
      </c>
      <c r="F116" s="218" t="s">
        <v>4578</v>
      </c>
      <c r="G116" s="219" t="s">
        <v>307</v>
      </c>
      <c r="H116" s="220">
        <v>8</v>
      </c>
      <c r="I116" s="221"/>
      <c r="J116" s="222">
        <f>ROUND(I116*H116,2)</f>
        <v>0</v>
      </c>
      <c r="K116" s="218" t="s">
        <v>19</v>
      </c>
      <c r="L116" s="46"/>
      <c r="M116" s="223" t="s">
        <v>19</v>
      </c>
      <c r="N116" s="224" t="s">
        <v>40</v>
      </c>
      <c r="O116" s="86"/>
      <c r="P116" s="225">
        <f>O116*H116</f>
        <v>0</v>
      </c>
      <c r="Q116" s="225">
        <v>0.162</v>
      </c>
      <c r="R116" s="225">
        <f>Q116*H116</f>
        <v>1.296</v>
      </c>
      <c r="S116" s="225">
        <v>0</v>
      </c>
      <c r="T116" s="22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7" t="s">
        <v>90</v>
      </c>
      <c r="AT116" s="227" t="s">
        <v>254</v>
      </c>
      <c r="AU116" s="227" t="s">
        <v>76</v>
      </c>
      <c r="AY116" s="19" t="s">
        <v>252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9" t="s">
        <v>76</v>
      </c>
      <c r="BK116" s="228">
        <f>ROUND(I116*H116,2)</f>
        <v>0</v>
      </c>
      <c r="BL116" s="19" t="s">
        <v>90</v>
      </c>
      <c r="BM116" s="227" t="s">
        <v>622</v>
      </c>
    </row>
    <row r="117" spans="1:65" s="2" customFormat="1" ht="14.4" customHeight="1">
      <c r="A117" s="40"/>
      <c r="B117" s="41"/>
      <c r="C117" s="216" t="s">
        <v>410</v>
      </c>
      <c r="D117" s="216" t="s">
        <v>254</v>
      </c>
      <c r="E117" s="217" t="s">
        <v>4508</v>
      </c>
      <c r="F117" s="218" t="s">
        <v>4509</v>
      </c>
      <c r="G117" s="219" t="s">
        <v>346</v>
      </c>
      <c r="H117" s="220">
        <v>46</v>
      </c>
      <c r="I117" s="221"/>
      <c r="J117" s="222">
        <f>ROUND(I117*H117,2)</f>
        <v>0</v>
      </c>
      <c r="K117" s="218" t="s">
        <v>19</v>
      </c>
      <c r="L117" s="46"/>
      <c r="M117" s="223" t="s">
        <v>19</v>
      </c>
      <c r="N117" s="224" t="s">
        <v>40</v>
      </c>
      <c r="O117" s="86"/>
      <c r="P117" s="225">
        <f>O117*H117</f>
        <v>0</v>
      </c>
      <c r="Q117" s="225">
        <v>0</v>
      </c>
      <c r="R117" s="225">
        <f>Q117*H117</f>
        <v>0</v>
      </c>
      <c r="S117" s="225">
        <v>0</v>
      </c>
      <c r="T117" s="22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7" t="s">
        <v>90</v>
      </c>
      <c r="AT117" s="227" t="s">
        <v>254</v>
      </c>
      <c r="AU117" s="227" t="s">
        <v>76</v>
      </c>
      <c r="AY117" s="19" t="s">
        <v>252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9" t="s">
        <v>76</v>
      </c>
      <c r="BK117" s="228">
        <f>ROUND(I117*H117,2)</f>
        <v>0</v>
      </c>
      <c r="BL117" s="19" t="s">
        <v>90</v>
      </c>
      <c r="BM117" s="227" t="s">
        <v>631</v>
      </c>
    </row>
    <row r="118" spans="1:65" s="2" customFormat="1" ht="14.4" customHeight="1">
      <c r="A118" s="40"/>
      <c r="B118" s="41"/>
      <c r="C118" s="216" t="s">
        <v>417</v>
      </c>
      <c r="D118" s="216" t="s">
        <v>254</v>
      </c>
      <c r="E118" s="217" t="s">
        <v>4579</v>
      </c>
      <c r="F118" s="218" t="s">
        <v>4580</v>
      </c>
      <c r="G118" s="219" t="s">
        <v>307</v>
      </c>
      <c r="H118" s="220">
        <v>17</v>
      </c>
      <c r="I118" s="221"/>
      <c r="J118" s="222">
        <f>ROUND(I118*H118,2)</f>
        <v>0</v>
      </c>
      <c r="K118" s="218" t="s">
        <v>19</v>
      </c>
      <c r="L118" s="46"/>
      <c r="M118" s="223" t="s">
        <v>19</v>
      </c>
      <c r="N118" s="224" t="s">
        <v>40</v>
      </c>
      <c r="O118" s="86"/>
      <c r="P118" s="225">
        <f>O118*H118</f>
        <v>0</v>
      </c>
      <c r="Q118" s="225">
        <v>0.00963</v>
      </c>
      <c r="R118" s="225">
        <f>Q118*H118</f>
        <v>0.16371</v>
      </c>
      <c r="S118" s="225">
        <v>0</v>
      </c>
      <c r="T118" s="22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7" t="s">
        <v>90</v>
      </c>
      <c r="AT118" s="227" t="s">
        <v>254</v>
      </c>
      <c r="AU118" s="227" t="s">
        <v>76</v>
      </c>
      <c r="AY118" s="19" t="s">
        <v>252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9" t="s">
        <v>76</v>
      </c>
      <c r="BK118" s="228">
        <f>ROUND(I118*H118,2)</f>
        <v>0</v>
      </c>
      <c r="BL118" s="19" t="s">
        <v>90</v>
      </c>
      <c r="BM118" s="227" t="s">
        <v>666</v>
      </c>
    </row>
    <row r="119" spans="1:65" s="2" customFormat="1" ht="14.4" customHeight="1">
      <c r="A119" s="40"/>
      <c r="B119" s="41"/>
      <c r="C119" s="216" t="s">
        <v>421</v>
      </c>
      <c r="D119" s="216" t="s">
        <v>254</v>
      </c>
      <c r="E119" s="217" t="s">
        <v>4581</v>
      </c>
      <c r="F119" s="218" t="s">
        <v>4582</v>
      </c>
      <c r="G119" s="219" t="s">
        <v>346</v>
      </c>
      <c r="H119" s="220">
        <v>156</v>
      </c>
      <c r="I119" s="221"/>
      <c r="J119" s="222">
        <f>ROUND(I119*H119,2)</f>
        <v>0</v>
      </c>
      <c r="K119" s="218" t="s">
        <v>19</v>
      </c>
      <c r="L119" s="46"/>
      <c r="M119" s="223" t="s">
        <v>19</v>
      </c>
      <c r="N119" s="224" t="s">
        <v>40</v>
      </c>
      <c r="O119" s="86"/>
      <c r="P119" s="225">
        <f>O119*H119</f>
        <v>0</v>
      </c>
      <c r="Q119" s="225">
        <v>1E-05</v>
      </c>
      <c r="R119" s="225">
        <f>Q119*H119</f>
        <v>0.0015600000000000002</v>
      </c>
      <c r="S119" s="225">
        <v>0</v>
      </c>
      <c r="T119" s="22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7" t="s">
        <v>90</v>
      </c>
      <c r="AT119" s="227" t="s">
        <v>254</v>
      </c>
      <c r="AU119" s="227" t="s">
        <v>76</v>
      </c>
      <c r="AY119" s="19" t="s">
        <v>252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9" t="s">
        <v>76</v>
      </c>
      <c r="BK119" s="228">
        <f>ROUND(I119*H119,2)</f>
        <v>0</v>
      </c>
      <c r="BL119" s="19" t="s">
        <v>90</v>
      </c>
      <c r="BM119" s="227" t="s">
        <v>675</v>
      </c>
    </row>
    <row r="120" spans="1:65" s="2" customFormat="1" ht="14.4" customHeight="1">
      <c r="A120" s="40"/>
      <c r="B120" s="41"/>
      <c r="C120" s="216" t="s">
        <v>425</v>
      </c>
      <c r="D120" s="216" t="s">
        <v>254</v>
      </c>
      <c r="E120" s="217" t="s">
        <v>4583</v>
      </c>
      <c r="F120" s="218" t="s">
        <v>4584</v>
      </c>
      <c r="G120" s="219" t="s">
        <v>307</v>
      </c>
      <c r="H120" s="220">
        <v>3</v>
      </c>
      <c r="I120" s="221"/>
      <c r="J120" s="222">
        <f>ROUND(I120*H120,2)</f>
        <v>0</v>
      </c>
      <c r="K120" s="218" t="s">
        <v>19</v>
      </c>
      <c r="L120" s="46"/>
      <c r="M120" s="223" t="s">
        <v>19</v>
      </c>
      <c r="N120" s="224" t="s">
        <v>40</v>
      </c>
      <c r="O120" s="86"/>
      <c r="P120" s="225">
        <f>O120*H120</f>
        <v>0</v>
      </c>
      <c r="Q120" s="225">
        <v>0.00504</v>
      </c>
      <c r="R120" s="225">
        <f>Q120*H120</f>
        <v>0.015120000000000001</v>
      </c>
      <c r="S120" s="225">
        <v>0</v>
      </c>
      <c r="T120" s="22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7" t="s">
        <v>90</v>
      </c>
      <c r="AT120" s="227" t="s">
        <v>254</v>
      </c>
      <c r="AU120" s="227" t="s">
        <v>76</v>
      </c>
      <c r="AY120" s="19" t="s">
        <v>252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9" t="s">
        <v>76</v>
      </c>
      <c r="BK120" s="228">
        <f>ROUND(I120*H120,2)</f>
        <v>0</v>
      </c>
      <c r="BL120" s="19" t="s">
        <v>90</v>
      </c>
      <c r="BM120" s="227" t="s">
        <v>692</v>
      </c>
    </row>
    <row r="121" spans="1:65" s="2" customFormat="1" ht="14.4" customHeight="1">
      <c r="A121" s="40"/>
      <c r="B121" s="41"/>
      <c r="C121" s="216" t="s">
        <v>429</v>
      </c>
      <c r="D121" s="216" t="s">
        <v>254</v>
      </c>
      <c r="E121" s="217" t="s">
        <v>4585</v>
      </c>
      <c r="F121" s="218" t="s">
        <v>4586</v>
      </c>
      <c r="G121" s="219" t="s">
        <v>307</v>
      </c>
      <c r="H121" s="220">
        <v>2</v>
      </c>
      <c r="I121" s="221"/>
      <c r="J121" s="222">
        <f>ROUND(I121*H121,2)</f>
        <v>0</v>
      </c>
      <c r="K121" s="218" t="s">
        <v>19</v>
      </c>
      <c r="L121" s="46"/>
      <c r="M121" s="223" t="s">
        <v>19</v>
      </c>
      <c r="N121" s="224" t="s">
        <v>40</v>
      </c>
      <c r="O121" s="86"/>
      <c r="P121" s="225">
        <f>O121*H121</f>
        <v>0</v>
      </c>
      <c r="Q121" s="225">
        <v>2.1</v>
      </c>
      <c r="R121" s="225">
        <f>Q121*H121</f>
        <v>4.2</v>
      </c>
      <c r="S121" s="225">
        <v>0</v>
      </c>
      <c r="T121" s="22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7" t="s">
        <v>90</v>
      </c>
      <c r="AT121" s="227" t="s">
        <v>254</v>
      </c>
      <c r="AU121" s="227" t="s">
        <v>76</v>
      </c>
      <c r="AY121" s="19" t="s">
        <v>252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9" t="s">
        <v>76</v>
      </c>
      <c r="BK121" s="228">
        <f>ROUND(I121*H121,2)</f>
        <v>0</v>
      </c>
      <c r="BL121" s="19" t="s">
        <v>90</v>
      </c>
      <c r="BM121" s="227" t="s">
        <v>705</v>
      </c>
    </row>
    <row r="122" spans="1:65" s="2" customFormat="1" ht="14.4" customHeight="1">
      <c r="A122" s="40"/>
      <c r="B122" s="41"/>
      <c r="C122" s="216" t="s">
        <v>433</v>
      </c>
      <c r="D122" s="216" t="s">
        <v>254</v>
      </c>
      <c r="E122" s="217" t="s">
        <v>4587</v>
      </c>
      <c r="F122" s="218" t="s">
        <v>4588</v>
      </c>
      <c r="G122" s="219" t="s">
        <v>307</v>
      </c>
      <c r="H122" s="220">
        <v>33</v>
      </c>
      <c r="I122" s="221"/>
      <c r="J122" s="222">
        <f>ROUND(I122*H122,2)</f>
        <v>0</v>
      </c>
      <c r="K122" s="218" t="s">
        <v>19</v>
      </c>
      <c r="L122" s="46"/>
      <c r="M122" s="223" t="s">
        <v>19</v>
      </c>
      <c r="N122" s="224" t="s">
        <v>40</v>
      </c>
      <c r="O122" s="86"/>
      <c r="P122" s="225">
        <f>O122*H122</f>
        <v>0</v>
      </c>
      <c r="Q122" s="225">
        <v>0.06185</v>
      </c>
      <c r="R122" s="225">
        <f>Q122*H122</f>
        <v>2.0410500000000003</v>
      </c>
      <c r="S122" s="225">
        <v>0</v>
      </c>
      <c r="T122" s="22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7" t="s">
        <v>90</v>
      </c>
      <c r="AT122" s="227" t="s">
        <v>254</v>
      </c>
      <c r="AU122" s="227" t="s">
        <v>76</v>
      </c>
      <c r="AY122" s="19" t="s">
        <v>252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9" t="s">
        <v>76</v>
      </c>
      <c r="BK122" s="228">
        <f>ROUND(I122*H122,2)</f>
        <v>0</v>
      </c>
      <c r="BL122" s="19" t="s">
        <v>90</v>
      </c>
      <c r="BM122" s="227" t="s">
        <v>757</v>
      </c>
    </row>
    <row r="123" spans="1:65" s="2" customFormat="1" ht="14.4" customHeight="1">
      <c r="A123" s="40"/>
      <c r="B123" s="41"/>
      <c r="C123" s="216" t="s">
        <v>437</v>
      </c>
      <c r="D123" s="216" t="s">
        <v>254</v>
      </c>
      <c r="E123" s="217" t="s">
        <v>4589</v>
      </c>
      <c r="F123" s="218" t="s">
        <v>4590</v>
      </c>
      <c r="G123" s="219" t="s">
        <v>307</v>
      </c>
      <c r="H123" s="220">
        <v>2</v>
      </c>
      <c r="I123" s="221"/>
      <c r="J123" s="222">
        <f>ROUND(I123*H123,2)</f>
        <v>0</v>
      </c>
      <c r="K123" s="218" t="s">
        <v>19</v>
      </c>
      <c r="L123" s="46"/>
      <c r="M123" s="223" t="s">
        <v>19</v>
      </c>
      <c r="N123" s="224" t="s">
        <v>40</v>
      </c>
      <c r="O123" s="86"/>
      <c r="P123" s="225">
        <f>O123*H123</f>
        <v>0</v>
      </c>
      <c r="Q123" s="225">
        <v>0.04</v>
      </c>
      <c r="R123" s="225">
        <f>Q123*H123</f>
        <v>0.08</v>
      </c>
      <c r="S123" s="225">
        <v>0</v>
      </c>
      <c r="T123" s="22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7" t="s">
        <v>90</v>
      </c>
      <c r="AT123" s="227" t="s">
        <v>254</v>
      </c>
      <c r="AU123" s="227" t="s">
        <v>76</v>
      </c>
      <c r="AY123" s="19" t="s">
        <v>252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9" t="s">
        <v>76</v>
      </c>
      <c r="BK123" s="228">
        <f>ROUND(I123*H123,2)</f>
        <v>0</v>
      </c>
      <c r="BL123" s="19" t="s">
        <v>90</v>
      </c>
      <c r="BM123" s="227" t="s">
        <v>765</v>
      </c>
    </row>
    <row r="124" spans="1:65" s="2" customFormat="1" ht="14.4" customHeight="1">
      <c r="A124" s="40"/>
      <c r="B124" s="41"/>
      <c r="C124" s="216" t="s">
        <v>441</v>
      </c>
      <c r="D124" s="216" t="s">
        <v>254</v>
      </c>
      <c r="E124" s="217" t="s">
        <v>4591</v>
      </c>
      <c r="F124" s="218" t="s">
        <v>4592</v>
      </c>
      <c r="G124" s="219" t="s">
        <v>307</v>
      </c>
      <c r="H124" s="220">
        <v>4</v>
      </c>
      <c r="I124" s="221"/>
      <c r="J124" s="222">
        <f>ROUND(I124*H124,2)</f>
        <v>0</v>
      </c>
      <c r="K124" s="218" t="s">
        <v>19</v>
      </c>
      <c r="L124" s="46"/>
      <c r="M124" s="223" t="s">
        <v>19</v>
      </c>
      <c r="N124" s="224" t="s">
        <v>40</v>
      </c>
      <c r="O124" s="86"/>
      <c r="P124" s="225">
        <f>O124*H124</f>
        <v>0</v>
      </c>
      <c r="Q124" s="225">
        <v>0.051</v>
      </c>
      <c r="R124" s="225">
        <f>Q124*H124</f>
        <v>0.204</v>
      </c>
      <c r="S124" s="225">
        <v>0</v>
      </c>
      <c r="T124" s="22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7" t="s">
        <v>90</v>
      </c>
      <c r="AT124" s="227" t="s">
        <v>254</v>
      </c>
      <c r="AU124" s="227" t="s">
        <v>76</v>
      </c>
      <c r="AY124" s="19" t="s">
        <v>252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9" t="s">
        <v>76</v>
      </c>
      <c r="BK124" s="228">
        <f>ROUND(I124*H124,2)</f>
        <v>0</v>
      </c>
      <c r="BL124" s="19" t="s">
        <v>90</v>
      </c>
      <c r="BM124" s="227" t="s">
        <v>777</v>
      </c>
    </row>
    <row r="125" spans="1:65" s="2" customFormat="1" ht="14.4" customHeight="1">
      <c r="A125" s="40"/>
      <c r="B125" s="41"/>
      <c r="C125" s="216" t="s">
        <v>445</v>
      </c>
      <c r="D125" s="216" t="s">
        <v>254</v>
      </c>
      <c r="E125" s="217" t="s">
        <v>4593</v>
      </c>
      <c r="F125" s="218" t="s">
        <v>4574</v>
      </c>
      <c r="G125" s="219" t="s">
        <v>307</v>
      </c>
      <c r="H125" s="220">
        <v>4</v>
      </c>
      <c r="I125" s="221"/>
      <c r="J125" s="222">
        <f>ROUND(I125*H125,2)</f>
        <v>0</v>
      </c>
      <c r="K125" s="218" t="s">
        <v>19</v>
      </c>
      <c r="L125" s="46"/>
      <c r="M125" s="223" t="s">
        <v>19</v>
      </c>
      <c r="N125" s="224" t="s">
        <v>40</v>
      </c>
      <c r="O125" s="86"/>
      <c r="P125" s="225">
        <f>O125*H125</f>
        <v>0</v>
      </c>
      <c r="Q125" s="225">
        <v>0.068</v>
      </c>
      <c r="R125" s="225">
        <f>Q125*H125</f>
        <v>0.272</v>
      </c>
      <c r="S125" s="225">
        <v>0</v>
      </c>
      <c r="T125" s="22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7" t="s">
        <v>90</v>
      </c>
      <c r="AT125" s="227" t="s">
        <v>254</v>
      </c>
      <c r="AU125" s="227" t="s">
        <v>76</v>
      </c>
      <c r="AY125" s="19" t="s">
        <v>252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9" t="s">
        <v>76</v>
      </c>
      <c r="BK125" s="228">
        <f>ROUND(I125*H125,2)</f>
        <v>0</v>
      </c>
      <c r="BL125" s="19" t="s">
        <v>90</v>
      </c>
      <c r="BM125" s="227" t="s">
        <v>789</v>
      </c>
    </row>
    <row r="126" spans="1:65" s="2" customFormat="1" ht="14.4" customHeight="1">
      <c r="A126" s="40"/>
      <c r="B126" s="41"/>
      <c r="C126" s="216" t="s">
        <v>449</v>
      </c>
      <c r="D126" s="216" t="s">
        <v>254</v>
      </c>
      <c r="E126" s="217" t="s">
        <v>4594</v>
      </c>
      <c r="F126" s="218" t="s">
        <v>4595</v>
      </c>
      <c r="G126" s="219" t="s">
        <v>307</v>
      </c>
      <c r="H126" s="220">
        <v>8</v>
      </c>
      <c r="I126" s="221"/>
      <c r="J126" s="222">
        <f>ROUND(I126*H126,2)</f>
        <v>0</v>
      </c>
      <c r="K126" s="218" t="s">
        <v>19</v>
      </c>
      <c r="L126" s="46"/>
      <c r="M126" s="223" t="s">
        <v>19</v>
      </c>
      <c r="N126" s="224" t="s">
        <v>40</v>
      </c>
      <c r="O126" s="86"/>
      <c r="P126" s="225">
        <f>O126*H126</f>
        <v>0</v>
      </c>
      <c r="Q126" s="225">
        <v>0.585</v>
      </c>
      <c r="R126" s="225">
        <f>Q126*H126</f>
        <v>4.68</v>
      </c>
      <c r="S126" s="225">
        <v>0</v>
      </c>
      <c r="T126" s="22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7" t="s">
        <v>90</v>
      </c>
      <c r="AT126" s="227" t="s">
        <v>254</v>
      </c>
      <c r="AU126" s="227" t="s">
        <v>76</v>
      </c>
      <c r="AY126" s="19" t="s">
        <v>252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9" t="s">
        <v>76</v>
      </c>
      <c r="BK126" s="228">
        <f>ROUND(I126*H126,2)</f>
        <v>0</v>
      </c>
      <c r="BL126" s="19" t="s">
        <v>90</v>
      </c>
      <c r="BM126" s="227" t="s">
        <v>799</v>
      </c>
    </row>
    <row r="127" spans="1:65" s="2" customFormat="1" ht="14.4" customHeight="1">
      <c r="A127" s="40"/>
      <c r="B127" s="41"/>
      <c r="C127" s="216" t="s">
        <v>453</v>
      </c>
      <c r="D127" s="216" t="s">
        <v>254</v>
      </c>
      <c r="E127" s="217" t="s">
        <v>4596</v>
      </c>
      <c r="F127" s="218" t="s">
        <v>4597</v>
      </c>
      <c r="G127" s="219" t="s">
        <v>307</v>
      </c>
      <c r="H127" s="220">
        <v>3</v>
      </c>
      <c r="I127" s="221"/>
      <c r="J127" s="222">
        <f>ROUND(I127*H127,2)</f>
        <v>0</v>
      </c>
      <c r="K127" s="218" t="s">
        <v>19</v>
      </c>
      <c r="L127" s="46"/>
      <c r="M127" s="223" t="s">
        <v>19</v>
      </c>
      <c r="N127" s="224" t="s">
        <v>40</v>
      </c>
      <c r="O127" s="86"/>
      <c r="P127" s="225">
        <f>O127*H127</f>
        <v>0</v>
      </c>
      <c r="Q127" s="225">
        <v>0.25</v>
      </c>
      <c r="R127" s="225">
        <f>Q127*H127</f>
        <v>0.75</v>
      </c>
      <c r="S127" s="225">
        <v>0</v>
      </c>
      <c r="T127" s="22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7" t="s">
        <v>90</v>
      </c>
      <c r="AT127" s="227" t="s">
        <v>254</v>
      </c>
      <c r="AU127" s="227" t="s">
        <v>76</v>
      </c>
      <c r="AY127" s="19" t="s">
        <v>252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9" t="s">
        <v>76</v>
      </c>
      <c r="BK127" s="228">
        <f>ROUND(I127*H127,2)</f>
        <v>0</v>
      </c>
      <c r="BL127" s="19" t="s">
        <v>90</v>
      </c>
      <c r="BM127" s="227" t="s">
        <v>810</v>
      </c>
    </row>
    <row r="128" spans="1:65" s="2" customFormat="1" ht="14.4" customHeight="1">
      <c r="A128" s="40"/>
      <c r="B128" s="41"/>
      <c r="C128" s="216" t="s">
        <v>457</v>
      </c>
      <c r="D128" s="216" t="s">
        <v>254</v>
      </c>
      <c r="E128" s="217" t="s">
        <v>4598</v>
      </c>
      <c r="F128" s="218" t="s">
        <v>4599</v>
      </c>
      <c r="G128" s="219" t="s">
        <v>307</v>
      </c>
      <c r="H128" s="220">
        <v>3</v>
      </c>
      <c r="I128" s="221"/>
      <c r="J128" s="222">
        <f>ROUND(I128*H128,2)</f>
        <v>0</v>
      </c>
      <c r="K128" s="218" t="s">
        <v>19</v>
      </c>
      <c r="L128" s="46"/>
      <c r="M128" s="223" t="s">
        <v>19</v>
      </c>
      <c r="N128" s="224" t="s">
        <v>40</v>
      </c>
      <c r="O128" s="86"/>
      <c r="P128" s="225">
        <f>O128*H128</f>
        <v>0</v>
      </c>
      <c r="Q128" s="225">
        <v>0.5</v>
      </c>
      <c r="R128" s="225">
        <f>Q128*H128</f>
        <v>1.5</v>
      </c>
      <c r="S128" s="225">
        <v>0</v>
      </c>
      <c r="T128" s="22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7" t="s">
        <v>90</v>
      </c>
      <c r="AT128" s="227" t="s">
        <v>254</v>
      </c>
      <c r="AU128" s="227" t="s">
        <v>76</v>
      </c>
      <c r="AY128" s="19" t="s">
        <v>252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9" t="s">
        <v>76</v>
      </c>
      <c r="BK128" s="228">
        <f>ROUND(I128*H128,2)</f>
        <v>0</v>
      </c>
      <c r="BL128" s="19" t="s">
        <v>90</v>
      </c>
      <c r="BM128" s="227" t="s">
        <v>820</v>
      </c>
    </row>
    <row r="129" spans="1:65" s="2" customFormat="1" ht="14.4" customHeight="1">
      <c r="A129" s="40"/>
      <c r="B129" s="41"/>
      <c r="C129" s="216" t="s">
        <v>461</v>
      </c>
      <c r="D129" s="216" t="s">
        <v>254</v>
      </c>
      <c r="E129" s="217" t="s">
        <v>4600</v>
      </c>
      <c r="F129" s="218" t="s">
        <v>4601</v>
      </c>
      <c r="G129" s="219" t="s">
        <v>307</v>
      </c>
      <c r="H129" s="220">
        <v>4</v>
      </c>
      <c r="I129" s="221"/>
      <c r="J129" s="222">
        <f>ROUND(I129*H129,2)</f>
        <v>0</v>
      </c>
      <c r="K129" s="218" t="s">
        <v>19</v>
      </c>
      <c r="L129" s="46"/>
      <c r="M129" s="223" t="s">
        <v>19</v>
      </c>
      <c r="N129" s="224" t="s">
        <v>40</v>
      </c>
      <c r="O129" s="86"/>
      <c r="P129" s="225">
        <f>O129*H129</f>
        <v>0</v>
      </c>
      <c r="Q129" s="225">
        <v>1.6</v>
      </c>
      <c r="R129" s="225">
        <f>Q129*H129</f>
        <v>6.4</v>
      </c>
      <c r="S129" s="225">
        <v>0</v>
      </c>
      <c r="T129" s="22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7" t="s">
        <v>90</v>
      </c>
      <c r="AT129" s="227" t="s">
        <v>254</v>
      </c>
      <c r="AU129" s="227" t="s">
        <v>76</v>
      </c>
      <c r="AY129" s="19" t="s">
        <v>252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9" t="s">
        <v>76</v>
      </c>
      <c r="BK129" s="228">
        <f>ROUND(I129*H129,2)</f>
        <v>0</v>
      </c>
      <c r="BL129" s="19" t="s">
        <v>90</v>
      </c>
      <c r="BM129" s="227" t="s">
        <v>830</v>
      </c>
    </row>
    <row r="130" spans="1:65" s="2" customFormat="1" ht="24.15" customHeight="1">
      <c r="A130" s="40"/>
      <c r="B130" s="41"/>
      <c r="C130" s="216" t="s">
        <v>465</v>
      </c>
      <c r="D130" s="216" t="s">
        <v>254</v>
      </c>
      <c r="E130" s="217" t="s">
        <v>4221</v>
      </c>
      <c r="F130" s="218" t="s">
        <v>4602</v>
      </c>
      <c r="G130" s="219" t="s">
        <v>307</v>
      </c>
      <c r="H130" s="220">
        <v>1</v>
      </c>
      <c r="I130" s="221"/>
      <c r="J130" s="222">
        <f>ROUND(I130*H130,2)</f>
        <v>0</v>
      </c>
      <c r="K130" s="218" t="s">
        <v>19</v>
      </c>
      <c r="L130" s="46"/>
      <c r="M130" s="223" t="s">
        <v>19</v>
      </c>
      <c r="N130" s="224" t="s">
        <v>40</v>
      </c>
      <c r="O130" s="86"/>
      <c r="P130" s="225">
        <f>O130*H130</f>
        <v>0</v>
      </c>
      <c r="Q130" s="225">
        <v>3.66</v>
      </c>
      <c r="R130" s="225">
        <f>Q130*H130</f>
        <v>3.66</v>
      </c>
      <c r="S130" s="225">
        <v>0</v>
      </c>
      <c r="T130" s="22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7" t="s">
        <v>90</v>
      </c>
      <c r="AT130" s="227" t="s">
        <v>254</v>
      </c>
      <c r="AU130" s="227" t="s">
        <v>76</v>
      </c>
      <c r="AY130" s="19" t="s">
        <v>252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9" t="s">
        <v>76</v>
      </c>
      <c r="BK130" s="228">
        <f>ROUND(I130*H130,2)</f>
        <v>0</v>
      </c>
      <c r="BL130" s="19" t="s">
        <v>90</v>
      </c>
      <c r="BM130" s="227" t="s">
        <v>842</v>
      </c>
    </row>
    <row r="131" spans="1:63" s="12" customFormat="1" ht="25.9" customHeight="1">
      <c r="A131" s="12"/>
      <c r="B131" s="200"/>
      <c r="C131" s="201"/>
      <c r="D131" s="202" t="s">
        <v>68</v>
      </c>
      <c r="E131" s="203" t="s">
        <v>945</v>
      </c>
      <c r="F131" s="203" t="s">
        <v>4263</v>
      </c>
      <c r="G131" s="201"/>
      <c r="H131" s="201"/>
      <c r="I131" s="204"/>
      <c r="J131" s="205">
        <f>BK131</f>
        <v>0</v>
      </c>
      <c r="K131" s="201"/>
      <c r="L131" s="206"/>
      <c r="M131" s="207"/>
      <c r="N131" s="208"/>
      <c r="O131" s="208"/>
      <c r="P131" s="209">
        <f>P132</f>
        <v>0</v>
      </c>
      <c r="Q131" s="208"/>
      <c r="R131" s="209">
        <f>R132</f>
        <v>0</v>
      </c>
      <c r="S131" s="208"/>
      <c r="T131" s="210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1" t="s">
        <v>76</v>
      </c>
      <c r="AT131" s="212" t="s">
        <v>68</v>
      </c>
      <c r="AU131" s="212" t="s">
        <v>69</v>
      </c>
      <c r="AY131" s="211" t="s">
        <v>252</v>
      </c>
      <c r="BK131" s="213">
        <f>BK132</f>
        <v>0</v>
      </c>
    </row>
    <row r="132" spans="1:65" s="2" customFormat="1" ht="14.4" customHeight="1">
      <c r="A132" s="40"/>
      <c r="B132" s="41"/>
      <c r="C132" s="216" t="s">
        <v>471</v>
      </c>
      <c r="D132" s="216" t="s">
        <v>254</v>
      </c>
      <c r="E132" s="217" t="s">
        <v>4528</v>
      </c>
      <c r="F132" s="218" t="s">
        <v>4529</v>
      </c>
      <c r="G132" s="219" t="s">
        <v>277</v>
      </c>
      <c r="H132" s="220">
        <v>427.044</v>
      </c>
      <c r="I132" s="221"/>
      <c r="J132" s="222">
        <f>ROUND(I132*H132,2)</f>
        <v>0</v>
      </c>
      <c r="K132" s="218" t="s">
        <v>19</v>
      </c>
      <c r="L132" s="46"/>
      <c r="M132" s="283" t="s">
        <v>19</v>
      </c>
      <c r="N132" s="284" t="s">
        <v>40</v>
      </c>
      <c r="O132" s="285"/>
      <c r="P132" s="286">
        <f>O132*H132</f>
        <v>0</v>
      </c>
      <c r="Q132" s="286">
        <v>0</v>
      </c>
      <c r="R132" s="286">
        <f>Q132*H132</f>
        <v>0</v>
      </c>
      <c r="S132" s="286">
        <v>0</v>
      </c>
      <c r="T132" s="287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7" t="s">
        <v>90</v>
      </c>
      <c r="AT132" s="227" t="s">
        <v>254</v>
      </c>
      <c r="AU132" s="227" t="s">
        <v>76</v>
      </c>
      <c r="AY132" s="19" t="s">
        <v>252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9" t="s">
        <v>76</v>
      </c>
      <c r="BK132" s="228">
        <f>ROUND(I132*H132,2)</f>
        <v>0</v>
      </c>
      <c r="BL132" s="19" t="s">
        <v>90</v>
      </c>
      <c r="BM132" s="227" t="s">
        <v>850</v>
      </c>
    </row>
    <row r="133" spans="1:31" s="2" customFormat="1" ht="6.95" customHeight="1">
      <c r="A133" s="40"/>
      <c r="B133" s="61"/>
      <c r="C133" s="62"/>
      <c r="D133" s="62"/>
      <c r="E133" s="62"/>
      <c r="F133" s="62"/>
      <c r="G133" s="62"/>
      <c r="H133" s="62"/>
      <c r="I133" s="62"/>
      <c r="J133" s="62"/>
      <c r="K133" s="62"/>
      <c r="L133" s="46"/>
      <c r="M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</row>
  </sheetData>
  <sheetProtection password="CC35" sheet="1" objects="1" scenarios="1" formatColumns="0" formatRows="0" autoFilter="0"/>
  <autoFilter ref="C88:K13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199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78</v>
      </c>
    </row>
    <row r="4" spans="2:46" s="1" customFormat="1" ht="24.95" customHeight="1">
      <c r="B4" s="22"/>
      <c r="D4" s="143" t="s">
        <v>208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Parkovací dům Havlíčkova 1, Kroměříž</v>
      </c>
      <c r="F7" s="145"/>
      <c r="G7" s="145"/>
      <c r="H7" s="145"/>
      <c r="L7" s="22"/>
    </row>
    <row r="8" spans="2:12" s="1" customFormat="1" ht="12" customHeight="1">
      <c r="B8" s="22"/>
      <c r="D8" s="145" t="s">
        <v>209</v>
      </c>
      <c r="L8" s="22"/>
    </row>
    <row r="9" spans="1:31" s="2" customFormat="1" ht="16.5" customHeight="1">
      <c r="A9" s="40"/>
      <c r="B9" s="46"/>
      <c r="C9" s="40"/>
      <c r="D9" s="40"/>
      <c r="E9" s="146" t="s">
        <v>4603</v>
      </c>
      <c r="F9" s="40"/>
      <c r="G9" s="40"/>
      <c r="H9" s="40"/>
      <c r="I9" s="40"/>
      <c r="J9" s="40"/>
      <c r="K9" s="40"/>
      <c r="L9" s="14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211</v>
      </c>
      <c r="E10" s="40"/>
      <c r="F10" s="40"/>
      <c r="G10" s="40"/>
      <c r="H10" s="40"/>
      <c r="I10" s="40"/>
      <c r="J10" s="40"/>
      <c r="K10" s="40"/>
      <c r="L10" s="14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9" t="s">
        <v>4604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50" t="str">
        <f>'Rekapitulace stavby'!AN8</f>
        <v>3. 7. 2019</v>
      </c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tr">
        <f>IF('Rekapitulace stavby'!AN10="","",'Rekapitulace stavby'!AN10)</f>
        <v/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 xml:space="preserve"> </v>
      </c>
      <c r="F17" s="40"/>
      <c r="G17" s="40"/>
      <c r="H17" s="40"/>
      <c r="I17" s="145" t="s">
        <v>27</v>
      </c>
      <c r="J17" s="135" t="str">
        <f>IF('Rekapitulace stavby'!AN11="","",'Rekapitulace stavby'!AN11)</f>
        <v/>
      </c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28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27</v>
      </c>
      <c r="J20" s="35" t="str">
        <f>'Rekapitulace stavby'!AN14</f>
        <v>Vyplň údaj</v>
      </c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30</v>
      </c>
      <c r="E22" s="40"/>
      <c r="F22" s="40"/>
      <c r="G22" s="40"/>
      <c r="H22" s="40"/>
      <c r="I22" s="145" t="s">
        <v>26</v>
      </c>
      <c r="J22" s="135" t="str">
        <f>IF('Rekapitulace stavby'!AN16="","",'Rekapitulace stavby'!AN16)</f>
        <v/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 xml:space="preserve"> </v>
      </c>
      <c r="F23" s="40"/>
      <c r="G23" s="40"/>
      <c r="H23" s="40"/>
      <c r="I23" s="145" t="s">
        <v>27</v>
      </c>
      <c r="J23" s="135" t="str">
        <f>IF('Rekapitulace stavby'!AN17="","",'Rekapitulace stavby'!AN17)</f>
        <v/>
      </c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32</v>
      </c>
      <c r="E25" s="40"/>
      <c r="F25" s="40"/>
      <c r="G25" s="40"/>
      <c r="H25" s="40"/>
      <c r="I25" s="145" t="s">
        <v>26</v>
      </c>
      <c r="J25" s="135" t="str">
        <f>IF('Rekapitulace stavby'!AN19="","",'Rekapitulace stavby'!AN19)</f>
        <v/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 xml:space="preserve"> </v>
      </c>
      <c r="F26" s="40"/>
      <c r="G26" s="40"/>
      <c r="H26" s="40"/>
      <c r="I26" s="145" t="s">
        <v>27</v>
      </c>
      <c r="J26" s="135" t="str">
        <f>IF('Rekapitulace stavby'!AN20="","",'Rekapitulace stavby'!AN20)</f>
        <v/>
      </c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33</v>
      </c>
      <c r="E28" s="40"/>
      <c r="F28" s="40"/>
      <c r="G28" s="40"/>
      <c r="H28" s="40"/>
      <c r="I28" s="40"/>
      <c r="J28" s="40"/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1"/>
      <c r="B29" s="152"/>
      <c r="C29" s="151"/>
      <c r="D29" s="151"/>
      <c r="E29" s="153" t="s">
        <v>19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14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6" t="s">
        <v>35</v>
      </c>
      <c r="E32" s="40"/>
      <c r="F32" s="40"/>
      <c r="G32" s="40"/>
      <c r="H32" s="40"/>
      <c r="I32" s="40"/>
      <c r="J32" s="157">
        <f>ROUND(J89,2)</f>
        <v>0</v>
      </c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8" t="s">
        <v>37</v>
      </c>
      <c r="G34" s="40"/>
      <c r="H34" s="40"/>
      <c r="I34" s="158" t="s">
        <v>36</v>
      </c>
      <c r="J34" s="158" t="s">
        <v>38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47" t="s">
        <v>39</v>
      </c>
      <c r="E35" s="145" t="s">
        <v>40</v>
      </c>
      <c r="F35" s="159">
        <f>ROUND((SUM(BE89:BE156)),2)</f>
        <v>0</v>
      </c>
      <c r="G35" s="40"/>
      <c r="H35" s="40"/>
      <c r="I35" s="160">
        <v>0.21</v>
      </c>
      <c r="J35" s="159">
        <f>ROUND(((SUM(BE89:BE156))*I35),2)</f>
        <v>0</v>
      </c>
      <c r="K35" s="40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41</v>
      </c>
      <c r="F36" s="159">
        <f>ROUND((SUM(BF89:BF156)),2)</f>
        <v>0</v>
      </c>
      <c r="G36" s="40"/>
      <c r="H36" s="40"/>
      <c r="I36" s="160">
        <v>0.15</v>
      </c>
      <c r="J36" s="159">
        <f>ROUND(((SUM(BF89:BF156))*I36),2)</f>
        <v>0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42</v>
      </c>
      <c r="F37" s="159">
        <f>ROUND((SUM(BG89:BG156)),2)</f>
        <v>0</v>
      </c>
      <c r="G37" s="40"/>
      <c r="H37" s="40"/>
      <c r="I37" s="160">
        <v>0.21</v>
      </c>
      <c r="J37" s="159">
        <f>0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43</v>
      </c>
      <c r="F38" s="159">
        <f>ROUND((SUM(BH89:BH156)),2)</f>
        <v>0</v>
      </c>
      <c r="G38" s="40"/>
      <c r="H38" s="40"/>
      <c r="I38" s="160">
        <v>0.15</v>
      </c>
      <c r="J38" s="159">
        <f>0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44</v>
      </c>
      <c r="F39" s="159">
        <f>ROUND((SUM(BI89:BI156)),2)</f>
        <v>0</v>
      </c>
      <c r="G39" s="40"/>
      <c r="H39" s="40"/>
      <c r="I39" s="160">
        <v>0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45</v>
      </c>
      <c r="E41" s="163"/>
      <c r="F41" s="163"/>
      <c r="G41" s="164" t="s">
        <v>46</v>
      </c>
      <c r="H41" s="165" t="s">
        <v>47</v>
      </c>
      <c r="I41" s="163"/>
      <c r="J41" s="166">
        <f>SUM(J32:J39)</f>
        <v>0</v>
      </c>
      <c r="K41" s="167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215</v>
      </c>
      <c r="D47" s="42"/>
      <c r="E47" s="42"/>
      <c r="F47" s="42"/>
      <c r="G47" s="42"/>
      <c r="H47" s="42"/>
      <c r="I47" s="42"/>
      <c r="J47" s="42"/>
      <c r="K47" s="42"/>
      <c r="L47" s="14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Parkovací dům Havlíčkova 1, Kroměříž</v>
      </c>
      <c r="F50" s="34"/>
      <c r="G50" s="34"/>
      <c r="H50" s="34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209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4603</v>
      </c>
      <c r="F52" s="42"/>
      <c r="G52" s="42"/>
      <c r="H52" s="42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211</v>
      </c>
      <c r="D53" s="42"/>
      <c r="E53" s="42"/>
      <c r="F53" s="42"/>
      <c r="G53" s="42"/>
      <c r="H53" s="42"/>
      <c r="I53" s="42"/>
      <c r="J53" s="42"/>
      <c r="K53" s="42"/>
      <c r="L53" s="14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SO506.1 - Sadové úpravy</v>
      </c>
      <c r="F54" s="42"/>
      <c r="G54" s="42"/>
      <c r="H54" s="42"/>
      <c r="I54" s="42"/>
      <c r="J54" s="42"/>
      <c r="K54" s="42"/>
      <c r="L54" s="14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34" t="s">
        <v>23</v>
      </c>
      <c r="J56" s="74" t="str">
        <f>IF(J14="","",J14)</f>
        <v>3. 7. 2019</v>
      </c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 xml:space="preserve"> </v>
      </c>
      <c r="G58" s="42"/>
      <c r="H58" s="42"/>
      <c r="I58" s="34" t="s">
        <v>30</v>
      </c>
      <c r="J58" s="38" t="str">
        <f>E23</f>
        <v xml:space="preserve"> </v>
      </c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28</v>
      </c>
      <c r="D59" s="42"/>
      <c r="E59" s="42"/>
      <c r="F59" s="29" t="str">
        <f>IF(E20="","",E20)</f>
        <v>Vyplň údaj</v>
      </c>
      <c r="G59" s="42"/>
      <c r="H59" s="42"/>
      <c r="I59" s="34" t="s">
        <v>32</v>
      </c>
      <c r="J59" s="38" t="str">
        <f>E26</f>
        <v xml:space="preserve"> </v>
      </c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4" t="s">
        <v>216</v>
      </c>
      <c r="D61" s="175"/>
      <c r="E61" s="175"/>
      <c r="F61" s="175"/>
      <c r="G61" s="175"/>
      <c r="H61" s="175"/>
      <c r="I61" s="175"/>
      <c r="J61" s="176" t="s">
        <v>217</v>
      </c>
      <c r="K61" s="175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7" t="s">
        <v>67</v>
      </c>
      <c r="D63" s="42"/>
      <c r="E63" s="42"/>
      <c r="F63" s="42"/>
      <c r="G63" s="42"/>
      <c r="H63" s="42"/>
      <c r="I63" s="42"/>
      <c r="J63" s="104">
        <f>J89</f>
        <v>0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218</v>
      </c>
    </row>
    <row r="64" spans="1:31" s="9" customFormat="1" ht="24.95" customHeight="1">
      <c r="A64" s="9"/>
      <c r="B64" s="178"/>
      <c r="C64" s="179"/>
      <c r="D64" s="180" t="s">
        <v>3869</v>
      </c>
      <c r="E64" s="181"/>
      <c r="F64" s="181"/>
      <c r="G64" s="181"/>
      <c r="H64" s="181"/>
      <c r="I64" s="181"/>
      <c r="J64" s="182">
        <f>J90</f>
        <v>0</v>
      </c>
      <c r="K64" s="179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4"/>
      <c r="C65" s="126"/>
      <c r="D65" s="185" t="s">
        <v>4605</v>
      </c>
      <c r="E65" s="186"/>
      <c r="F65" s="186"/>
      <c r="G65" s="186"/>
      <c r="H65" s="186"/>
      <c r="I65" s="186"/>
      <c r="J65" s="187">
        <f>J91</f>
        <v>0</v>
      </c>
      <c r="K65" s="126"/>
      <c r="L65" s="18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4"/>
      <c r="C66" s="126"/>
      <c r="D66" s="185" t="s">
        <v>4606</v>
      </c>
      <c r="E66" s="186"/>
      <c r="F66" s="186"/>
      <c r="G66" s="186"/>
      <c r="H66" s="186"/>
      <c r="I66" s="186"/>
      <c r="J66" s="187">
        <f>J102</f>
        <v>0</v>
      </c>
      <c r="K66" s="126"/>
      <c r="L66" s="18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4"/>
      <c r="C67" s="126"/>
      <c r="D67" s="185" t="s">
        <v>4607</v>
      </c>
      <c r="E67" s="186"/>
      <c r="F67" s="186"/>
      <c r="G67" s="186"/>
      <c r="H67" s="186"/>
      <c r="I67" s="186"/>
      <c r="J67" s="187">
        <f>J114</f>
        <v>0</v>
      </c>
      <c r="K67" s="126"/>
      <c r="L67" s="18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48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4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4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238</v>
      </c>
      <c r="D74" s="42"/>
      <c r="E74" s="42"/>
      <c r="F74" s="42"/>
      <c r="G74" s="42"/>
      <c r="H74" s="42"/>
      <c r="I74" s="42"/>
      <c r="J74" s="42"/>
      <c r="K74" s="42"/>
      <c r="L74" s="14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4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4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172" t="str">
        <f>E7</f>
        <v>Parkovací dům Havlíčkova 1, Kroměříž</v>
      </c>
      <c r="F77" s="34"/>
      <c r="G77" s="34"/>
      <c r="H77" s="34"/>
      <c r="I77" s="42"/>
      <c r="J77" s="42"/>
      <c r="K77" s="42"/>
      <c r="L77" s="14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2:12" s="1" customFormat="1" ht="12" customHeight="1">
      <c r="B78" s="23"/>
      <c r="C78" s="34" t="s">
        <v>209</v>
      </c>
      <c r="D78" s="24"/>
      <c r="E78" s="24"/>
      <c r="F78" s="24"/>
      <c r="G78" s="24"/>
      <c r="H78" s="24"/>
      <c r="I78" s="24"/>
      <c r="J78" s="24"/>
      <c r="K78" s="24"/>
      <c r="L78" s="22"/>
    </row>
    <row r="79" spans="1:31" s="2" customFormat="1" ht="16.5" customHeight="1">
      <c r="A79" s="40"/>
      <c r="B79" s="41"/>
      <c r="C79" s="42"/>
      <c r="D79" s="42"/>
      <c r="E79" s="172" t="s">
        <v>4603</v>
      </c>
      <c r="F79" s="42"/>
      <c r="G79" s="42"/>
      <c r="H79" s="42"/>
      <c r="I79" s="42"/>
      <c r="J79" s="42"/>
      <c r="K79" s="42"/>
      <c r="L79" s="14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211</v>
      </c>
      <c r="D80" s="42"/>
      <c r="E80" s="42"/>
      <c r="F80" s="42"/>
      <c r="G80" s="42"/>
      <c r="H80" s="42"/>
      <c r="I80" s="42"/>
      <c r="J80" s="42"/>
      <c r="K80" s="42"/>
      <c r="L80" s="14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71" t="str">
        <f>E11</f>
        <v>SO506.1 - Sadové úpravy</v>
      </c>
      <c r="F81" s="42"/>
      <c r="G81" s="42"/>
      <c r="H81" s="42"/>
      <c r="I81" s="42"/>
      <c r="J81" s="42"/>
      <c r="K81" s="42"/>
      <c r="L81" s="14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21</v>
      </c>
      <c r="D83" s="42"/>
      <c r="E83" s="42"/>
      <c r="F83" s="29" t="str">
        <f>F14</f>
        <v xml:space="preserve"> </v>
      </c>
      <c r="G83" s="42"/>
      <c r="H83" s="42"/>
      <c r="I83" s="34" t="s">
        <v>23</v>
      </c>
      <c r="J83" s="74" t="str">
        <f>IF(J14="","",J14)</f>
        <v>3. 7. 2019</v>
      </c>
      <c r="K83" s="42"/>
      <c r="L83" s="14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25</v>
      </c>
      <c r="D85" s="42"/>
      <c r="E85" s="42"/>
      <c r="F85" s="29" t="str">
        <f>E17</f>
        <v xml:space="preserve"> </v>
      </c>
      <c r="G85" s="42"/>
      <c r="H85" s="42"/>
      <c r="I85" s="34" t="s">
        <v>30</v>
      </c>
      <c r="J85" s="38" t="str">
        <f>E23</f>
        <v xml:space="preserve"> </v>
      </c>
      <c r="K85" s="42"/>
      <c r="L85" s="14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4" t="s">
        <v>28</v>
      </c>
      <c r="D86" s="42"/>
      <c r="E86" s="42"/>
      <c r="F86" s="29" t="str">
        <f>IF(E20="","",E20)</f>
        <v>Vyplň údaj</v>
      </c>
      <c r="G86" s="42"/>
      <c r="H86" s="42"/>
      <c r="I86" s="34" t="s">
        <v>32</v>
      </c>
      <c r="J86" s="38" t="str">
        <f>E26</f>
        <v xml:space="preserve"> </v>
      </c>
      <c r="K86" s="42"/>
      <c r="L86" s="14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0.3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11" customFormat="1" ht="29.25" customHeight="1">
      <c r="A88" s="189"/>
      <c r="B88" s="190"/>
      <c r="C88" s="191" t="s">
        <v>239</v>
      </c>
      <c r="D88" s="192" t="s">
        <v>54</v>
      </c>
      <c r="E88" s="192" t="s">
        <v>50</v>
      </c>
      <c r="F88" s="192" t="s">
        <v>51</v>
      </c>
      <c r="G88" s="192" t="s">
        <v>240</v>
      </c>
      <c r="H88" s="192" t="s">
        <v>241</v>
      </c>
      <c r="I88" s="192" t="s">
        <v>242</v>
      </c>
      <c r="J88" s="192" t="s">
        <v>217</v>
      </c>
      <c r="K88" s="193" t="s">
        <v>243</v>
      </c>
      <c r="L88" s="194"/>
      <c r="M88" s="94" t="s">
        <v>19</v>
      </c>
      <c r="N88" s="95" t="s">
        <v>39</v>
      </c>
      <c r="O88" s="95" t="s">
        <v>244</v>
      </c>
      <c r="P88" s="95" t="s">
        <v>245</v>
      </c>
      <c r="Q88" s="95" t="s">
        <v>246</v>
      </c>
      <c r="R88" s="95" t="s">
        <v>247</v>
      </c>
      <c r="S88" s="95" t="s">
        <v>248</v>
      </c>
      <c r="T88" s="96" t="s">
        <v>249</v>
      </c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</row>
    <row r="89" spans="1:63" s="2" customFormat="1" ht="22.8" customHeight="1">
      <c r="A89" s="40"/>
      <c r="B89" s="41"/>
      <c r="C89" s="101" t="s">
        <v>250</v>
      </c>
      <c r="D89" s="42"/>
      <c r="E89" s="42"/>
      <c r="F89" s="42"/>
      <c r="G89" s="42"/>
      <c r="H89" s="42"/>
      <c r="I89" s="42"/>
      <c r="J89" s="195">
        <f>BK89</f>
        <v>0</v>
      </c>
      <c r="K89" s="42"/>
      <c r="L89" s="46"/>
      <c r="M89" s="97"/>
      <c r="N89" s="196"/>
      <c r="O89" s="98"/>
      <c r="P89" s="197">
        <f>P90</f>
        <v>0</v>
      </c>
      <c r="Q89" s="98"/>
      <c r="R89" s="197">
        <f>R90</f>
        <v>666.82338668</v>
      </c>
      <c r="S89" s="98"/>
      <c r="T89" s="198">
        <f>T90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68</v>
      </c>
      <c r="AU89" s="19" t="s">
        <v>218</v>
      </c>
      <c r="BK89" s="199">
        <f>BK90</f>
        <v>0</v>
      </c>
    </row>
    <row r="90" spans="1:63" s="12" customFormat="1" ht="25.9" customHeight="1">
      <c r="A90" s="12"/>
      <c r="B90" s="200"/>
      <c r="C90" s="201"/>
      <c r="D90" s="202" t="s">
        <v>68</v>
      </c>
      <c r="E90" s="203" t="s">
        <v>251</v>
      </c>
      <c r="F90" s="203" t="s">
        <v>3874</v>
      </c>
      <c r="G90" s="201"/>
      <c r="H90" s="201"/>
      <c r="I90" s="204"/>
      <c r="J90" s="205">
        <f>BK90</f>
        <v>0</v>
      </c>
      <c r="K90" s="201"/>
      <c r="L90" s="206"/>
      <c r="M90" s="207"/>
      <c r="N90" s="208"/>
      <c r="O90" s="208"/>
      <c r="P90" s="209">
        <f>P91+P102+P114</f>
        <v>0</v>
      </c>
      <c r="Q90" s="208"/>
      <c r="R90" s="209">
        <f>R91+R102+R114</f>
        <v>666.82338668</v>
      </c>
      <c r="S90" s="208"/>
      <c r="T90" s="210">
        <f>T91+T102+T114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1" t="s">
        <v>76</v>
      </c>
      <c r="AT90" s="212" t="s">
        <v>68</v>
      </c>
      <c r="AU90" s="212" t="s">
        <v>69</v>
      </c>
      <c r="AY90" s="211" t="s">
        <v>252</v>
      </c>
      <c r="BK90" s="213">
        <f>BK91+BK102+BK114</f>
        <v>0</v>
      </c>
    </row>
    <row r="91" spans="1:63" s="12" customFormat="1" ht="22.8" customHeight="1">
      <c r="A91" s="12"/>
      <c r="B91" s="200"/>
      <c r="C91" s="201"/>
      <c r="D91" s="202" t="s">
        <v>68</v>
      </c>
      <c r="E91" s="214" t="s">
        <v>955</v>
      </c>
      <c r="F91" s="214" t="s">
        <v>4608</v>
      </c>
      <c r="G91" s="201"/>
      <c r="H91" s="201"/>
      <c r="I91" s="204"/>
      <c r="J91" s="215">
        <f>BK91</f>
        <v>0</v>
      </c>
      <c r="K91" s="201"/>
      <c r="L91" s="206"/>
      <c r="M91" s="207"/>
      <c r="N91" s="208"/>
      <c r="O91" s="208"/>
      <c r="P91" s="209">
        <f>SUM(P92:P101)</f>
        <v>0</v>
      </c>
      <c r="Q91" s="208"/>
      <c r="R91" s="209">
        <f>SUM(R92:R101)</f>
        <v>634.32141</v>
      </c>
      <c r="S91" s="208"/>
      <c r="T91" s="210">
        <f>SUM(T92:T101)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11" t="s">
        <v>76</v>
      </c>
      <c r="AT91" s="212" t="s">
        <v>68</v>
      </c>
      <c r="AU91" s="212" t="s">
        <v>76</v>
      </c>
      <c r="AY91" s="211" t="s">
        <v>252</v>
      </c>
      <c r="BK91" s="213">
        <f>SUM(BK92:BK101)</f>
        <v>0</v>
      </c>
    </row>
    <row r="92" spans="1:65" s="2" customFormat="1" ht="49.05" customHeight="1">
      <c r="A92" s="40"/>
      <c r="B92" s="41"/>
      <c r="C92" s="216" t="s">
        <v>76</v>
      </c>
      <c r="D92" s="216" t="s">
        <v>254</v>
      </c>
      <c r="E92" s="217" t="s">
        <v>4609</v>
      </c>
      <c r="F92" s="218" t="s">
        <v>4610</v>
      </c>
      <c r="G92" s="219" t="s">
        <v>300</v>
      </c>
      <c r="H92" s="220">
        <v>1762</v>
      </c>
      <c r="I92" s="221"/>
      <c r="J92" s="222">
        <f>ROUND(I92*H92,2)</f>
        <v>0</v>
      </c>
      <c r="K92" s="218" t="s">
        <v>258</v>
      </c>
      <c r="L92" s="46"/>
      <c r="M92" s="223" t="s">
        <v>19</v>
      </c>
      <c r="N92" s="224" t="s">
        <v>40</v>
      </c>
      <c r="O92" s="86"/>
      <c r="P92" s="225">
        <f>O92*H92</f>
        <v>0</v>
      </c>
      <c r="Q92" s="225">
        <v>0</v>
      </c>
      <c r="R92" s="225">
        <f>Q92*H92</f>
        <v>0</v>
      </c>
      <c r="S92" s="225">
        <v>0</v>
      </c>
      <c r="T92" s="22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7" t="s">
        <v>90</v>
      </c>
      <c r="AT92" s="227" t="s">
        <v>254</v>
      </c>
      <c r="AU92" s="227" t="s">
        <v>78</v>
      </c>
      <c r="AY92" s="19" t="s">
        <v>252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19" t="s">
        <v>76</v>
      </c>
      <c r="BK92" s="228">
        <f>ROUND(I92*H92,2)</f>
        <v>0</v>
      </c>
      <c r="BL92" s="19" t="s">
        <v>90</v>
      </c>
      <c r="BM92" s="227" t="s">
        <v>4611</v>
      </c>
    </row>
    <row r="93" spans="1:65" s="2" customFormat="1" ht="37.8" customHeight="1">
      <c r="A93" s="40"/>
      <c r="B93" s="41"/>
      <c r="C93" s="216" t="s">
        <v>78</v>
      </c>
      <c r="D93" s="216" t="s">
        <v>254</v>
      </c>
      <c r="E93" s="217" t="s">
        <v>4612</v>
      </c>
      <c r="F93" s="218" t="s">
        <v>4613</v>
      </c>
      <c r="G93" s="219" t="s">
        <v>300</v>
      </c>
      <c r="H93" s="220">
        <v>1762</v>
      </c>
      <c r="I93" s="221"/>
      <c r="J93" s="222">
        <f>ROUND(I93*H93,2)</f>
        <v>0</v>
      </c>
      <c r="K93" s="218" t="s">
        <v>258</v>
      </c>
      <c r="L93" s="46"/>
      <c r="M93" s="223" t="s">
        <v>19</v>
      </c>
      <c r="N93" s="224" t="s">
        <v>40</v>
      </c>
      <c r="O93" s="86"/>
      <c r="P93" s="225">
        <f>O93*H93</f>
        <v>0</v>
      </c>
      <c r="Q93" s="225">
        <v>0</v>
      </c>
      <c r="R93" s="225">
        <f>Q93*H93</f>
        <v>0</v>
      </c>
      <c r="S93" s="225">
        <v>0</v>
      </c>
      <c r="T93" s="22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7" t="s">
        <v>90</v>
      </c>
      <c r="AT93" s="227" t="s">
        <v>254</v>
      </c>
      <c r="AU93" s="227" t="s">
        <v>78</v>
      </c>
      <c r="AY93" s="19" t="s">
        <v>252</v>
      </c>
      <c r="BE93" s="228">
        <f>IF(N93="základní",J93,0)</f>
        <v>0</v>
      </c>
      <c r="BF93" s="228">
        <f>IF(N93="snížená",J93,0)</f>
        <v>0</v>
      </c>
      <c r="BG93" s="228">
        <f>IF(N93="zákl. přenesená",J93,0)</f>
        <v>0</v>
      </c>
      <c r="BH93" s="228">
        <f>IF(N93="sníž. přenesená",J93,0)</f>
        <v>0</v>
      </c>
      <c r="BI93" s="228">
        <f>IF(N93="nulová",J93,0)</f>
        <v>0</v>
      </c>
      <c r="BJ93" s="19" t="s">
        <v>76</v>
      </c>
      <c r="BK93" s="228">
        <f>ROUND(I93*H93,2)</f>
        <v>0</v>
      </c>
      <c r="BL93" s="19" t="s">
        <v>90</v>
      </c>
      <c r="BM93" s="227" t="s">
        <v>4614</v>
      </c>
    </row>
    <row r="94" spans="1:65" s="2" customFormat="1" ht="14.4" customHeight="1">
      <c r="A94" s="40"/>
      <c r="B94" s="41"/>
      <c r="C94" s="262" t="s">
        <v>85</v>
      </c>
      <c r="D94" s="262" t="s">
        <v>285</v>
      </c>
      <c r="E94" s="263" t="s">
        <v>4615</v>
      </c>
      <c r="F94" s="264" t="s">
        <v>4616</v>
      </c>
      <c r="G94" s="265" t="s">
        <v>277</v>
      </c>
      <c r="H94" s="266">
        <v>634.32</v>
      </c>
      <c r="I94" s="267"/>
      <c r="J94" s="268">
        <f>ROUND(I94*H94,2)</f>
        <v>0</v>
      </c>
      <c r="K94" s="264" t="s">
        <v>4617</v>
      </c>
      <c r="L94" s="269"/>
      <c r="M94" s="270" t="s">
        <v>19</v>
      </c>
      <c r="N94" s="271" t="s">
        <v>40</v>
      </c>
      <c r="O94" s="86"/>
      <c r="P94" s="225">
        <f>O94*H94</f>
        <v>0</v>
      </c>
      <c r="Q94" s="225">
        <v>1</v>
      </c>
      <c r="R94" s="225">
        <f>Q94*H94</f>
        <v>634.32</v>
      </c>
      <c r="S94" s="225">
        <v>0</v>
      </c>
      <c r="T94" s="22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7" t="s">
        <v>288</v>
      </c>
      <c r="AT94" s="227" t="s">
        <v>285</v>
      </c>
      <c r="AU94" s="227" t="s">
        <v>78</v>
      </c>
      <c r="AY94" s="19" t="s">
        <v>252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19" t="s">
        <v>76</v>
      </c>
      <c r="BK94" s="228">
        <f>ROUND(I94*H94,2)</f>
        <v>0</v>
      </c>
      <c r="BL94" s="19" t="s">
        <v>90</v>
      </c>
      <c r="BM94" s="227" t="s">
        <v>4618</v>
      </c>
    </row>
    <row r="95" spans="1:51" s="14" customFormat="1" ht="12">
      <c r="A95" s="14"/>
      <c r="B95" s="240"/>
      <c r="C95" s="241"/>
      <c r="D95" s="231" t="s">
        <v>260</v>
      </c>
      <c r="E95" s="242" t="s">
        <v>19</v>
      </c>
      <c r="F95" s="243" t="s">
        <v>4619</v>
      </c>
      <c r="G95" s="241"/>
      <c r="H95" s="244">
        <v>634.32</v>
      </c>
      <c r="I95" s="245"/>
      <c r="J95" s="241"/>
      <c r="K95" s="241"/>
      <c r="L95" s="246"/>
      <c r="M95" s="247"/>
      <c r="N95" s="248"/>
      <c r="O95" s="248"/>
      <c r="P95" s="248"/>
      <c r="Q95" s="248"/>
      <c r="R95" s="248"/>
      <c r="S95" s="248"/>
      <c r="T95" s="249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0" t="s">
        <v>260</v>
      </c>
      <c r="AU95" s="250" t="s">
        <v>78</v>
      </c>
      <c r="AV95" s="14" t="s">
        <v>78</v>
      </c>
      <c r="AW95" s="14" t="s">
        <v>31</v>
      </c>
      <c r="AX95" s="14" t="s">
        <v>76</v>
      </c>
      <c r="AY95" s="250" t="s">
        <v>252</v>
      </c>
    </row>
    <row r="96" spans="1:65" s="2" customFormat="1" ht="37.8" customHeight="1">
      <c r="A96" s="40"/>
      <c r="B96" s="41"/>
      <c r="C96" s="216" t="s">
        <v>90</v>
      </c>
      <c r="D96" s="216" t="s">
        <v>254</v>
      </c>
      <c r="E96" s="217" t="s">
        <v>4620</v>
      </c>
      <c r="F96" s="218" t="s">
        <v>4621</v>
      </c>
      <c r="G96" s="219" t="s">
        <v>300</v>
      </c>
      <c r="H96" s="220">
        <v>1762</v>
      </c>
      <c r="I96" s="221"/>
      <c r="J96" s="222">
        <f>ROUND(I96*H96,2)</f>
        <v>0</v>
      </c>
      <c r="K96" s="218" t="s">
        <v>258</v>
      </c>
      <c r="L96" s="46"/>
      <c r="M96" s="223" t="s">
        <v>19</v>
      </c>
      <c r="N96" s="224" t="s">
        <v>40</v>
      </c>
      <c r="O96" s="86"/>
      <c r="P96" s="225">
        <f>O96*H96</f>
        <v>0</v>
      </c>
      <c r="Q96" s="225">
        <v>0</v>
      </c>
      <c r="R96" s="225">
        <f>Q96*H96</f>
        <v>0</v>
      </c>
      <c r="S96" s="225">
        <v>0</v>
      </c>
      <c r="T96" s="22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7" t="s">
        <v>90</v>
      </c>
      <c r="AT96" s="227" t="s">
        <v>254</v>
      </c>
      <c r="AU96" s="227" t="s">
        <v>78</v>
      </c>
      <c r="AY96" s="19" t="s">
        <v>252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9" t="s">
        <v>76</v>
      </c>
      <c r="BK96" s="228">
        <f>ROUND(I96*H96,2)</f>
        <v>0</v>
      </c>
      <c r="BL96" s="19" t="s">
        <v>90</v>
      </c>
      <c r="BM96" s="227" t="s">
        <v>4622</v>
      </c>
    </row>
    <row r="97" spans="1:65" s="2" customFormat="1" ht="14.4" customHeight="1">
      <c r="A97" s="40"/>
      <c r="B97" s="41"/>
      <c r="C97" s="216" t="s">
        <v>121</v>
      </c>
      <c r="D97" s="216" t="s">
        <v>254</v>
      </c>
      <c r="E97" s="217" t="s">
        <v>4623</v>
      </c>
      <c r="F97" s="218" t="s">
        <v>4624</v>
      </c>
      <c r="G97" s="219" t="s">
        <v>300</v>
      </c>
      <c r="H97" s="220">
        <v>1762</v>
      </c>
      <c r="I97" s="221"/>
      <c r="J97" s="222">
        <f>ROUND(I97*H97,2)</f>
        <v>0</v>
      </c>
      <c r="K97" s="218" t="s">
        <v>258</v>
      </c>
      <c r="L97" s="46"/>
      <c r="M97" s="223" t="s">
        <v>19</v>
      </c>
      <c r="N97" s="224" t="s">
        <v>40</v>
      </c>
      <c r="O97" s="86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7" t="s">
        <v>90</v>
      </c>
      <c r="AT97" s="227" t="s">
        <v>254</v>
      </c>
      <c r="AU97" s="227" t="s">
        <v>78</v>
      </c>
      <c r="AY97" s="19" t="s">
        <v>252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9" t="s">
        <v>76</v>
      </c>
      <c r="BK97" s="228">
        <f>ROUND(I97*H97,2)</f>
        <v>0</v>
      </c>
      <c r="BL97" s="19" t="s">
        <v>90</v>
      </c>
      <c r="BM97" s="227" t="s">
        <v>4625</v>
      </c>
    </row>
    <row r="98" spans="1:65" s="2" customFormat="1" ht="49.05" customHeight="1">
      <c r="A98" s="40"/>
      <c r="B98" s="41"/>
      <c r="C98" s="216" t="s">
        <v>284</v>
      </c>
      <c r="D98" s="216" t="s">
        <v>254</v>
      </c>
      <c r="E98" s="217" t="s">
        <v>4626</v>
      </c>
      <c r="F98" s="218" t="s">
        <v>4627</v>
      </c>
      <c r="G98" s="219" t="s">
        <v>300</v>
      </c>
      <c r="H98" s="220">
        <v>3524</v>
      </c>
      <c r="I98" s="221"/>
      <c r="J98" s="222">
        <f>ROUND(I98*H98,2)</f>
        <v>0</v>
      </c>
      <c r="K98" s="218" t="s">
        <v>4617</v>
      </c>
      <c r="L98" s="46"/>
      <c r="M98" s="223" t="s">
        <v>19</v>
      </c>
      <c r="N98" s="224" t="s">
        <v>40</v>
      </c>
      <c r="O98" s="86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7" t="s">
        <v>90</v>
      </c>
      <c r="AT98" s="227" t="s">
        <v>254</v>
      </c>
      <c r="AU98" s="227" t="s">
        <v>78</v>
      </c>
      <c r="AY98" s="19" t="s">
        <v>252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9" t="s">
        <v>76</v>
      </c>
      <c r="BK98" s="228">
        <f>ROUND(I98*H98,2)</f>
        <v>0</v>
      </c>
      <c r="BL98" s="19" t="s">
        <v>90</v>
      </c>
      <c r="BM98" s="227" t="s">
        <v>4628</v>
      </c>
    </row>
    <row r="99" spans="1:51" s="14" customFormat="1" ht="12">
      <c r="A99" s="14"/>
      <c r="B99" s="240"/>
      <c r="C99" s="241"/>
      <c r="D99" s="231" t="s">
        <v>260</v>
      </c>
      <c r="E99" s="242" t="s">
        <v>19</v>
      </c>
      <c r="F99" s="243" t="s">
        <v>4629</v>
      </c>
      <c r="G99" s="241"/>
      <c r="H99" s="244">
        <v>3524</v>
      </c>
      <c r="I99" s="245"/>
      <c r="J99" s="241"/>
      <c r="K99" s="241"/>
      <c r="L99" s="246"/>
      <c r="M99" s="247"/>
      <c r="N99" s="248"/>
      <c r="O99" s="248"/>
      <c r="P99" s="248"/>
      <c r="Q99" s="248"/>
      <c r="R99" s="248"/>
      <c r="S99" s="248"/>
      <c r="T99" s="249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0" t="s">
        <v>260</v>
      </c>
      <c r="AU99" s="250" t="s">
        <v>78</v>
      </c>
      <c r="AV99" s="14" t="s">
        <v>78</v>
      </c>
      <c r="AW99" s="14" t="s">
        <v>31</v>
      </c>
      <c r="AX99" s="14" t="s">
        <v>76</v>
      </c>
      <c r="AY99" s="250" t="s">
        <v>252</v>
      </c>
    </row>
    <row r="100" spans="1:65" s="2" customFormat="1" ht="14.4" customHeight="1">
      <c r="A100" s="40"/>
      <c r="B100" s="41"/>
      <c r="C100" s="262" t="s">
        <v>291</v>
      </c>
      <c r="D100" s="262" t="s">
        <v>285</v>
      </c>
      <c r="E100" s="263" t="s">
        <v>4630</v>
      </c>
      <c r="F100" s="264" t="s">
        <v>4631</v>
      </c>
      <c r="G100" s="265" t="s">
        <v>4473</v>
      </c>
      <c r="H100" s="266">
        <v>1.41</v>
      </c>
      <c r="I100" s="267"/>
      <c r="J100" s="268">
        <f>ROUND(I100*H100,2)</f>
        <v>0</v>
      </c>
      <c r="K100" s="264" t="s">
        <v>258</v>
      </c>
      <c r="L100" s="269"/>
      <c r="M100" s="270" t="s">
        <v>19</v>
      </c>
      <c r="N100" s="271" t="s">
        <v>40</v>
      </c>
      <c r="O100" s="86"/>
      <c r="P100" s="225">
        <f>O100*H100</f>
        <v>0</v>
      </c>
      <c r="Q100" s="225">
        <v>0.001</v>
      </c>
      <c r="R100" s="225">
        <f>Q100*H100</f>
        <v>0.00141</v>
      </c>
      <c r="S100" s="225">
        <v>0</v>
      </c>
      <c r="T100" s="22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7" t="s">
        <v>288</v>
      </c>
      <c r="AT100" s="227" t="s">
        <v>285</v>
      </c>
      <c r="AU100" s="227" t="s">
        <v>78</v>
      </c>
      <c r="AY100" s="19" t="s">
        <v>252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9" t="s">
        <v>76</v>
      </c>
      <c r="BK100" s="228">
        <f>ROUND(I100*H100,2)</f>
        <v>0</v>
      </c>
      <c r="BL100" s="19" t="s">
        <v>90</v>
      </c>
      <c r="BM100" s="227" t="s">
        <v>4632</v>
      </c>
    </row>
    <row r="101" spans="1:51" s="14" customFormat="1" ht="12">
      <c r="A101" s="14"/>
      <c r="B101" s="240"/>
      <c r="C101" s="241"/>
      <c r="D101" s="231" t="s">
        <v>260</v>
      </c>
      <c r="E101" s="242" t="s">
        <v>19</v>
      </c>
      <c r="F101" s="243" t="s">
        <v>4633</v>
      </c>
      <c r="G101" s="241"/>
      <c r="H101" s="244">
        <v>1.41</v>
      </c>
      <c r="I101" s="245"/>
      <c r="J101" s="241"/>
      <c r="K101" s="241"/>
      <c r="L101" s="246"/>
      <c r="M101" s="247"/>
      <c r="N101" s="248"/>
      <c r="O101" s="248"/>
      <c r="P101" s="248"/>
      <c r="Q101" s="248"/>
      <c r="R101" s="248"/>
      <c r="S101" s="248"/>
      <c r="T101" s="249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0" t="s">
        <v>260</v>
      </c>
      <c r="AU101" s="250" t="s">
        <v>78</v>
      </c>
      <c r="AV101" s="14" t="s">
        <v>78</v>
      </c>
      <c r="AW101" s="14" t="s">
        <v>31</v>
      </c>
      <c r="AX101" s="14" t="s">
        <v>76</v>
      </c>
      <c r="AY101" s="250" t="s">
        <v>252</v>
      </c>
    </row>
    <row r="102" spans="1:63" s="12" customFormat="1" ht="22.8" customHeight="1">
      <c r="A102" s="12"/>
      <c r="B102" s="200"/>
      <c r="C102" s="201"/>
      <c r="D102" s="202" t="s">
        <v>68</v>
      </c>
      <c r="E102" s="214" t="s">
        <v>2317</v>
      </c>
      <c r="F102" s="214" t="s">
        <v>4634</v>
      </c>
      <c r="G102" s="201"/>
      <c r="H102" s="201"/>
      <c r="I102" s="204"/>
      <c r="J102" s="215">
        <f>BK102</f>
        <v>0</v>
      </c>
      <c r="K102" s="201"/>
      <c r="L102" s="206"/>
      <c r="M102" s="207"/>
      <c r="N102" s="208"/>
      <c r="O102" s="208"/>
      <c r="P102" s="209">
        <f>SUM(P103:P113)</f>
        <v>0</v>
      </c>
      <c r="Q102" s="208"/>
      <c r="R102" s="209">
        <f>SUM(R103:R113)</f>
        <v>0.04405</v>
      </c>
      <c r="S102" s="208"/>
      <c r="T102" s="210">
        <f>SUM(T103:T113)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11" t="s">
        <v>76</v>
      </c>
      <c r="AT102" s="212" t="s">
        <v>68</v>
      </c>
      <c r="AU102" s="212" t="s">
        <v>76</v>
      </c>
      <c r="AY102" s="211" t="s">
        <v>252</v>
      </c>
      <c r="BK102" s="213">
        <f>SUM(BK103:BK113)</f>
        <v>0</v>
      </c>
    </row>
    <row r="103" spans="1:65" s="2" customFormat="1" ht="24.15" customHeight="1">
      <c r="A103" s="40"/>
      <c r="B103" s="41"/>
      <c r="C103" s="216" t="s">
        <v>288</v>
      </c>
      <c r="D103" s="216" t="s">
        <v>254</v>
      </c>
      <c r="E103" s="217" t="s">
        <v>4635</v>
      </c>
      <c r="F103" s="218" t="s">
        <v>4636</v>
      </c>
      <c r="G103" s="219" t="s">
        <v>300</v>
      </c>
      <c r="H103" s="220">
        <v>1762</v>
      </c>
      <c r="I103" s="221"/>
      <c r="J103" s="222">
        <f>ROUND(I103*H103,2)</f>
        <v>0</v>
      </c>
      <c r="K103" s="218" t="s">
        <v>258</v>
      </c>
      <c r="L103" s="46"/>
      <c r="M103" s="223" t="s">
        <v>19</v>
      </c>
      <c r="N103" s="224" t="s">
        <v>40</v>
      </c>
      <c r="O103" s="86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7" t="s">
        <v>90</v>
      </c>
      <c r="AT103" s="227" t="s">
        <v>254</v>
      </c>
      <c r="AU103" s="227" t="s">
        <v>78</v>
      </c>
      <c r="AY103" s="19" t="s">
        <v>252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9" t="s">
        <v>76</v>
      </c>
      <c r="BK103" s="228">
        <f>ROUND(I103*H103,2)</f>
        <v>0</v>
      </c>
      <c r="BL103" s="19" t="s">
        <v>90</v>
      </c>
      <c r="BM103" s="227" t="s">
        <v>4637</v>
      </c>
    </row>
    <row r="104" spans="1:65" s="2" customFormat="1" ht="37.8" customHeight="1">
      <c r="A104" s="40"/>
      <c r="B104" s="41"/>
      <c r="C104" s="216" t="s">
        <v>304</v>
      </c>
      <c r="D104" s="216" t="s">
        <v>254</v>
      </c>
      <c r="E104" s="217" t="s">
        <v>4638</v>
      </c>
      <c r="F104" s="218" t="s">
        <v>4639</v>
      </c>
      <c r="G104" s="219" t="s">
        <v>300</v>
      </c>
      <c r="H104" s="220">
        <v>1762</v>
      </c>
      <c r="I104" s="221"/>
      <c r="J104" s="222">
        <f>ROUND(I104*H104,2)</f>
        <v>0</v>
      </c>
      <c r="K104" s="218" t="s">
        <v>258</v>
      </c>
      <c r="L104" s="46"/>
      <c r="M104" s="223" t="s">
        <v>19</v>
      </c>
      <c r="N104" s="224" t="s">
        <v>40</v>
      </c>
      <c r="O104" s="86"/>
      <c r="P104" s="225">
        <f>O104*H104</f>
        <v>0</v>
      </c>
      <c r="Q104" s="225">
        <v>0</v>
      </c>
      <c r="R104" s="225">
        <f>Q104*H104</f>
        <v>0</v>
      </c>
      <c r="S104" s="225">
        <v>0</v>
      </c>
      <c r="T104" s="22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7" t="s">
        <v>90</v>
      </c>
      <c r="AT104" s="227" t="s">
        <v>254</v>
      </c>
      <c r="AU104" s="227" t="s">
        <v>78</v>
      </c>
      <c r="AY104" s="19" t="s">
        <v>252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9" t="s">
        <v>76</v>
      </c>
      <c r="BK104" s="228">
        <f>ROUND(I104*H104,2)</f>
        <v>0</v>
      </c>
      <c r="BL104" s="19" t="s">
        <v>90</v>
      </c>
      <c r="BM104" s="227" t="s">
        <v>4640</v>
      </c>
    </row>
    <row r="105" spans="1:65" s="2" customFormat="1" ht="14.4" customHeight="1">
      <c r="A105" s="40"/>
      <c r="B105" s="41"/>
      <c r="C105" s="262" t="s">
        <v>309</v>
      </c>
      <c r="D105" s="262" t="s">
        <v>285</v>
      </c>
      <c r="E105" s="263" t="s">
        <v>4641</v>
      </c>
      <c r="F105" s="264" t="s">
        <v>4642</v>
      </c>
      <c r="G105" s="265" t="s">
        <v>1181</v>
      </c>
      <c r="H105" s="266">
        <v>44.05</v>
      </c>
      <c r="I105" s="267"/>
      <c r="J105" s="268">
        <f>ROUND(I105*H105,2)</f>
        <v>0</v>
      </c>
      <c r="K105" s="264" t="s">
        <v>258</v>
      </c>
      <c r="L105" s="269"/>
      <c r="M105" s="270" t="s">
        <v>19</v>
      </c>
      <c r="N105" s="271" t="s">
        <v>40</v>
      </c>
      <c r="O105" s="86"/>
      <c r="P105" s="225">
        <f>O105*H105</f>
        <v>0</v>
      </c>
      <c r="Q105" s="225">
        <v>0.001</v>
      </c>
      <c r="R105" s="225">
        <f>Q105*H105</f>
        <v>0.04405</v>
      </c>
      <c r="S105" s="225">
        <v>0</v>
      </c>
      <c r="T105" s="22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7" t="s">
        <v>288</v>
      </c>
      <c r="AT105" s="227" t="s">
        <v>285</v>
      </c>
      <c r="AU105" s="227" t="s">
        <v>78</v>
      </c>
      <c r="AY105" s="19" t="s">
        <v>252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9" t="s">
        <v>76</v>
      </c>
      <c r="BK105" s="228">
        <f>ROUND(I105*H105,2)</f>
        <v>0</v>
      </c>
      <c r="BL105" s="19" t="s">
        <v>90</v>
      </c>
      <c r="BM105" s="227" t="s">
        <v>4643</v>
      </c>
    </row>
    <row r="106" spans="1:51" s="14" customFormat="1" ht="12">
      <c r="A106" s="14"/>
      <c r="B106" s="240"/>
      <c r="C106" s="241"/>
      <c r="D106" s="231" t="s">
        <v>260</v>
      </c>
      <c r="E106" s="242" t="s">
        <v>19</v>
      </c>
      <c r="F106" s="243" t="s">
        <v>4644</v>
      </c>
      <c r="G106" s="241"/>
      <c r="H106" s="244">
        <v>44.05</v>
      </c>
      <c r="I106" s="245"/>
      <c r="J106" s="241"/>
      <c r="K106" s="241"/>
      <c r="L106" s="246"/>
      <c r="M106" s="247"/>
      <c r="N106" s="248"/>
      <c r="O106" s="248"/>
      <c r="P106" s="248"/>
      <c r="Q106" s="248"/>
      <c r="R106" s="248"/>
      <c r="S106" s="248"/>
      <c r="T106" s="249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0" t="s">
        <v>260</v>
      </c>
      <c r="AU106" s="250" t="s">
        <v>78</v>
      </c>
      <c r="AV106" s="14" t="s">
        <v>78</v>
      </c>
      <c r="AW106" s="14" t="s">
        <v>31</v>
      </c>
      <c r="AX106" s="14" t="s">
        <v>76</v>
      </c>
      <c r="AY106" s="250" t="s">
        <v>252</v>
      </c>
    </row>
    <row r="107" spans="1:65" s="2" customFormat="1" ht="14.4" customHeight="1">
      <c r="A107" s="40"/>
      <c r="B107" s="41"/>
      <c r="C107" s="216" t="s">
        <v>313</v>
      </c>
      <c r="D107" s="216" t="s">
        <v>254</v>
      </c>
      <c r="E107" s="217" t="s">
        <v>4645</v>
      </c>
      <c r="F107" s="218" t="s">
        <v>4646</v>
      </c>
      <c r="G107" s="219" t="s">
        <v>300</v>
      </c>
      <c r="H107" s="220">
        <v>3524</v>
      </c>
      <c r="I107" s="221"/>
      <c r="J107" s="222">
        <f>ROUND(I107*H107,2)</f>
        <v>0</v>
      </c>
      <c r="K107" s="218" t="s">
        <v>258</v>
      </c>
      <c r="L107" s="46"/>
      <c r="M107" s="223" t="s">
        <v>19</v>
      </c>
      <c r="N107" s="224" t="s">
        <v>40</v>
      </c>
      <c r="O107" s="86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7" t="s">
        <v>90</v>
      </c>
      <c r="AT107" s="227" t="s">
        <v>254</v>
      </c>
      <c r="AU107" s="227" t="s">
        <v>78</v>
      </c>
      <c r="AY107" s="19" t="s">
        <v>252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9" t="s">
        <v>76</v>
      </c>
      <c r="BK107" s="228">
        <f>ROUND(I107*H107,2)</f>
        <v>0</v>
      </c>
      <c r="BL107" s="19" t="s">
        <v>90</v>
      </c>
      <c r="BM107" s="227" t="s">
        <v>4647</v>
      </c>
    </row>
    <row r="108" spans="1:51" s="14" customFormat="1" ht="12">
      <c r="A108" s="14"/>
      <c r="B108" s="240"/>
      <c r="C108" s="241"/>
      <c r="D108" s="231" t="s">
        <v>260</v>
      </c>
      <c r="E108" s="242" t="s">
        <v>19</v>
      </c>
      <c r="F108" s="243" t="s">
        <v>4629</v>
      </c>
      <c r="G108" s="241"/>
      <c r="H108" s="244">
        <v>3524</v>
      </c>
      <c r="I108" s="245"/>
      <c r="J108" s="241"/>
      <c r="K108" s="241"/>
      <c r="L108" s="246"/>
      <c r="M108" s="247"/>
      <c r="N108" s="248"/>
      <c r="O108" s="248"/>
      <c r="P108" s="248"/>
      <c r="Q108" s="248"/>
      <c r="R108" s="248"/>
      <c r="S108" s="248"/>
      <c r="T108" s="249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0" t="s">
        <v>260</v>
      </c>
      <c r="AU108" s="250" t="s">
        <v>78</v>
      </c>
      <c r="AV108" s="14" t="s">
        <v>78</v>
      </c>
      <c r="AW108" s="14" t="s">
        <v>31</v>
      </c>
      <c r="AX108" s="14" t="s">
        <v>76</v>
      </c>
      <c r="AY108" s="250" t="s">
        <v>252</v>
      </c>
    </row>
    <row r="109" spans="1:65" s="2" customFormat="1" ht="14.4" customHeight="1">
      <c r="A109" s="40"/>
      <c r="B109" s="41"/>
      <c r="C109" s="216" t="s">
        <v>324</v>
      </c>
      <c r="D109" s="216" t="s">
        <v>254</v>
      </c>
      <c r="E109" s="217" t="s">
        <v>4648</v>
      </c>
      <c r="F109" s="218" t="s">
        <v>4649</v>
      </c>
      <c r="G109" s="219" t="s">
        <v>1181</v>
      </c>
      <c r="H109" s="220">
        <v>35.24</v>
      </c>
      <c r="I109" s="221"/>
      <c r="J109" s="222">
        <f>ROUND(I109*H109,2)</f>
        <v>0</v>
      </c>
      <c r="K109" s="218" t="s">
        <v>19</v>
      </c>
      <c r="L109" s="46"/>
      <c r="M109" s="223" t="s">
        <v>19</v>
      </c>
      <c r="N109" s="224" t="s">
        <v>40</v>
      </c>
      <c r="O109" s="86"/>
      <c r="P109" s="225">
        <f>O109*H109</f>
        <v>0</v>
      </c>
      <c r="Q109" s="225">
        <v>0</v>
      </c>
      <c r="R109" s="225">
        <f>Q109*H109</f>
        <v>0</v>
      </c>
      <c r="S109" s="225">
        <v>0</v>
      </c>
      <c r="T109" s="22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7" t="s">
        <v>90</v>
      </c>
      <c r="AT109" s="227" t="s">
        <v>254</v>
      </c>
      <c r="AU109" s="227" t="s">
        <v>78</v>
      </c>
      <c r="AY109" s="19" t="s">
        <v>252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9" t="s">
        <v>76</v>
      </c>
      <c r="BK109" s="228">
        <f>ROUND(I109*H109,2)</f>
        <v>0</v>
      </c>
      <c r="BL109" s="19" t="s">
        <v>90</v>
      </c>
      <c r="BM109" s="227" t="s">
        <v>4650</v>
      </c>
    </row>
    <row r="110" spans="1:51" s="14" customFormat="1" ht="12">
      <c r="A110" s="14"/>
      <c r="B110" s="240"/>
      <c r="C110" s="241"/>
      <c r="D110" s="231" t="s">
        <v>260</v>
      </c>
      <c r="E110" s="242" t="s">
        <v>19</v>
      </c>
      <c r="F110" s="243" t="s">
        <v>4651</v>
      </c>
      <c r="G110" s="241"/>
      <c r="H110" s="244">
        <v>35.24</v>
      </c>
      <c r="I110" s="245"/>
      <c r="J110" s="241"/>
      <c r="K110" s="241"/>
      <c r="L110" s="246"/>
      <c r="M110" s="247"/>
      <c r="N110" s="248"/>
      <c r="O110" s="248"/>
      <c r="P110" s="248"/>
      <c r="Q110" s="248"/>
      <c r="R110" s="248"/>
      <c r="S110" s="248"/>
      <c r="T110" s="249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0" t="s">
        <v>260</v>
      </c>
      <c r="AU110" s="250" t="s">
        <v>78</v>
      </c>
      <c r="AV110" s="14" t="s">
        <v>78</v>
      </c>
      <c r="AW110" s="14" t="s">
        <v>31</v>
      </c>
      <c r="AX110" s="14" t="s">
        <v>76</v>
      </c>
      <c r="AY110" s="250" t="s">
        <v>252</v>
      </c>
    </row>
    <row r="111" spans="1:65" s="2" customFormat="1" ht="14.4" customHeight="1">
      <c r="A111" s="40"/>
      <c r="B111" s="41"/>
      <c r="C111" s="216" t="s">
        <v>334</v>
      </c>
      <c r="D111" s="216" t="s">
        <v>254</v>
      </c>
      <c r="E111" s="217" t="s">
        <v>4652</v>
      </c>
      <c r="F111" s="218" t="s">
        <v>4653</v>
      </c>
      <c r="G111" s="219" t="s">
        <v>277</v>
      </c>
      <c r="H111" s="220">
        <v>0.035</v>
      </c>
      <c r="I111" s="221"/>
      <c r="J111" s="222">
        <f>ROUND(I111*H111,2)</f>
        <v>0</v>
      </c>
      <c r="K111" s="218" t="s">
        <v>19</v>
      </c>
      <c r="L111" s="46"/>
      <c r="M111" s="223" t="s">
        <v>19</v>
      </c>
      <c r="N111" s="224" t="s">
        <v>40</v>
      </c>
      <c r="O111" s="86"/>
      <c r="P111" s="225">
        <f>O111*H111</f>
        <v>0</v>
      </c>
      <c r="Q111" s="225">
        <v>0</v>
      </c>
      <c r="R111" s="225">
        <f>Q111*H111</f>
        <v>0</v>
      </c>
      <c r="S111" s="225">
        <v>0</v>
      </c>
      <c r="T111" s="22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7" t="s">
        <v>90</v>
      </c>
      <c r="AT111" s="227" t="s">
        <v>254</v>
      </c>
      <c r="AU111" s="227" t="s">
        <v>78</v>
      </c>
      <c r="AY111" s="19" t="s">
        <v>252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9" t="s">
        <v>76</v>
      </c>
      <c r="BK111" s="228">
        <f>ROUND(I111*H111,2)</f>
        <v>0</v>
      </c>
      <c r="BL111" s="19" t="s">
        <v>90</v>
      </c>
      <c r="BM111" s="227" t="s">
        <v>4654</v>
      </c>
    </row>
    <row r="112" spans="1:51" s="14" customFormat="1" ht="12">
      <c r="A112" s="14"/>
      <c r="B112" s="240"/>
      <c r="C112" s="241"/>
      <c r="D112" s="231" t="s">
        <v>260</v>
      </c>
      <c r="E112" s="242" t="s">
        <v>19</v>
      </c>
      <c r="F112" s="243" t="s">
        <v>4655</v>
      </c>
      <c r="G112" s="241"/>
      <c r="H112" s="244">
        <v>0.035</v>
      </c>
      <c r="I112" s="245"/>
      <c r="J112" s="241"/>
      <c r="K112" s="241"/>
      <c r="L112" s="246"/>
      <c r="M112" s="247"/>
      <c r="N112" s="248"/>
      <c r="O112" s="248"/>
      <c r="P112" s="248"/>
      <c r="Q112" s="248"/>
      <c r="R112" s="248"/>
      <c r="S112" s="248"/>
      <c r="T112" s="249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0" t="s">
        <v>260</v>
      </c>
      <c r="AU112" s="250" t="s">
        <v>78</v>
      </c>
      <c r="AV112" s="14" t="s">
        <v>78</v>
      </c>
      <c r="AW112" s="14" t="s">
        <v>31</v>
      </c>
      <c r="AX112" s="14" t="s">
        <v>76</v>
      </c>
      <c r="AY112" s="250" t="s">
        <v>252</v>
      </c>
    </row>
    <row r="113" spans="1:65" s="2" customFormat="1" ht="14.4" customHeight="1">
      <c r="A113" s="40"/>
      <c r="B113" s="41"/>
      <c r="C113" s="216" t="s">
        <v>339</v>
      </c>
      <c r="D113" s="216" t="s">
        <v>254</v>
      </c>
      <c r="E113" s="217" t="s">
        <v>4656</v>
      </c>
      <c r="F113" s="218" t="s">
        <v>4657</v>
      </c>
      <c r="G113" s="219" t="s">
        <v>300</v>
      </c>
      <c r="H113" s="220">
        <v>1762</v>
      </c>
      <c r="I113" s="221"/>
      <c r="J113" s="222">
        <f>ROUND(I113*H113,2)</f>
        <v>0</v>
      </c>
      <c r="K113" s="218" t="s">
        <v>258</v>
      </c>
      <c r="L113" s="46"/>
      <c r="M113" s="223" t="s">
        <v>19</v>
      </c>
      <c r="N113" s="224" t="s">
        <v>40</v>
      </c>
      <c r="O113" s="86"/>
      <c r="P113" s="225">
        <f>O113*H113</f>
        <v>0</v>
      </c>
      <c r="Q113" s="225">
        <v>0</v>
      </c>
      <c r="R113" s="225">
        <f>Q113*H113</f>
        <v>0</v>
      </c>
      <c r="S113" s="225">
        <v>0</v>
      </c>
      <c r="T113" s="22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7" t="s">
        <v>90</v>
      </c>
      <c r="AT113" s="227" t="s">
        <v>254</v>
      </c>
      <c r="AU113" s="227" t="s">
        <v>78</v>
      </c>
      <c r="AY113" s="19" t="s">
        <v>252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9" t="s">
        <v>76</v>
      </c>
      <c r="BK113" s="228">
        <f>ROUND(I113*H113,2)</f>
        <v>0</v>
      </c>
      <c r="BL113" s="19" t="s">
        <v>90</v>
      </c>
      <c r="BM113" s="227" t="s">
        <v>4658</v>
      </c>
    </row>
    <row r="114" spans="1:63" s="12" customFormat="1" ht="22.8" customHeight="1">
      <c r="A114" s="12"/>
      <c r="B114" s="200"/>
      <c r="C114" s="201"/>
      <c r="D114" s="202" t="s">
        <v>68</v>
      </c>
      <c r="E114" s="214" t="s">
        <v>2323</v>
      </c>
      <c r="F114" s="214" t="s">
        <v>4659</v>
      </c>
      <c r="G114" s="201"/>
      <c r="H114" s="201"/>
      <c r="I114" s="204"/>
      <c r="J114" s="215">
        <f>BK114</f>
        <v>0</v>
      </c>
      <c r="K114" s="201"/>
      <c r="L114" s="206"/>
      <c r="M114" s="207"/>
      <c r="N114" s="208"/>
      <c r="O114" s="208"/>
      <c r="P114" s="209">
        <f>SUM(P115:P156)</f>
        <v>0</v>
      </c>
      <c r="Q114" s="208"/>
      <c r="R114" s="209">
        <f>SUM(R115:R156)</f>
        <v>32.45792668</v>
      </c>
      <c r="S114" s="208"/>
      <c r="T114" s="210">
        <f>SUM(T115:T156)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11" t="s">
        <v>76</v>
      </c>
      <c r="AT114" s="212" t="s">
        <v>68</v>
      </c>
      <c r="AU114" s="212" t="s">
        <v>76</v>
      </c>
      <c r="AY114" s="211" t="s">
        <v>252</v>
      </c>
      <c r="BK114" s="213">
        <f>SUM(BK115:BK156)</f>
        <v>0</v>
      </c>
    </row>
    <row r="115" spans="1:65" s="2" customFormat="1" ht="37.8" customHeight="1">
      <c r="A115" s="40"/>
      <c r="B115" s="41"/>
      <c r="C115" s="216" t="s">
        <v>8</v>
      </c>
      <c r="D115" s="216" t="s">
        <v>254</v>
      </c>
      <c r="E115" s="217" t="s">
        <v>4660</v>
      </c>
      <c r="F115" s="218" t="s">
        <v>4661</v>
      </c>
      <c r="G115" s="219" t="s">
        <v>307</v>
      </c>
      <c r="H115" s="220">
        <v>240</v>
      </c>
      <c r="I115" s="221"/>
      <c r="J115" s="222">
        <f>ROUND(I115*H115,2)</f>
        <v>0</v>
      </c>
      <c r="K115" s="218" t="s">
        <v>258</v>
      </c>
      <c r="L115" s="46"/>
      <c r="M115" s="223" t="s">
        <v>19</v>
      </c>
      <c r="N115" s="224" t="s">
        <v>40</v>
      </c>
      <c r="O115" s="86"/>
      <c r="P115" s="225">
        <f>O115*H115</f>
        <v>0</v>
      </c>
      <c r="Q115" s="225">
        <v>0</v>
      </c>
      <c r="R115" s="225">
        <f>Q115*H115</f>
        <v>0</v>
      </c>
      <c r="S115" s="225">
        <v>0</v>
      </c>
      <c r="T115" s="22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7" t="s">
        <v>90</v>
      </c>
      <c r="AT115" s="227" t="s">
        <v>254</v>
      </c>
      <c r="AU115" s="227" t="s">
        <v>78</v>
      </c>
      <c r="AY115" s="19" t="s">
        <v>252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9" t="s">
        <v>76</v>
      </c>
      <c r="BK115" s="228">
        <f>ROUND(I115*H115,2)</f>
        <v>0</v>
      </c>
      <c r="BL115" s="19" t="s">
        <v>90</v>
      </c>
      <c r="BM115" s="227" t="s">
        <v>4662</v>
      </c>
    </row>
    <row r="116" spans="1:65" s="2" customFormat="1" ht="37.8" customHeight="1">
      <c r="A116" s="40"/>
      <c r="B116" s="41"/>
      <c r="C116" s="216" t="s">
        <v>349</v>
      </c>
      <c r="D116" s="216" t="s">
        <v>254</v>
      </c>
      <c r="E116" s="217" t="s">
        <v>4663</v>
      </c>
      <c r="F116" s="218" t="s">
        <v>4664</v>
      </c>
      <c r="G116" s="219" t="s">
        <v>307</v>
      </c>
      <c r="H116" s="220">
        <v>19</v>
      </c>
      <c r="I116" s="221"/>
      <c r="J116" s="222">
        <f>ROUND(I116*H116,2)</f>
        <v>0</v>
      </c>
      <c r="K116" s="218" t="s">
        <v>258</v>
      </c>
      <c r="L116" s="46"/>
      <c r="M116" s="223" t="s">
        <v>19</v>
      </c>
      <c r="N116" s="224" t="s">
        <v>40</v>
      </c>
      <c r="O116" s="86"/>
      <c r="P116" s="225">
        <f>O116*H116</f>
        <v>0</v>
      </c>
      <c r="Q116" s="225">
        <v>0</v>
      </c>
      <c r="R116" s="225">
        <f>Q116*H116</f>
        <v>0</v>
      </c>
      <c r="S116" s="225">
        <v>0</v>
      </c>
      <c r="T116" s="22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7" t="s">
        <v>90</v>
      </c>
      <c r="AT116" s="227" t="s">
        <v>254</v>
      </c>
      <c r="AU116" s="227" t="s">
        <v>78</v>
      </c>
      <c r="AY116" s="19" t="s">
        <v>252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9" t="s">
        <v>76</v>
      </c>
      <c r="BK116" s="228">
        <f>ROUND(I116*H116,2)</f>
        <v>0</v>
      </c>
      <c r="BL116" s="19" t="s">
        <v>90</v>
      </c>
      <c r="BM116" s="227" t="s">
        <v>4665</v>
      </c>
    </row>
    <row r="117" spans="1:51" s="14" customFormat="1" ht="12">
      <c r="A117" s="14"/>
      <c r="B117" s="240"/>
      <c r="C117" s="241"/>
      <c r="D117" s="231" t="s">
        <v>260</v>
      </c>
      <c r="E117" s="242" t="s">
        <v>19</v>
      </c>
      <c r="F117" s="243" t="s">
        <v>4666</v>
      </c>
      <c r="G117" s="241"/>
      <c r="H117" s="244">
        <v>19</v>
      </c>
      <c r="I117" s="245"/>
      <c r="J117" s="241"/>
      <c r="K117" s="241"/>
      <c r="L117" s="246"/>
      <c r="M117" s="247"/>
      <c r="N117" s="248"/>
      <c r="O117" s="248"/>
      <c r="P117" s="248"/>
      <c r="Q117" s="248"/>
      <c r="R117" s="248"/>
      <c r="S117" s="248"/>
      <c r="T117" s="249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0" t="s">
        <v>260</v>
      </c>
      <c r="AU117" s="250" t="s">
        <v>78</v>
      </c>
      <c r="AV117" s="14" t="s">
        <v>78</v>
      </c>
      <c r="AW117" s="14" t="s">
        <v>31</v>
      </c>
      <c r="AX117" s="14" t="s">
        <v>76</v>
      </c>
      <c r="AY117" s="250" t="s">
        <v>252</v>
      </c>
    </row>
    <row r="118" spans="1:65" s="2" customFormat="1" ht="14.4" customHeight="1">
      <c r="A118" s="40"/>
      <c r="B118" s="41"/>
      <c r="C118" s="262" t="s">
        <v>353</v>
      </c>
      <c r="D118" s="262" t="s">
        <v>285</v>
      </c>
      <c r="E118" s="263" t="s">
        <v>4667</v>
      </c>
      <c r="F118" s="264" t="s">
        <v>4668</v>
      </c>
      <c r="G118" s="265" t="s">
        <v>257</v>
      </c>
      <c r="H118" s="266">
        <v>129.5</v>
      </c>
      <c r="I118" s="267"/>
      <c r="J118" s="268">
        <f>ROUND(I118*H118,2)</f>
        <v>0</v>
      </c>
      <c r="K118" s="264" t="s">
        <v>4617</v>
      </c>
      <c r="L118" s="269"/>
      <c r="M118" s="270" t="s">
        <v>19</v>
      </c>
      <c r="N118" s="271" t="s">
        <v>40</v>
      </c>
      <c r="O118" s="86"/>
      <c r="P118" s="225">
        <f>O118*H118</f>
        <v>0</v>
      </c>
      <c r="Q118" s="225">
        <v>0.21</v>
      </c>
      <c r="R118" s="225">
        <f>Q118*H118</f>
        <v>27.195</v>
      </c>
      <c r="S118" s="225">
        <v>0</v>
      </c>
      <c r="T118" s="22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7" t="s">
        <v>288</v>
      </c>
      <c r="AT118" s="227" t="s">
        <v>285</v>
      </c>
      <c r="AU118" s="227" t="s">
        <v>78</v>
      </c>
      <c r="AY118" s="19" t="s">
        <v>252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9" t="s">
        <v>76</v>
      </c>
      <c r="BK118" s="228">
        <f>ROUND(I118*H118,2)</f>
        <v>0</v>
      </c>
      <c r="BL118" s="19" t="s">
        <v>90</v>
      </c>
      <c r="BM118" s="227" t="s">
        <v>4669</v>
      </c>
    </row>
    <row r="119" spans="1:51" s="14" customFormat="1" ht="12">
      <c r="A119" s="14"/>
      <c r="B119" s="240"/>
      <c r="C119" s="241"/>
      <c r="D119" s="231" t="s">
        <v>260</v>
      </c>
      <c r="E119" s="242" t="s">
        <v>19</v>
      </c>
      <c r="F119" s="243" t="s">
        <v>4670</v>
      </c>
      <c r="G119" s="241"/>
      <c r="H119" s="244">
        <v>129.5</v>
      </c>
      <c r="I119" s="245"/>
      <c r="J119" s="241"/>
      <c r="K119" s="241"/>
      <c r="L119" s="246"/>
      <c r="M119" s="247"/>
      <c r="N119" s="248"/>
      <c r="O119" s="248"/>
      <c r="P119" s="248"/>
      <c r="Q119" s="248"/>
      <c r="R119" s="248"/>
      <c r="S119" s="248"/>
      <c r="T119" s="249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0" t="s">
        <v>260</v>
      </c>
      <c r="AU119" s="250" t="s">
        <v>78</v>
      </c>
      <c r="AV119" s="14" t="s">
        <v>78</v>
      </c>
      <c r="AW119" s="14" t="s">
        <v>31</v>
      </c>
      <c r="AX119" s="14" t="s">
        <v>76</v>
      </c>
      <c r="AY119" s="250" t="s">
        <v>252</v>
      </c>
    </row>
    <row r="120" spans="1:65" s="2" customFormat="1" ht="37.8" customHeight="1">
      <c r="A120" s="40"/>
      <c r="B120" s="41"/>
      <c r="C120" s="216" t="s">
        <v>360</v>
      </c>
      <c r="D120" s="216" t="s">
        <v>254</v>
      </c>
      <c r="E120" s="217" t="s">
        <v>4671</v>
      </c>
      <c r="F120" s="218" t="s">
        <v>4672</v>
      </c>
      <c r="G120" s="219" t="s">
        <v>307</v>
      </c>
      <c r="H120" s="220">
        <v>240</v>
      </c>
      <c r="I120" s="221"/>
      <c r="J120" s="222">
        <f>ROUND(I120*H120,2)</f>
        <v>0</v>
      </c>
      <c r="K120" s="218" t="s">
        <v>258</v>
      </c>
      <c r="L120" s="46"/>
      <c r="M120" s="223" t="s">
        <v>19</v>
      </c>
      <c r="N120" s="224" t="s">
        <v>40</v>
      </c>
      <c r="O120" s="86"/>
      <c r="P120" s="225">
        <f>O120*H120</f>
        <v>0</v>
      </c>
      <c r="Q120" s="225">
        <v>0</v>
      </c>
      <c r="R120" s="225">
        <f>Q120*H120</f>
        <v>0</v>
      </c>
      <c r="S120" s="225">
        <v>0</v>
      </c>
      <c r="T120" s="22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7" t="s">
        <v>90</v>
      </c>
      <c r="AT120" s="227" t="s">
        <v>254</v>
      </c>
      <c r="AU120" s="227" t="s">
        <v>78</v>
      </c>
      <c r="AY120" s="19" t="s">
        <v>252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9" t="s">
        <v>76</v>
      </c>
      <c r="BK120" s="228">
        <f>ROUND(I120*H120,2)</f>
        <v>0</v>
      </c>
      <c r="BL120" s="19" t="s">
        <v>90</v>
      </c>
      <c r="BM120" s="227" t="s">
        <v>4673</v>
      </c>
    </row>
    <row r="121" spans="1:65" s="2" customFormat="1" ht="14.4" customHeight="1">
      <c r="A121" s="40"/>
      <c r="B121" s="41"/>
      <c r="C121" s="262" t="s">
        <v>366</v>
      </c>
      <c r="D121" s="262" t="s">
        <v>285</v>
      </c>
      <c r="E121" s="263" t="s">
        <v>4674</v>
      </c>
      <c r="F121" s="264" t="s">
        <v>4675</v>
      </c>
      <c r="G121" s="265" t="s">
        <v>307</v>
      </c>
      <c r="H121" s="266">
        <v>228</v>
      </c>
      <c r="I121" s="267"/>
      <c r="J121" s="268">
        <f>ROUND(I121*H121,2)</f>
        <v>0</v>
      </c>
      <c r="K121" s="264" t="s">
        <v>19</v>
      </c>
      <c r="L121" s="269"/>
      <c r="M121" s="270" t="s">
        <v>19</v>
      </c>
      <c r="N121" s="271" t="s">
        <v>40</v>
      </c>
      <c r="O121" s="86"/>
      <c r="P121" s="225">
        <f>O121*H121</f>
        <v>0</v>
      </c>
      <c r="Q121" s="225">
        <v>0</v>
      </c>
      <c r="R121" s="225">
        <f>Q121*H121</f>
        <v>0</v>
      </c>
      <c r="S121" s="225">
        <v>0</v>
      </c>
      <c r="T121" s="22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7" t="s">
        <v>288</v>
      </c>
      <c r="AT121" s="227" t="s">
        <v>285</v>
      </c>
      <c r="AU121" s="227" t="s">
        <v>78</v>
      </c>
      <c r="AY121" s="19" t="s">
        <v>252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9" t="s">
        <v>76</v>
      </c>
      <c r="BK121" s="228">
        <f>ROUND(I121*H121,2)</f>
        <v>0</v>
      </c>
      <c r="BL121" s="19" t="s">
        <v>90</v>
      </c>
      <c r="BM121" s="227" t="s">
        <v>4676</v>
      </c>
    </row>
    <row r="122" spans="1:65" s="2" customFormat="1" ht="14.4" customHeight="1">
      <c r="A122" s="40"/>
      <c r="B122" s="41"/>
      <c r="C122" s="262" t="s">
        <v>377</v>
      </c>
      <c r="D122" s="262" t="s">
        <v>285</v>
      </c>
      <c r="E122" s="263" t="s">
        <v>4677</v>
      </c>
      <c r="F122" s="264" t="s">
        <v>4678</v>
      </c>
      <c r="G122" s="265" t="s">
        <v>307</v>
      </c>
      <c r="H122" s="266">
        <v>6</v>
      </c>
      <c r="I122" s="267"/>
      <c r="J122" s="268">
        <f>ROUND(I122*H122,2)</f>
        <v>0</v>
      </c>
      <c r="K122" s="264" t="s">
        <v>19</v>
      </c>
      <c r="L122" s="269"/>
      <c r="M122" s="270" t="s">
        <v>19</v>
      </c>
      <c r="N122" s="271" t="s">
        <v>40</v>
      </c>
      <c r="O122" s="86"/>
      <c r="P122" s="225">
        <f>O122*H122</f>
        <v>0</v>
      </c>
      <c r="Q122" s="225">
        <v>0</v>
      </c>
      <c r="R122" s="225">
        <f>Q122*H122</f>
        <v>0</v>
      </c>
      <c r="S122" s="225">
        <v>0</v>
      </c>
      <c r="T122" s="22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7" t="s">
        <v>288</v>
      </c>
      <c r="AT122" s="227" t="s">
        <v>285</v>
      </c>
      <c r="AU122" s="227" t="s">
        <v>78</v>
      </c>
      <c r="AY122" s="19" t="s">
        <v>252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9" t="s">
        <v>76</v>
      </c>
      <c r="BK122" s="228">
        <f>ROUND(I122*H122,2)</f>
        <v>0</v>
      </c>
      <c r="BL122" s="19" t="s">
        <v>90</v>
      </c>
      <c r="BM122" s="227" t="s">
        <v>4679</v>
      </c>
    </row>
    <row r="123" spans="1:65" s="2" customFormat="1" ht="14.4" customHeight="1">
      <c r="A123" s="40"/>
      <c r="B123" s="41"/>
      <c r="C123" s="262" t="s">
        <v>7</v>
      </c>
      <c r="D123" s="262" t="s">
        <v>285</v>
      </c>
      <c r="E123" s="263" t="s">
        <v>4680</v>
      </c>
      <c r="F123" s="264" t="s">
        <v>4681</v>
      </c>
      <c r="G123" s="265" t="s">
        <v>307</v>
      </c>
      <c r="H123" s="266">
        <v>6</v>
      </c>
      <c r="I123" s="267"/>
      <c r="J123" s="268">
        <f>ROUND(I123*H123,2)</f>
        <v>0</v>
      </c>
      <c r="K123" s="264" t="s">
        <v>19</v>
      </c>
      <c r="L123" s="269"/>
      <c r="M123" s="270" t="s">
        <v>19</v>
      </c>
      <c r="N123" s="271" t="s">
        <v>40</v>
      </c>
      <c r="O123" s="86"/>
      <c r="P123" s="225">
        <f>O123*H123</f>
        <v>0</v>
      </c>
      <c r="Q123" s="225">
        <v>0</v>
      </c>
      <c r="R123" s="225">
        <f>Q123*H123</f>
        <v>0</v>
      </c>
      <c r="S123" s="225">
        <v>0</v>
      </c>
      <c r="T123" s="22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7" t="s">
        <v>288</v>
      </c>
      <c r="AT123" s="227" t="s">
        <v>285</v>
      </c>
      <c r="AU123" s="227" t="s">
        <v>78</v>
      </c>
      <c r="AY123" s="19" t="s">
        <v>252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9" t="s">
        <v>76</v>
      </c>
      <c r="BK123" s="228">
        <f>ROUND(I123*H123,2)</f>
        <v>0</v>
      </c>
      <c r="BL123" s="19" t="s">
        <v>90</v>
      </c>
      <c r="BM123" s="227" t="s">
        <v>4682</v>
      </c>
    </row>
    <row r="124" spans="1:65" s="2" customFormat="1" ht="37.8" customHeight="1">
      <c r="A124" s="40"/>
      <c r="B124" s="41"/>
      <c r="C124" s="216" t="s">
        <v>395</v>
      </c>
      <c r="D124" s="216" t="s">
        <v>254</v>
      </c>
      <c r="E124" s="217" t="s">
        <v>4683</v>
      </c>
      <c r="F124" s="218" t="s">
        <v>4684</v>
      </c>
      <c r="G124" s="219" t="s">
        <v>307</v>
      </c>
      <c r="H124" s="220">
        <v>19</v>
      </c>
      <c r="I124" s="221"/>
      <c r="J124" s="222">
        <f>ROUND(I124*H124,2)</f>
        <v>0</v>
      </c>
      <c r="K124" s="218" t="s">
        <v>258</v>
      </c>
      <c r="L124" s="46"/>
      <c r="M124" s="223" t="s">
        <v>19</v>
      </c>
      <c r="N124" s="224" t="s">
        <v>40</v>
      </c>
      <c r="O124" s="86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7" t="s">
        <v>90</v>
      </c>
      <c r="AT124" s="227" t="s">
        <v>254</v>
      </c>
      <c r="AU124" s="227" t="s">
        <v>78</v>
      </c>
      <c r="AY124" s="19" t="s">
        <v>252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9" t="s">
        <v>76</v>
      </c>
      <c r="BK124" s="228">
        <f>ROUND(I124*H124,2)</f>
        <v>0</v>
      </c>
      <c r="BL124" s="19" t="s">
        <v>90</v>
      </c>
      <c r="BM124" s="227" t="s">
        <v>4685</v>
      </c>
    </row>
    <row r="125" spans="1:65" s="2" customFormat="1" ht="24.15" customHeight="1">
      <c r="A125" s="40"/>
      <c r="B125" s="41"/>
      <c r="C125" s="262" t="s">
        <v>399</v>
      </c>
      <c r="D125" s="262" t="s">
        <v>285</v>
      </c>
      <c r="E125" s="263" t="s">
        <v>4686</v>
      </c>
      <c r="F125" s="264" t="s">
        <v>4687</v>
      </c>
      <c r="G125" s="265" t="s">
        <v>307</v>
      </c>
      <c r="H125" s="266">
        <v>1</v>
      </c>
      <c r="I125" s="267"/>
      <c r="J125" s="268">
        <f>ROUND(I125*H125,2)</f>
        <v>0</v>
      </c>
      <c r="K125" s="264" t="s">
        <v>19</v>
      </c>
      <c r="L125" s="269"/>
      <c r="M125" s="270" t="s">
        <v>19</v>
      </c>
      <c r="N125" s="271" t="s">
        <v>40</v>
      </c>
      <c r="O125" s="86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7" t="s">
        <v>288</v>
      </c>
      <c r="AT125" s="227" t="s">
        <v>285</v>
      </c>
      <c r="AU125" s="227" t="s">
        <v>78</v>
      </c>
      <c r="AY125" s="19" t="s">
        <v>252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9" t="s">
        <v>76</v>
      </c>
      <c r="BK125" s="228">
        <f>ROUND(I125*H125,2)</f>
        <v>0</v>
      </c>
      <c r="BL125" s="19" t="s">
        <v>90</v>
      </c>
      <c r="BM125" s="227" t="s">
        <v>4688</v>
      </c>
    </row>
    <row r="126" spans="1:65" s="2" customFormat="1" ht="14.4" customHeight="1">
      <c r="A126" s="40"/>
      <c r="B126" s="41"/>
      <c r="C126" s="262" t="s">
        <v>404</v>
      </c>
      <c r="D126" s="262" t="s">
        <v>285</v>
      </c>
      <c r="E126" s="263" t="s">
        <v>4689</v>
      </c>
      <c r="F126" s="264" t="s">
        <v>4690</v>
      </c>
      <c r="G126" s="265" t="s">
        <v>307</v>
      </c>
      <c r="H126" s="266">
        <v>3</v>
      </c>
      <c r="I126" s="267"/>
      <c r="J126" s="268">
        <f>ROUND(I126*H126,2)</f>
        <v>0</v>
      </c>
      <c r="K126" s="264" t="s">
        <v>19</v>
      </c>
      <c r="L126" s="269"/>
      <c r="M126" s="270" t="s">
        <v>19</v>
      </c>
      <c r="N126" s="271" t="s">
        <v>40</v>
      </c>
      <c r="O126" s="86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7" t="s">
        <v>288</v>
      </c>
      <c r="AT126" s="227" t="s">
        <v>285</v>
      </c>
      <c r="AU126" s="227" t="s">
        <v>78</v>
      </c>
      <c r="AY126" s="19" t="s">
        <v>252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9" t="s">
        <v>76</v>
      </c>
      <c r="BK126" s="228">
        <f>ROUND(I126*H126,2)</f>
        <v>0</v>
      </c>
      <c r="BL126" s="19" t="s">
        <v>90</v>
      </c>
      <c r="BM126" s="227" t="s">
        <v>4691</v>
      </c>
    </row>
    <row r="127" spans="1:65" s="2" customFormat="1" ht="14.4" customHeight="1">
      <c r="A127" s="40"/>
      <c r="B127" s="41"/>
      <c r="C127" s="262" t="s">
        <v>410</v>
      </c>
      <c r="D127" s="262" t="s">
        <v>285</v>
      </c>
      <c r="E127" s="263" t="s">
        <v>4692</v>
      </c>
      <c r="F127" s="264" t="s">
        <v>4693</v>
      </c>
      <c r="G127" s="265" t="s">
        <v>307</v>
      </c>
      <c r="H127" s="266">
        <v>1</v>
      </c>
      <c r="I127" s="267"/>
      <c r="J127" s="268">
        <f>ROUND(I127*H127,2)</f>
        <v>0</v>
      </c>
      <c r="K127" s="264" t="s">
        <v>19</v>
      </c>
      <c r="L127" s="269"/>
      <c r="M127" s="270" t="s">
        <v>19</v>
      </c>
      <c r="N127" s="271" t="s">
        <v>40</v>
      </c>
      <c r="O127" s="86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7" t="s">
        <v>288</v>
      </c>
      <c r="AT127" s="227" t="s">
        <v>285</v>
      </c>
      <c r="AU127" s="227" t="s">
        <v>78</v>
      </c>
      <c r="AY127" s="19" t="s">
        <v>252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9" t="s">
        <v>76</v>
      </c>
      <c r="BK127" s="228">
        <f>ROUND(I127*H127,2)</f>
        <v>0</v>
      </c>
      <c r="BL127" s="19" t="s">
        <v>90</v>
      </c>
      <c r="BM127" s="227" t="s">
        <v>4694</v>
      </c>
    </row>
    <row r="128" spans="1:65" s="2" customFormat="1" ht="14.4" customHeight="1">
      <c r="A128" s="40"/>
      <c r="B128" s="41"/>
      <c r="C128" s="262" t="s">
        <v>417</v>
      </c>
      <c r="D128" s="262" t="s">
        <v>285</v>
      </c>
      <c r="E128" s="263" t="s">
        <v>4695</v>
      </c>
      <c r="F128" s="264" t="s">
        <v>4696</v>
      </c>
      <c r="G128" s="265" t="s">
        <v>307</v>
      </c>
      <c r="H128" s="266">
        <v>1</v>
      </c>
      <c r="I128" s="267"/>
      <c r="J128" s="268">
        <f>ROUND(I128*H128,2)</f>
        <v>0</v>
      </c>
      <c r="K128" s="264" t="s">
        <v>19</v>
      </c>
      <c r="L128" s="269"/>
      <c r="M128" s="270" t="s">
        <v>19</v>
      </c>
      <c r="N128" s="271" t="s">
        <v>40</v>
      </c>
      <c r="O128" s="86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7" t="s">
        <v>288</v>
      </c>
      <c r="AT128" s="227" t="s">
        <v>285</v>
      </c>
      <c r="AU128" s="227" t="s">
        <v>78</v>
      </c>
      <c r="AY128" s="19" t="s">
        <v>252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9" t="s">
        <v>76</v>
      </c>
      <c r="BK128" s="228">
        <f>ROUND(I128*H128,2)</f>
        <v>0</v>
      </c>
      <c r="BL128" s="19" t="s">
        <v>90</v>
      </c>
      <c r="BM128" s="227" t="s">
        <v>4697</v>
      </c>
    </row>
    <row r="129" spans="1:65" s="2" customFormat="1" ht="14.4" customHeight="1">
      <c r="A129" s="40"/>
      <c r="B129" s="41"/>
      <c r="C129" s="262" t="s">
        <v>421</v>
      </c>
      <c r="D129" s="262" t="s">
        <v>285</v>
      </c>
      <c r="E129" s="263" t="s">
        <v>4698</v>
      </c>
      <c r="F129" s="264" t="s">
        <v>4699</v>
      </c>
      <c r="G129" s="265" t="s">
        <v>307</v>
      </c>
      <c r="H129" s="266">
        <v>1</v>
      </c>
      <c r="I129" s="267"/>
      <c r="J129" s="268">
        <f>ROUND(I129*H129,2)</f>
        <v>0</v>
      </c>
      <c r="K129" s="264" t="s">
        <v>19</v>
      </c>
      <c r="L129" s="269"/>
      <c r="M129" s="270" t="s">
        <v>19</v>
      </c>
      <c r="N129" s="271" t="s">
        <v>40</v>
      </c>
      <c r="O129" s="86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7" t="s">
        <v>288</v>
      </c>
      <c r="AT129" s="227" t="s">
        <v>285</v>
      </c>
      <c r="AU129" s="227" t="s">
        <v>78</v>
      </c>
      <c r="AY129" s="19" t="s">
        <v>252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9" t="s">
        <v>76</v>
      </c>
      <c r="BK129" s="228">
        <f>ROUND(I129*H129,2)</f>
        <v>0</v>
      </c>
      <c r="BL129" s="19" t="s">
        <v>90</v>
      </c>
      <c r="BM129" s="227" t="s">
        <v>4700</v>
      </c>
    </row>
    <row r="130" spans="1:65" s="2" customFormat="1" ht="14.4" customHeight="1">
      <c r="A130" s="40"/>
      <c r="B130" s="41"/>
      <c r="C130" s="262" t="s">
        <v>425</v>
      </c>
      <c r="D130" s="262" t="s">
        <v>285</v>
      </c>
      <c r="E130" s="263" t="s">
        <v>4701</v>
      </c>
      <c r="F130" s="264" t="s">
        <v>4702</v>
      </c>
      <c r="G130" s="265" t="s">
        <v>307</v>
      </c>
      <c r="H130" s="266">
        <v>1</v>
      </c>
      <c r="I130" s="267"/>
      <c r="J130" s="268">
        <f>ROUND(I130*H130,2)</f>
        <v>0</v>
      </c>
      <c r="K130" s="264" t="s">
        <v>19</v>
      </c>
      <c r="L130" s="269"/>
      <c r="M130" s="270" t="s">
        <v>19</v>
      </c>
      <c r="N130" s="271" t="s">
        <v>40</v>
      </c>
      <c r="O130" s="86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7" t="s">
        <v>288</v>
      </c>
      <c r="AT130" s="227" t="s">
        <v>285</v>
      </c>
      <c r="AU130" s="227" t="s">
        <v>78</v>
      </c>
      <c r="AY130" s="19" t="s">
        <v>252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9" t="s">
        <v>76</v>
      </c>
      <c r="BK130" s="228">
        <f>ROUND(I130*H130,2)</f>
        <v>0</v>
      </c>
      <c r="BL130" s="19" t="s">
        <v>90</v>
      </c>
      <c r="BM130" s="227" t="s">
        <v>4703</v>
      </c>
    </row>
    <row r="131" spans="1:65" s="2" customFormat="1" ht="14.4" customHeight="1">
      <c r="A131" s="40"/>
      <c r="B131" s="41"/>
      <c r="C131" s="262" t="s">
        <v>429</v>
      </c>
      <c r="D131" s="262" t="s">
        <v>285</v>
      </c>
      <c r="E131" s="263" t="s">
        <v>4704</v>
      </c>
      <c r="F131" s="264" t="s">
        <v>4705</v>
      </c>
      <c r="G131" s="265" t="s">
        <v>307</v>
      </c>
      <c r="H131" s="266">
        <v>5</v>
      </c>
      <c r="I131" s="267"/>
      <c r="J131" s="268">
        <f>ROUND(I131*H131,2)</f>
        <v>0</v>
      </c>
      <c r="K131" s="264" t="s">
        <v>19</v>
      </c>
      <c r="L131" s="269"/>
      <c r="M131" s="270" t="s">
        <v>19</v>
      </c>
      <c r="N131" s="271" t="s">
        <v>40</v>
      </c>
      <c r="O131" s="86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7" t="s">
        <v>288</v>
      </c>
      <c r="AT131" s="227" t="s">
        <v>285</v>
      </c>
      <c r="AU131" s="227" t="s">
        <v>78</v>
      </c>
      <c r="AY131" s="19" t="s">
        <v>252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9" t="s">
        <v>76</v>
      </c>
      <c r="BK131" s="228">
        <f>ROUND(I131*H131,2)</f>
        <v>0</v>
      </c>
      <c r="BL131" s="19" t="s">
        <v>90</v>
      </c>
      <c r="BM131" s="227" t="s">
        <v>4706</v>
      </c>
    </row>
    <row r="132" spans="1:65" s="2" customFormat="1" ht="14.4" customHeight="1">
      <c r="A132" s="40"/>
      <c r="B132" s="41"/>
      <c r="C132" s="262" t="s">
        <v>433</v>
      </c>
      <c r="D132" s="262" t="s">
        <v>285</v>
      </c>
      <c r="E132" s="263" t="s">
        <v>4707</v>
      </c>
      <c r="F132" s="264" t="s">
        <v>4708</v>
      </c>
      <c r="G132" s="265" t="s">
        <v>307</v>
      </c>
      <c r="H132" s="266">
        <v>5</v>
      </c>
      <c r="I132" s="267"/>
      <c r="J132" s="268">
        <f>ROUND(I132*H132,2)</f>
        <v>0</v>
      </c>
      <c r="K132" s="264" t="s">
        <v>19</v>
      </c>
      <c r="L132" s="269"/>
      <c r="M132" s="270" t="s">
        <v>19</v>
      </c>
      <c r="N132" s="271" t="s">
        <v>40</v>
      </c>
      <c r="O132" s="86"/>
      <c r="P132" s="225">
        <f>O132*H132</f>
        <v>0</v>
      </c>
      <c r="Q132" s="225">
        <v>0</v>
      </c>
      <c r="R132" s="225">
        <f>Q132*H132</f>
        <v>0</v>
      </c>
      <c r="S132" s="225">
        <v>0</v>
      </c>
      <c r="T132" s="22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7" t="s">
        <v>288</v>
      </c>
      <c r="AT132" s="227" t="s">
        <v>285</v>
      </c>
      <c r="AU132" s="227" t="s">
        <v>78</v>
      </c>
      <c r="AY132" s="19" t="s">
        <v>252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9" t="s">
        <v>76</v>
      </c>
      <c r="BK132" s="228">
        <f>ROUND(I132*H132,2)</f>
        <v>0</v>
      </c>
      <c r="BL132" s="19" t="s">
        <v>90</v>
      </c>
      <c r="BM132" s="227" t="s">
        <v>4709</v>
      </c>
    </row>
    <row r="133" spans="1:65" s="2" customFormat="1" ht="14.4" customHeight="1">
      <c r="A133" s="40"/>
      <c r="B133" s="41"/>
      <c r="C133" s="262" t="s">
        <v>437</v>
      </c>
      <c r="D133" s="262" t="s">
        <v>285</v>
      </c>
      <c r="E133" s="263" t="s">
        <v>4710</v>
      </c>
      <c r="F133" s="264" t="s">
        <v>4711</v>
      </c>
      <c r="G133" s="265" t="s">
        <v>307</v>
      </c>
      <c r="H133" s="266">
        <v>1</v>
      </c>
      <c r="I133" s="267"/>
      <c r="J133" s="268">
        <f>ROUND(I133*H133,2)</f>
        <v>0</v>
      </c>
      <c r="K133" s="264" t="s">
        <v>19</v>
      </c>
      <c r="L133" s="269"/>
      <c r="M133" s="270" t="s">
        <v>19</v>
      </c>
      <c r="N133" s="271" t="s">
        <v>40</v>
      </c>
      <c r="O133" s="86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7" t="s">
        <v>288</v>
      </c>
      <c r="AT133" s="227" t="s">
        <v>285</v>
      </c>
      <c r="AU133" s="227" t="s">
        <v>78</v>
      </c>
      <c r="AY133" s="19" t="s">
        <v>252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9" t="s">
        <v>76</v>
      </c>
      <c r="BK133" s="228">
        <f>ROUND(I133*H133,2)</f>
        <v>0</v>
      </c>
      <c r="BL133" s="19" t="s">
        <v>90</v>
      </c>
      <c r="BM133" s="227" t="s">
        <v>4712</v>
      </c>
    </row>
    <row r="134" spans="1:65" s="2" customFormat="1" ht="14.4" customHeight="1">
      <c r="A134" s="40"/>
      <c r="B134" s="41"/>
      <c r="C134" s="216" t="s">
        <v>441</v>
      </c>
      <c r="D134" s="216" t="s">
        <v>254</v>
      </c>
      <c r="E134" s="217" t="s">
        <v>4713</v>
      </c>
      <c r="F134" s="218" t="s">
        <v>4714</v>
      </c>
      <c r="G134" s="219" t="s">
        <v>307</v>
      </c>
      <c r="H134" s="220">
        <v>19</v>
      </c>
      <c r="I134" s="221"/>
      <c r="J134" s="222">
        <f>ROUND(I134*H134,2)</f>
        <v>0</v>
      </c>
      <c r="K134" s="218" t="s">
        <v>258</v>
      </c>
      <c r="L134" s="46"/>
      <c r="M134" s="223" t="s">
        <v>19</v>
      </c>
      <c r="N134" s="224" t="s">
        <v>40</v>
      </c>
      <c r="O134" s="86"/>
      <c r="P134" s="225">
        <f>O134*H134</f>
        <v>0</v>
      </c>
      <c r="Q134" s="225">
        <v>5E-05</v>
      </c>
      <c r="R134" s="225">
        <f>Q134*H134</f>
        <v>0.00095</v>
      </c>
      <c r="S134" s="225">
        <v>0</v>
      </c>
      <c r="T134" s="22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7" t="s">
        <v>90</v>
      </c>
      <c r="AT134" s="227" t="s">
        <v>254</v>
      </c>
      <c r="AU134" s="227" t="s">
        <v>78</v>
      </c>
      <c r="AY134" s="19" t="s">
        <v>252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9" t="s">
        <v>76</v>
      </c>
      <c r="BK134" s="228">
        <f>ROUND(I134*H134,2)</f>
        <v>0</v>
      </c>
      <c r="BL134" s="19" t="s">
        <v>90</v>
      </c>
      <c r="BM134" s="227" t="s">
        <v>4715</v>
      </c>
    </row>
    <row r="135" spans="1:65" s="2" customFormat="1" ht="14.4" customHeight="1">
      <c r="A135" s="40"/>
      <c r="B135" s="41"/>
      <c r="C135" s="262" t="s">
        <v>445</v>
      </c>
      <c r="D135" s="262" t="s">
        <v>285</v>
      </c>
      <c r="E135" s="263" t="s">
        <v>4716</v>
      </c>
      <c r="F135" s="264" t="s">
        <v>4717</v>
      </c>
      <c r="G135" s="265" t="s">
        <v>307</v>
      </c>
      <c r="H135" s="266">
        <v>57</v>
      </c>
      <c r="I135" s="267"/>
      <c r="J135" s="268">
        <f>ROUND(I135*H135,2)</f>
        <v>0</v>
      </c>
      <c r="K135" s="264" t="s">
        <v>19</v>
      </c>
      <c r="L135" s="269"/>
      <c r="M135" s="270" t="s">
        <v>19</v>
      </c>
      <c r="N135" s="271" t="s">
        <v>40</v>
      </c>
      <c r="O135" s="86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7" t="s">
        <v>288</v>
      </c>
      <c r="AT135" s="227" t="s">
        <v>285</v>
      </c>
      <c r="AU135" s="227" t="s">
        <v>78</v>
      </c>
      <c r="AY135" s="19" t="s">
        <v>252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9" t="s">
        <v>76</v>
      </c>
      <c r="BK135" s="228">
        <f>ROUND(I135*H135,2)</f>
        <v>0</v>
      </c>
      <c r="BL135" s="19" t="s">
        <v>90</v>
      </c>
      <c r="BM135" s="227" t="s">
        <v>4718</v>
      </c>
    </row>
    <row r="136" spans="1:51" s="14" customFormat="1" ht="12">
      <c r="A136" s="14"/>
      <c r="B136" s="240"/>
      <c r="C136" s="241"/>
      <c r="D136" s="231" t="s">
        <v>260</v>
      </c>
      <c r="E136" s="242" t="s">
        <v>19</v>
      </c>
      <c r="F136" s="243" t="s">
        <v>4719</v>
      </c>
      <c r="G136" s="241"/>
      <c r="H136" s="244">
        <v>57</v>
      </c>
      <c r="I136" s="245"/>
      <c r="J136" s="241"/>
      <c r="K136" s="241"/>
      <c r="L136" s="246"/>
      <c r="M136" s="247"/>
      <c r="N136" s="248"/>
      <c r="O136" s="248"/>
      <c r="P136" s="248"/>
      <c r="Q136" s="248"/>
      <c r="R136" s="248"/>
      <c r="S136" s="248"/>
      <c r="T136" s="24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0" t="s">
        <v>260</v>
      </c>
      <c r="AU136" s="250" t="s">
        <v>78</v>
      </c>
      <c r="AV136" s="14" t="s">
        <v>78</v>
      </c>
      <c r="AW136" s="14" t="s">
        <v>31</v>
      </c>
      <c r="AX136" s="14" t="s">
        <v>76</v>
      </c>
      <c r="AY136" s="250" t="s">
        <v>252</v>
      </c>
    </row>
    <row r="137" spans="1:65" s="2" customFormat="1" ht="14.4" customHeight="1">
      <c r="A137" s="40"/>
      <c r="B137" s="41"/>
      <c r="C137" s="262" t="s">
        <v>449</v>
      </c>
      <c r="D137" s="262" t="s">
        <v>285</v>
      </c>
      <c r="E137" s="263" t="s">
        <v>4720</v>
      </c>
      <c r="F137" s="264" t="s">
        <v>4721</v>
      </c>
      <c r="G137" s="265" t="s">
        <v>307</v>
      </c>
      <c r="H137" s="266">
        <v>57</v>
      </c>
      <c r="I137" s="267"/>
      <c r="J137" s="268">
        <f>ROUND(I137*H137,2)</f>
        <v>0</v>
      </c>
      <c r="K137" s="264" t="s">
        <v>19</v>
      </c>
      <c r="L137" s="269"/>
      <c r="M137" s="270" t="s">
        <v>19</v>
      </c>
      <c r="N137" s="271" t="s">
        <v>40</v>
      </c>
      <c r="O137" s="86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7" t="s">
        <v>288</v>
      </c>
      <c r="AT137" s="227" t="s">
        <v>285</v>
      </c>
      <c r="AU137" s="227" t="s">
        <v>78</v>
      </c>
      <c r="AY137" s="19" t="s">
        <v>252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9" t="s">
        <v>76</v>
      </c>
      <c r="BK137" s="228">
        <f>ROUND(I137*H137,2)</f>
        <v>0</v>
      </c>
      <c r="BL137" s="19" t="s">
        <v>90</v>
      </c>
      <c r="BM137" s="227" t="s">
        <v>4722</v>
      </c>
    </row>
    <row r="138" spans="1:51" s="14" customFormat="1" ht="12">
      <c r="A138" s="14"/>
      <c r="B138" s="240"/>
      <c r="C138" s="241"/>
      <c r="D138" s="231" t="s">
        <v>260</v>
      </c>
      <c r="E138" s="242" t="s">
        <v>19</v>
      </c>
      <c r="F138" s="243" t="s">
        <v>4719</v>
      </c>
      <c r="G138" s="241"/>
      <c r="H138" s="244">
        <v>57</v>
      </c>
      <c r="I138" s="245"/>
      <c r="J138" s="241"/>
      <c r="K138" s="241"/>
      <c r="L138" s="246"/>
      <c r="M138" s="247"/>
      <c r="N138" s="248"/>
      <c r="O138" s="248"/>
      <c r="P138" s="248"/>
      <c r="Q138" s="248"/>
      <c r="R138" s="248"/>
      <c r="S138" s="248"/>
      <c r="T138" s="24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0" t="s">
        <v>260</v>
      </c>
      <c r="AU138" s="250" t="s">
        <v>78</v>
      </c>
      <c r="AV138" s="14" t="s">
        <v>78</v>
      </c>
      <c r="AW138" s="14" t="s">
        <v>31</v>
      </c>
      <c r="AX138" s="14" t="s">
        <v>76</v>
      </c>
      <c r="AY138" s="250" t="s">
        <v>252</v>
      </c>
    </row>
    <row r="139" spans="1:65" s="2" customFormat="1" ht="24.15" customHeight="1">
      <c r="A139" s="40"/>
      <c r="B139" s="41"/>
      <c r="C139" s="216" t="s">
        <v>453</v>
      </c>
      <c r="D139" s="216" t="s">
        <v>254</v>
      </c>
      <c r="E139" s="217" t="s">
        <v>4723</v>
      </c>
      <c r="F139" s="218" t="s">
        <v>4724</v>
      </c>
      <c r="G139" s="219" t="s">
        <v>300</v>
      </c>
      <c r="H139" s="220">
        <v>227.713</v>
      </c>
      <c r="I139" s="221"/>
      <c r="J139" s="222">
        <f>ROUND(I139*H139,2)</f>
        <v>0</v>
      </c>
      <c r="K139" s="218" t="s">
        <v>258</v>
      </c>
      <c r="L139" s="46"/>
      <c r="M139" s="223" t="s">
        <v>19</v>
      </c>
      <c r="N139" s="224" t="s">
        <v>40</v>
      </c>
      <c r="O139" s="86"/>
      <c r="P139" s="225">
        <f>O139*H139</f>
        <v>0</v>
      </c>
      <c r="Q139" s="225">
        <v>0.00036</v>
      </c>
      <c r="R139" s="225">
        <f>Q139*H139</f>
        <v>0.08197668</v>
      </c>
      <c r="S139" s="225">
        <v>0</v>
      </c>
      <c r="T139" s="22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7" t="s">
        <v>90</v>
      </c>
      <c r="AT139" s="227" t="s">
        <v>254</v>
      </c>
      <c r="AU139" s="227" t="s">
        <v>78</v>
      </c>
      <c r="AY139" s="19" t="s">
        <v>252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9" t="s">
        <v>76</v>
      </c>
      <c r="BK139" s="228">
        <f>ROUND(I139*H139,2)</f>
        <v>0</v>
      </c>
      <c r="BL139" s="19" t="s">
        <v>90</v>
      </c>
      <c r="BM139" s="227" t="s">
        <v>4725</v>
      </c>
    </row>
    <row r="140" spans="1:51" s="14" customFormat="1" ht="12">
      <c r="A140" s="14"/>
      <c r="B140" s="240"/>
      <c r="C140" s="241"/>
      <c r="D140" s="231" t="s">
        <v>260</v>
      </c>
      <c r="E140" s="242" t="s">
        <v>19</v>
      </c>
      <c r="F140" s="243" t="s">
        <v>4726</v>
      </c>
      <c r="G140" s="241"/>
      <c r="H140" s="244">
        <v>227.713</v>
      </c>
      <c r="I140" s="245"/>
      <c r="J140" s="241"/>
      <c r="K140" s="241"/>
      <c r="L140" s="246"/>
      <c r="M140" s="247"/>
      <c r="N140" s="248"/>
      <c r="O140" s="248"/>
      <c r="P140" s="248"/>
      <c r="Q140" s="248"/>
      <c r="R140" s="248"/>
      <c r="S140" s="248"/>
      <c r="T140" s="24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0" t="s">
        <v>260</v>
      </c>
      <c r="AU140" s="250" t="s">
        <v>78</v>
      </c>
      <c r="AV140" s="14" t="s">
        <v>78</v>
      </c>
      <c r="AW140" s="14" t="s">
        <v>31</v>
      </c>
      <c r="AX140" s="14" t="s">
        <v>76</v>
      </c>
      <c r="AY140" s="250" t="s">
        <v>252</v>
      </c>
    </row>
    <row r="141" spans="1:65" s="2" customFormat="1" ht="24.15" customHeight="1">
      <c r="A141" s="40"/>
      <c r="B141" s="41"/>
      <c r="C141" s="216" t="s">
        <v>457</v>
      </c>
      <c r="D141" s="216" t="s">
        <v>254</v>
      </c>
      <c r="E141" s="217" t="s">
        <v>4727</v>
      </c>
      <c r="F141" s="218" t="s">
        <v>4728</v>
      </c>
      <c r="G141" s="219" t="s">
        <v>307</v>
      </c>
      <c r="H141" s="220">
        <v>259</v>
      </c>
      <c r="I141" s="221"/>
      <c r="J141" s="222">
        <f>ROUND(I141*H141,2)</f>
        <v>0</v>
      </c>
      <c r="K141" s="218" t="s">
        <v>258</v>
      </c>
      <c r="L141" s="46"/>
      <c r="M141" s="223" t="s">
        <v>19</v>
      </c>
      <c r="N141" s="224" t="s">
        <v>40</v>
      </c>
      <c r="O141" s="86"/>
      <c r="P141" s="225">
        <f>O141*H141</f>
        <v>0</v>
      </c>
      <c r="Q141" s="225">
        <v>0</v>
      </c>
      <c r="R141" s="225">
        <f>Q141*H141</f>
        <v>0</v>
      </c>
      <c r="S141" s="225">
        <v>0</v>
      </c>
      <c r="T141" s="22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7" t="s">
        <v>90</v>
      </c>
      <c r="AT141" s="227" t="s">
        <v>254</v>
      </c>
      <c r="AU141" s="227" t="s">
        <v>78</v>
      </c>
      <c r="AY141" s="19" t="s">
        <v>252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9" t="s">
        <v>76</v>
      </c>
      <c r="BK141" s="228">
        <f>ROUND(I141*H141,2)</f>
        <v>0</v>
      </c>
      <c r="BL141" s="19" t="s">
        <v>90</v>
      </c>
      <c r="BM141" s="227" t="s">
        <v>4729</v>
      </c>
    </row>
    <row r="142" spans="1:65" s="2" customFormat="1" ht="24.15" customHeight="1">
      <c r="A142" s="40"/>
      <c r="B142" s="41"/>
      <c r="C142" s="216" t="s">
        <v>461</v>
      </c>
      <c r="D142" s="216" t="s">
        <v>254</v>
      </c>
      <c r="E142" s="217" t="s">
        <v>4730</v>
      </c>
      <c r="F142" s="218" t="s">
        <v>4731</v>
      </c>
      <c r="G142" s="219" t="s">
        <v>300</v>
      </c>
      <c r="H142" s="220">
        <v>259</v>
      </c>
      <c r="I142" s="221"/>
      <c r="J142" s="222">
        <f>ROUND(I142*H142,2)</f>
        <v>0</v>
      </c>
      <c r="K142" s="218" t="s">
        <v>258</v>
      </c>
      <c r="L142" s="46"/>
      <c r="M142" s="223" t="s">
        <v>19</v>
      </c>
      <c r="N142" s="224" t="s">
        <v>40</v>
      </c>
      <c r="O142" s="86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7" t="s">
        <v>90</v>
      </c>
      <c r="AT142" s="227" t="s">
        <v>254</v>
      </c>
      <c r="AU142" s="227" t="s">
        <v>78</v>
      </c>
      <c r="AY142" s="19" t="s">
        <v>252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9" t="s">
        <v>76</v>
      </c>
      <c r="BK142" s="228">
        <f>ROUND(I142*H142,2)</f>
        <v>0</v>
      </c>
      <c r="BL142" s="19" t="s">
        <v>90</v>
      </c>
      <c r="BM142" s="227" t="s">
        <v>4732</v>
      </c>
    </row>
    <row r="143" spans="1:65" s="2" customFormat="1" ht="14.4" customHeight="1">
      <c r="A143" s="40"/>
      <c r="B143" s="41"/>
      <c r="C143" s="262" t="s">
        <v>465</v>
      </c>
      <c r="D143" s="262" t="s">
        <v>285</v>
      </c>
      <c r="E143" s="263" t="s">
        <v>4733</v>
      </c>
      <c r="F143" s="264" t="s">
        <v>4734</v>
      </c>
      <c r="G143" s="265" t="s">
        <v>257</v>
      </c>
      <c r="H143" s="266">
        <v>25.9</v>
      </c>
      <c r="I143" s="267"/>
      <c r="J143" s="268">
        <f>ROUND(I143*H143,2)</f>
        <v>0</v>
      </c>
      <c r="K143" s="264" t="s">
        <v>258</v>
      </c>
      <c r="L143" s="269"/>
      <c r="M143" s="270" t="s">
        <v>19</v>
      </c>
      <c r="N143" s="271" t="s">
        <v>40</v>
      </c>
      <c r="O143" s="86"/>
      <c r="P143" s="225">
        <f>O143*H143</f>
        <v>0</v>
      </c>
      <c r="Q143" s="225">
        <v>0.2</v>
      </c>
      <c r="R143" s="225">
        <f>Q143*H143</f>
        <v>5.18</v>
      </c>
      <c r="S143" s="225">
        <v>0</v>
      </c>
      <c r="T143" s="22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7" t="s">
        <v>288</v>
      </c>
      <c r="AT143" s="227" t="s">
        <v>285</v>
      </c>
      <c r="AU143" s="227" t="s">
        <v>78</v>
      </c>
      <c r="AY143" s="19" t="s">
        <v>252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9" t="s">
        <v>76</v>
      </c>
      <c r="BK143" s="228">
        <f>ROUND(I143*H143,2)</f>
        <v>0</v>
      </c>
      <c r="BL143" s="19" t="s">
        <v>90</v>
      </c>
      <c r="BM143" s="227" t="s">
        <v>4735</v>
      </c>
    </row>
    <row r="144" spans="1:51" s="14" customFormat="1" ht="12">
      <c r="A144" s="14"/>
      <c r="B144" s="240"/>
      <c r="C144" s="241"/>
      <c r="D144" s="231" t="s">
        <v>260</v>
      </c>
      <c r="E144" s="242" t="s">
        <v>19</v>
      </c>
      <c r="F144" s="243" t="s">
        <v>4736</v>
      </c>
      <c r="G144" s="241"/>
      <c r="H144" s="244">
        <v>25.9</v>
      </c>
      <c r="I144" s="245"/>
      <c r="J144" s="241"/>
      <c r="K144" s="241"/>
      <c r="L144" s="246"/>
      <c r="M144" s="247"/>
      <c r="N144" s="248"/>
      <c r="O144" s="248"/>
      <c r="P144" s="248"/>
      <c r="Q144" s="248"/>
      <c r="R144" s="248"/>
      <c r="S144" s="248"/>
      <c r="T144" s="24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0" t="s">
        <v>260</v>
      </c>
      <c r="AU144" s="250" t="s">
        <v>78</v>
      </c>
      <c r="AV144" s="14" t="s">
        <v>78</v>
      </c>
      <c r="AW144" s="14" t="s">
        <v>31</v>
      </c>
      <c r="AX144" s="14" t="s">
        <v>76</v>
      </c>
      <c r="AY144" s="250" t="s">
        <v>252</v>
      </c>
    </row>
    <row r="145" spans="1:65" s="2" customFormat="1" ht="14.4" customHeight="1">
      <c r="A145" s="40"/>
      <c r="B145" s="41"/>
      <c r="C145" s="216" t="s">
        <v>471</v>
      </c>
      <c r="D145" s="216" t="s">
        <v>254</v>
      </c>
      <c r="E145" s="217" t="s">
        <v>4737</v>
      </c>
      <c r="F145" s="218" t="s">
        <v>4738</v>
      </c>
      <c r="G145" s="219" t="s">
        <v>346</v>
      </c>
      <c r="H145" s="220">
        <v>414.4</v>
      </c>
      <c r="I145" s="221"/>
      <c r="J145" s="222">
        <f>ROUND(I145*H145,2)</f>
        <v>0</v>
      </c>
      <c r="K145" s="218" t="s">
        <v>19</v>
      </c>
      <c r="L145" s="46"/>
      <c r="M145" s="223" t="s">
        <v>19</v>
      </c>
      <c r="N145" s="224" t="s">
        <v>40</v>
      </c>
      <c r="O145" s="86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7" t="s">
        <v>90</v>
      </c>
      <c r="AT145" s="227" t="s">
        <v>254</v>
      </c>
      <c r="AU145" s="227" t="s">
        <v>78</v>
      </c>
      <c r="AY145" s="19" t="s">
        <v>252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9" t="s">
        <v>76</v>
      </c>
      <c r="BK145" s="228">
        <f>ROUND(I145*H145,2)</f>
        <v>0</v>
      </c>
      <c r="BL145" s="19" t="s">
        <v>90</v>
      </c>
      <c r="BM145" s="227" t="s">
        <v>4739</v>
      </c>
    </row>
    <row r="146" spans="1:51" s="14" customFormat="1" ht="12">
      <c r="A146" s="14"/>
      <c r="B146" s="240"/>
      <c r="C146" s="241"/>
      <c r="D146" s="231" t="s">
        <v>260</v>
      </c>
      <c r="E146" s="242" t="s">
        <v>19</v>
      </c>
      <c r="F146" s="243" t="s">
        <v>4740</v>
      </c>
      <c r="G146" s="241"/>
      <c r="H146" s="244">
        <v>414.4</v>
      </c>
      <c r="I146" s="245"/>
      <c r="J146" s="241"/>
      <c r="K146" s="241"/>
      <c r="L146" s="246"/>
      <c r="M146" s="247"/>
      <c r="N146" s="248"/>
      <c r="O146" s="248"/>
      <c r="P146" s="248"/>
      <c r="Q146" s="248"/>
      <c r="R146" s="248"/>
      <c r="S146" s="248"/>
      <c r="T146" s="24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0" t="s">
        <v>260</v>
      </c>
      <c r="AU146" s="250" t="s">
        <v>78</v>
      </c>
      <c r="AV146" s="14" t="s">
        <v>78</v>
      </c>
      <c r="AW146" s="14" t="s">
        <v>31</v>
      </c>
      <c r="AX146" s="14" t="s">
        <v>76</v>
      </c>
      <c r="AY146" s="250" t="s">
        <v>252</v>
      </c>
    </row>
    <row r="147" spans="1:65" s="2" customFormat="1" ht="14.4" customHeight="1">
      <c r="A147" s="40"/>
      <c r="B147" s="41"/>
      <c r="C147" s="216" t="s">
        <v>477</v>
      </c>
      <c r="D147" s="216" t="s">
        <v>254</v>
      </c>
      <c r="E147" s="217" t="s">
        <v>4741</v>
      </c>
      <c r="F147" s="218" t="s">
        <v>4742</v>
      </c>
      <c r="G147" s="219" t="s">
        <v>307</v>
      </c>
      <c r="H147" s="220">
        <v>259</v>
      </c>
      <c r="I147" s="221"/>
      <c r="J147" s="222">
        <f>ROUND(I147*H147,2)</f>
        <v>0</v>
      </c>
      <c r="K147" s="218" t="s">
        <v>19</v>
      </c>
      <c r="L147" s="46"/>
      <c r="M147" s="223" t="s">
        <v>19</v>
      </c>
      <c r="N147" s="224" t="s">
        <v>40</v>
      </c>
      <c r="O147" s="86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7" t="s">
        <v>90</v>
      </c>
      <c r="AT147" s="227" t="s">
        <v>254</v>
      </c>
      <c r="AU147" s="227" t="s">
        <v>78</v>
      </c>
      <c r="AY147" s="19" t="s">
        <v>252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9" t="s">
        <v>76</v>
      </c>
      <c r="BK147" s="228">
        <f>ROUND(I147*H147,2)</f>
        <v>0</v>
      </c>
      <c r="BL147" s="19" t="s">
        <v>90</v>
      </c>
      <c r="BM147" s="227" t="s">
        <v>4743</v>
      </c>
    </row>
    <row r="148" spans="1:65" s="2" customFormat="1" ht="14.4" customHeight="1">
      <c r="A148" s="40"/>
      <c r="B148" s="41"/>
      <c r="C148" s="216" t="s">
        <v>483</v>
      </c>
      <c r="D148" s="216" t="s">
        <v>254</v>
      </c>
      <c r="E148" s="217" t="s">
        <v>4744</v>
      </c>
      <c r="F148" s="218" t="s">
        <v>4745</v>
      </c>
      <c r="G148" s="219" t="s">
        <v>1181</v>
      </c>
      <c r="H148" s="220">
        <v>129.5</v>
      </c>
      <c r="I148" s="221"/>
      <c r="J148" s="222">
        <f>ROUND(I148*H148,2)</f>
        <v>0</v>
      </c>
      <c r="K148" s="218" t="s">
        <v>19</v>
      </c>
      <c r="L148" s="46"/>
      <c r="M148" s="223" t="s">
        <v>19</v>
      </c>
      <c r="N148" s="224" t="s">
        <v>40</v>
      </c>
      <c r="O148" s="86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7" t="s">
        <v>90</v>
      </c>
      <c r="AT148" s="227" t="s">
        <v>254</v>
      </c>
      <c r="AU148" s="227" t="s">
        <v>78</v>
      </c>
      <c r="AY148" s="19" t="s">
        <v>252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9" t="s">
        <v>76</v>
      </c>
      <c r="BK148" s="228">
        <f>ROUND(I148*H148,2)</f>
        <v>0</v>
      </c>
      <c r="BL148" s="19" t="s">
        <v>90</v>
      </c>
      <c r="BM148" s="227" t="s">
        <v>4746</v>
      </c>
    </row>
    <row r="149" spans="1:51" s="14" customFormat="1" ht="12">
      <c r="A149" s="14"/>
      <c r="B149" s="240"/>
      <c r="C149" s="241"/>
      <c r="D149" s="231" t="s">
        <v>260</v>
      </c>
      <c r="E149" s="242" t="s">
        <v>19</v>
      </c>
      <c r="F149" s="243" t="s">
        <v>4747</v>
      </c>
      <c r="G149" s="241"/>
      <c r="H149" s="244">
        <v>129.5</v>
      </c>
      <c r="I149" s="245"/>
      <c r="J149" s="241"/>
      <c r="K149" s="241"/>
      <c r="L149" s="246"/>
      <c r="M149" s="247"/>
      <c r="N149" s="248"/>
      <c r="O149" s="248"/>
      <c r="P149" s="248"/>
      <c r="Q149" s="248"/>
      <c r="R149" s="248"/>
      <c r="S149" s="248"/>
      <c r="T149" s="24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0" t="s">
        <v>260</v>
      </c>
      <c r="AU149" s="250" t="s">
        <v>78</v>
      </c>
      <c r="AV149" s="14" t="s">
        <v>78</v>
      </c>
      <c r="AW149" s="14" t="s">
        <v>31</v>
      </c>
      <c r="AX149" s="14" t="s">
        <v>76</v>
      </c>
      <c r="AY149" s="250" t="s">
        <v>252</v>
      </c>
    </row>
    <row r="150" spans="1:65" s="2" customFormat="1" ht="14.4" customHeight="1">
      <c r="A150" s="40"/>
      <c r="B150" s="41"/>
      <c r="C150" s="216" t="s">
        <v>490</v>
      </c>
      <c r="D150" s="216" t="s">
        <v>254</v>
      </c>
      <c r="E150" s="217" t="s">
        <v>4748</v>
      </c>
      <c r="F150" s="218" t="s">
        <v>4749</v>
      </c>
      <c r="G150" s="219" t="s">
        <v>307</v>
      </c>
      <c r="H150" s="220">
        <v>259</v>
      </c>
      <c r="I150" s="221"/>
      <c r="J150" s="222">
        <f>ROUND(I150*H150,2)</f>
        <v>0</v>
      </c>
      <c r="K150" s="218" t="s">
        <v>19</v>
      </c>
      <c r="L150" s="46"/>
      <c r="M150" s="223" t="s">
        <v>19</v>
      </c>
      <c r="N150" s="224" t="s">
        <v>40</v>
      </c>
      <c r="O150" s="86"/>
      <c r="P150" s="225">
        <f>O150*H150</f>
        <v>0</v>
      </c>
      <c r="Q150" s="225">
        <v>0</v>
      </c>
      <c r="R150" s="225">
        <f>Q150*H150</f>
        <v>0</v>
      </c>
      <c r="S150" s="225">
        <v>0</v>
      </c>
      <c r="T150" s="22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7" t="s">
        <v>90</v>
      </c>
      <c r="AT150" s="227" t="s">
        <v>254</v>
      </c>
      <c r="AU150" s="227" t="s">
        <v>78</v>
      </c>
      <c r="AY150" s="19" t="s">
        <v>252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9" t="s">
        <v>76</v>
      </c>
      <c r="BK150" s="228">
        <f>ROUND(I150*H150,2)</f>
        <v>0</v>
      </c>
      <c r="BL150" s="19" t="s">
        <v>90</v>
      </c>
      <c r="BM150" s="227" t="s">
        <v>4750</v>
      </c>
    </row>
    <row r="151" spans="1:65" s="2" customFormat="1" ht="14.4" customHeight="1">
      <c r="A151" s="40"/>
      <c r="B151" s="41"/>
      <c r="C151" s="216" t="s">
        <v>498</v>
      </c>
      <c r="D151" s="216" t="s">
        <v>254</v>
      </c>
      <c r="E151" s="217" t="s">
        <v>4751</v>
      </c>
      <c r="F151" s="218" t="s">
        <v>4752</v>
      </c>
      <c r="G151" s="219" t="s">
        <v>307</v>
      </c>
      <c r="H151" s="220">
        <v>19</v>
      </c>
      <c r="I151" s="221"/>
      <c r="J151" s="222">
        <f>ROUND(I151*H151,2)</f>
        <v>0</v>
      </c>
      <c r="K151" s="218" t="s">
        <v>19</v>
      </c>
      <c r="L151" s="46"/>
      <c r="M151" s="223" t="s">
        <v>19</v>
      </c>
      <c r="N151" s="224" t="s">
        <v>40</v>
      </c>
      <c r="O151" s="86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7" t="s">
        <v>90</v>
      </c>
      <c r="AT151" s="227" t="s">
        <v>254</v>
      </c>
      <c r="AU151" s="227" t="s">
        <v>78</v>
      </c>
      <c r="AY151" s="19" t="s">
        <v>252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9" t="s">
        <v>76</v>
      </c>
      <c r="BK151" s="228">
        <f>ROUND(I151*H151,2)</f>
        <v>0</v>
      </c>
      <c r="BL151" s="19" t="s">
        <v>90</v>
      </c>
      <c r="BM151" s="227" t="s">
        <v>4753</v>
      </c>
    </row>
    <row r="152" spans="1:65" s="2" customFormat="1" ht="14.4" customHeight="1">
      <c r="A152" s="40"/>
      <c r="B152" s="41"/>
      <c r="C152" s="216" t="s">
        <v>559</v>
      </c>
      <c r="D152" s="216" t="s">
        <v>254</v>
      </c>
      <c r="E152" s="217" t="s">
        <v>4754</v>
      </c>
      <c r="F152" s="218" t="s">
        <v>4755</v>
      </c>
      <c r="G152" s="219" t="s">
        <v>307</v>
      </c>
      <c r="H152" s="220">
        <v>240</v>
      </c>
      <c r="I152" s="221"/>
      <c r="J152" s="222">
        <f>ROUND(I152*H152,2)</f>
        <v>0</v>
      </c>
      <c r="K152" s="218" t="s">
        <v>19</v>
      </c>
      <c r="L152" s="46"/>
      <c r="M152" s="223" t="s">
        <v>19</v>
      </c>
      <c r="N152" s="224" t="s">
        <v>40</v>
      </c>
      <c r="O152" s="86"/>
      <c r="P152" s="225">
        <f>O152*H152</f>
        <v>0</v>
      </c>
      <c r="Q152" s="225">
        <v>0</v>
      </c>
      <c r="R152" s="225">
        <f>Q152*H152</f>
        <v>0</v>
      </c>
      <c r="S152" s="225">
        <v>0</v>
      </c>
      <c r="T152" s="22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7" t="s">
        <v>90</v>
      </c>
      <c r="AT152" s="227" t="s">
        <v>254</v>
      </c>
      <c r="AU152" s="227" t="s">
        <v>78</v>
      </c>
      <c r="AY152" s="19" t="s">
        <v>252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9" t="s">
        <v>76</v>
      </c>
      <c r="BK152" s="228">
        <f>ROUND(I152*H152,2)</f>
        <v>0</v>
      </c>
      <c r="BL152" s="19" t="s">
        <v>90</v>
      </c>
      <c r="BM152" s="227" t="s">
        <v>4756</v>
      </c>
    </row>
    <row r="153" spans="1:65" s="2" customFormat="1" ht="14.4" customHeight="1">
      <c r="A153" s="40"/>
      <c r="B153" s="41"/>
      <c r="C153" s="216" t="s">
        <v>574</v>
      </c>
      <c r="D153" s="216" t="s">
        <v>254</v>
      </c>
      <c r="E153" s="217" t="s">
        <v>4757</v>
      </c>
      <c r="F153" s="218" t="s">
        <v>4758</v>
      </c>
      <c r="G153" s="219" t="s">
        <v>257</v>
      </c>
      <c r="H153" s="220">
        <v>12.95</v>
      </c>
      <c r="I153" s="221"/>
      <c r="J153" s="222">
        <f>ROUND(I153*H153,2)</f>
        <v>0</v>
      </c>
      <c r="K153" s="218" t="s">
        <v>258</v>
      </c>
      <c r="L153" s="46"/>
      <c r="M153" s="223" t="s">
        <v>19</v>
      </c>
      <c r="N153" s="224" t="s">
        <v>40</v>
      </c>
      <c r="O153" s="86"/>
      <c r="P153" s="225">
        <f>O153*H153</f>
        <v>0</v>
      </c>
      <c r="Q153" s="225">
        <v>0</v>
      </c>
      <c r="R153" s="225">
        <f>Q153*H153</f>
        <v>0</v>
      </c>
      <c r="S153" s="225">
        <v>0</v>
      </c>
      <c r="T153" s="22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7" t="s">
        <v>90</v>
      </c>
      <c r="AT153" s="227" t="s">
        <v>254</v>
      </c>
      <c r="AU153" s="227" t="s">
        <v>78</v>
      </c>
      <c r="AY153" s="19" t="s">
        <v>252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9" t="s">
        <v>76</v>
      </c>
      <c r="BK153" s="228">
        <f>ROUND(I153*H153,2)</f>
        <v>0</v>
      </c>
      <c r="BL153" s="19" t="s">
        <v>90</v>
      </c>
      <c r="BM153" s="227" t="s">
        <v>4759</v>
      </c>
    </row>
    <row r="154" spans="1:51" s="14" customFormat="1" ht="12">
      <c r="A154" s="14"/>
      <c r="B154" s="240"/>
      <c r="C154" s="241"/>
      <c r="D154" s="231" t="s">
        <v>260</v>
      </c>
      <c r="E154" s="242" t="s">
        <v>19</v>
      </c>
      <c r="F154" s="243" t="s">
        <v>4760</v>
      </c>
      <c r="G154" s="241"/>
      <c r="H154" s="244">
        <v>12.95</v>
      </c>
      <c r="I154" s="245"/>
      <c r="J154" s="241"/>
      <c r="K154" s="241"/>
      <c r="L154" s="246"/>
      <c r="M154" s="247"/>
      <c r="N154" s="248"/>
      <c r="O154" s="248"/>
      <c r="P154" s="248"/>
      <c r="Q154" s="248"/>
      <c r="R154" s="248"/>
      <c r="S154" s="248"/>
      <c r="T154" s="24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0" t="s">
        <v>260</v>
      </c>
      <c r="AU154" s="250" t="s">
        <v>78</v>
      </c>
      <c r="AV154" s="14" t="s">
        <v>78</v>
      </c>
      <c r="AW154" s="14" t="s">
        <v>31</v>
      </c>
      <c r="AX154" s="14" t="s">
        <v>76</v>
      </c>
      <c r="AY154" s="250" t="s">
        <v>252</v>
      </c>
    </row>
    <row r="155" spans="1:65" s="2" customFormat="1" ht="24.15" customHeight="1">
      <c r="A155" s="40"/>
      <c r="B155" s="41"/>
      <c r="C155" s="216" t="s">
        <v>612</v>
      </c>
      <c r="D155" s="216" t="s">
        <v>254</v>
      </c>
      <c r="E155" s="217" t="s">
        <v>4761</v>
      </c>
      <c r="F155" s="218" t="s">
        <v>4762</v>
      </c>
      <c r="G155" s="219" t="s">
        <v>257</v>
      </c>
      <c r="H155" s="220">
        <v>116.55</v>
      </c>
      <c r="I155" s="221"/>
      <c r="J155" s="222">
        <f>ROUND(I155*H155,2)</f>
        <v>0</v>
      </c>
      <c r="K155" s="218" t="s">
        <v>258</v>
      </c>
      <c r="L155" s="46"/>
      <c r="M155" s="223" t="s">
        <v>19</v>
      </c>
      <c r="N155" s="224" t="s">
        <v>40</v>
      </c>
      <c r="O155" s="86"/>
      <c r="P155" s="225">
        <f>O155*H155</f>
        <v>0</v>
      </c>
      <c r="Q155" s="225">
        <v>0</v>
      </c>
      <c r="R155" s="225">
        <f>Q155*H155</f>
        <v>0</v>
      </c>
      <c r="S155" s="225">
        <v>0</v>
      </c>
      <c r="T155" s="22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7" t="s">
        <v>90</v>
      </c>
      <c r="AT155" s="227" t="s">
        <v>254</v>
      </c>
      <c r="AU155" s="227" t="s">
        <v>78</v>
      </c>
      <c r="AY155" s="19" t="s">
        <v>252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9" t="s">
        <v>76</v>
      </c>
      <c r="BK155" s="228">
        <f>ROUND(I155*H155,2)</f>
        <v>0</v>
      </c>
      <c r="BL155" s="19" t="s">
        <v>90</v>
      </c>
      <c r="BM155" s="227" t="s">
        <v>4763</v>
      </c>
    </row>
    <row r="156" spans="1:51" s="14" customFormat="1" ht="12">
      <c r="A156" s="14"/>
      <c r="B156" s="240"/>
      <c r="C156" s="241"/>
      <c r="D156" s="231" t="s">
        <v>260</v>
      </c>
      <c r="E156" s="242" t="s">
        <v>19</v>
      </c>
      <c r="F156" s="243" t="s">
        <v>4764</v>
      </c>
      <c r="G156" s="241"/>
      <c r="H156" s="244">
        <v>116.55</v>
      </c>
      <c r="I156" s="245"/>
      <c r="J156" s="241"/>
      <c r="K156" s="241"/>
      <c r="L156" s="246"/>
      <c r="M156" s="299"/>
      <c r="N156" s="300"/>
      <c r="O156" s="300"/>
      <c r="P156" s="300"/>
      <c r="Q156" s="300"/>
      <c r="R156" s="300"/>
      <c r="S156" s="300"/>
      <c r="T156" s="30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0" t="s">
        <v>260</v>
      </c>
      <c r="AU156" s="250" t="s">
        <v>78</v>
      </c>
      <c r="AV156" s="14" t="s">
        <v>78</v>
      </c>
      <c r="AW156" s="14" t="s">
        <v>31</v>
      </c>
      <c r="AX156" s="14" t="s">
        <v>76</v>
      </c>
      <c r="AY156" s="250" t="s">
        <v>252</v>
      </c>
    </row>
    <row r="157" spans="1:31" s="2" customFormat="1" ht="6.95" customHeight="1">
      <c r="A157" s="40"/>
      <c r="B157" s="61"/>
      <c r="C157" s="62"/>
      <c r="D157" s="62"/>
      <c r="E157" s="62"/>
      <c r="F157" s="62"/>
      <c r="G157" s="62"/>
      <c r="H157" s="62"/>
      <c r="I157" s="62"/>
      <c r="J157" s="62"/>
      <c r="K157" s="62"/>
      <c r="L157" s="46"/>
      <c r="M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</row>
  </sheetData>
  <sheetProtection password="CC35" sheet="1" objects="1" scenarios="1" formatColumns="0" formatRows="0" autoFilter="0"/>
  <autoFilter ref="C88:K15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204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78</v>
      </c>
    </row>
    <row r="4" spans="2:46" s="1" customFormat="1" ht="24.95" customHeight="1">
      <c r="B4" s="22"/>
      <c r="D4" s="143" t="s">
        <v>208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Parkovací dům Havlíčkova 1, Kroměříž</v>
      </c>
      <c r="F7" s="145"/>
      <c r="G7" s="145"/>
      <c r="H7" s="145"/>
      <c r="L7" s="22"/>
    </row>
    <row r="8" spans="2:12" s="1" customFormat="1" ht="12" customHeight="1">
      <c r="B8" s="22"/>
      <c r="D8" s="145" t="s">
        <v>209</v>
      </c>
      <c r="L8" s="22"/>
    </row>
    <row r="9" spans="1:31" s="2" customFormat="1" ht="16.5" customHeight="1">
      <c r="A9" s="40"/>
      <c r="B9" s="46"/>
      <c r="C9" s="40"/>
      <c r="D9" s="40"/>
      <c r="E9" s="146" t="s">
        <v>4765</v>
      </c>
      <c r="F9" s="40"/>
      <c r="G9" s="40"/>
      <c r="H9" s="40"/>
      <c r="I9" s="40"/>
      <c r="J9" s="40"/>
      <c r="K9" s="40"/>
      <c r="L9" s="14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211</v>
      </c>
      <c r="E10" s="40"/>
      <c r="F10" s="40"/>
      <c r="G10" s="40"/>
      <c r="H10" s="40"/>
      <c r="I10" s="40"/>
      <c r="J10" s="40"/>
      <c r="K10" s="40"/>
      <c r="L10" s="14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9" t="s">
        <v>4766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50" t="str">
        <f>'Rekapitulace stavby'!AN8</f>
        <v>3. 7. 2019</v>
      </c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tr">
        <f>IF('Rekapitulace stavby'!AN10="","",'Rekapitulace stavby'!AN10)</f>
        <v/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 xml:space="preserve"> </v>
      </c>
      <c r="F17" s="40"/>
      <c r="G17" s="40"/>
      <c r="H17" s="40"/>
      <c r="I17" s="145" t="s">
        <v>27</v>
      </c>
      <c r="J17" s="135" t="str">
        <f>IF('Rekapitulace stavby'!AN11="","",'Rekapitulace stavby'!AN11)</f>
        <v/>
      </c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28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27</v>
      </c>
      <c r="J20" s="35" t="str">
        <f>'Rekapitulace stavby'!AN14</f>
        <v>Vyplň údaj</v>
      </c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30</v>
      </c>
      <c r="E22" s="40"/>
      <c r="F22" s="40"/>
      <c r="G22" s="40"/>
      <c r="H22" s="40"/>
      <c r="I22" s="145" t="s">
        <v>26</v>
      </c>
      <c r="J22" s="135" t="str">
        <f>IF('Rekapitulace stavby'!AN16="","",'Rekapitulace stavby'!AN16)</f>
        <v/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 xml:space="preserve"> </v>
      </c>
      <c r="F23" s="40"/>
      <c r="G23" s="40"/>
      <c r="H23" s="40"/>
      <c r="I23" s="145" t="s">
        <v>27</v>
      </c>
      <c r="J23" s="135" t="str">
        <f>IF('Rekapitulace stavby'!AN17="","",'Rekapitulace stavby'!AN17)</f>
        <v/>
      </c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32</v>
      </c>
      <c r="E25" s="40"/>
      <c r="F25" s="40"/>
      <c r="G25" s="40"/>
      <c r="H25" s="40"/>
      <c r="I25" s="145" t="s">
        <v>26</v>
      </c>
      <c r="J25" s="135" t="str">
        <f>IF('Rekapitulace stavby'!AN19="","",'Rekapitulace stavby'!AN19)</f>
        <v/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 xml:space="preserve"> </v>
      </c>
      <c r="F26" s="40"/>
      <c r="G26" s="40"/>
      <c r="H26" s="40"/>
      <c r="I26" s="145" t="s">
        <v>27</v>
      </c>
      <c r="J26" s="135" t="str">
        <f>IF('Rekapitulace stavby'!AN20="","",'Rekapitulace stavby'!AN20)</f>
        <v/>
      </c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33</v>
      </c>
      <c r="E28" s="40"/>
      <c r="F28" s="40"/>
      <c r="G28" s="40"/>
      <c r="H28" s="40"/>
      <c r="I28" s="40"/>
      <c r="J28" s="40"/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1"/>
      <c r="B29" s="152"/>
      <c r="C29" s="151"/>
      <c r="D29" s="151"/>
      <c r="E29" s="153" t="s">
        <v>19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14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6" t="s">
        <v>35</v>
      </c>
      <c r="E32" s="40"/>
      <c r="F32" s="40"/>
      <c r="G32" s="40"/>
      <c r="H32" s="40"/>
      <c r="I32" s="40"/>
      <c r="J32" s="157">
        <f>ROUND(J92,2)</f>
        <v>0</v>
      </c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8" t="s">
        <v>37</v>
      </c>
      <c r="G34" s="40"/>
      <c r="H34" s="40"/>
      <c r="I34" s="158" t="s">
        <v>36</v>
      </c>
      <c r="J34" s="158" t="s">
        <v>38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47" t="s">
        <v>39</v>
      </c>
      <c r="E35" s="145" t="s">
        <v>40</v>
      </c>
      <c r="F35" s="159">
        <f>ROUND((SUM(BE92:BE125)),2)</f>
        <v>0</v>
      </c>
      <c r="G35" s="40"/>
      <c r="H35" s="40"/>
      <c r="I35" s="160">
        <v>0.21</v>
      </c>
      <c r="J35" s="159">
        <f>ROUND(((SUM(BE92:BE125))*I35),2)</f>
        <v>0</v>
      </c>
      <c r="K35" s="40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41</v>
      </c>
      <c r="F36" s="159">
        <f>ROUND((SUM(BF92:BF125)),2)</f>
        <v>0</v>
      </c>
      <c r="G36" s="40"/>
      <c r="H36" s="40"/>
      <c r="I36" s="160">
        <v>0.15</v>
      </c>
      <c r="J36" s="159">
        <f>ROUND(((SUM(BF92:BF125))*I36),2)</f>
        <v>0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42</v>
      </c>
      <c r="F37" s="159">
        <f>ROUND((SUM(BG92:BG125)),2)</f>
        <v>0</v>
      </c>
      <c r="G37" s="40"/>
      <c r="H37" s="40"/>
      <c r="I37" s="160">
        <v>0.21</v>
      </c>
      <c r="J37" s="159">
        <f>0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43</v>
      </c>
      <c r="F38" s="159">
        <f>ROUND((SUM(BH92:BH125)),2)</f>
        <v>0</v>
      </c>
      <c r="G38" s="40"/>
      <c r="H38" s="40"/>
      <c r="I38" s="160">
        <v>0.15</v>
      </c>
      <c r="J38" s="159">
        <f>0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44</v>
      </c>
      <c r="F39" s="159">
        <f>ROUND((SUM(BI92:BI125)),2)</f>
        <v>0</v>
      </c>
      <c r="G39" s="40"/>
      <c r="H39" s="40"/>
      <c r="I39" s="160">
        <v>0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45</v>
      </c>
      <c r="E41" s="163"/>
      <c r="F41" s="163"/>
      <c r="G41" s="164" t="s">
        <v>46</v>
      </c>
      <c r="H41" s="165" t="s">
        <v>47</v>
      </c>
      <c r="I41" s="163"/>
      <c r="J41" s="166">
        <f>SUM(J32:J39)</f>
        <v>0</v>
      </c>
      <c r="K41" s="167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215</v>
      </c>
      <c r="D47" s="42"/>
      <c r="E47" s="42"/>
      <c r="F47" s="42"/>
      <c r="G47" s="42"/>
      <c r="H47" s="42"/>
      <c r="I47" s="42"/>
      <c r="J47" s="42"/>
      <c r="K47" s="42"/>
      <c r="L47" s="14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Parkovací dům Havlíčkova 1, Kroměříž</v>
      </c>
      <c r="F50" s="34"/>
      <c r="G50" s="34"/>
      <c r="H50" s="34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209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4765</v>
      </c>
      <c r="F52" s="42"/>
      <c r="G52" s="42"/>
      <c r="H52" s="42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211</v>
      </c>
      <c r="D53" s="42"/>
      <c r="E53" s="42"/>
      <c r="F53" s="42"/>
      <c r="G53" s="42"/>
      <c r="H53" s="42"/>
      <c r="I53" s="42"/>
      <c r="J53" s="42"/>
      <c r="K53" s="42"/>
      <c r="L53" s="14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SO507.1 - Oplocení</v>
      </c>
      <c r="F54" s="42"/>
      <c r="G54" s="42"/>
      <c r="H54" s="42"/>
      <c r="I54" s="42"/>
      <c r="J54" s="42"/>
      <c r="K54" s="42"/>
      <c r="L54" s="14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34" t="s">
        <v>23</v>
      </c>
      <c r="J56" s="74" t="str">
        <f>IF(J14="","",J14)</f>
        <v>3. 7. 2019</v>
      </c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 xml:space="preserve"> </v>
      </c>
      <c r="G58" s="42"/>
      <c r="H58" s="42"/>
      <c r="I58" s="34" t="s">
        <v>30</v>
      </c>
      <c r="J58" s="38" t="str">
        <f>E23</f>
        <v xml:space="preserve"> </v>
      </c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28</v>
      </c>
      <c r="D59" s="42"/>
      <c r="E59" s="42"/>
      <c r="F59" s="29" t="str">
        <f>IF(E20="","",E20)</f>
        <v>Vyplň údaj</v>
      </c>
      <c r="G59" s="42"/>
      <c r="H59" s="42"/>
      <c r="I59" s="34" t="s">
        <v>32</v>
      </c>
      <c r="J59" s="38" t="str">
        <f>E26</f>
        <v xml:space="preserve"> </v>
      </c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4" t="s">
        <v>216</v>
      </c>
      <c r="D61" s="175"/>
      <c r="E61" s="175"/>
      <c r="F61" s="175"/>
      <c r="G61" s="175"/>
      <c r="H61" s="175"/>
      <c r="I61" s="175"/>
      <c r="J61" s="176" t="s">
        <v>217</v>
      </c>
      <c r="K61" s="175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7" t="s">
        <v>67</v>
      </c>
      <c r="D63" s="42"/>
      <c r="E63" s="42"/>
      <c r="F63" s="42"/>
      <c r="G63" s="42"/>
      <c r="H63" s="42"/>
      <c r="I63" s="42"/>
      <c r="J63" s="104">
        <f>J92</f>
        <v>0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218</v>
      </c>
    </row>
    <row r="64" spans="1:31" s="9" customFormat="1" ht="24.95" customHeight="1">
      <c r="A64" s="9"/>
      <c r="B64" s="178"/>
      <c r="C64" s="179"/>
      <c r="D64" s="180" t="s">
        <v>3869</v>
      </c>
      <c r="E64" s="181"/>
      <c r="F64" s="181"/>
      <c r="G64" s="181"/>
      <c r="H64" s="181"/>
      <c r="I64" s="181"/>
      <c r="J64" s="182">
        <f>J93</f>
        <v>0</v>
      </c>
      <c r="K64" s="179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4"/>
      <c r="C65" s="126"/>
      <c r="D65" s="185" t="s">
        <v>220</v>
      </c>
      <c r="E65" s="186"/>
      <c r="F65" s="186"/>
      <c r="G65" s="186"/>
      <c r="H65" s="186"/>
      <c r="I65" s="186"/>
      <c r="J65" s="187">
        <f>J94</f>
        <v>0</v>
      </c>
      <c r="K65" s="126"/>
      <c r="L65" s="18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4"/>
      <c r="C66" s="126"/>
      <c r="D66" s="185" t="s">
        <v>221</v>
      </c>
      <c r="E66" s="186"/>
      <c r="F66" s="186"/>
      <c r="G66" s="186"/>
      <c r="H66" s="186"/>
      <c r="I66" s="186"/>
      <c r="J66" s="187">
        <f>J103</f>
        <v>0</v>
      </c>
      <c r="K66" s="126"/>
      <c r="L66" s="18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4"/>
      <c r="C67" s="126"/>
      <c r="D67" s="185" t="s">
        <v>223</v>
      </c>
      <c r="E67" s="186"/>
      <c r="F67" s="186"/>
      <c r="G67" s="186"/>
      <c r="H67" s="186"/>
      <c r="I67" s="186"/>
      <c r="J67" s="187">
        <f>J114</f>
        <v>0</v>
      </c>
      <c r="K67" s="126"/>
      <c r="L67" s="18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4"/>
      <c r="C68" s="126"/>
      <c r="D68" s="185" t="s">
        <v>228</v>
      </c>
      <c r="E68" s="186"/>
      <c r="F68" s="186"/>
      <c r="G68" s="186"/>
      <c r="H68" s="186"/>
      <c r="I68" s="186"/>
      <c r="J68" s="187">
        <f>J121</f>
        <v>0</v>
      </c>
      <c r="K68" s="126"/>
      <c r="L68" s="18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78"/>
      <c r="C69" s="179"/>
      <c r="D69" s="180" t="s">
        <v>229</v>
      </c>
      <c r="E69" s="181"/>
      <c r="F69" s="181"/>
      <c r="G69" s="181"/>
      <c r="H69" s="181"/>
      <c r="I69" s="181"/>
      <c r="J69" s="182">
        <f>J123</f>
        <v>0</v>
      </c>
      <c r="K69" s="179"/>
      <c r="L69" s="18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84"/>
      <c r="C70" s="126"/>
      <c r="D70" s="185" t="s">
        <v>234</v>
      </c>
      <c r="E70" s="186"/>
      <c r="F70" s="186"/>
      <c r="G70" s="186"/>
      <c r="H70" s="186"/>
      <c r="I70" s="186"/>
      <c r="J70" s="187">
        <f>J124</f>
        <v>0</v>
      </c>
      <c r="K70" s="126"/>
      <c r="L70" s="18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4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238</v>
      </c>
      <c r="D77" s="42"/>
      <c r="E77" s="42"/>
      <c r="F77" s="42"/>
      <c r="G77" s="42"/>
      <c r="H77" s="42"/>
      <c r="I77" s="42"/>
      <c r="J77" s="42"/>
      <c r="K77" s="42"/>
      <c r="L77" s="14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4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72" t="str">
        <f>E7</f>
        <v>Parkovací dům Havlíčkova 1, Kroměříž</v>
      </c>
      <c r="F80" s="34"/>
      <c r="G80" s="34"/>
      <c r="H80" s="34"/>
      <c r="I80" s="42"/>
      <c r="J80" s="42"/>
      <c r="K80" s="42"/>
      <c r="L80" s="14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2:12" s="1" customFormat="1" ht="12" customHeight="1">
      <c r="B81" s="23"/>
      <c r="C81" s="34" t="s">
        <v>209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1:31" s="2" customFormat="1" ht="16.5" customHeight="1">
      <c r="A82" s="40"/>
      <c r="B82" s="41"/>
      <c r="C82" s="42"/>
      <c r="D82" s="42"/>
      <c r="E82" s="172" t="s">
        <v>4765</v>
      </c>
      <c r="F82" s="42"/>
      <c r="G82" s="42"/>
      <c r="H82" s="42"/>
      <c r="I82" s="42"/>
      <c r="J82" s="42"/>
      <c r="K82" s="42"/>
      <c r="L82" s="14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211</v>
      </c>
      <c r="D83" s="42"/>
      <c r="E83" s="42"/>
      <c r="F83" s="42"/>
      <c r="G83" s="42"/>
      <c r="H83" s="42"/>
      <c r="I83" s="42"/>
      <c r="J83" s="42"/>
      <c r="K83" s="42"/>
      <c r="L83" s="14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E11</f>
        <v>SO507.1 - Oplocení</v>
      </c>
      <c r="F84" s="42"/>
      <c r="G84" s="42"/>
      <c r="H84" s="42"/>
      <c r="I84" s="42"/>
      <c r="J84" s="42"/>
      <c r="K84" s="42"/>
      <c r="L84" s="14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F14</f>
        <v xml:space="preserve"> </v>
      </c>
      <c r="G86" s="42"/>
      <c r="H86" s="42"/>
      <c r="I86" s="34" t="s">
        <v>23</v>
      </c>
      <c r="J86" s="74" t="str">
        <f>IF(J14="","",J14)</f>
        <v>3. 7. 2019</v>
      </c>
      <c r="K86" s="42"/>
      <c r="L86" s="14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25</v>
      </c>
      <c r="D88" s="42"/>
      <c r="E88" s="42"/>
      <c r="F88" s="29" t="str">
        <f>E17</f>
        <v xml:space="preserve"> </v>
      </c>
      <c r="G88" s="42"/>
      <c r="H88" s="42"/>
      <c r="I88" s="34" t="s">
        <v>30</v>
      </c>
      <c r="J88" s="38" t="str">
        <f>E23</f>
        <v xml:space="preserve"> </v>
      </c>
      <c r="K88" s="42"/>
      <c r="L88" s="14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28</v>
      </c>
      <c r="D89" s="42"/>
      <c r="E89" s="42"/>
      <c r="F89" s="29" t="str">
        <f>IF(E20="","",E20)</f>
        <v>Vyplň údaj</v>
      </c>
      <c r="G89" s="42"/>
      <c r="H89" s="42"/>
      <c r="I89" s="34" t="s">
        <v>32</v>
      </c>
      <c r="J89" s="38" t="str">
        <f>E26</f>
        <v xml:space="preserve"> </v>
      </c>
      <c r="K89" s="42"/>
      <c r="L89" s="148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8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89"/>
      <c r="B91" s="190"/>
      <c r="C91" s="191" t="s">
        <v>239</v>
      </c>
      <c r="D91" s="192" t="s">
        <v>54</v>
      </c>
      <c r="E91" s="192" t="s">
        <v>50</v>
      </c>
      <c r="F91" s="192" t="s">
        <v>51</v>
      </c>
      <c r="G91" s="192" t="s">
        <v>240</v>
      </c>
      <c r="H91" s="192" t="s">
        <v>241</v>
      </c>
      <c r="I91" s="192" t="s">
        <v>242</v>
      </c>
      <c r="J91" s="192" t="s">
        <v>217</v>
      </c>
      <c r="K91" s="193" t="s">
        <v>243</v>
      </c>
      <c r="L91" s="194"/>
      <c r="M91" s="94" t="s">
        <v>19</v>
      </c>
      <c r="N91" s="95" t="s">
        <v>39</v>
      </c>
      <c r="O91" s="95" t="s">
        <v>244</v>
      </c>
      <c r="P91" s="95" t="s">
        <v>245</v>
      </c>
      <c r="Q91" s="95" t="s">
        <v>246</v>
      </c>
      <c r="R91" s="95" t="s">
        <v>247</v>
      </c>
      <c r="S91" s="95" t="s">
        <v>248</v>
      </c>
      <c r="T91" s="96" t="s">
        <v>249</v>
      </c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</row>
    <row r="92" spans="1:63" s="2" customFormat="1" ht="22.8" customHeight="1">
      <c r="A92" s="40"/>
      <c r="B92" s="41"/>
      <c r="C92" s="101" t="s">
        <v>250</v>
      </c>
      <c r="D92" s="42"/>
      <c r="E92" s="42"/>
      <c r="F92" s="42"/>
      <c r="G92" s="42"/>
      <c r="H92" s="42"/>
      <c r="I92" s="42"/>
      <c r="J92" s="195">
        <f>BK92</f>
        <v>0</v>
      </c>
      <c r="K92" s="42"/>
      <c r="L92" s="46"/>
      <c r="M92" s="97"/>
      <c r="N92" s="196"/>
      <c r="O92" s="98"/>
      <c r="P92" s="197">
        <f>P93+P123</f>
        <v>0</v>
      </c>
      <c r="Q92" s="98"/>
      <c r="R92" s="197">
        <f>R93+R123</f>
        <v>20.470244999999995</v>
      </c>
      <c r="S92" s="98"/>
      <c r="T92" s="198">
        <f>T93+T123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68</v>
      </c>
      <c r="AU92" s="19" t="s">
        <v>218</v>
      </c>
      <c r="BK92" s="199">
        <f>BK93+BK123</f>
        <v>0</v>
      </c>
    </row>
    <row r="93" spans="1:63" s="12" customFormat="1" ht="25.9" customHeight="1">
      <c r="A93" s="12"/>
      <c r="B93" s="200"/>
      <c r="C93" s="201"/>
      <c r="D93" s="202" t="s">
        <v>68</v>
      </c>
      <c r="E93" s="203" t="s">
        <v>251</v>
      </c>
      <c r="F93" s="203" t="s">
        <v>3874</v>
      </c>
      <c r="G93" s="201"/>
      <c r="H93" s="201"/>
      <c r="I93" s="204"/>
      <c r="J93" s="205">
        <f>BK93</f>
        <v>0</v>
      </c>
      <c r="K93" s="201"/>
      <c r="L93" s="206"/>
      <c r="M93" s="207"/>
      <c r="N93" s="208"/>
      <c r="O93" s="208"/>
      <c r="P93" s="209">
        <f>P94+P103+P114+P121</f>
        <v>0</v>
      </c>
      <c r="Q93" s="208"/>
      <c r="R93" s="209">
        <f>R94+R103+R114+R121</f>
        <v>20.470244999999995</v>
      </c>
      <c r="S93" s="208"/>
      <c r="T93" s="210">
        <f>T94+T103+T114+T121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1" t="s">
        <v>76</v>
      </c>
      <c r="AT93" s="212" t="s">
        <v>68</v>
      </c>
      <c r="AU93" s="212" t="s">
        <v>69</v>
      </c>
      <c r="AY93" s="211" t="s">
        <v>252</v>
      </c>
      <c r="BK93" s="213">
        <f>BK94+BK103+BK114+BK121</f>
        <v>0</v>
      </c>
    </row>
    <row r="94" spans="1:63" s="12" customFormat="1" ht="22.8" customHeight="1">
      <c r="A94" s="12"/>
      <c r="B94" s="200"/>
      <c r="C94" s="201"/>
      <c r="D94" s="202" t="s">
        <v>68</v>
      </c>
      <c r="E94" s="214" t="s">
        <v>76</v>
      </c>
      <c r="F94" s="214" t="s">
        <v>253</v>
      </c>
      <c r="G94" s="201"/>
      <c r="H94" s="201"/>
      <c r="I94" s="204"/>
      <c r="J94" s="215">
        <f>BK94</f>
        <v>0</v>
      </c>
      <c r="K94" s="201"/>
      <c r="L94" s="206"/>
      <c r="M94" s="207"/>
      <c r="N94" s="208"/>
      <c r="O94" s="208"/>
      <c r="P94" s="209">
        <f>SUM(P95:P102)</f>
        <v>0</v>
      </c>
      <c r="Q94" s="208"/>
      <c r="R94" s="209">
        <f>SUM(R95:R102)</f>
        <v>0</v>
      </c>
      <c r="S94" s="208"/>
      <c r="T94" s="210">
        <f>SUM(T95:T102)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1" t="s">
        <v>76</v>
      </c>
      <c r="AT94" s="212" t="s">
        <v>68</v>
      </c>
      <c r="AU94" s="212" t="s">
        <v>76</v>
      </c>
      <c r="AY94" s="211" t="s">
        <v>252</v>
      </c>
      <c r="BK94" s="213">
        <f>SUM(BK95:BK102)</f>
        <v>0</v>
      </c>
    </row>
    <row r="95" spans="1:65" s="2" customFormat="1" ht="37.8" customHeight="1">
      <c r="A95" s="40"/>
      <c r="B95" s="41"/>
      <c r="C95" s="216" t="s">
        <v>76</v>
      </c>
      <c r="D95" s="216" t="s">
        <v>254</v>
      </c>
      <c r="E95" s="217" t="s">
        <v>2550</v>
      </c>
      <c r="F95" s="218" t="s">
        <v>2551</v>
      </c>
      <c r="G95" s="219" t="s">
        <v>257</v>
      </c>
      <c r="H95" s="220">
        <v>8.25</v>
      </c>
      <c r="I95" s="221"/>
      <c r="J95" s="222">
        <f>ROUND(I95*H95,2)</f>
        <v>0</v>
      </c>
      <c r="K95" s="218" t="s">
        <v>258</v>
      </c>
      <c r="L95" s="46"/>
      <c r="M95" s="223" t="s">
        <v>19</v>
      </c>
      <c r="N95" s="224" t="s">
        <v>40</v>
      </c>
      <c r="O95" s="86"/>
      <c r="P95" s="225">
        <f>O95*H95</f>
        <v>0</v>
      </c>
      <c r="Q95" s="225">
        <v>0</v>
      </c>
      <c r="R95" s="225">
        <f>Q95*H95</f>
        <v>0</v>
      </c>
      <c r="S95" s="225">
        <v>0</v>
      </c>
      <c r="T95" s="22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7" t="s">
        <v>90</v>
      </c>
      <c r="AT95" s="227" t="s">
        <v>254</v>
      </c>
      <c r="AU95" s="227" t="s">
        <v>78</v>
      </c>
      <c r="AY95" s="19" t="s">
        <v>252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9" t="s">
        <v>76</v>
      </c>
      <c r="BK95" s="228">
        <f>ROUND(I95*H95,2)</f>
        <v>0</v>
      </c>
      <c r="BL95" s="19" t="s">
        <v>90</v>
      </c>
      <c r="BM95" s="227" t="s">
        <v>78</v>
      </c>
    </row>
    <row r="96" spans="1:51" s="14" customFormat="1" ht="12">
      <c r="A96" s="14"/>
      <c r="B96" s="240"/>
      <c r="C96" s="241"/>
      <c r="D96" s="231" t="s">
        <v>260</v>
      </c>
      <c r="E96" s="242" t="s">
        <v>19</v>
      </c>
      <c r="F96" s="243" t="s">
        <v>4767</v>
      </c>
      <c r="G96" s="241"/>
      <c r="H96" s="244">
        <v>7.8</v>
      </c>
      <c r="I96" s="245"/>
      <c r="J96" s="241"/>
      <c r="K96" s="241"/>
      <c r="L96" s="246"/>
      <c r="M96" s="247"/>
      <c r="N96" s="248"/>
      <c r="O96" s="248"/>
      <c r="P96" s="248"/>
      <c r="Q96" s="248"/>
      <c r="R96" s="248"/>
      <c r="S96" s="248"/>
      <c r="T96" s="249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0" t="s">
        <v>260</v>
      </c>
      <c r="AU96" s="250" t="s">
        <v>78</v>
      </c>
      <c r="AV96" s="14" t="s">
        <v>78</v>
      </c>
      <c r="AW96" s="14" t="s">
        <v>31</v>
      </c>
      <c r="AX96" s="14" t="s">
        <v>69</v>
      </c>
      <c r="AY96" s="250" t="s">
        <v>252</v>
      </c>
    </row>
    <row r="97" spans="1:51" s="14" customFormat="1" ht="12">
      <c r="A97" s="14"/>
      <c r="B97" s="240"/>
      <c r="C97" s="241"/>
      <c r="D97" s="231" t="s">
        <v>260</v>
      </c>
      <c r="E97" s="242" t="s">
        <v>19</v>
      </c>
      <c r="F97" s="243" t="s">
        <v>4768</v>
      </c>
      <c r="G97" s="241"/>
      <c r="H97" s="244">
        <v>0.45</v>
      </c>
      <c r="I97" s="245"/>
      <c r="J97" s="241"/>
      <c r="K97" s="241"/>
      <c r="L97" s="246"/>
      <c r="M97" s="247"/>
      <c r="N97" s="248"/>
      <c r="O97" s="248"/>
      <c r="P97" s="248"/>
      <c r="Q97" s="248"/>
      <c r="R97" s="248"/>
      <c r="S97" s="248"/>
      <c r="T97" s="249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0" t="s">
        <v>260</v>
      </c>
      <c r="AU97" s="250" t="s">
        <v>78</v>
      </c>
      <c r="AV97" s="14" t="s">
        <v>78</v>
      </c>
      <c r="AW97" s="14" t="s">
        <v>31</v>
      </c>
      <c r="AX97" s="14" t="s">
        <v>69</v>
      </c>
      <c r="AY97" s="250" t="s">
        <v>252</v>
      </c>
    </row>
    <row r="98" spans="1:51" s="15" customFormat="1" ht="12">
      <c r="A98" s="15"/>
      <c r="B98" s="251"/>
      <c r="C98" s="252"/>
      <c r="D98" s="231" t="s">
        <v>260</v>
      </c>
      <c r="E98" s="253" t="s">
        <v>19</v>
      </c>
      <c r="F98" s="254" t="s">
        <v>265</v>
      </c>
      <c r="G98" s="252"/>
      <c r="H98" s="255">
        <v>8.25</v>
      </c>
      <c r="I98" s="256"/>
      <c r="J98" s="252"/>
      <c r="K98" s="252"/>
      <c r="L98" s="257"/>
      <c r="M98" s="258"/>
      <c r="N98" s="259"/>
      <c r="O98" s="259"/>
      <c r="P98" s="259"/>
      <c r="Q98" s="259"/>
      <c r="R98" s="259"/>
      <c r="S98" s="259"/>
      <c r="T98" s="260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61" t="s">
        <v>260</v>
      </c>
      <c r="AU98" s="261" t="s">
        <v>78</v>
      </c>
      <c r="AV98" s="15" t="s">
        <v>90</v>
      </c>
      <c r="AW98" s="15" t="s">
        <v>31</v>
      </c>
      <c r="AX98" s="15" t="s">
        <v>76</v>
      </c>
      <c r="AY98" s="261" t="s">
        <v>252</v>
      </c>
    </row>
    <row r="99" spans="1:65" s="2" customFormat="1" ht="49.05" customHeight="1">
      <c r="A99" s="40"/>
      <c r="B99" s="41"/>
      <c r="C99" s="216" t="s">
        <v>78</v>
      </c>
      <c r="D99" s="216" t="s">
        <v>254</v>
      </c>
      <c r="E99" s="217" t="s">
        <v>270</v>
      </c>
      <c r="F99" s="218" t="s">
        <v>271</v>
      </c>
      <c r="G99" s="219" t="s">
        <v>257</v>
      </c>
      <c r="H99" s="220">
        <v>8.25</v>
      </c>
      <c r="I99" s="221"/>
      <c r="J99" s="222">
        <f>ROUND(I99*H99,2)</f>
        <v>0</v>
      </c>
      <c r="K99" s="218" t="s">
        <v>258</v>
      </c>
      <c r="L99" s="46"/>
      <c r="M99" s="223" t="s">
        <v>19</v>
      </c>
      <c r="N99" s="224" t="s">
        <v>40</v>
      </c>
      <c r="O99" s="86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7" t="s">
        <v>90</v>
      </c>
      <c r="AT99" s="227" t="s">
        <v>254</v>
      </c>
      <c r="AU99" s="227" t="s">
        <v>78</v>
      </c>
      <c r="AY99" s="19" t="s">
        <v>252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76</v>
      </c>
      <c r="BK99" s="228">
        <f>ROUND(I99*H99,2)</f>
        <v>0</v>
      </c>
      <c r="BL99" s="19" t="s">
        <v>90</v>
      </c>
      <c r="BM99" s="227" t="s">
        <v>90</v>
      </c>
    </row>
    <row r="100" spans="1:65" s="2" customFormat="1" ht="37.8" customHeight="1">
      <c r="A100" s="40"/>
      <c r="B100" s="41"/>
      <c r="C100" s="216" t="s">
        <v>85</v>
      </c>
      <c r="D100" s="216" t="s">
        <v>254</v>
      </c>
      <c r="E100" s="217" t="s">
        <v>275</v>
      </c>
      <c r="F100" s="218" t="s">
        <v>276</v>
      </c>
      <c r="G100" s="219" t="s">
        <v>277</v>
      </c>
      <c r="H100" s="220">
        <v>14.85</v>
      </c>
      <c r="I100" s="221"/>
      <c r="J100" s="222">
        <f>ROUND(I100*H100,2)</f>
        <v>0</v>
      </c>
      <c r="K100" s="218" t="s">
        <v>258</v>
      </c>
      <c r="L100" s="46"/>
      <c r="M100" s="223" t="s">
        <v>19</v>
      </c>
      <c r="N100" s="224" t="s">
        <v>40</v>
      </c>
      <c r="O100" s="86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7" t="s">
        <v>90</v>
      </c>
      <c r="AT100" s="227" t="s">
        <v>254</v>
      </c>
      <c r="AU100" s="227" t="s">
        <v>78</v>
      </c>
      <c r="AY100" s="19" t="s">
        <v>252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9" t="s">
        <v>76</v>
      </c>
      <c r="BK100" s="228">
        <f>ROUND(I100*H100,2)</f>
        <v>0</v>
      </c>
      <c r="BL100" s="19" t="s">
        <v>90</v>
      </c>
      <c r="BM100" s="227" t="s">
        <v>284</v>
      </c>
    </row>
    <row r="101" spans="1:51" s="14" customFormat="1" ht="12">
      <c r="A101" s="14"/>
      <c r="B101" s="240"/>
      <c r="C101" s="241"/>
      <c r="D101" s="231" t="s">
        <v>260</v>
      </c>
      <c r="E101" s="242" t="s">
        <v>19</v>
      </c>
      <c r="F101" s="243" t="s">
        <v>4769</v>
      </c>
      <c r="G101" s="241"/>
      <c r="H101" s="244">
        <v>14.85</v>
      </c>
      <c r="I101" s="245"/>
      <c r="J101" s="241"/>
      <c r="K101" s="241"/>
      <c r="L101" s="246"/>
      <c r="M101" s="247"/>
      <c r="N101" s="248"/>
      <c r="O101" s="248"/>
      <c r="P101" s="248"/>
      <c r="Q101" s="248"/>
      <c r="R101" s="248"/>
      <c r="S101" s="248"/>
      <c r="T101" s="249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0" t="s">
        <v>260</v>
      </c>
      <c r="AU101" s="250" t="s">
        <v>78</v>
      </c>
      <c r="AV101" s="14" t="s">
        <v>78</v>
      </c>
      <c r="AW101" s="14" t="s">
        <v>31</v>
      </c>
      <c r="AX101" s="14" t="s">
        <v>69</v>
      </c>
      <c r="AY101" s="250" t="s">
        <v>252</v>
      </c>
    </row>
    <row r="102" spans="1:51" s="15" customFormat="1" ht="12">
      <c r="A102" s="15"/>
      <c r="B102" s="251"/>
      <c r="C102" s="252"/>
      <c r="D102" s="231" t="s">
        <v>260</v>
      </c>
      <c r="E102" s="253" t="s">
        <v>19</v>
      </c>
      <c r="F102" s="254" t="s">
        <v>265</v>
      </c>
      <c r="G102" s="252"/>
      <c r="H102" s="255">
        <v>14.85</v>
      </c>
      <c r="I102" s="256"/>
      <c r="J102" s="252"/>
      <c r="K102" s="252"/>
      <c r="L102" s="257"/>
      <c r="M102" s="258"/>
      <c r="N102" s="259"/>
      <c r="O102" s="259"/>
      <c r="P102" s="259"/>
      <c r="Q102" s="259"/>
      <c r="R102" s="259"/>
      <c r="S102" s="259"/>
      <c r="T102" s="260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61" t="s">
        <v>260</v>
      </c>
      <c r="AU102" s="261" t="s">
        <v>78</v>
      </c>
      <c r="AV102" s="15" t="s">
        <v>90</v>
      </c>
      <c r="AW102" s="15" t="s">
        <v>31</v>
      </c>
      <c r="AX102" s="15" t="s">
        <v>76</v>
      </c>
      <c r="AY102" s="261" t="s">
        <v>252</v>
      </c>
    </row>
    <row r="103" spans="1:63" s="12" customFormat="1" ht="22.8" customHeight="1">
      <c r="A103" s="12"/>
      <c r="B103" s="200"/>
      <c r="C103" s="201"/>
      <c r="D103" s="202" t="s">
        <v>68</v>
      </c>
      <c r="E103" s="214" t="s">
        <v>78</v>
      </c>
      <c r="F103" s="214" t="s">
        <v>303</v>
      </c>
      <c r="G103" s="201"/>
      <c r="H103" s="201"/>
      <c r="I103" s="204"/>
      <c r="J103" s="215">
        <f>BK103</f>
        <v>0</v>
      </c>
      <c r="K103" s="201"/>
      <c r="L103" s="206"/>
      <c r="M103" s="207"/>
      <c r="N103" s="208"/>
      <c r="O103" s="208"/>
      <c r="P103" s="209">
        <f>SUM(P104:P113)</f>
        <v>0</v>
      </c>
      <c r="Q103" s="208"/>
      <c r="R103" s="209">
        <f>SUM(R104:R113)</f>
        <v>18.865004999999996</v>
      </c>
      <c r="S103" s="208"/>
      <c r="T103" s="210">
        <f>SUM(T104:T113)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11" t="s">
        <v>76</v>
      </c>
      <c r="AT103" s="212" t="s">
        <v>68</v>
      </c>
      <c r="AU103" s="212" t="s">
        <v>76</v>
      </c>
      <c r="AY103" s="211" t="s">
        <v>252</v>
      </c>
      <c r="BK103" s="213">
        <f>SUM(BK104:BK113)</f>
        <v>0</v>
      </c>
    </row>
    <row r="104" spans="1:65" s="2" customFormat="1" ht="24.15" customHeight="1">
      <c r="A104" s="40"/>
      <c r="B104" s="41"/>
      <c r="C104" s="216" t="s">
        <v>90</v>
      </c>
      <c r="D104" s="216" t="s">
        <v>254</v>
      </c>
      <c r="E104" s="217" t="s">
        <v>2587</v>
      </c>
      <c r="F104" s="218" t="s">
        <v>2588</v>
      </c>
      <c r="G104" s="219" t="s">
        <v>257</v>
      </c>
      <c r="H104" s="220">
        <v>8.25</v>
      </c>
      <c r="I104" s="221"/>
      <c r="J104" s="222">
        <f>ROUND(I104*H104,2)</f>
        <v>0</v>
      </c>
      <c r="K104" s="218" t="s">
        <v>258</v>
      </c>
      <c r="L104" s="46"/>
      <c r="M104" s="223" t="s">
        <v>19</v>
      </c>
      <c r="N104" s="224" t="s">
        <v>40</v>
      </c>
      <c r="O104" s="86"/>
      <c r="P104" s="225">
        <f>O104*H104</f>
        <v>0</v>
      </c>
      <c r="Q104" s="225">
        <v>2.25634</v>
      </c>
      <c r="R104" s="225">
        <f>Q104*H104</f>
        <v>18.614804999999997</v>
      </c>
      <c r="S104" s="225">
        <v>0</v>
      </c>
      <c r="T104" s="22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7" t="s">
        <v>90</v>
      </c>
      <c r="AT104" s="227" t="s">
        <v>254</v>
      </c>
      <c r="AU104" s="227" t="s">
        <v>78</v>
      </c>
      <c r="AY104" s="19" t="s">
        <v>252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9" t="s">
        <v>76</v>
      </c>
      <c r="BK104" s="228">
        <f>ROUND(I104*H104,2)</f>
        <v>0</v>
      </c>
      <c r="BL104" s="19" t="s">
        <v>90</v>
      </c>
      <c r="BM104" s="227" t="s">
        <v>288</v>
      </c>
    </row>
    <row r="105" spans="1:51" s="14" customFormat="1" ht="12">
      <c r="A105" s="14"/>
      <c r="B105" s="240"/>
      <c r="C105" s="241"/>
      <c r="D105" s="231" t="s">
        <v>260</v>
      </c>
      <c r="E105" s="242" t="s">
        <v>19</v>
      </c>
      <c r="F105" s="243" t="s">
        <v>4767</v>
      </c>
      <c r="G105" s="241"/>
      <c r="H105" s="244">
        <v>7.8</v>
      </c>
      <c r="I105" s="245"/>
      <c r="J105" s="241"/>
      <c r="K105" s="241"/>
      <c r="L105" s="246"/>
      <c r="M105" s="247"/>
      <c r="N105" s="248"/>
      <c r="O105" s="248"/>
      <c r="P105" s="248"/>
      <c r="Q105" s="248"/>
      <c r="R105" s="248"/>
      <c r="S105" s="248"/>
      <c r="T105" s="249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0" t="s">
        <v>260</v>
      </c>
      <c r="AU105" s="250" t="s">
        <v>78</v>
      </c>
      <c r="AV105" s="14" t="s">
        <v>78</v>
      </c>
      <c r="AW105" s="14" t="s">
        <v>31</v>
      </c>
      <c r="AX105" s="14" t="s">
        <v>69</v>
      </c>
      <c r="AY105" s="250" t="s">
        <v>252</v>
      </c>
    </row>
    <row r="106" spans="1:51" s="14" customFormat="1" ht="12">
      <c r="A106" s="14"/>
      <c r="B106" s="240"/>
      <c r="C106" s="241"/>
      <c r="D106" s="231" t="s">
        <v>260</v>
      </c>
      <c r="E106" s="242" t="s">
        <v>19</v>
      </c>
      <c r="F106" s="243" t="s">
        <v>4768</v>
      </c>
      <c r="G106" s="241"/>
      <c r="H106" s="244">
        <v>0.45</v>
      </c>
      <c r="I106" s="245"/>
      <c r="J106" s="241"/>
      <c r="K106" s="241"/>
      <c r="L106" s="246"/>
      <c r="M106" s="247"/>
      <c r="N106" s="248"/>
      <c r="O106" s="248"/>
      <c r="P106" s="248"/>
      <c r="Q106" s="248"/>
      <c r="R106" s="248"/>
      <c r="S106" s="248"/>
      <c r="T106" s="249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0" t="s">
        <v>260</v>
      </c>
      <c r="AU106" s="250" t="s">
        <v>78</v>
      </c>
      <c r="AV106" s="14" t="s">
        <v>78</v>
      </c>
      <c r="AW106" s="14" t="s">
        <v>31</v>
      </c>
      <c r="AX106" s="14" t="s">
        <v>69</v>
      </c>
      <c r="AY106" s="250" t="s">
        <v>252</v>
      </c>
    </row>
    <row r="107" spans="1:51" s="15" customFormat="1" ht="12">
      <c r="A107" s="15"/>
      <c r="B107" s="251"/>
      <c r="C107" s="252"/>
      <c r="D107" s="231" t="s">
        <v>260</v>
      </c>
      <c r="E107" s="253" t="s">
        <v>19</v>
      </c>
      <c r="F107" s="254" t="s">
        <v>265</v>
      </c>
      <c r="G107" s="252"/>
      <c r="H107" s="255">
        <v>8.25</v>
      </c>
      <c r="I107" s="256"/>
      <c r="J107" s="252"/>
      <c r="K107" s="252"/>
      <c r="L107" s="257"/>
      <c r="M107" s="258"/>
      <c r="N107" s="259"/>
      <c r="O107" s="259"/>
      <c r="P107" s="259"/>
      <c r="Q107" s="259"/>
      <c r="R107" s="259"/>
      <c r="S107" s="259"/>
      <c r="T107" s="260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61" t="s">
        <v>260</v>
      </c>
      <c r="AU107" s="261" t="s">
        <v>78</v>
      </c>
      <c r="AV107" s="15" t="s">
        <v>90</v>
      </c>
      <c r="AW107" s="15" t="s">
        <v>31</v>
      </c>
      <c r="AX107" s="15" t="s">
        <v>76</v>
      </c>
      <c r="AY107" s="261" t="s">
        <v>252</v>
      </c>
    </row>
    <row r="108" spans="1:65" s="2" customFormat="1" ht="49.05" customHeight="1">
      <c r="A108" s="40"/>
      <c r="B108" s="41"/>
      <c r="C108" s="216" t="s">
        <v>121</v>
      </c>
      <c r="D108" s="216" t="s">
        <v>254</v>
      </c>
      <c r="E108" s="217" t="s">
        <v>4770</v>
      </c>
      <c r="F108" s="218" t="s">
        <v>4771</v>
      </c>
      <c r="G108" s="219" t="s">
        <v>307</v>
      </c>
      <c r="H108" s="220">
        <v>78</v>
      </c>
      <c r="I108" s="221"/>
      <c r="J108" s="222">
        <f>ROUND(I108*H108,2)</f>
        <v>0</v>
      </c>
      <c r="K108" s="218" t="s">
        <v>258</v>
      </c>
      <c r="L108" s="46"/>
      <c r="M108" s="223" t="s">
        <v>19</v>
      </c>
      <c r="N108" s="224" t="s">
        <v>40</v>
      </c>
      <c r="O108" s="86"/>
      <c r="P108" s="225">
        <f>O108*H108</f>
        <v>0</v>
      </c>
      <c r="Q108" s="225">
        <v>0.00308</v>
      </c>
      <c r="R108" s="225">
        <f>Q108*H108</f>
        <v>0.24023999999999998</v>
      </c>
      <c r="S108" s="225">
        <v>0</v>
      </c>
      <c r="T108" s="22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7" t="s">
        <v>90</v>
      </c>
      <c r="AT108" s="227" t="s">
        <v>254</v>
      </c>
      <c r="AU108" s="227" t="s">
        <v>78</v>
      </c>
      <c r="AY108" s="19" t="s">
        <v>252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9" t="s">
        <v>76</v>
      </c>
      <c r="BK108" s="228">
        <f>ROUND(I108*H108,2)</f>
        <v>0</v>
      </c>
      <c r="BL108" s="19" t="s">
        <v>90</v>
      </c>
      <c r="BM108" s="227" t="s">
        <v>309</v>
      </c>
    </row>
    <row r="109" spans="1:51" s="14" customFormat="1" ht="12">
      <c r="A109" s="14"/>
      <c r="B109" s="240"/>
      <c r="C109" s="241"/>
      <c r="D109" s="231" t="s">
        <v>260</v>
      </c>
      <c r="E109" s="242" t="s">
        <v>19</v>
      </c>
      <c r="F109" s="243" t="s">
        <v>4772</v>
      </c>
      <c r="G109" s="241"/>
      <c r="H109" s="244">
        <v>78</v>
      </c>
      <c r="I109" s="245"/>
      <c r="J109" s="241"/>
      <c r="K109" s="241"/>
      <c r="L109" s="246"/>
      <c r="M109" s="247"/>
      <c r="N109" s="248"/>
      <c r="O109" s="248"/>
      <c r="P109" s="248"/>
      <c r="Q109" s="248"/>
      <c r="R109" s="248"/>
      <c r="S109" s="248"/>
      <c r="T109" s="249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0" t="s">
        <v>260</v>
      </c>
      <c r="AU109" s="250" t="s">
        <v>78</v>
      </c>
      <c r="AV109" s="14" t="s">
        <v>78</v>
      </c>
      <c r="AW109" s="14" t="s">
        <v>31</v>
      </c>
      <c r="AX109" s="14" t="s">
        <v>69</v>
      </c>
      <c r="AY109" s="250" t="s">
        <v>252</v>
      </c>
    </row>
    <row r="110" spans="1:51" s="15" customFormat="1" ht="12">
      <c r="A110" s="15"/>
      <c r="B110" s="251"/>
      <c r="C110" s="252"/>
      <c r="D110" s="231" t="s">
        <v>260</v>
      </c>
      <c r="E110" s="253" t="s">
        <v>19</v>
      </c>
      <c r="F110" s="254" t="s">
        <v>265</v>
      </c>
      <c r="G110" s="252"/>
      <c r="H110" s="255">
        <v>78</v>
      </c>
      <c r="I110" s="256"/>
      <c r="J110" s="252"/>
      <c r="K110" s="252"/>
      <c r="L110" s="257"/>
      <c r="M110" s="258"/>
      <c r="N110" s="259"/>
      <c r="O110" s="259"/>
      <c r="P110" s="259"/>
      <c r="Q110" s="259"/>
      <c r="R110" s="259"/>
      <c r="S110" s="259"/>
      <c r="T110" s="260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61" t="s">
        <v>260</v>
      </c>
      <c r="AU110" s="261" t="s">
        <v>78</v>
      </c>
      <c r="AV110" s="15" t="s">
        <v>90</v>
      </c>
      <c r="AW110" s="15" t="s">
        <v>31</v>
      </c>
      <c r="AX110" s="15" t="s">
        <v>76</v>
      </c>
      <c r="AY110" s="261" t="s">
        <v>252</v>
      </c>
    </row>
    <row r="111" spans="1:65" s="2" customFormat="1" ht="49.05" customHeight="1">
      <c r="A111" s="40"/>
      <c r="B111" s="41"/>
      <c r="C111" s="216" t="s">
        <v>284</v>
      </c>
      <c r="D111" s="216" t="s">
        <v>254</v>
      </c>
      <c r="E111" s="217" t="s">
        <v>4773</v>
      </c>
      <c r="F111" s="218" t="s">
        <v>4774</v>
      </c>
      <c r="G111" s="219" t="s">
        <v>307</v>
      </c>
      <c r="H111" s="220">
        <v>2</v>
      </c>
      <c r="I111" s="221"/>
      <c r="J111" s="222">
        <f>ROUND(I111*H111,2)</f>
        <v>0</v>
      </c>
      <c r="K111" s="218" t="s">
        <v>258</v>
      </c>
      <c r="L111" s="46"/>
      <c r="M111" s="223" t="s">
        <v>19</v>
      </c>
      <c r="N111" s="224" t="s">
        <v>40</v>
      </c>
      <c r="O111" s="86"/>
      <c r="P111" s="225">
        <f>O111*H111</f>
        <v>0</v>
      </c>
      <c r="Q111" s="225">
        <v>0.00498</v>
      </c>
      <c r="R111" s="225">
        <f>Q111*H111</f>
        <v>0.00996</v>
      </c>
      <c r="S111" s="225">
        <v>0</v>
      </c>
      <c r="T111" s="22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7" t="s">
        <v>90</v>
      </c>
      <c r="AT111" s="227" t="s">
        <v>254</v>
      </c>
      <c r="AU111" s="227" t="s">
        <v>78</v>
      </c>
      <c r="AY111" s="19" t="s">
        <v>252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9" t="s">
        <v>76</v>
      </c>
      <c r="BK111" s="228">
        <f>ROUND(I111*H111,2)</f>
        <v>0</v>
      </c>
      <c r="BL111" s="19" t="s">
        <v>90</v>
      </c>
      <c r="BM111" s="227" t="s">
        <v>324</v>
      </c>
    </row>
    <row r="112" spans="1:51" s="14" customFormat="1" ht="12">
      <c r="A112" s="14"/>
      <c r="B112" s="240"/>
      <c r="C112" s="241"/>
      <c r="D112" s="231" t="s">
        <v>260</v>
      </c>
      <c r="E112" s="242" t="s">
        <v>19</v>
      </c>
      <c r="F112" s="243" t="s">
        <v>4775</v>
      </c>
      <c r="G112" s="241"/>
      <c r="H112" s="244">
        <v>2</v>
      </c>
      <c r="I112" s="245"/>
      <c r="J112" s="241"/>
      <c r="K112" s="241"/>
      <c r="L112" s="246"/>
      <c r="M112" s="247"/>
      <c r="N112" s="248"/>
      <c r="O112" s="248"/>
      <c r="P112" s="248"/>
      <c r="Q112" s="248"/>
      <c r="R112" s="248"/>
      <c r="S112" s="248"/>
      <c r="T112" s="249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0" t="s">
        <v>260</v>
      </c>
      <c r="AU112" s="250" t="s">
        <v>78</v>
      </c>
      <c r="AV112" s="14" t="s">
        <v>78</v>
      </c>
      <c r="AW112" s="14" t="s">
        <v>31</v>
      </c>
      <c r="AX112" s="14" t="s">
        <v>69</v>
      </c>
      <c r="AY112" s="250" t="s">
        <v>252</v>
      </c>
    </row>
    <row r="113" spans="1:51" s="15" customFormat="1" ht="12">
      <c r="A113" s="15"/>
      <c r="B113" s="251"/>
      <c r="C113" s="252"/>
      <c r="D113" s="231" t="s">
        <v>260</v>
      </c>
      <c r="E113" s="253" t="s">
        <v>19</v>
      </c>
      <c r="F113" s="254" t="s">
        <v>265</v>
      </c>
      <c r="G113" s="252"/>
      <c r="H113" s="255">
        <v>2</v>
      </c>
      <c r="I113" s="256"/>
      <c r="J113" s="252"/>
      <c r="K113" s="252"/>
      <c r="L113" s="257"/>
      <c r="M113" s="258"/>
      <c r="N113" s="259"/>
      <c r="O113" s="259"/>
      <c r="P113" s="259"/>
      <c r="Q113" s="259"/>
      <c r="R113" s="259"/>
      <c r="S113" s="259"/>
      <c r="T113" s="260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61" t="s">
        <v>260</v>
      </c>
      <c r="AU113" s="261" t="s">
        <v>78</v>
      </c>
      <c r="AV113" s="15" t="s">
        <v>90</v>
      </c>
      <c r="AW113" s="15" t="s">
        <v>31</v>
      </c>
      <c r="AX113" s="15" t="s">
        <v>76</v>
      </c>
      <c r="AY113" s="261" t="s">
        <v>252</v>
      </c>
    </row>
    <row r="114" spans="1:63" s="12" customFormat="1" ht="22.8" customHeight="1">
      <c r="A114" s="12"/>
      <c r="B114" s="200"/>
      <c r="C114" s="201"/>
      <c r="D114" s="202" t="s">
        <v>68</v>
      </c>
      <c r="E114" s="214" t="s">
        <v>85</v>
      </c>
      <c r="F114" s="214" t="s">
        <v>489</v>
      </c>
      <c r="G114" s="201"/>
      <c r="H114" s="201"/>
      <c r="I114" s="204"/>
      <c r="J114" s="215">
        <f>BK114</f>
        <v>0</v>
      </c>
      <c r="K114" s="201"/>
      <c r="L114" s="206"/>
      <c r="M114" s="207"/>
      <c r="N114" s="208"/>
      <c r="O114" s="208"/>
      <c r="P114" s="209">
        <f>SUM(P115:P120)</f>
        <v>0</v>
      </c>
      <c r="Q114" s="208"/>
      <c r="R114" s="209">
        <f>SUM(R115:R120)</f>
        <v>1.60524</v>
      </c>
      <c r="S114" s="208"/>
      <c r="T114" s="210">
        <f>SUM(T115:T120)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11" t="s">
        <v>76</v>
      </c>
      <c r="AT114" s="212" t="s">
        <v>68</v>
      </c>
      <c r="AU114" s="212" t="s">
        <v>76</v>
      </c>
      <c r="AY114" s="211" t="s">
        <v>252</v>
      </c>
      <c r="BK114" s="213">
        <f>SUM(BK115:BK120)</f>
        <v>0</v>
      </c>
    </row>
    <row r="115" spans="1:65" s="2" customFormat="1" ht="37.8" customHeight="1">
      <c r="A115" s="40"/>
      <c r="B115" s="41"/>
      <c r="C115" s="216" t="s">
        <v>291</v>
      </c>
      <c r="D115" s="216" t="s">
        <v>254</v>
      </c>
      <c r="E115" s="217" t="s">
        <v>4776</v>
      </c>
      <c r="F115" s="218" t="s">
        <v>4777</v>
      </c>
      <c r="G115" s="219" t="s">
        <v>307</v>
      </c>
      <c r="H115" s="220">
        <v>78</v>
      </c>
      <c r="I115" s="221"/>
      <c r="J115" s="222">
        <f>ROUND(I115*H115,2)</f>
        <v>0</v>
      </c>
      <c r="K115" s="218" t="s">
        <v>258</v>
      </c>
      <c r="L115" s="46"/>
      <c r="M115" s="223" t="s">
        <v>19</v>
      </c>
      <c r="N115" s="224" t="s">
        <v>40</v>
      </c>
      <c r="O115" s="86"/>
      <c r="P115" s="225">
        <f>O115*H115</f>
        <v>0</v>
      </c>
      <c r="Q115" s="225">
        <v>0.00468</v>
      </c>
      <c r="R115" s="225">
        <f>Q115*H115</f>
        <v>0.36504000000000003</v>
      </c>
      <c r="S115" s="225">
        <v>0</v>
      </c>
      <c r="T115" s="22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7" t="s">
        <v>90</v>
      </c>
      <c r="AT115" s="227" t="s">
        <v>254</v>
      </c>
      <c r="AU115" s="227" t="s">
        <v>78</v>
      </c>
      <c r="AY115" s="19" t="s">
        <v>252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9" t="s">
        <v>76</v>
      </c>
      <c r="BK115" s="228">
        <f>ROUND(I115*H115,2)</f>
        <v>0</v>
      </c>
      <c r="BL115" s="19" t="s">
        <v>90</v>
      </c>
      <c r="BM115" s="227" t="s">
        <v>339</v>
      </c>
    </row>
    <row r="116" spans="1:65" s="2" customFormat="1" ht="37.8" customHeight="1">
      <c r="A116" s="40"/>
      <c r="B116" s="41"/>
      <c r="C116" s="262" t="s">
        <v>288</v>
      </c>
      <c r="D116" s="262" t="s">
        <v>285</v>
      </c>
      <c r="E116" s="263" t="s">
        <v>4778</v>
      </c>
      <c r="F116" s="264" t="s">
        <v>4779</v>
      </c>
      <c r="G116" s="265" t="s">
        <v>307</v>
      </c>
      <c r="H116" s="266">
        <v>78</v>
      </c>
      <c r="I116" s="267"/>
      <c r="J116" s="268">
        <f>ROUND(I116*H116,2)</f>
        <v>0</v>
      </c>
      <c r="K116" s="264" t="s">
        <v>258</v>
      </c>
      <c r="L116" s="269"/>
      <c r="M116" s="270" t="s">
        <v>19</v>
      </c>
      <c r="N116" s="271" t="s">
        <v>40</v>
      </c>
      <c r="O116" s="86"/>
      <c r="P116" s="225">
        <f>O116*H116</f>
        <v>0</v>
      </c>
      <c r="Q116" s="225">
        <v>0.0036</v>
      </c>
      <c r="R116" s="225">
        <f>Q116*H116</f>
        <v>0.2808</v>
      </c>
      <c r="S116" s="225">
        <v>0</v>
      </c>
      <c r="T116" s="22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7" t="s">
        <v>288</v>
      </c>
      <c r="AT116" s="227" t="s">
        <v>285</v>
      </c>
      <c r="AU116" s="227" t="s">
        <v>78</v>
      </c>
      <c r="AY116" s="19" t="s">
        <v>252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9" t="s">
        <v>76</v>
      </c>
      <c r="BK116" s="228">
        <f>ROUND(I116*H116,2)</f>
        <v>0</v>
      </c>
      <c r="BL116" s="19" t="s">
        <v>90</v>
      </c>
      <c r="BM116" s="227" t="s">
        <v>349</v>
      </c>
    </row>
    <row r="117" spans="1:65" s="2" customFormat="1" ht="37.8" customHeight="1">
      <c r="A117" s="40"/>
      <c r="B117" s="41"/>
      <c r="C117" s="216" t="s">
        <v>304</v>
      </c>
      <c r="D117" s="216" t="s">
        <v>254</v>
      </c>
      <c r="E117" s="217" t="s">
        <v>4780</v>
      </c>
      <c r="F117" s="218" t="s">
        <v>4781</v>
      </c>
      <c r="G117" s="219" t="s">
        <v>346</v>
      </c>
      <c r="H117" s="220">
        <v>156</v>
      </c>
      <c r="I117" s="221"/>
      <c r="J117" s="222">
        <f>ROUND(I117*H117,2)</f>
        <v>0</v>
      </c>
      <c r="K117" s="218" t="s">
        <v>258</v>
      </c>
      <c r="L117" s="46"/>
      <c r="M117" s="223" t="s">
        <v>19</v>
      </c>
      <c r="N117" s="224" t="s">
        <v>40</v>
      </c>
      <c r="O117" s="86"/>
      <c r="P117" s="225">
        <f>O117*H117</f>
        <v>0</v>
      </c>
      <c r="Q117" s="225">
        <v>0</v>
      </c>
      <c r="R117" s="225">
        <f>Q117*H117</f>
        <v>0</v>
      </c>
      <c r="S117" s="225">
        <v>0</v>
      </c>
      <c r="T117" s="22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7" t="s">
        <v>90</v>
      </c>
      <c r="AT117" s="227" t="s">
        <v>254</v>
      </c>
      <c r="AU117" s="227" t="s">
        <v>78</v>
      </c>
      <c r="AY117" s="19" t="s">
        <v>252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9" t="s">
        <v>76</v>
      </c>
      <c r="BK117" s="228">
        <f>ROUND(I117*H117,2)</f>
        <v>0</v>
      </c>
      <c r="BL117" s="19" t="s">
        <v>90</v>
      </c>
      <c r="BM117" s="227" t="s">
        <v>360</v>
      </c>
    </row>
    <row r="118" spans="1:65" s="2" customFormat="1" ht="37.8" customHeight="1">
      <c r="A118" s="40"/>
      <c r="B118" s="41"/>
      <c r="C118" s="262" t="s">
        <v>309</v>
      </c>
      <c r="D118" s="262" t="s">
        <v>285</v>
      </c>
      <c r="E118" s="263" t="s">
        <v>4782</v>
      </c>
      <c r="F118" s="264" t="s">
        <v>4783</v>
      </c>
      <c r="G118" s="265" t="s">
        <v>307</v>
      </c>
      <c r="H118" s="266">
        <v>78</v>
      </c>
      <c r="I118" s="267"/>
      <c r="J118" s="268">
        <f>ROUND(I118*H118,2)</f>
        <v>0</v>
      </c>
      <c r="K118" s="264" t="s">
        <v>258</v>
      </c>
      <c r="L118" s="269"/>
      <c r="M118" s="270" t="s">
        <v>19</v>
      </c>
      <c r="N118" s="271" t="s">
        <v>40</v>
      </c>
      <c r="O118" s="86"/>
      <c r="P118" s="225">
        <f>O118*H118</f>
        <v>0</v>
      </c>
      <c r="Q118" s="225">
        <v>0.0123</v>
      </c>
      <c r="R118" s="225">
        <f>Q118*H118</f>
        <v>0.9594</v>
      </c>
      <c r="S118" s="225">
        <v>0</v>
      </c>
      <c r="T118" s="22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7" t="s">
        <v>288</v>
      </c>
      <c r="AT118" s="227" t="s">
        <v>285</v>
      </c>
      <c r="AU118" s="227" t="s">
        <v>78</v>
      </c>
      <c r="AY118" s="19" t="s">
        <v>252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9" t="s">
        <v>76</v>
      </c>
      <c r="BK118" s="228">
        <f>ROUND(I118*H118,2)</f>
        <v>0</v>
      </c>
      <c r="BL118" s="19" t="s">
        <v>90</v>
      </c>
      <c r="BM118" s="227" t="s">
        <v>377</v>
      </c>
    </row>
    <row r="119" spans="1:51" s="14" customFormat="1" ht="12">
      <c r="A119" s="14"/>
      <c r="B119" s="240"/>
      <c r="C119" s="241"/>
      <c r="D119" s="231" t="s">
        <v>260</v>
      </c>
      <c r="E119" s="242" t="s">
        <v>19</v>
      </c>
      <c r="F119" s="243" t="s">
        <v>4784</v>
      </c>
      <c r="G119" s="241"/>
      <c r="H119" s="244">
        <v>78</v>
      </c>
      <c r="I119" s="245"/>
      <c r="J119" s="241"/>
      <c r="K119" s="241"/>
      <c r="L119" s="246"/>
      <c r="M119" s="247"/>
      <c r="N119" s="248"/>
      <c r="O119" s="248"/>
      <c r="P119" s="248"/>
      <c r="Q119" s="248"/>
      <c r="R119" s="248"/>
      <c r="S119" s="248"/>
      <c r="T119" s="249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0" t="s">
        <v>260</v>
      </c>
      <c r="AU119" s="250" t="s">
        <v>78</v>
      </c>
      <c r="AV119" s="14" t="s">
        <v>78</v>
      </c>
      <c r="AW119" s="14" t="s">
        <v>31</v>
      </c>
      <c r="AX119" s="14" t="s">
        <v>69</v>
      </c>
      <c r="AY119" s="250" t="s">
        <v>252</v>
      </c>
    </row>
    <row r="120" spans="1:51" s="15" customFormat="1" ht="12">
      <c r="A120" s="15"/>
      <c r="B120" s="251"/>
      <c r="C120" s="252"/>
      <c r="D120" s="231" t="s">
        <v>260</v>
      </c>
      <c r="E120" s="253" t="s">
        <v>19</v>
      </c>
      <c r="F120" s="254" t="s">
        <v>265</v>
      </c>
      <c r="G120" s="252"/>
      <c r="H120" s="255">
        <v>78</v>
      </c>
      <c r="I120" s="256"/>
      <c r="J120" s="252"/>
      <c r="K120" s="252"/>
      <c r="L120" s="257"/>
      <c r="M120" s="258"/>
      <c r="N120" s="259"/>
      <c r="O120" s="259"/>
      <c r="P120" s="259"/>
      <c r="Q120" s="259"/>
      <c r="R120" s="259"/>
      <c r="S120" s="259"/>
      <c r="T120" s="260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61" t="s">
        <v>260</v>
      </c>
      <c r="AU120" s="261" t="s">
        <v>78</v>
      </c>
      <c r="AV120" s="15" t="s">
        <v>90</v>
      </c>
      <c r="AW120" s="15" t="s">
        <v>31</v>
      </c>
      <c r="AX120" s="15" t="s">
        <v>76</v>
      </c>
      <c r="AY120" s="261" t="s">
        <v>252</v>
      </c>
    </row>
    <row r="121" spans="1:63" s="12" customFormat="1" ht="22.8" customHeight="1">
      <c r="A121" s="12"/>
      <c r="B121" s="200"/>
      <c r="C121" s="201"/>
      <c r="D121" s="202" t="s">
        <v>68</v>
      </c>
      <c r="E121" s="214" t="s">
        <v>935</v>
      </c>
      <c r="F121" s="214" t="s">
        <v>936</v>
      </c>
      <c r="G121" s="201"/>
      <c r="H121" s="201"/>
      <c r="I121" s="204"/>
      <c r="J121" s="215">
        <f>BK121</f>
        <v>0</v>
      </c>
      <c r="K121" s="201"/>
      <c r="L121" s="206"/>
      <c r="M121" s="207"/>
      <c r="N121" s="208"/>
      <c r="O121" s="208"/>
      <c r="P121" s="209">
        <f>P122</f>
        <v>0</v>
      </c>
      <c r="Q121" s="208"/>
      <c r="R121" s="209">
        <f>R122</f>
        <v>0</v>
      </c>
      <c r="S121" s="208"/>
      <c r="T121" s="210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1" t="s">
        <v>76</v>
      </c>
      <c r="AT121" s="212" t="s">
        <v>68</v>
      </c>
      <c r="AU121" s="212" t="s">
        <v>76</v>
      </c>
      <c r="AY121" s="211" t="s">
        <v>252</v>
      </c>
      <c r="BK121" s="213">
        <f>BK122</f>
        <v>0</v>
      </c>
    </row>
    <row r="122" spans="1:65" s="2" customFormat="1" ht="49.05" customHeight="1">
      <c r="A122" s="40"/>
      <c r="B122" s="41"/>
      <c r="C122" s="216" t="s">
        <v>313</v>
      </c>
      <c r="D122" s="216" t="s">
        <v>254</v>
      </c>
      <c r="E122" s="217" t="s">
        <v>4785</v>
      </c>
      <c r="F122" s="218" t="s">
        <v>4786</v>
      </c>
      <c r="G122" s="219" t="s">
        <v>277</v>
      </c>
      <c r="H122" s="220">
        <v>20.47</v>
      </c>
      <c r="I122" s="221"/>
      <c r="J122" s="222">
        <f>ROUND(I122*H122,2)</f>
        <v>0</v>
      </c>
      <c r="K122" s="218" t="s">
        <v>258</v>
      </c>
      <c r="L122" s="46"/>
      <c r="M122" s="223" t="s">
        <v>19</v>
      </c>
      <c r="N122" s="224" t="s">
        <v>40</v>
      </c>
      <c r="O122" s="86"/>
      <c r="P122" s="225">
        <f>O122*H122</f>
        <v>0</v>
      </c>
      <c r="Q122" s="225">
        <v>0</v>
      </c>
      <c r="R122" s="225">
        <f>Q122*H122</f>
        <v>0</v>
      </c>
      <c r="S122" s="225">
        <v>0</v>
      </c>
      <c r="T122" s="22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7" t="s">
        <v>90</v>
      </c>
      <c r="AT122" s="227" t="s">
        <v>254</v>
      </c>
      <c r="AU122" s="227" t="s">
        <v>78</v>
      </c>
      <c r="AY122" s="19" t="s">
        <v>252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9" t="s">
        <v>76</v>
      </c>
      <c r="BK122" s="228">
        <f>ROUND(I122*H122,2)</f>
        <v>0</v>
      </c>
      <c r="BL122" s="19" t="s">
        <v>90</v>
      </c>
      <c r="BM122" s="227" t="s">
        <v>395</v>
      </c>
    </row>
    <row r="123" spans="1:63" s="12" customFormat="1" ht="25.9" customHeight="1">
      <c r="A123" s="12"/>
      <c r="B123" s="200"/>
      <c r="C123" s="201"/>
      <c r="D123" s="202" t="s">
        <v>68</v>
      </c>
      <c r="E123" s="203" t="s">
        <v>941</v>
      </c>
      <c r="F123" s="203" t="s">
        <v>942</v>
      </c>
      <c r="G123" s="201"/>
      <c r="H123" s="201"/>
      <c r="I123" s="204"/>
      <c r="J123" s="205">
        <f>BK123</f>
        <v>0</v>
      </c>
      <c r="K123" s="201"/>
      <c r="L123" s="206"/>
      <c r="M123" s="207"/>
      <c r="N123" s="208"/>
      <c r="O123" s="208"/>
      <c r="P123" s="209">
        <f>P124</f>
        <v>0</v>
      </c>
      <c r="Q123" s="208"/>
      <c r="R123" s="209">
        <f>R124</f>
        <v>0</v>
      </c>
      <c r="S123" s="208"/>
      <c r="T123" s="21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1" t="s">
        <v>78</v>
      </c>
      <c r="AT123" s="212" t="s">
        <v>68</v>
      </c>
      <c r="AU123" s="212" t="s">
        <v>69</v>
      </c>
      <c r="AY123" s="211" t="s">
        <v>252</v>
      </c>
      <c r="BK123" s="213">
        <f>BK124</f>
        <v>0</v>
      </c>
    </row>
    <row r="124" spans="1:63" s="12" customFormat="1" ht="22.8" customHeight="1">
      <c r="A124" s="12"/>
      <c r="B124" s="200"/>
      <c r="C124" s="201"/>
      <c r="D124" s="202" t="s">
        <v>68</v>
      </c>
      <c r="E124" s="214" t="s">
        <v>1172</v>
      </c>
      <c r="F124" s="214" t="s">
        <v>1173</v>
      </c>
      <c r="G124" s="201"/>
      <c r="H124" s="201"/>
      <c r="I124" s="204"/>
      <c r="J124" s="215">
        <f>BK124</f>
        <v>0</v>
      </c>
      <c r="K124" s="201"/>
      <c r="L124" s="206"/>
      <c r="M124" s="207"/>
      <c r="N124" s="208"/>
      <c r="O124" s="208"/>
      <c r="P124" s="209">
        <f>P125</f>
        <v>0</v>
      </c>
      <c r="Q124" s="208"/>
      <c r="R124" s="209">
        <f>R125</f>
        <v>0</v>
      </c>
      <c r="S124" s="208"/>
      <c r="T124" s="210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1" t="s">
        <v>78</v>
      </c>
      <c r="AT124" s="212" t="s">
        <v>68</v>
      </c>
      <c r="AU124" s="212" t="s">
        <v>76</v>
      </c>
      <c r="AY124" s="211" t="s">
        <v>252</v>
      </c>
      <c r="BK124" s="213">
        <f>BK125</f>
        <v>0</v>
      </c>
    </row>
    <row r="125" spans="1:65" s="2" customFormat="1" ht="37.8" customHeight="1">
      <c r="A125" s="40"/>
      <c r="B125" s="41"/>
      <c r="C125" s="216" t="s">
        <v>324</v>
      </c>
      <c r="D125" s="216" t="s">
        <v>254</v>
      </c>
      <c r="E125" s="217" t="s">
        <v>4787</v>
      </c>
      <c r="F125" s="218" t="s">
        <v>4788</v>
      </c>
      <c r="G125" s="219" t="s">
        <v>307</v>
      </c>
      <c r="H125" s="220">
        <v>1</v>
      </c>
      <c r="I125" s="221"/>
      <c r="J125" s="222">
        <f>ROUND(I125*H125,2)</f>
        <v>0</v>
      </c>
      <c r="K125" s="218" t="s">
        <v>19</v>
      </c>
      <c r="L125" s="46"/>
      <c r="M125" s="283" t="s">
        <v>19</v>
      </c>
      <c r="N125" s="284" t="s">
        <v>40</v>
      </c>
      <c r="O125" s="285"/>
      <c r="P125" s="286">
        <f>O125*H125</f>
        <v>0</v>
      </c>
      <c r="Q125" s="286">
        <v>0</v>
      </c>
      <c r="R125" s="286">
        <f>Q125*H125</f>
        <v>0</v>
      </c>
      <c r="S125" s="286">
        <v>0</v>
      </c>
      <c r="T125" s="287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7" t="s">
        <v>349</v>
      </c>
      <c r="AT125" s="227" t="s">
        <v>254</v>
      </c>
      <c r="AU125" s="227" t="s">
        <v>78</v>
      </c>
      <c r="AY125" s="19" t="s">
        <v>252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9" t="s">
        <v>76</v>
      </c>
      <c r="BK125" s="228">
        <f>ROUND(I125*H125,2)</f>
        <v>0</v>
      </c>
      <c r="BL125" s="19" t="s">
        <v>349</v>
      </c>
      <c r="BM125" s="227" t="s">
        <v>404</v>
      </c>
    </row>
    <row r="126" spans="1:31" s="2" customFormat="1" ht="6.95" customHeight="1">
      <c r="A126" s="40"/>
      <c r="B126" s="61"/>
      <c r="C126" s="62"/>
      <c r="D126" s="62"/>
      <c r="E126" s="62"/>
      <c r="F126" s="62"/>
      <c r="G126" s="62"/>
      <c r="H126" s="62"/>
      <c r="I126" s="62"/>
      <c r="J126" s="62"/>
      <c r="K126" s="62"/>
      <c r="L126" s="46"/>
      <c r="M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</sheetData>
  <sheetProtection password="CC35" sheet="1" objects="1" scenarios="1" formatColumns="0" formatRows="0" autoFilter="0"/>
  <autoFilter ref="C91:K12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78</v>
      </c>
    </row>
    <row r="4" spans="2:46" s="1" customFormat="1" ht="24.95" customHeight="1">
      <c r="B4" s="22"/>
      <c r="D4" s="143" t="s">
        <v>208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Parkovací dům Havlíčkova 1, Kroměříž</v>
      </c>
      <c r="F7" s="145"/>
      <c r="G7" s="145"/>
      <c r="H7" s="145"/>
      <c r="L7" s="22"/>
    </row>
    <row r="8" spans="2:12" ht="12">
      <c r="B8" s="22"/>
      <c r="D8" s="145" t="s">
        <v>209</v>
      </c>
      <c r="L8" s="22"/>
    </row>
    <row r="9" spans="2:12" s="1" customFormat="1" ht="16.5" customHeight="1">
      <c r="B9" s="22"/>
      <c r="E9" s="146" t="s">
        <v>210</v>
      </c>
      <c r="F9" s="1"/>
      <c r="G9" s="1"/>
      <c r="H9" s="1"/>
      <c r="L9" s="22"/>
    </row>
    <row r="10" spans="2:12" s="1" customFormat="1" ht="12" customHeight="1">
      <c r="B10" s="22"/>
      <c r="D10" s="145" t="s">
        <v>211</v>
      </c>
      <c r="L10" s="22"/>
    </row>
    <row r="11" spans="1:31" s="2" customFormat="1" ht="16.5" customHeight="1">
      <c r="A11" s="40"/>
      <c r="B11" s="46"/>
      <c r="C11" s="40"/>
      <c r="D11" s="40"/>
      <c r="E11" s="147" t="s">
        <v>212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213</v>
      </c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9" t="s">
        <v>1359</v>
      </c>
      <c r="F13" s="40"/>
      <c r="G13" s="40"/>
      <c r="H13" s="40"/>
      <c r="I13" s="40"/>
      <c r="J13" s="40"/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50" t="str">
        <f>'Rekapitulace stavby'!AN8</f>
        <v>3. 7. 2019</v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">
        <v>19</v>
      </c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22</v>
      </c>
      <c r="F19" s="40"/>
      <c r="G19" s="40"/>
      <c r="H19" s="40"/>
      <c r="I19" s="145" t="s">
        <v>27</v>
      </c>
      <c r="J19" s="135" t="s">
        <v>19</v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28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27</v>
      </c>
      <c r="J22" s="35" t="str">
        <f>'Rekapitulace stavby'!AN14</f>
        <v>Vyplň údaj</v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30</v>
      </c>
      <c r="E24" s="40"/>
      <c r="F24" s="40"/>
      <c r="G24" s="40"/>
      <c r="H24" s="40"/>
      <c r="I24" s="145" t="s">
        <v>26</v>
      </c>
      <c r="J24" s="135" t="s">
        <v>19</v>
      </c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22</v>
      </c>
      <c r="F25" s="40"/>
      <c r="G25" s="40"/>
      <c r="H25" s="40"/>
      <c r="I25" s="145" t="s">
        <v>27</v>
      </c>
      <c r="J25" s="135" t="s">
        <v>19</v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32</v>
      </c>
      <c r="E27" s="40"/>
      <c r="F27" s="40"/>
      <c r="G27" s="40"/>
      <c r="H27" s="40"/>
      <c r="I27" s="145" t="s">
        <v>26</v>
      </c>
      <c r="J27" s="135" t="s">
        <v>19</v>
      </c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22</v>
      </c>
      <c r="F28" s="40"/>
      <c r="G28" s="40"/>
      <c r="H28" s="40"/>
      <c r="I28" s="145" t="s">
        <v>27</v>
      </c>
      <c r="J28" s="135" t="s">
        <v>19</v>
      </c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33</v>
      </c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1"/>
      <c r="B31" s="152"/>
      <c r="C31" s="151"/>
      <c r="D31" s="151"/>
      <c r="E31" s="153" t="s">
        <v>19</v>
      </c>
      <c r="F31" s="153"/>
      <c r="G31" s="153"/>
      <c r="H31" s="153"/>
      <c r="I31" s="151"/>
      <c r="J31" s="151"/>
      <c r="K31" s="151"/>
      <c r="L31" s="154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6" t="s">
        <v>35</v>
      </c>
      <c r="E34" s="40"/>
      <c r="F34" s="40"/>
      <c r="G34" s="40"/>
      <c r="H34" s="40"/>
      <c r="I34" s="40"/>
      <c r="J34" s="157">
        <f>ROUND(J109,2)</f>
        <v>0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5"/>
      <c r="E35" s="155"/>
      <c r="F35" s="155"/>
      <c r="G35" s="155"/>
      <c r="H35" s="155"/>
      <c r="I35" s="155"/>
      <c r="J35" s="155"/>
      <c r="K35" s="155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8" t="s">
        <v>37</v>
      </c>
      <c r="G36" s="40"/>
      <c r="H36" s="40"/>
      <c r="I36" s="158" t="s">
        <v>36</v>
      </c>
      <c r="J36" s="158" t="s">
        <v>38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7" t="s">
        <v>39</v>
      </c>
      <c r="E37" s="145" t="s">
        <v>40</v>
      </c>
      <c r="F37" s="159">
        <f>ROUND((SUM(BE109:BE517)),2)</f>
        <v>0</v>
      </c>
      <c r="G37" s="40"/>
      <c r="H37" s="40"/>
      <c r="I37" s="160">
        <v>0.21</v>
      </c>
      <c r="J37" s="159">
        <f>ROUND(((SUM(BE109:BE517))*I37),2)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41</v>
      </c>
      <c r="F38" s="159">
        <f>ROUND((SUM(BF109:BF517)),2)</f>
        <v>0</v>
      </c>
      <c r="G38" s="40"/>
      <c r="H38" s="40"/>
      <c r="I38" s="160">
        <v>0.15</v>
      </c>
      <c r="J38" s="159">
        <f>ROUND(((SUM(BF109:BF517))*I38),2)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42</v>
      </c>
      <c r="F39" s="159">
        <f>ROUND((SUM(BG109:BG517)),2)</f>
        <v>0</v>
      </c>
      <c r="G39" s="40"/>
      <c r="H39" s="40"/>
      <c r="I39" s="160">
        <v>0.21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43</v>
      </c>
      <c r="F40" s="159">
        <f>ROUND((SUM(BH109:BH517)),2)</f>
        <v>0</v>
      </c>
      <c r="G40" s="40"/>
      <c r="H40" s="40"/>
      <c r="I40" s="160">
        <v>0.15</v>
      </c>
      <c r="J40" s="159">
        <f>0</f>
        <v>0</v>
      </c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44</v>
      </c>
      <c r="F41" s="159">
        <f>ROUND((SUM(BI109:BI517)),2)</f>
        <v>0</v>
      </c>
      <c r="G41" s="40"/>
      <c r="H41" s="40"/>
      <c r="I41" s="160">
        <v>0</v>
      </c>
      <c r="J41" s="159">
        <f>0</f>
        <v>0</v>
      </c>
      <c r="K41" s="40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45</v>
      </c>
      <c r="E43" s="163"/>
      <c r="F43" s="163"/>
      <c r="G43" s="164" t="s">
        <v>46</v>
      </c>
      <c r="H43" s="165" t="s">
        <v>47</v>
      </c>
      <c r="I43" s="163"/>
      <c r="J43" s="166">
        <f>SUM(J34:J41)</f>
        <v>0</v>
      </c>
      <c r="K43" s="167"/>
      <c r="L43" s="14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215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2" t="str">
        <f>E7</f>
        <v>Parkovací dům Havlíčkova 1, Kroměříž</v>
      </c>
      <c r="F52" s="34"/>
      <c r="G52" s="34"/>
      <c r="H52" s="34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209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2" t="s">
        <v>210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211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3" t="s">
        <v>212</v>
      </c>
      <c r="F56" s="42"/>
      <c r="G56" s="42"/>
      <c r="H56" s="42"/>
      <c r="I56" s="42"/>
      <c r="J56" s="42"/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213</v>
      </c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SO101.2 - Hromadná garáž - Zázemí</v>
      </c>
      <c r="F58" s="42"/>
      <c r="G58" s="42"/>
      <c r="H58" s="42"/>
      <c r="I58" s="42"/>
      <c r="J58" s="42"/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 xml:space="preserve"> </v>
      </c>
      <c r="G60" s="42"/>
      <c r="H60" s="42"/>
      <c r="I60" s="34" t="s">
        <v>23</v>
      </c>
      <c r="J60" s="74" t="str">
        <f>IF(J16="","",J16)</f>
        <v>3. 7. 2019</v>
      </c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 xml:space="preserve"> </v>
      </c>
      <c r="G62" s="42"/>
      <c r="H62" s="42"/>
      <c r="I62" s="34" t="s">
        <v>30</v>
      </c>
      <c r="J62" s="38" t="str">
        <f>E25</f>
        <v xml:space="preserve"> </v>
      </c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28</v>
      </c>
      <c r="D63" s="42"/>
      <c r="E63" s="42"/>
      <c r="F63" s="29" t="str">
        <f>IF(E22="","",E22)</f>
        <v>Vyplň údaj</v>
      </c>
      <c r="G63" s="42"/>
      <c r="H63" s="42"/>
      <c r="I63" s="34" t="s">
        <v>32</v>
      </c>
      <c r="J63" s="38" t="str">
        <f>E28</f>
        <v xml:space="preserve"> 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4" t="s">
        <v>216</v>
      </c>
      <c r="D65" s="175"/>
      <c r="E65" s="175"/>
      <c r="F65" s="175"/>
      <c r="G65" s="175"/>
      <c r="H65" s="175"/>
      <c r="I65" s="175"/>
      <c r="J65" s="176" t="s">
        <v>217</v>
      </c>
      <c r="K65" s="175"/>
      <c r="L65" s="148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7" t="s">
        <v>67</v>
      </c>
      <c r="D67" s="42"/>
      <c r="E67" s="42"/>
      <c r="F67" s="42"/>
      <c r="G67" s="42"/>
      <c r="H67" s="42"/>
      <c r="I67" s="42"/>
      <c r="J67" s="104">
        <f>J109</f>
        <v>0</v>
      </c>
      <c r="K67" s="42"/>
      <c r="L67" s="14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218</v>
      </c>
    </row>
    <row r="68" spans="1:31" s="9" customFormat="1" ht="24.95" customHeight="1">
      <c r="A68" s="9"/>
      <c r="B68" s="178"/>
      <c r="C68" s="179"/>
      <c r="D68" s="180" t="s">
        <v>219</v>
      </c>
      <c r="E68" s="181"/>
      <c r="F68" s="181"/>
      <c r="G68" s="181"/>
      <c r="H68" s="181"/>
      <c r="I68" s="181"/>
      <c r="J68" s="182">
        <f>J110</f>
        <v>0</v>
      </c>
      <c r="K68" s="179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4"/>
      <c r="C69" s="126"/>
      <c r="D69" s="185" t="s">
        <v>220</v>
      </c>
      <c r="E69" s="186"/>
      <c r="F69" s="186"/>
      <c r="G69" s="186"/>
      <c r="H69" s="186"/>
      <c r="I69" s="186"/>
      <c r="J69" s="187">
        <f>J111</f>
        <v>0</v>
      </c>
      <c r="K69" s="126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4"/>
      <c r="C70" s="126"/>
      <c r="D70" s="185" t="s">
        <v>221</v>
      </c>
      <c r="E70" s="186"/>
      <c r="F70" s="186"/>
      <c r="G70" s="186"/>
      <c r="H70" s="186"/>
      <c r="I70" s="186"/>
      <c r="J70" s="187">
        <f>J137</f>
        <v>0</v>
      </c>
      <c r="K70" s="126"/>
      <c r="L70" s="18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4"/>
      <c r="C71" s="126"/>
      <c r="D71" s="185" t="s">
        <v>223</v>
      </c>
      <c r="E71" s="186"/>
      <c r="F71" s="186"/>
      <c r="G71" s="186"/>
      <c r="H71" s="186"/>
      <c r="I71" s="186"/>
      <c r="J71" s="187">
        <f>J199</f>
        <v>0</v>
      </c>
      <c r="K71" s="126"/>
      <c r="L71" s="18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4"/>
      <c r="C72" s="126"/>
      <c r="D72" s="185" t="s">
        <v>224</v>
      </c>
      <c r="E72" s="186"/>
      <c r="F72" s="186"/>
      <c r="G72" s="186"/>
      <c r="H72" s="186"/>
      <c r="I72" s="186"/>
      <c r="J72" s="187">
        <f>J215</f>
        <v>0</v>
      </c>
      <c r="K72" s="126"/>
      <c r="L72" s="18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4"/>
      <c r="C73" s="126"/>
      <c r="D73" s="185" t="s">
        <v>225</v>
      </c>
      <c r="E73" s="186"/>
      <c r="F73" s="186"/>
      <c r="G73" s="186"/>
      <c r="H73" s="186"/>
      <c r="I73" s="186"/>
      <c r="J73" s="187">
        <f>J245</f>
        <v>0</v>
      </c>
      <c r="K73" s="126"/>
      <c r="L73" s="18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4"/>
      <c r="C74" s="126"/>
      <c r="D74" s="185" t="s">
        <v>226</v>
      </c>
      <c r="E74" s="186"/>
      <c r="F74" s="186"/>
      <c r="G74" s="186"/>
      <c r="H74" s="186"/>
      <c r="I74" s="186"/>
      <c r="J74" s="187">
        <f>J323</f>
        <v>0</v>
      </c>
      <c r="K74" s="126"/>
      <c r="L74" s="18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4"/>
      <c r="C75" s="126"/>
      <c r="D75" s="185" t="s">
        <v>227</v>
      </c>
      <c r="E75" s="186"/>
      <c r="F75" s="186"/>
      <c r="G75" s="186"/>
      <c r="H75" s="186"/>
      <c r="I75" s="186"/>
      <c r="J75" s="187">
        <f>J338</f>
        <v>0</v>
      </c>
      <c r="K75" s="126"/>
      <c r="L75" s="18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4"/>
      <c r="C76" s="126"/>
      <c r="D76" s="185" t="s">
        <v>228</v>
      </c>
      <c r="E76" s="186"/>
      <c r="F76" s="186"/>
      <c r="G76" s="186"/>
      <c r="H76" s="186"/>
      <c r="I76" s="186"/>
      <c r="J76" s="187">
        <f>J344</f>
        <v>0</v>
      </c>
      <c r="K76" s="126"/>
      <c r="L76" s="18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9" customFormat="1" ht="24.95" customHeight="1">
      <c r="A77" s="9"/>
      <c r="B77" s="178"/>
      <c r="C77" s="179"/>
      <c r="D77" s="180" t="s">
        <v>229</v>
      </c>
      <c r="E77" s="181"/>
      <c r="F77" s="181"/>
      <c r="G77" s="181"/>
      <c r="H77" s="181"/>
      <c r="I77" s="181"/>
      <c r="J77" s="182">
        <f>J346</f>
        <v>0</v>
      </c>
      <c r="K77" s="179"/>
      <c r="L77" s="183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s="10" customFormat="1" ht="19.9" customHeight="1">
      <c r="A78" s="10"/>
      <c r="B78" s="184"/>
      <c r="C78" s="126"/>
      <c r="D78" s="185" t="s">
        <v>230</v>
      </c>
      <c r="E78" s="186"/>
      <c r="F78" s="186"/>
      <c r="G78" s="186"/>
      <c r="H78" s="186"/>
      <c r="I78" s="186"/>
      <c r="J78" s="187">
        <f>J347</f>
        <v>0</v>
      </c>
      <c r="K78" s="126"/>
      <c r="L78" s="188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4"/>
      <c r="C79" s="126"/>
      <c r="D79" s="185" t="s">
        <v>231</v>
      </c>
      <c r="E79" s="186"/>
      <c r="F79" s="186"/>
      <c r="G79" s="186"/>
      <c r="H79" s="186"/>
      <c r="I79" s="186"/>
      <c r="J79" s="187">
        <f>J382</f>
        <v>0</v>
      </c>
      <c r="K79" s="126"/>
      <c r="L79" s="188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4"/>
      <c r="C80" s="126"/>
      <c r="D80" s="185" t="s">
        <v>232</v>
      </c>
      <c r="E80" s="186"/>
      <c r="F80" s="186"/>
      <c r="G80" s="186"/>
      <c r="H80" s="186"/>
      <c r="I80" s="186"/>
      <c r="J80" s="187">
        <f>J440</f>
        <v>0</v>
      </c>
      <c r="K80" s="126"/>
      <c r="L80" s="188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4"/>
      <c r="C81" s="126"/>
      <c r="D81" s="185" t="s">
        <v>233</v>
      </c>
      <c r="E81" s="186"/>
      <c r="F81" s="186"/>
      <c r="G81" s="186"/>
      <c r="H81" s="186"/>
      <c r="I81" s="186"/>
      <c r="J81" s="187">
        <f>J472</f>
        <v>0</v>
      </c>
      <c r="K81" s="126"/>
      <c r="L81" s="188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4"/>
      <c r="C82" s="126"/>
      <c r="D82" s="185" t="s">
        <v>234</v>
      </c>
      <c r="E82" s="186"/>
      <c r="F82" s="186"/>
      <c r="G82" s="186"/>
      <c r="H82" s="186"/>
      <c r="I82" s="186"/>
      <c r="J82" s="187">
        <f>J485</f>
        <v>0</v>
      </c>
      <c r="K82" s="126"/>
      <c r="L82" s="188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84"/>
      <c r="C83" s="126"/>
      <c r="D83" s="185" t="s">
        <v>1360</v>
      </c>
      <c r="E83" s="186"/>
      <c r="F83" s="186"/>
      <c r="G83" s="186"/>
      <c r="H83" s="186"/>
      <c r="I83" s="186"/>
      <c r="J83" s="187">
        <f>J495</f>
        <v>0</v>
      </c>
      <c r="K83" s="126"/>
      <c r="L83" s="188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84"/>
      <c r="C84" s="126"/>
      <c r="D84" s="185" t="s">
        <v>236</v>
      </c>
      <c r="E84" s="186"/>
      <c r="F84" s="186"/>
      <c r="G84" s="186"/>
      <c r="H84" s="186"/>
      <c r="I84" s="186"/>
      <c r="J84" s="187">
        <f>J504</f>
        <v>0</v>
      </c>
      <c r="K84" s="126"/>
      <c r="L84" s="188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84"/>
      <c r="C85" s="126"/>
      <c r="D85" s="185" t="s">
        <v>237</v>
      </c>
      <c r="E85" s="186"/>
      <c r="F85" s="186"/>
      <c r="G85" s="186"/>
      <c r="H85" s="186"/>
      <c r="I85" s="186"/>
      <c r="J85" s="187">
        <f>J509</f>
        <v>0</v>
      </c>
      <c r="K85" s="126"/>
      <c r="L85" s="188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2" customFormat="1" ht="21.8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61"/>
      <c r="C87" s="62"/>
      <c r="D87" s="62"/>
      <c r="E87" s="62"/>
      <c r="F87" s="62"/>
      <c r="G87" s="62"/>
      <c r="H87" s="62"/>
      <c r="I87" s="62"/>
      <c r="J87" s="62"/>
      <c r="K87" s="62"/>
      <c r="L87" s="14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91" spans="1:31" s="2" customFormat="1" ht="6.95" customHeight="1">
      <c r="A91" s="40"/>
      <c r="B91" s="63"/>
      <c r="C91" s="64"/>
      <c r="D91" s="64"/>
      <c r="E91" s="64"/>
      <c r="F91" s="64"/>
      <c r="G91" s="64"/>
      <c r="H91" s="64"/>
      <c r="I91" s="64"/>
      <c r="J91" s="64"/>
      <c r="K91" s="64"/>
      <c r="L91" s="148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4.95" customHeight="1">
      <c r="A92" s="40"/>
      <c r="B92" s="41"/>
      <c r="C92" s="25" t="s">
        <v>238</v>
      </c>
      <c r="D92" s="42"/>
      <c r="E92" s="42"/>
      <c r="F92" s="42"/>
      <c r="G92" s="42"/>
      <c r="H92" s="42"/>
      <c r="I92" s="42"/>
      <c r="J92" s="42"/>
      <c r="K92" s="42"/>
      <c r="L92" s="148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6.95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8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2" customHeight="1">
      <c r="A94" s="40"/>
      <c r="B94" s="41"/>
      <c r="C94" s="34" t="s">
        <v>16</v>
      </c>
      <c r="D94" s="42"/>
      <c r="E94" s="42"/>
      <c r="F94" s="42"/>
      <c r="G94" s="42"/>
      <c r="H94" s="42"/>
      <c r="I94" s="42"/>
      <c r="J94" s="42"/>
      <c r="K94" s="42"/>
      <c r="L94" s="148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6.5" customHeight="1">
      <c r="A95" s="40"/>
      <c r="B95" s="41"/>
      <c r="C95" s="42"/>
      <c r="D95" s="42"/>
      <c r="E95" s="172" t="str">
        <f>E7</f>
        <v>Parkovací dům Havlíčkova 1, Kroměříž</v>
      </c>
      <c r="F95" s="34"/>
      <c r="G95" s="34"/>
      <c r="H95" s="34"/>
      <c r="I95" s="42"/>
      <c r="J95" s="42"/>
      <c r="K95" s="42"/>
      <c r="L95" s="148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2:12" s="1" customFormat="1" ht="12" customHeight="1">
      <c r="B96" s="23"/>
      <c r="C96" s="34" t="s">
        <v>209</v>
      </c>
      <c r="D96" s="24"/>
      <c r="E96" s="24"/>
      <c r="F96" s="24"/>
      <c r="G96" s="24"/>
      <c r="H96" s="24"/>
      <c r="I96" s="24"/>
      <c r="J96" s="24"/>
      <c r="K96" s="24"/>
      <c r="L96" s="22"/>
    </row>
    <row r="97" spans="2:12" s="1" customFormat="1" ht="16.5" customHeight="1">
      <c r="B97" s="23"/>
      <c r="C97" s="24"/>
      <c r="D97" s="24"/>
      <c r="E97" s="172" t="s">
        <v>210</v>
      </c>
      <c r="F97" s="24"/>
      <c r="G97" s="24"/>
      <c r="H97" s="24"/>
      <c r="I97" s="24"/>
      <c r="J97" s="24"/>
      <c r="K97" s="24"/>
      <c r="L97" s="22"/>
    </row>
    <row r="98" spans="2:12" s="1" customFormat="1" ht="12" customHeight="1">
      <c r="B98" s="23"/>
      <c r="C98" s="34" t="s">
        <v>211</v>
      </c>
      <c r="D98" s="24"/>
      <c r="E98" s="24"/>
      <c r="F98" s="24"/>
      <c r="G98" s="24"/>
      <c r="H98" s="24"/>
      <c r="I98" s="24"/>
      <c r="J98" s="24"/>
      <c r="K98" s="24"/>
      <c r="L98" s="22"/>
    </row>
    <row r="99" spans="1:31" s="2" customFormat="1" ht="16.5" customHeight="1">
      <c r="A99" s="40"/>
      <c r="B99" s="41"/>
      <c r="C99" s="42"/>
      <c r="D99" s="42"/>
      <c r="E99" s="173" t="s">
        <v>212</v>
      </c>
      <c r="F99" s="42"/>
      <c r="G99" s="42"/>
      <c r="H99" s="42"/>
      <c r="I99" s="42"/>
      <c r="J99" s="42"/>
      <c r="K99" s="42"/>
      <c r="L99" s="148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12" customHeight="1">
      <c r="A100" s="40"/>
      <c r="B100" s="41"/>
      <c r="C100" s="34" t="s">
        <v>213</v>
      </c>
      <c r="D100" s="42"/>
      <c r="E100" s="42"/>
      <c r="F100" s="42"/>
      <c r="G100" s="42"/>
      <c r="H100" s="42"/>
      <c r="I100" s="42"/>
      <c r="J100" s="42"/>
      <c r="K100" s="42"/>
      <c r="L100" s="148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16.5" customHeight="1">
      <c r="A101" s="40"/>
      <c r="B101" s="41"/>
      <c r="C101" s="42"/>
      <c r="D101" s="42"/>
      <c r="E101" s="71" t="str">
        <f>E13</f>
        <v>SO101.2 - Hromadná garáž - Zázemí</v>
      </c>
      <c r="F101" s="42"/>
      <c r="G101" s="42"/>
      <c r="H101" s="42"/>
      <c r="I101" s="42"/>
      <c r="J101" s="42"/>
      <c r="K101" s="42"/>
      <c r="L101" s="148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6.95" customHeight="1">
      <c r="A102" s="40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148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2" customFormat="1" ht="12" customHeight="1">
      <c r="A103" s="40"/>
      <c r="B103" s="41"/>
      <c r="C103" s="34" t="s">
        <v>21</v>
      </c>
      <c r="D103" s="42"/>
      <c r="E103" s="42"/>
      <c r="F103" s="29" t="str">
        <f>F16</f>
        <v xml:space="preserve"> </v>
      </c>
      <c r="G103" s="42"/>
      <c r="H103" s="42"/>
      <c r="I103" s="34" t="s">
        <v>23</v>
      </c>
      <c r="J103" s="74" t="str">
        <f>IF(J16="","",J16)</f>
        <v>3. 7. 2019</v>
      </c>
      <c r="K103" s="42"/>
      <c r="L103" s="14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2" customFormat="1" ht="6.95" customHeight="1">
      <c r="A104" s="40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148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2" customFormat="1" ht="15.15" customHeight="1">
      <c r="A105" s="40"/>
      <c r="B105" s="41"/>
      <c r="C105" s="34" t="s">
        <v>25</v>
      </c>
      <c r="D105" s="42"/>
      <c r="E105" s="42"/>
      <c r="F105" s="29" t="str">
        <f>E19</f>
        <v xml:space="preserve"> </v>
      </c>
      <c r="G105" s="42"/>
      <c r="H105" s="42"/>
      <c r="I105" s="34" t="s">
        <v>30</v>
      </c>
      <c r="J105" s="38" t="str">
        <f>E25</f>
        <v xml:space="preserve"> </v>
      </c>
      <c r="K105" s="42"/>
      <c r="L105" s="148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15.15" customHeight="1">
      <c r="A106" s="40"/>
      <c r="B106" s="41"/>
      <c r="C106" s="34" t="s">
        <v>28</v>
      </c>
      <c r="D106" s="42"/>
      <c r="E106" s="42"/>
      <c r="F106" s="29" t="str">
        <f>IF(E22="","",E22)</f>
        <v>Vyplň údaj</v>
      </c>
      <c r="G106" s="42"/>
      <c r="H106" s="42"/>
      <c r="I106" s="34" t="s">
        <v>32</v>
      </c>
      <c r="J106" s="38" t="str">
        <f>E28</f>
        <v xml:space="preserve"> </v>
      </c>
      <c r="K106" s="42"/>
      <c r="L106" s="148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10.3" customHeight="1">
      <c r="A107" s="40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148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11" customFormat="1" ht="29.25" customHeight="1">
      <c r="A108" s="189"/>
      <c r="B108" s="190"/>
      <c r="C108" s="191" t="s">
        <v>239</v>
      </c>
      <c r="D108" s="192" t="s">
        <v>54</v>
      </c>
      <c r="E108" s="192" t="s">
        <v>50</v>
      </c>
      <c r="F108" s="192" t="s">
        <v>51</v>
      </c>
      <c r="G108" s="192" t="s">
        <v>240</v>
      </c>
      <c r="H108" s="192" t="s">
        <v>241</v>
      </c>
      <c r="I108" s="192" t="s">
        <v>242</v>
      </c>
      <c r="J108" s="192" t="s">
        <v>217</v>
      </c>
      <c r="K108" s="193" t="s">
        <v>243</v>
      </c>
      <c r="L108" s="194"/>
      <c r="M108" s="94" t="s">
        <v>19</v>
      </c>
      <c r="N108" s="95" t="s">
        <v>39</v>
      </c>
      <c r="O108" s="95" t="s">
        <v>244</v>
      </c>
      <c r="P108" s="95" t="s">
        <v>245</v>
      </c>
      <c r="Q108" s="95" t="s">
        <v>246</v>
      </c>
      <c r="R108" s="95" t="s">
        <v>247</v>
      </c>
      <c r="S108" s="95" t="s">
        <v>248</v>
      </c>
      <c r="T108" s="96" t="s">
        <v>249</v>
      </c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</row>
    <row r="109" spans="1:63" s="2" customFormat="1" ht="22.8" customHeight="1">
      <c r="A109" s="40"/>
      <c r="B109" s="41"/>
      <c r="C109" s="101" t="s">
        <v>250</v>
      </c>
      <c r="D109" s="42"/>
      <c r="E109" s="42"/>
      <c r="F109" s="42"/>
      <c r="G109" s="42"/>
      <c r="H109" s="42"/>
      <c r="I109" s="42"/>
      <c r="J109" s="195">
        <f>BK109</f>
        <v>0</v>
      </c>
      <c r="K109" s="42"/>
      <c r="L109" s="46"/>
      <c r="M109" s="97"/>
      <c r="N109" s="196"/>
      <c r="O109" s="98"/>
      <c r="P109" s="197">
        <f>P110+P346</f>
        <v>0</v>
      </c>
      <c r="Q109" s="98"/>
      <c r="R109" s="197">
        <f>R110+R346</f>
        <v>368.6263724000001</v>
      </c>
      <c r="S109" s="98"/>
      <c r="T109" s="198">
        <f>T110+T346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68</v>
      </c>
      <c r="AU109" s="19" t="s">
        <v>218</v>
      </c>
      <c r="BK109" s="199">
        <f>BK110+BK346</f>
        <v>0</v>
      </c>
    </row>
    <row r="110" spans="1:63" s="12" customFormat="1" ht="25.9" customHeight="1">
      <c r="A110" s="12"/>
      <c r="B110" s="200"/>
      <c r="C110" s="201"/>
      <c r="D110" s="202" t="s">
        <v>68</v>
      </c>
      <c r="E110" s="203" t="s">
        <v>251</v>
      </c>
      <c r="F110" s="203" t="s">
        <v>251</v>
      </c>
      <c r="G110" s="201"/>
      <c r="H110" s="201"/>
      <c r="I110" s="204"/>
      <c r="J110" s="205">
        <f>BK110</f>
        <v>0</v>
      </c>
      <c r="K110" s="201"/>
      <c r="L110" s="206"/>
      <c r="M110" s="207"/>
      <c r="N110" s="208"/>
      <c r="O110" s="208"/>
      <c r="P110" s="209">
        <f>P111+P137+P199+P215+P245+P323+P338+P344</f>
        <v>0</v>
      </c>
      <c r="Q110" s="208"/>
      <c r="R110" s="209">
        <f>R111+R137+R199+R215+R245+R323+R338+R344</f>
        <v>345.7892058000001</v>
      </c>
      <c r="S110" s="208"/>
      <c r="T110" s="210">
        <f>T111+T137+T199+T215+T245+T323+T338+T344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11" t="s">
        <v>76</v>
      </c>
      <c r="AT110" s="212" t="s">
        <v>68</v>
      </c>
      <c r="AU110" s="212" t="s">
        <v>69</v>
      </c>
      <c r="AY110" s="211" t="s">
        <v>252</v>
      </c>
      <c r="BK110" s="213">
        <f>BK111+BK137+BK199+BK215+BK245+BK323+BK338+BK344</f>
        <v>0</v>
      </c>
    </row>
    <row r="111" spans="1:63" s="12" customFormat="1" ht="22.8" customHeight="1">
      <c r="A111" s="12"/>
      <c r="B111" s="200"/>
      <c r="C111" s="201"/>
      <c r="D111" s="202" t="s">
        <v>68</v>
      </c>
      <c r="E111" s="214" t="s">
        <v>76</v>
      </c>
      <c r="F111" s="214" t="s">
        <v>253</v>
      </c>
      <c r="G111" s="201"/>
      <c r="H111" s="201"/>
      <c r="I111" s="204"/>
      <c r="J111" s="215">
        <f>BK111</f>
        <v>0</v>
      </c>
      <c r="K111" s="201"/>
      <c r="L111" s="206"/>
      <c r="M111" s="207"/>
      <c r="N111" s="208"/>
      <c r="O111" s="208"/>
      <c r="P111" s="209">
        <f>SUM(P112:P136)</f>
        <v>0</v>
      </c>
      <c r="Q111" s="208"/>
      <c r="R111" s="209">
        <f>SUM(R112:R136)</f>
        <v>0</v>
      </c>
      <c r="S111" s="208"/>
      <c r="T111" s="210">
        <f>SUM(T112:T136)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11" t="s">
        <v>76</v>
      </c>
      <c r="AT111" s="212" t="s">
        <v>68</v>
      </c>
      <c r="AU111" s="212" t="s">
        <v>76</v>
      </c>
      <c r="AY111" s="211" t="s">
        <v>252</v>
      </c>
      <c r="BK111" s="213">
        <f>SUM(BK112:BK136)</f>
        <v>0</v>
      </c>
    </row>
    <row r="112" spans="1:65" s="2" customFormat="1" ht="37.8" customHeight="1">
      <c r="A112" s="40"/>
      <c r="B112" s="41"/>
      <c r="C112" s="216" t="s">
        <v>76</v>
      </c>
      <c r="D112" s="216" t="s">
        <v>254</v>
      </c>
      <c r="E112" s="217" t="s">
        <v>255</v>
      </c>
      <c r="F112" s="218" t="s">
        <v>256</v>
      </c>
      <c r="G112" s="219" t="s">
        <v>257</v>
      </c>
      <c r="H112" s="220">
        <v>28.616</v>
      </c>
      <c r="I112" s="221"/>
      <c r="J112" s="222">
        <f>ROUND(I112*H112,2)</f>
        <v>0</v>
      </c>
      <c r="K112" s="218" t="s">
        <v>258</v>
      </c>
      <c r="L112" s="46"/>
      <c r="M112" s="223" t="s">
        <v>19</v>
      </c>
      <c r="N112" s="224" t="s">
        <v>40</v>
      </c>
      <c r="O112" s="86"/>
      <c r="P112" s="225">
        <f>O112*H112</f>
        <v>0</v>
      </c>
      <c r="Q112" s="225">
        <v>0</v>
      </c>
      <c r="R112" s="225">
        <f>Q112*H112</f>
        <v>0</v>
      </c>
      <c r="S112" s="225">
        <v>0</v>
      </c>
      <c r="T112" s="22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7" t="s">
        <v>90</v>
      </c>
      <c r="AT112" s="227" t="s">
        <v>254</v>
      </c>
      <c r="AU112" s="227" t="s">
        <v>78</v>
      </c>
      <c r="AY112" s="19" t="s">
        <v>252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9" t="s">
        <v>76</v>
      </c>
      <c r="BK112" s="228">
        <f>ROUND(I112*H112,2)</f>
        <v>0</v>
      </c>
      <c r="BL112" s="19" t="s">
        <v>90</v>
      </c>
      <c r="BM112" s="227" t="s">
        <v>1361</v>
      </c>
    </row>
    <row r="113" spans="1:51" s="14" customFormat="1" ht="12">
      <c r="A113" s="14"/>
      <c r="B113" s="240"/>
      <c r="C113" s="241"/>
      <c r="D113" s="231" t="s">
        <v>260</v>
      </c>
      <c r="E113" s="242" t="s">
        <v>19</v>
      </c>
      <c r="F113" s="243" t="s">
        <v>1362</v>
      </c>
      <c r="G113" s="241"/>
      <c r="H113" s="244">
        <v>7.895</v>
      </c>
      <c r="I113" s="245"/>
      <c r="J113" s="241"/>
      <c r="K113" s="241"/>
      <c r="L113" s="246"/>
      <c r="M113" s="247"/>
      <c r="N113" s="248"/>
      <c r="O113" s="248"/>
      <c r="P113" s="248"/>
      <c r="Q113" s="248"/>
      <c r="R113" s="248"/>
      <c r="S113" s="248"/>
      <c r="T113" s="249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0" t="s">
        <v>260</v>
      </c>
      <c r="AU113" s="250" t="s">
        <v>78</v>
      </c>
      <c r="AV113" s="14" t="s">
        <v>78</v>
      </c>
      <c r="AW113" s="14" t="s">
        <v>31</v>
      </c>
      <c r="AX113" s="14" t="s">
        <v>69</v>
      </c>
      <c r="AY113" s="250" t="s">
        <v>252</v>
      </c>
    </row>
    <row r="114" spans="1:51" s="14" customFormat="1" ht="12">
      <c r="A114" s="14"/>
      <c r="B114" s="240"/>
      <c r="C114" s="241"/>
      <c r="D114" s="231" t="s">
        <v>260</v>
      </c>
      <c r="E114" s="242" t="s">
        <v>19</v>
      </c>
      <c r="F114" s="243" t="s">
        <v>1363</v>
      </c>
      <c r="G114" s="241"/>
      <c r="H114" s="244">
        <v>20.721</v>
      </c>
      <c r="I114" s="245"/>
      <c r="J114" s="241"/>
      <c r="K114" s="241"/>
      <c r="L114" s="246"/>
      <c r="M114" s="247"/>
      <c r="N114" s="248"/>
      <c r="O114" s="248"/>
      <c r="P114" s="248"/>
      <c r="Q114" s="248"/>
      <c r="R114" s="248"/>
      <c r="S114" s="248"/>
      <c r="T114" s="249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0" t="s">
        <v>260</v>
      </c>
      <c r="AU114" s="250" t="s">
        <v>78</v>
      </c>
      <c r="AV114" s="14" t="s">
        <v>78</v>
      </c>
      <c r="AW114" s="14" t="s">
        <v>31</v>
      </c>
      <c r="AX114" s="14" t="s">
        <v>69</v>
      </c>
      <c r="AY114" s="250" t="s">
        <v>252</v>
      </c>
    </row>
    <row r="115" spans="1:51" s="15" customFormat="1" ht="12">
      <c r="A115" s="15"/>
      <c r="B115" s="251"/>
      <c r="C115" s="252"/>
      <c r="D115" s="231" t="s">
        <v>260</v>
      </c>
      <c r="E115" s="253" t="s">
        <v>19</v>
      </c>
      <c r="F115" s="254" t="s">
        <v>265</v>
      </c>
      <c r="G115" s="252"/>
      <c r="H115" s="255">
        <v>28.616</v>
      </c>
      <c r="I115" s="256"/>
      <c r="J115" s="252"/>
      <c r="K115" s="252"/>
      <c r="L115" s="257"/>
      <c r="M115" s="258"/>
      <c r="N115" s="259"/>
      <c r="O115" s="259"/>
      <c r="P115" s="259"/>
      <c r="Q115" s="259"/>
      <c r="R115" s="259"/>
      <c r="S115" s="259"/>
      <c r="T115" s="260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61" t="s">
        <v>260</v>
      </c>
      <c r="AU115" s="261" t="s">
        <v>78</v>
      </c>
      <c r="AV115" s="15" t="s">
        <v>90</v>
      </c>
      <c r="AW115" s="15" t="s">
        <v>31</v>
      </c>
      <c r="AX115" s="15" t="s">
        <v>76</v>
      </c>
      <c r="AY115" s="261" t="s">
        <v>252</v>
      </c>
    </row>
    <row r="116" spans="1:65" s="2" customFormat="1" ht="49.05" customHeight="1">
      <c r="A116" s="40"/>
      <c r="B116" s="41"/>
      <c r="C116" s="216" t="s">
        <v>78</v>
      </c>
      <c r="D116" s="216" t="s">
        <v>254</v>
      </c>
      <c r="E116" s="217" t="s">
        <v>266</v>
      </c>
      <c r="F116" s="218" t="s">
        <v>267</v>
      </c>
      <c r="G116" s="219" t="s">
        <v>257</v>
      </c>
      <c r="H116" s="220">
        <v>14.308</v>
      </c>
      <c r="I116" s="221"/>
      <c r="J116" s="222">
        <f>ROUND(I116*H116,2)</f>
        <v>0</v>
      </c>
      <c r="K116" s="218" t="s">
        <v>258</v>
      </c>
      <c r="L116" s="46"/>
      <c r="M116" s="223" t="s">
        <v>19</v>
      </c>
      <c r="N116" s="224" t="s">
        <v>40</v>
      </c>
      <c r="O116" s="86"/>
      <c r="P116" s="225">
        <f>O116*H116</f>
        <v>0</v>
      </c>
      <c r="Q116" s="225">
        <v>0</v>
      </c>
      <c r="R116" s="225">
        <f>Q116*H116</f>
        <v>0</v>
      </c>
      <c r="S116" s="225">
        <v>0</v>
      </c>
      <c r="T116" s="22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7" t="s">
        <v>90</v>
      </c>
      <c r="AT116" s="227" t="s">
        <v>254</v>
      </c>
      <c r="AU116" s="227" t="s">
        <v>78</v>
      </c>
      <c r="AY116" s="19" t="s">
        <v>252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9" t="s">
        <v>76</v>
      </c>
      <c r="BK116" s="228">
        <f>ROUND(I116*H116,2)</f>
        <v>0</v>
      </c>
      <c r="BL116" s="19" t="s">
        <v>90</v>
      </c>
      <c r="BM116" s="227" t="s">
        <v>1364</v>
      </c>
    </row>
    <row r="117" spans="1:51" s="14" customFormat="1" ht="12">
      <c r="A117" s="14"/>
      <c r="B117" s="240"/>
      <c r="C117" s="241"/>
      <c r="D117" s="231" t="s">
        <v>260</v>
      </c>
      <c r="E117" s="242" t="s">
        <v>19</v>
      </c>
      <c r="F117" s="243" t="s">
        <v>1365</v>
      </c>
      <c r="G117" s="241"/>
      <c r="H117" s="244">
        <v>14.308</v>
      </c>
      <c r="I117" s="245"/>
      <c r="J117" s="241"/>
      <c r="K117" s="241"/>
      <c r="L117" s="246"/>
      <c r="M117" s="247"/>
      <c r="N117" s="248"/>
      <c r="O117" s="248"/>
      <c r="P117" s="248"/>
      <c r="Q117" s="248"/>
      <c r="R117" s="248"/>
      <c r="S117" s="248"/>
      <c r="T117" s="249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0" t="s">
        <v>260</v>
      </c>
      <c r="AU117" s="250" t="s">
        <v>78</v>
      </c>
      <c r="AV117" s="14" t="s">
        <v>78</v>
      </c>
      <c r="AW117" s="14" t="s">
        <v>31</v>
      </c>
      <c r="AX117" s="14" t="s">
        <v>76</v>
      </c>
      <c r="AY117" s="250" t="s">
        <v>252</v>
      </c>
    </row>
    <row r="118" spans="1:65" s="2" customFormat="1" ht="37.8" customHeight="1">
      <c r="A118" s="40"/>
      <c r="B118" s="41"/>
      <c r="C118" s="216" t="s">
        <v>85</v>
      </c>
      <c r="D118" s="216" t="s">
        <v>254</v>
      </c>
      <c r="E118" s="217" t="s">
        <v>1366</v>
      </c>
      <c r="F118" s="218" t="s">
        <v>1367</v>
      </c>
      <c r="G118" s="219" t="s">
        <v>257</v>
      </c>
      <c r="H118" s="220">
        <v>28.136</v>
      </c>
      <c r="I118" s="221"/>
      <c r="J118" s="222">
        <f>ROUND(I118*H118,2)</f>
        <v>0</v>
      </c>
      <c r="K118" s="218" t="s">
        <v>258</v>
      </c>
      <c r="L118" s="46"/>
      <c r="M118" s="223" t="s">
        <v>19</v>
      </c>
      <c r="N118" s="224" t="s">
        <v>40</v>
      </c>
      <c r="O118" s="86"/>
      <c r="P118" s="225">
        <f>O118*H118</f>
        <v>0</v>
      </c>
      <c r="Q118" s="225">
        <v>0</v>
      </c>
      <c r="R118" s="225">
        <f>Q118*H118</f>
        <v>0</v>
      </c>
      <c r="S118" s="225">
        <v>0</v>
      </c>
      <c r="T118" s="22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7" t="s">
        <v>90</v>
      </c>
      <c r="AT118" s="227" t="s">
        <v>254</v>
      </c>
      <c r="AU118" s="227" t="s">
        <v>78</v>
      </c>
      <c r="AY118" s="19" t="s">
        <v>252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9" t="s">
        <v>76</v>
      </c>
      <c r="BK118" s="228">
        <f>ROUND(I118*H118,2)</f>
        <v>0</v>
      </c>
      <c r="BL118" s="19" t="s">
        <v>90</v>
      </c>
      <c r="BM118" s="227" t="s">
        <v>1368</v>
      </c>
    </row>
    <row r="119" spans="1:51" s="14" customFormat="1" ht="12">
      <c r="A119" s="14"/>
      <c r="B119" s="240"/>
      <c r="C119" s="241"/>
      <c r="D119" s="231" t="s">
        <v>260</v>
      </c>
      <c r="E119" s="242" t="s">
        <v>19</v>
      </c>
      <c r="F119" s="243" t="s">
        <v>1369</v>
      </c>
      <c r="G119" s="241"/>
      <c r="H119" s="244">
        <v>28.136</v>
      </c>
      <c r="I119" s="245"/>
      <c r="J119" s="241"/>
      <c r="K119" s="241"/>
      <c r="L119" s="246"/>
      <c r="M119" s="247"/>
      <c r="N119" s="248"/>
      <c r="O119" s="248"/>
      <c r="P119" s="248"/>
      <c r="Q119" s="248"/>
      <c r="R119" s="248"/>
      <c r="S119" s="248"/>
      <c r="T119" s="249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0" t="s">
        <v>260</v>
      </c>
      <c r="AU119" s="250" t="s">
        <v>78</v>
      </c>
      <c r="AV119" s="14" t="s">
        <v>78</v>
      </c>
      <c r="AW119" s="14" t="s">
        <v>31</v>
      </c>
      <c r="AX119" s="14" t="s">
        <v>76</v>
      </c>
      <c r="AY119" s="250" t="s">
        <v>252</v>
      </c>
    </row>
    <row r="120" spans="1:65" s="2" customFormat="1" ht="49.05" customHeight="1">
      <c r="A120" s="40"/>
      <c r="B120" s="41"/>
      <c r="C120" s="216" t="s">
        <v>90</v>
      </c>
      <c r="D120" s="216" t="s">
        <v>254</v>
      </c>
      <c r="E120" s="217" t="s">
        <v>1370</v>
      </c>
      <c r="F120" s="218" t="s">
        <v>1371</v>
      </c>
      <c r="G120" s="219" t="s">
        <v>257</v>
      </c>
      <c r="H120" s="220">
        <v>14.068</v>
      </c>
      <c r="I120" s="221"/>
      <c r="J120" s="222">
        <f>ROUND(I120*H120,2)</f>
        <v>0</v>
      </c>
      <c r="K120" s="218" t="s">
        <v>258</v>
      </c>
      <c r="L120" s="46"/>
      <c r="M120" s="223" t="s">
        <v>19</v>
      </c>
      <c r="N120" s="224" t="s">
        <v>40</v>
      </c>
      <c r="O120" s="86"/>
      <c r="P120" s="225">
        <f>O120*H120</f>
        <v>0</v>
      </c>
      <c r="Q120" s="225">
        <v>0</v>
      </c>
      <c r="R120" s="225">
        <f>Q120*H120</f>
        <v>0</v>
      </c>
      <c r="S120" s="225">
        <v>0</v>
      </c>
      <c r="T120" s="22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7" t="s">
        <v>90</v>
      </c>
      <c r="AT120" s="227" t="s">
        <v>254</v>
      </c>
      <c r="AU120" s="227" t="s">
        <v>78</v>
      </c>
      <c r="AY120" s="19" t="s">
        <v>252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9" t="s">
        <v>76</v>
      </c>
      <c r="BK120" s="228">
        <f>ROUND(I120*H120,2)</f>
        <v>0</v>
      </c>
      <c r="BL120" s="19" t="s">
        <v>90</v>
      </c>
      <c r="BM120" s="227" t="s">
        <v>1372</v>
      </c>
    </row>
    <row r="121" spans="1:51" s="14" customFormat="1" ht="12">
      <c r="A121" s="14"/>
      <c r="B121" s="240"/>
      <c r="C121" s="241"/>
      <c r="D121" s="231" t="s">
        <v>260</v>
      </c>
      <c r="E121" s="242" t="s">
        <v>19</v>
      </c>
      <c r="F121" s="243" t="s">
        <v>1373</v>
      </c>
      <c r="G121" s="241"/>
      <c r="H121" s="244">
        <v>14.068</v>
      </c>
      <c r="I121" s="245"/>
      <c r="J121" s="241"/>
      <c r="K121" s="241"/>
      <c r="L121" s="246"/>
      <c r="M121" s="247"/>
      <c r="N121" s="248"/>
      <c r="O121" s="248"/>
      <c r="P121" s="248"/>
      <c r="Q121" s="248"/>
      <c r="R121" s="248"/>
      <c r="S121" s="248"/>
      <c r="T121" s="249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0" t="s">
        <v>260</v>
      </c>
      <c r="AU121" s="250" t="s">
        <v>78</v>
      </c>
      <c r="AV121" s="14" t="s">
        <v>78</v>
      </c>
      <c r="AW121" s="14" t="s">
        <v>31</v>
      </c>
      <c r="AX121" s="14" t="s">
        <v>76</v>
      </c>
      <c r="AY121" s="250" t="s">
        <v>252</v>
      </c>
    </row>
    <row r="122" spans="1:65" s="2" customFormat="1" ht="49.05" customHeight="1">
      <c r="A122" s="40"/>
      <c r="B122" s="41"/>
      <c r="C122" s="216" t="s">
        <v>121</v>
      </c>
      <c r="D122" s="216" t="s">
        <v>254</v>
      </c>
      <c r="E122" s="217" t="s">
        <v>270</v>
      </c>
      <c r="F122" s="218" t="s">
        <v>271</v>
      </c>
      <c r="G122" s="219" t="s">
        <v>257</v>
      </c>
      <c r="H122" s="220">
        <v>344.557</v>
      </c>
      <c r="I122" s="221"/>
      <c r="J122" s="222">
        <f>ROUND(I122*H122,2)</f>
        <v>0</v>
      </c>
      <c r="K122" s="218" t="s">
        <v>258</v>
      </c>
      <c r="L122" s="46"/>
      <c r="M122" s="223" t="s">
        <v>19</v>
      </c>
      <c r="N122" s="224" t="s">
        <v>40</v>
      </c>
      <c r="O122" s="86"/>
      <c r="P122" s="225">
        <f>O122*H122</f>
        <v>0</v>
      </c>
      <c r="Q122" s="225">
        <v>0</v>
      </c>
      <c r="R122" s="225">
        <f>Q122*H122</f>
        <v>0</v>
      </c>
      <c r="S122" s="225">
        <v>0</v>
      </c>
      <c r="T122" s="22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7" t="s">
        <v>90</v>
      </c>
      <c r="AT122" s="227" t="s">
        <v>254</v>
      </c>
      <c r="AU122" s="227" t="s">
        <v>78</v>
      </c>
      <c r="AY122" s="19" t="s">
        <v>252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9" t="s">
        <v>76</v>
      </c>
      <c r="BK122" s="228">
        <f>ROUND(I122*H122,2)</f>
        <v>0</v>
      </c>
      <c r="BL122" s="19" t="s">
        <v>90</v>
      </c>
      <c r="BM122" s="227" t="s">
        <v>1374</v>
      </c>
    </row>
    <row r="123" spans="1:51" s="14" customFormat="1" ht="12">
      <c r="A123" s="14"/>
      <c r="B123" s="240"/>
      <c r="C123" s="241"/>
      <c r="D123" s="231" t="s">
        <v>260</v>
      </c>
      <c r="E123" s="242" t="s">
        <v>19</v>
      </c>
      <c r="F123" s="243" t="s">
        <v>1375</v>
      </c>
      <c r="G123" s="241"/>
      <c r="H123" s="244">
        <v>56.752</v>
      </c>
      <c r="I123" s="245"/>
      <c r="J123" s="241"/>
      <c r="K123" s="241"/>
      <c r="L123" s="246"/>
      <c r="M123" s="247"/>
      <c r="N123" s="248"/>
      <c r="O123" s="248"/>
      <c r="P123" s="248"/>
      <c r="Q123" s="248"/>
      <c r="R123" s="248"/>
      <c r="S123" s="248"/>
      <c r="T123" s="249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0" t="s">
        <v>260</v>
      </c>
      <c r="AU123" s="250" t="s">
        <v>78</v>
      </c>
      <c r="AV123" s="14" t="s">
        <v>78</v>
      </c>
      <c r="AW123" s="14" t="s">
        <v>31</v>
      </c>
      <c r="AX123" s="14" t="s">
        <v>69</v>
      </c>
      <c r="AY123" s="250" t="s">
        <v>252</v>
      </c>
    </row>
    <row r="124" spans="1:51" s="14" customFormat="1" ht="12">
      <c r="A124" s="14"/>
      <c r="B124" s="240"/>
      <c r="C124" s="241"/>
      <c r="D124" s="231" t="s">
        <v>260</v>
      </c>
      <c r="E124" s="242" t="s">
        <v>19</v>
      </c>
      <c r="F124" s="243" t="s">
        <v>1376</v>
      </c>
      <c r="G124" s="241"/>
      <c r="H124" s="244">
        <v>287.805</v>
      </c>
      <c r="I124" s="245"/>
      <c r="J124" s="241"/>
      <c r="K124" s="241"/>
      <c r="L124" s="246"/>
      <c r="M124" s="247"/>
      <c r="N124" s="248"/>
      <c r="O124" s="248"/>
      <c r="P124" s="248"/>
      <c r="Q124" s="248"/>
      <c r="R124" s="248"/>
      <c r="S124" s="248"/>
      <c r="T124" s="249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0" t="s">
        <v>260</v>
      </c>
      <c r="AU124" s="250" t="s">
        <v>78</v>
      </c>
      <c r="AV124" s="14" t="s">
        <v>78</v>
      </c>
      <c r="AW124" s="14" t="s">
        <v>31</v>
      </c>
      <c r="AX124" s="14" t="s">
        <v>69</v>
      </c>
      <c r="AY124" s="250" t="s">
        <v>252</v>
      </c>
    </row>
    <row r="125" spans="1:51" s="15" customFormat="1" ht="12">
      <c r="A125" s="15"/>
      <c r="B125" s="251"/>
      <c r="C125" s="252"/>
      <c r="D125" s="231" t="s">
        <v>260</v>
      </c>
      <c r="E125" s="253" t="s">
        <v>19</v>
      </c>
      <c r="F125" s="254" t="s">
        <v>265</v>
      </c>
      <c r="G125" s="252"/>
      <c r="H125" s="255">
        <v>344.557</v>
      </c>
      <c r="I125" s="256"/>
      <c r="J125" s="252"/>
      <c r="K125" s="252"/>
      <c r="L125" s="257"/>
      <c r="M125" s="258"/>
      <c r="N125" s="259"/>
      <c r="O125" s="259"/>
      <c r="P125" s="259"/>
      <c r="Q125" s="259"/>
      <c r="R125" s="259"/>
      <c r="S125" s="259"/>
      <c r="T125" s="260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61" t="s">
        <v>260</v>
      </c>
      <c r="AU125" s="261" t="s">
        <v>78</v>
      </c>
      <c r="AV125" s="15" t="s">
        <v>90</v>
      </c>
      <c r="AW125" s="15" t="s">
        <v>31</v>
      </c>
      <c r="AX125" s="15" t="s">
        <v>76</v>
      </c>
      <c r="AY125" s="261" t="s">
        <v>252</v>
      </c>
    </row>
    <row r="126" spans="1:65" s="2" customFormat="1" ht="37.8" customHeight="1">
      <c r="A126" s="40"/>
      <c r="B126" s="41"/>
      <c r="C126" s="216" t="s">
        <v>284</v>
      </c>
      <c r="D126" s="216" t="s">
        <v>254</v>
      </c>
      <c r="E126" s="217" t="s">
        <v>1377</v>
      </c>
      <c r="F126" s="218" t="s">
        <v>1378</v>
      </c>
      <c r="G126" s="219" t="s">
        <v>257</v>
      </c>
      <c r="H126" s="220">
        <v>287.805</v>
      </c>
      <c r="I126" s="221"/>
      <c r="J126" s="222">
        <f>ROUND(I126*H126,2)</f>
        <v>0</v>
      </c>
      <c r="K126" s="218" t="s">
        <v>258</v>
      </c>
      <c r="L126" s="46"/>
      <c r="M126" s="223" t="s">
        <v>19</v>
      </c>
      <c r="N126" s="224" t="s">
        <v>40</v>
      </c>
      <c r="O126" s="86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7" t="s">
        <v>90</v>
      </c>
      <c r="AT126" s="227" t="s">
        <v>254</v>
      </c>
      <c r="AU126" s="227" t="s">
        <v>78</v>
      </c>
      <c r="AY126" s="19" t="s">
        <v>252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9" t="s">
        <v>76</v>
      </c>
      <c r="BK126" s="228">
        <f>ROUND(I126*H126,2)</f>
        <v>0</v>
      </c>
      <c r="BL126" s="19" t="s">
        <v>90</v>
      </c>
      <c r="BM126" s="227" t="s">
        <v>1379</v>
      </c>
    </row>
    <row r="127" spans="1:51" s="14" customFormat="1" ht="12">
      <c r="A127" s="14"/>
      <c r="B127" s="240"/>
      <c r="C127" s="241"/>
      <c r="D127" s="231" t="s">
        <v>260</v>
      </c>
      <c r="E127" s="242" t="s">
        <v>19</v>
      </c>
      <c r="F127" s="243" t="s">
        <v>1376</v>
      </c>
      <c r="G127" s="241"/>
      <c r="H127" s="244">
        <v>287.805</v>
      </c>
      <c r="I127" s="245"/>
      <c r="J127" s="241"/>
      <c r="K127" s="241"/>
      <c r="L127" s="246"/>
      <c r="M127" s="247"/>
      <c r="N127" s="248"/>
      <c r="O127" s="248"/>
      <c r="P127" s="248"/>
      <c r="Q127" s="248"/>
      <c r="R127" s="248"/>
      <c r="S127" s="248"/>
      <c r="T127" s="24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0" t="s">
        <v>260</v>
      </c>
      <c r="AU127" s="250" t="s">
        <v>78</v>
      </c>
      <c r="AV127" s="14" t="s">
        <v>78</v>
      </c>
      <c r="AW127" s="14" t="s">
        <v>31</v>
      </c>
      <c r="AX127" s="14" t="s">
        <v>76</v>
      </c>
      <c r="AY127" s="250" t="s">
        <v>252</v>
      </c>
    </row>
    <row r="128" spans="1:65" s="2" customFormat="1" ht="37.8" customHeight="1">
      <c r="A128" s="40"/>
      <c r="B128" s="41"/>
      <c r="C128" s="216" t="s">
        <v>291</v>
      </c>
      <c r="D128" s="216" t="s">
        <v>254</v>
      </c>
      <c r="E128" s="217" t="s">
        <v>275</v>
      </c>
      <c r="F128" s="218" t="s">
        <v>276</v>
      </c>
      <c r="G128" s="219" t="s">
        <v>277</v>
      </c>
      <c r="H128" s="220">
        <v>102.154</v>
      </c>
      <c r="I128" s="221"/>
      <c r="J128" s="222">
        <f>ROUND(I128*H128,2)</f>
        <v>0</v>
      </c>
      <c r="K128" s="218" t="s">
        <v>258</v>
      </c>
      <c r="L128" s="46"/>
      <c r="M128" s="223" t="s">
        <v>19</v>
      </c>
      <c r="N128" s="224" t="s">
        <v>40</v>
      </c>
      <c r="O128" s="86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7" t="s">
        <v>90</v>
      </c>
      <c r="AT128" s="227" t="s">
        <v>254</v>
      </c>
      <c r="AU128" s="227" t="s">
        <v>78</v>
      </c>
      <c r="AY128" s="19" t="s">
        <v>252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9" t="s">
        <v>76</v>
      </c>
      <c r="BK128" s="228">
        <f>ROUND(I128*H128,2)</f>
        <v>0</v>
      </c>
      <c r="BL128" s="19" t="s">
        <v>90</v>
      </c>
      <c r="BM128" s="227" t="s">
        <v>1380</v>
      </c>
    </row>
    <row r="129" spans="1:51" s="14" customFormat="1" ht="12">
      <c r="A129" s="14"/>
      <c r="B129" s="240"/>
      <c r="C129" s="241"/>
      <c r="D129" s="231" t="s">
        <v>260</v>
      </c>
      <c r="E129" s="242" t="s">
        <v>19</v>
      </c>
      <c r="F129" s="243" t="s">
        <v>1381</v>
      </c>
      <c r="G129" s="241"/>
      <c r="H129" s="244">
        <v>102.154</v>
      </c>
      <c r="I129" s="245"/>
      <c r="J129" s="241"/>
      <c r="K129" s="241"/>
      <c r="L129" s="246"/>
      <c r="M129" s="247"/>
      <c r="N129" s="248"/>
      <c r="O129" s="248"/>
      <c r="P129" s="248"/>
      <c r="Q129" s="248"/>
      <c r="R129" s="248"/>
      <c r="S129" s="248"/>
      <c r="T129" s="24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0" t="s">
        <v>260</v>
      </c>
      <c r="AU129" s="250" t="s">
        <v>78</v>
      </c>
      <c r="AV129" s="14" t="s">
        <v>78</v>
      </c>
      <c r="AW129" s="14" t="s">
        <v>31</v>
      </c>
      <c r="AX129" s="14" t="s">
        <v>76</v>
      </c>
      <c r="AY129" s="250" t="s">
        <v>252</v>
      </c>
    </row>
    <row r="130" spans="1:65" s="2" customFormat="1" ht="37.8" customHeight="1">
      <c r="A130" s="40"/>
      <c r="B130" s="41"/>
      <c r="C130" s="216" t="s">
        <v>288</v>
      </c>
      <c r="D130" s="216" t="s">
        <v>254</v>
      </c>
      <c r="E130" s="217" t="s">
        <v>1382</v>
      </c>
      <c r="F130" s="218" t="s">
        <v>1383</v>
      </c>
      <c r="G130" s="219" t="s">
        <v>257</v>
      </c>
      <c r="H130" s="220">
        <v>287.805</v>
      </c>
      <c r="I130" s="221"/>
      <c r="J130" s="222">
        <f>ROUND(I130*H130,2)</f>
        <v>0</v>
      </c>
      <c r="K130" s="218" t="s">
        <v>258</v>
      </c>
      <c r="L130" s="46"/>
      <c r="M130" s="223" t="s">
        <v>19</v>
      </c>
      <c r="N130" s="224" t="s">
        <v>40</v>
      </c>
      <c r="O130" s="86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7" t="s">
        <v>90</v>
      </c>
      <c r="AT130" s="227" t="s">
        <v>254</v>
      </c>
      <c r="AU130" s="227" t="s">
        <v>78</v>
      </c>
      <c r="AY130" s="19" t="s">
        <v>252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9" t="s">
        <v>76</v>
      </c>
      <c r="BK130" s="228">
        <f>ROUND(I130*H130,2)</f>
        <v>0</v>
      </c>
      <c r="BL130" s="19" t="s">
        <v>90</v>
      </c>
      <c r="BM130" s="227" t="s">
        <v>1384</v>
      </c>
    </row>
    <row r="131" spans="1:51" s="14" customFormat="1" ht="12">
      <c r="A131" s="14"/>
      <c r="B131" s="240"/>
      <c r="C131" s="241"/>
      <c r="D131" s="231" t="s">
        <v>260</v>
      </c>
      <c r="E131" s="242" t="s">
        <v>19</v>
      </c>
      <c r="F131" s="243" t="s">
        <v>1385</v>
      </c>
      <c r="G131" s="241"/>
      <c r="H131" s="244">
        <v>107.616</v>
      </c>
      <c r="I131" s="245"/>
      <c r="J131" s="241"/>
      <c r="K131" s="241"/>
      <c r="L131" s="246"/>
      <c r="M131" s="247"/>
      <c r="N131" s="248"/>
      <c r="O131" s="248"/>
      <c r="P131" s="248"/>
      <c r="Q131" s="248"/>
      <c r="R131" s="248"/>
      <c r="S131" s="248"/>
      <c r="T131" s="24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0" t="s">
        <v>260</v>
      </c>
      <c r="AU131" s="250" t="s">
        <v>78</v>
      </c>
      <c r="AV131" s="14" t="s">
        <v>78</v>
      </c>
      <c r="AW131" s="14" t="s">
        <v>31</v>
      </c>
      <c r="AX131" s="14" t="s">
        <v>69</v>
      </c>
      <c r="AY131" s="250" t="s">
        <v>252</v>
      </c>
    </row>
    <row r="132" spans="1:51" s="14" customFormat="1" ht="12">
      <c r="A132" s="14"/>
      <c r="B132" s="240"/>
      <c r="C132" s="241"/>
      <c r="D132" s="231" t="s">
        <v>260</v>
      </c>
      <c r="E132" s="242" t="s">
        <v>19</v>
      </c>
      <c r="F132" s="243" t="s">
        <v>1386</v>
      </c>
      <c r="G132" s="241"/>
      <c r="H132" s="244">
        <v>12.761</v>
      </c>
      <c r="I132" s="245"/>
      <c r="J132" s="241"/>
      <c r="K132" s="241"/>
      <c r="L132" s="246"/>
      <c r="M132" s="247"/>
      <c r="N132" s="248"/>
      <c r="O132" s="248"/>
      <c r="P132" s="248"/>
      <c r="Q132" s="248"/>
      <c r="R132" s="248"/>
      <c r="S132" s="248"/>
      <c r="T132" s="24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0" t="s">
        <v>260</v>
      </c>
      <c r="AU132" s="250" t="s">
        <v>78</v>
      </c>
      <c r="AV132" s="14" t="s">
        <v>78</v>
      </c>
      <c r="AW132" s="14" t="s">
        <v>31</v>
      </c>
      <c r="AX132" s="14" t="s">
        <v>69</v>
      </c>
      <c r="AY132" s="250" t="s">
        <v>252</v>
      </c>
    </row>
    <row r="133" spans="1:51" s="14" customFormat="1" ht="12">
      <c r="A133" s="14"/>
      <c r="B133" s="240"/>
      <c r="C133" s="241"/>
      <c r="D133" s="231" t="s">
        <v>260</v>
      </c>
      <c r="E133" s="242" t="s">
        <v>19</v>
      </c>
      <c r="F133" s="243" t="s">
        <v>1387</v>
      </c>
      <c r="G133" s="241"/>
      <c r="H133" s="244">
        <v>55.025</v>
      </c>
      <c r="I133" s="245"/>
      <c r="J133" s="241"/>
      <c r="K133" s="241"/>
      <c r="L133" s="246"/>
      <c r="M133" s="247"/>
      <c r="N133" s="248"/>
      <c r="O133" s="248"/>
      <c r="P133" s="248"/>
      <c r="Q133" s="248"/>
      <c r="R133" s="248"/>
      <c r="S133" s="248"/>
      <c r="T133" s="24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0" t="s">
        <v>260</v>
      </c>
      <c r="AU133" s="250" t="s">
        <v>78</v>
      </c>
      <c r="AV133" s="14" t="s">
        <v>78</v>
      </c>
      <c r="AW133" s="14" t="s">
        <v>31</v>
      </c>
      <c r="AX133" s="14" t="s">
        <v>69</v>
      </c>
      <c r="AY133" s="250" t="s">
        <v>252</v>
      </c>
    </row>
    <row r="134" spans="1:51" s="13" customFormat="1" ht="12">
      <c r="A134" s="13"/>
      <c r="B134" s="229"/>
      <c r="C134" s="230"/>
      <c r="D134" s="231" t="s">
        <v>260</v>
      </c>
      <c r="E134" s="232" t="s">
        <v>19</v>
      </c>
      <c r="F134" s="233" t="s">
        <v>1388</v>
      </c>
      <c r="G134" s="230"/>
      <c r="H134" s="232" t="s">
        <v>19</v>
      </c>
      <c r="I134" s="234"/>
      <c r="J134" s="230"/>
      <c r="K134" s="230"/>
      <c r="L134" s="235"/>
      <c r="M134" s="236"/>
      <c r="N134" s="237"/>
      <c r="O134" s="237"/>
      <c r="P134" s="237"/>
      <c r="Q134" s="237"/>
      <c r="R134" s="237"/>
      <c r="S134" s="237"/>
      <c r="T134" s="23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9" t="s">
        <v>260</v>
      </c>
      <c r="AU134" s="239" t="s">
        <v>78</v>
      </c>
      <c r="AV134" s="13" t="s">
        <v>76</v>
      </c>
      <c r="AW134" s="13" t="s">
        <v>31</v>
      </c>
      <c r="AX134" s="13" t="s">
        <v>69</v>
      </c>
      <c r="AY134" s="239" t="s">
        <v>252</v>
      </c>
    </row>
    <row r="135" spans="1:51" s="14" customFormat="1" ht="12">
      <c r="A135" s="14"/>
      <c r="B135" s="240"/>
      <c r="C135" s="241"/>
      <c r="D135" s="231" t="s">
        <v>260</v>
      </c>
      <c r="E135" s="242" t="s">
        <v>19</v>
      </c>
      <c r="F135" s="243" t="s">
        <v>1389</v>
      </c>
      <c r="G135" s="241"/>
      <c r="H135" s="244">
        <v>112.403</v>
      </c>
      <c r="I135" s="245"/>
      <c r="J135" s="241"/>
      <c r="K135" s="241"/>
      <c r="L135" s="246"/>
      <c r="M135" s="247"/>
      <c r="N135" s="248"/>
      <c r="O135" s="248"/>
      <c r="P135" s="248"/>
      <c r="Q135" s="248"/>
      <c r="R135" s="248"/>
      <c r="S135" s="248"/>
      <c r="T135" s="24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0" t="s">
        <v>260</v>
      </c>
      <c r="AU135" s="250" t="s">
        <v>78</v>
      </c>
      <c r="AV135" s="14" t="s">
        <v>78</v>
      </c>
      <c r="AW135" s="14" t="s">
        <v>31</v>
      </c>
      <c r="AX135" s="14" t="s">
        <v>69</v>
      </c>
      <c r="AY135" s="250" t="s">
        <v>252</v>
      </c>
    </row>
    <row r="136" spans="1:51" s="15" customFormat="1" ht="12">
      <c r="A136" s="15"/>
      <c r="B136" s="251"/>
      <c r="C136" s="252"/>
      <c r="D136" s="231" t="s">
        <v>260</v>
      </c>
      <c r="E136" s="253" t="s">
        <v>19</v>
      </c>
      <c r="F136" s="254" t="s">
        <v>265</v>
      </c>
      <c r="G136" s="252"/>
      <c r="H136" s="255">
        <v>287.805</v>
      </c>
      <c r="I136" s="256"/>
      <c r="J136" s="252"/>
      <c r="K136" s="252"/>
      <c r="L136" s="257"/>
      <c r="M136" s="258"/>
      <c r="N136" s="259"/>
      <c r="O136" s="259"/>
      <c r="P136" s="259"/>
      <c r="Q136" s="259"/>
      <c r="R136" s="259"/>
      <c r="S136" s="259"/>
      <c r="T136" s="260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61" t="s">
        <v>260</v>
      </c>
      <c r="AU136" s="261" t="s">
        <v>78</v>
      </c>
      <c r="AV136" s="15" t="s">
        <v>90</v>
      </c>
      <c r="AW136" s="15" t="s">
        <v>31</v>
      </c>
      <c r="AX136" s="15" t="s">
        <v>76</v>
      </c>
      <c r="AY136" s="261" t="s">
        <v>252</v>
      </c>
    </row>
    <row r="137" spans="1:63" s="12" customFormat="1" ht="22.8" customHeight="1">
      <c r="A137" s="12"/>
      <c r="B137" s="200"/>
      <c r="C137" s="201"/>
      <c r="D137" s="202" t="s">
        <v>68</v>
      </c>
      <c r="E137" s="214" t="s">
        <v>78</v>
      </c>
      <c r="F137" s="214" t="s">
        <v>303</v>
      </c>
      <c r="G137" s="201"/>
      <c r="H137" s="201"/>
      <c r="I137" s="204"/>
      <c r="J137" s="215">
        <f>BK137</f>
        <v>0</v>
      </c>
      <c r="K137" s="201"/>
      <c r="L137" s="206"/>
      <c r="M137" s="207"/>
      <c r="N137" s="208"/>
      <c r="O137" s="208"/>
      <c r="P137" s="209">
        <f>SUM(P138:P198)</f>
        <v>0</v>
      </c>
      <c r="Q137" s="208"/>
      <c r="R137" s="209">
        <f>SUM(R138:R198)</f>
        <v>203.61021476000002</v>
      </c>
      <c r="S137" s="208"/>
      <c r="T137" s="210">
        <f>SUM(T138:T198)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1" t="s">
        <v>76</v>
      </c>
      <c r="AT137" s="212" t="s">
        <v>68</v>
      </c>
      <c r="AU137" s="212" t="s">
        <v>76</v>
      </c>
      <c r="AY137" s="211" t="s">
        <v>252</v>
      </c>
      <c r="BK137" s="213">
        <f>SUM(BK138:BK198)</f>
        <v>0</v>
      </c>
    </row>
    <row r="138" spans="1:65" s="2" customFormat="1" ht="37.8" customHeight="1">
      <c r="A138" s="40"/>
      <c r="B138" s="41"/>
      <c r="C138" s="216" t="s">
        <v>304</v>
      </c>
      <c r="D138" s="216" t="s">
        <v>254</v>
      </c>
      <c r="E138" s="217" t="s">
        <v>310</v>
      </c>
      <c r="F138" s="218" t="s">
        <v>311</v>
      </c>
      <c r="G138" s="219" t="s">
        <v>307</v>
      </c>
      <c r="H138" s="220">
        <v>3</v>
      </c>
      <c r="I138" s="221"/>
      <c r="J138" s="222">
        <f>ROUND(I138*H138,2)</f>
        <v>0</v>
      </c>
      <c r="K138" s="218" t="s">
        <v>19</v>
      </c>
      <c r="L138" s="46"/>
      <c r="M138" s="223" t="s">
        <v>19</v>
      </c>
      <c r="N138" s="224" t="s">
        <v>40</v>
      </c>
      <c r="O138" s="86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7" t="s">
        <v>90</v>
      </c>
      <c r="AT138" s="227" t="s">
        <v>254</v>
      </c>
      <c r="AU138" s="227" t="s">
        <v>78</v>
      </c>
      <c r="AY138" s="19" t="s">
        <v>252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9" t="s">
        <v>76</v>
      </c>
      <c r="BK138" s="228">
        <f>ROUND(I138*H138,2)</f>
        <v>0</v>
      </c>
      <c r="BL138" s="19" t="s">
        <v>90</v>
      </c>
      <c r="BM138" s="227" t="s">
        <v>1390</v>
      </c>
    </row>
    <row r="139" spans="1:65" s="2" customFormat="1" ht="37.8" customHeight="1">
      <c r="A139" s="40"/>
      <c r="B139" s="41"/>
      <c r="C139" s="216" t="s">
        <v>309</v>
      </c>
      <c r="D139" s="216" t="s">
        <v>254</v>
      </c>
      <c r="E139" s="217" t="s">
        <v>314</v>
      </c>
      <c r="F139" s="218" t="s">
        <v>315</v>
      </c>
      <c r="G139" s="219" t="s">
        <v>257</v>
      </c>
      <c r="H139" s="220">
        <v>31.284</v>
      </c>
      <c r="I139" s="221"/>
      <c r="J139" s="222">
        <f>ROUND(I139*H139,2)</f>
        <v>0</v>
      </c>
      <c r="K139" s="218" t="s">
        <v>258</v>
      </c>
      <c r="L139" s="46"/>
      <c r="M139" s="223" t="s">
        <v>19</v>
      </c>
      <c r="N139" s="224" t="s">
        <v>40</v>
      </c>
      <c r="O139" s="86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7" t="s">
        <v>90</v>
      </c>
      <c r="AT139" s="227" t="s">
        <v>254</v>
      </c>
      <c r="AU139" s="227" t="s">
        <v>78</v>
      </c>
      <c r="AY139" s="19" t="s">
        <v>252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9" t="s">
        <v>76</v>
      </c>
      <c r="BK139" s="228">
        <f>ROUND(I139*H139,2)</f>
        <v>0</v>
      </c>
      <c r="BL139" s="19" t="s">
        <v>90</v>
      </c>
      <c r="BM139" s="227" t="s">
        <v>1391</v>
      </c>
    </row>
    <row r="140" spans="1:51" s="14" customFormat="1" ht="12">
      <c r="A140" s="14"/>
      <c r="B140" s="240"/>
      <c r="C140" s="241"/>
      <c r="D140" s="231" t="s">
        <v>260</v>
      </c>
      <c r="E140" s="242" t="s">
        <v>19</v>
      </c>
      <c r="F140" s="243" t="s">
        <v>1392</v>
      </c>
      <c r="G140" s="241"/>
      <c r="H140" s="244">
        <v>31.284</v>
      </c>
      <c r="I140" s="245"/>
      <c r="J140" s="241"/>
      <c r="K140" s="241"/>
      <c r="L140" s="246"/>
      <c r="M140" s="247"/>
      <c r="N140" s="248"/>
      <c r="O140" s="248"/>
      <c r="P140" s="248"/>
      <c r="Q140" s="248"/>
      <c r="R140" s="248"/>
      <c r="S140" s="248"/>
      <c r="T140" s="24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0" t="s">
        <v>260</v>
      </c>
      <c r="AU140" s="250" t="s">
        <v>78</v>
      </c>
      <c r="AV140" s="14" t="s">
        <v>78</v>
      </c>
      <c r="AW140" s="14" t="s">
        <v>31</v>
      </c>
      <c r="AX140" s="14" t="s">
        <v>69</v>
      </c>
      <c r="AY140" s="250" t="s">
        <v>252</v>
      </c>
    </row>
    <row r="141" spans="1:51" s="15" customFormat="1" ht="12">
      <c r="A141" s="15"/>
      <c r="B141" s="251"/>
      <c r="C141" s="252"/>
      <c r="D141" s="231" t="s">
        <v>260</v>
      </c>
      <c r="E141" s="253" t="s">
        <v>19</v>
      </c>
      <c r="F141" s="254" t="s">
        <v>265</v>
      </c>
      <c r="G141" s="252"/>
      <c r="H141" s="255">
        <v>31.284</v>
      </c>
      <c r="I141" s="256"/>
      <c r="J141" s="252"/>
      <c r="K141" s="252"/>
      <c r="L141" s="257"/>
      <c r="M141" s="258"/>
      <c r="N141" s="259"/>
      <c r="O141" s="259"/>
      <c r="P141" s="259"/>
      <c r="Q141" s="259"/>
      <c r="R141" s="259"/>
      <c r="S141" s="259"/>
      <c r="T141" s="260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1" t="s">
        <v>260</v>
      </c>
      <c r="AU141" s="261" t="s">
        <v>78</v>
      </c>
      <c r="AV141" s="15" t="s">
        <v>90</v>
      </c>
      <c r="AW141" s="15" t="s">
        <v>31</v>
      </c>
      <c r="AX141" s="15" t="s">
        <v>76</v>
      </c>
      <c r="AY141" s="261" t="s">
        <v>252</v>
      </c>
    </row>
    <row r="142" spans="1:65" s="2" customFormat="1" ht="49.05" customHeight="1">
      <c r="A142" s="40"/>
      <c r="B142" s="41"/>
      <c r="C142" s="216" t="s">
        <v>313</v>
      </c>
      <c r="D142" s="216" t="s">
        <v>254</v>
      </c>
      <c r="E142" s="217" t="s">
        <v>325</v>
      </c>
      <c r="F142" s="218" t="s">
        <v>326</v>
      </c>
      <c r="G142" s="219" t="s">
        <v>300</v>
      </c>
      <c r="H142" s="220">
        <v>208.56</v>
      </c>
      <c r="I142" s="221"/>
      <c r="J142" s="222">
        <f>ROUND(I142*H142,2)</f>
        <v>0</v>
      </c>
      <c r="K142" s="218" t="s">
        <v>258</v>
      </c>
      <c r="L142" s="46"/>
      <c r="M142" s="223" t="s">
        <v>19</v>
      </c>
      <c r="N142" s="224" t="s">
        <v>40</v>
      </c>
      <c r="O142" s="86"/>
      <c r="P142" s="225">
        <f>O142*H142</f>
        <v>0</v>
      </c>
      <c r="Q142" s="225">
        <v>0.00031</v>
      </c>
      <c r="R142" s="225">
        <f>Q142*H142</f>
        <v>0.0646536</v>
      </c>
      <c r="S142" s="225">
        <v>0</v>
      </c>
      <c r="T142" s="22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7" t="s">
        <v>90</v>
      </c>
      <c r="AT142" s="227" t="s">
        <v>254</v>
      </c>
      <c r="AU142" s="227" t="s">
        <v>78</v>
      </c>
      <c r="AY142" s="19" t="s">
        <v>252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9" t="s">
        <v>76</v>
      </c>
      <c r="BK142" s="228">
        <f>ROUND(I142*H142,2)</f>
        <v>0</v>
      </c>
      <c r="BL142" s="19" t="s">
        <v>90</v>
      </c>
      <c r="BM142" s="227" t="s">
        <v>1393</v>
      </c>
    </row>
    <row r="143" spans="1:51" s="14" customFormat="1" ht="12">
      <c r="A143" s="14"/>
      <c r="B143" s="240"/>
      <c r="C143" s="241"/>
      <c r="D143" s="231" t="s">
        <v>260</v>
      </c>
      <c r="E143" s="242" t="s">
        <v>19</v>
      </c>
      <c r="F143" s="243" t="s">
        <v>1394</v>
      </c>
      <c r="G143" s="241"/>
      <c r="H143" s="244">
        <v>208.56</v>
      </c>
      <c r="I143" s="245"/>
      <c r="J143" s="241"/>
      <c r="K143" s="241"/>
      <c r="L143" s="246"/>
      <c r="M143" s="247"/>
      <c r="N143" s="248"/>
      <c r="O143" s="248"/>
      <c r="P143" s="248"/>
      <c r="Q143" s="248"/>
      <c r="R143" s="248"/>
      <c r="S143" s="248"/>
      <c r="T143" s="24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0" t="s">
        <v>260</v>
      </c>
      <c r="AU143" s="250" t="s">
        <v>78</v>
      </c>
      <c r="AV143" s="14" t="s">
        <v>78</v>
      </c>
      <c r="AW143" s="14" t="s">
        <v>31</v>
      </c>
      <c r="AX143" s="14" t="s">
        <v>76</v>
      </c>
      <c r="AY143" s="250" t="s">
        <v>252</v>
      </c>
    </row>
    <row r="144" spans="1:65" s="2" customFormat="1" ht="24.15" customHeight="1">
      <c r="A144" s="40"/>
      <c r="B144" s="41"/>
      <c r="C144" s="262" t="s">
        <v>324</v>
      </c>
      <c r="D144" s="262" t="s">
        <v>285</v>
      </c>
      <c r="E144" s="263" t="s">
        <v>335</v>
      </c>
      <c r="F144" s="264" t="s">
        <v>336</v>
      </c>
      <c r="G144" s="265" t="s">
        <v>300</v>
      </c>
      <c r="H144" s="266">
        <v>239.844</v>
      </c>
      <c r="I144" s="267"/>
      <c r="J144" s="268">
        <f>ROUND(I144*H144,2)</f>
        <v>0</v>
      </c>
      <c r="K144" s="264" t="s">
        <v>258</v>
      </c>
      <c r="L144" s="269"/>
      <c r="M144" s="270" t="s">
        <v>19</v>
      </c>
      <c r="N144" s="271" t="s">
        <v>40</v>
      </c>
      <c r="O144" s="86"/>
      <c r="P144" s="225">
        <f>O144*H144</f>
        <v>0</v>
      </c>
      <c r="Q144" s="225">
        <v>0.00013</v>
      </c>
      <c r="R144" s="225">
        <f>Q144*H144</f>
        <v>0.031179719999999998</v>
      </c>
      <c r="S144" s="225">
        <v>0</v>
      </c>
      <c r="T144" s="22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7" t="s">
        <v>288</v>
      </c>
      <c r="AT144" s="227" t="s">
        <v>285</v>
      </c>
      <c r="AU144" s="227" t="s">
        <v>78</v>
      </c>
      <c r="AY144" s="19" t="s">
        <v>252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9" t="s">
        <v>76</v>
      </c>
      <c r="BK144" s="228">
        <f>ROUND(I144*H144,2)</f>
        <v>0</v>
      </c>
      <c r="BL144" s="19" t="s">
        <v>90</v>
      </c>
      <c r="BM144" s="227" t="s">
        <v>1395</v>
      </c>
    </row>
    <row r="145" spans="1:51" s="14" customFormat="1" ht="12">
      <c r="A145" s="14"/>
      <c r="B145" s="240"/>
      <c r="C145" s="241"/>
      <c r="D145" s="231" t="s">
        <v>260</v>
      </c>
      <c r="E145" s="242" t="s">
        <v>19</v>
      </c>
      <c r="F145" s="243" t="s">
        <v>1396</v>
      </c>
      <c r="G145" s="241"/>
      <c r="H145" s="244">
        <v>239.844</v>
      </c>
      <c r="I145" s="245"/>
      <c r="J145" s="241"/>
      <c r="K145" s="241"/>
      <c r="L145" s="246"/>
      <c r="M145" s="247"/>
      <c r="N145" s="248"/>
      <c r="O145" s="248"/>
      <c r="P145" s="248"/>
      <c r="Q145" s="248"/>
      <c r="R145" s="248"/>
      <c r="S145" s="248"/>
      <c r="T145" s="24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0" t="s">
        <v>260</v>
      </c>
      <c r="AU145" s="250" t="s">
        <v>78</v>
      </c>
      <c r="AV145" s="14" t="s">
        <v>78</v>
      </c>
      <c r="AW145" s="14" t="s">
        <v>31</v>
      </c>
      <c r="AX145" s="14" t="s">
        <v>76</v>
      </c>
      <c r="AY145" s="250" t="s">
        <v>252</v>
      </c>
    </row>
    <row r="146" spans="1:65" s="2" customFormat="1" ht="14.4" customHeight="1">
      <c r="A146" s="40"/>
      <c r="B146" s="41"/>
      <c r="C146" s="216" t="s">
        <v>334</v>
      </c>
      <c r="D146" s="216" t="s">
        <v>254</v>
      </c>
      <c r="E146" s="217" t="s">
        <v>340</v>
      </c>
      <c r="F146" s="218" t="s">
        <v>341</v>
      </c>
      <c r="G146" s="219" t="s">
        <v>257</v>
      </c>
      <c r="H146" s="220">
        <v>5.24</v>
      </c>
      <c r="I146" s="221"/>
      <c r="J146" s="222">
        <f>ROUND(I146*H146,2)</f>
        <v>0</v>
      </c>
      <c r="K146" s="218" t="s">
        <v>258</v>
      </c>
      <c r="L146" s="46"/>
      <c r="M146" s="223" t="s">
        <v>19</v>
      </c>
      <c r="N146" s="224" t="s">
        <v>40</v>
      </c>
      <c r="O146" s="86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7" t="s">
        <v>90</v>
      </c>
      <c r="AT146" s="227" t="s">
        <v>254</v>
      </c>
      <c r="AU146" s="227" t="s">
        <v>78</v>
      </c>
      <c r="AY146" s="19" t="s">
        <v>252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9" t="s">
        <v>76</v>
      </c>
      <c r="BK146" s="228">
        <f>ROUND(I146*H146,2)</f>
        <v>0</v>
      </c>
      <c r="BL146" s="19" t="s">
        <v>90</v>
      </c>
      <c r="BM146" s="227" t="s">
        <v>1397</v>
      </c>
    </row>
    <row r="147" spans="1:51" s="14" customFormat="1" ht="12">
      <c r="A147" s="14"/>
      <c r="B147" s="240"/>
      <c r="C147" s="241"/>
      <c r="D147" s="231" t="s">
        <v>260</v>
      </c>
      <c r="E147" s="242" t="s">
        <v>19</v>
      </c>
      <c r="F147" s="243" t="s">
        <v>1398</v>
      </c>
      <c r="G147" s="241"/>
      <c r="H147" s="244">
        <v>5.24</v>
      </c>
      <c r="I147" s="245"/>
      <c r="J147" s="241"/>
      <c r="K147" s="241"/>
      <c r="L147" s="246"/>
      <c r="M147" s="247"/>
      <c r="N147" s="248"/>
      <c r="O147" s="248"/>
      <c r="P147" s="248"/>
      <c r="Q147" s="248"/>
      <c r="R147" s="248"/>
      <c r="S147" s="248"/>
      <c r="T147" s="24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0" t="s">
        <v>260</v>
      </c>
      <c r="AU147" s="250" t="s">
        <v>78</v>
      </c>
      <c r="AV147" s="14" t="s">
        <v>78</v>
      </c>
      <c r="AW147" s="14" t="s">
        <v>31</v>
      </c>
      <c r="AX147" s="14" t="s">
        <v>69</v>
      </c>
      <c r="AY147" s="250" t="s">
        <v>252</v>
      </c>
    </row>
    <row r="148" spans="1:51" s="15" customFormat="1" ht="12">
      <c r="A148" s="15"/>
      <c r="B148" s="251"/>
      <c r="C148" s="252"/>
      <c r="D148" s="231" t="s">
        <v>260</v>
      </c>
      <c r="E148" s="253" t="s">
        <v>19</v>
      </c>
      <c r="F148" s="254" t="s">
        <v>265</v>
      </c>
      <c r="G148" s="252"/>
      <c r="H148" s="255">
        <v>5.24</v>
      </c>
      <c r="I148" s="256"/>
      <c r="J148" s="252"/>
      <c r="K148" s="252"/>
      <c r="L148" s="257"/>
      <c r="M148" s="258"/>
      <c r="N148" s="259"/>
      <c r="O148" s="259"/>
      <c r="P148" s="259"/>
      <c r="Q148" s="259"/>
      <c r="R148" s="259"/>
      <c r="S148" s="259"/>
      <c r="T148" s="260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1" t="s">
        <v>260</v>
      </c>
      <c r="AU148" s="261" t="s">
        <v>78</v>
      </c>
      <c r="AV148" s="15" t="s">
        <v>90</v>
      </c>
      <c r="AW148" s="15" t="s">
        <v>31</v>
      </c>
      <c r="AX148" s="15" t="s">
        <v>76</v>
      </c>
      <c r="AY148" s="261" t="s">
        <v>252</v>
      </c>
    </row>
    <row r="149" spans="1:65" s="2" customFormat="1" ht="24.15" customHeight="1">
      <c r="A149" s="40"/>
      <c r="B149" s="41"/>
      <c r="C149" s="216" t="s">
        <v>339</v>
      </c>
      <c r="D149" s="216" t="s">
        <v>254</v>
      </c>
      <c r="E149" s="217" t="s">
        <v>344</v>
      </c>
      <c r="F149" s="218" t="s">
        <v>345</v>
      </c>
      <c r="G149" s="219" t="s">
        <v>346</v>
      </c>
      <c r="H149" s="220">
        <v>28.3</v>
      </c>
      <c r="I149" s="221"/>
      <c r="J149" s="222">
        <f>ROUND(I149*H149,2)</f>
        <v>0</v>
      </c>
      <c r="K149" s="218" t="s">
        <v>258</v>
      </c>
      <c r="L149" s="46"/>
      <c r="M149" s="223" t="s">
        <v>19</v>
      </c>
      <c r="N149" s="224" t="s">
        <v>40</v>
      </c>
      <c r="O149" s="86"/>
      <c r="P149" s="225">
        <f>O149*H149</f>
        <v>0</v>
      </c>
      <c r="Q149" s="225">
        <v>0.00049</v>
      </c>
      <c r="R149" s="225">
        <f>Q149*H149</f>
        <v>0.013866999999999999</v>
      </c>
      <c r="S149" s="225">
        <v>0</v>
      </c>
      <c r="T149" s="22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7" t="s">
        <v>90</v>
      </c>
      <c r="AT149" s="227" t="s">
        <v>254</v>
      </c>
      <c r="AU149" s="227" t="s">
        <v>78</v>
      </c>
      <c r="AY149" s="19" t="s">
        <v>252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9" t="s">
        <v>76</v>
      </c>
      <c r="BK149" s="228">
        <f>ROUND(I149*H149,2)</f>
        <v>0</v>
      </c>
      <c r="BL149" s="19" t="s">
        <v>90</v>
      </c>
      <c r="BM149" s="227" t="s">
        <v>1399</v>
      </c>
    </row>
    <row r="150" spans="1:51" s="14" customFormat="1" ht="12">
      <c r="A150" s="14"/>
      <c r="B150" s="240"/>
      <c r="C150" s="241"/>
      <c r="D150" s="231" t="s">
        <v>260</v>
      </c>
      <c r="E150" s="242" t="s">
        <v>19</v>
      </c>
      <c r="F150" s="243" t="s">
        <v>1400</v>
      </c>
      <c r="G150" s="241"/>
      <c r="H150" s="244">
        <v>28.3</v>
      </c>
      <c r="I150" s="245"/>
      <c r="J150" s="241"/>
      <c r="K150" s="241"/>
      <c r="L150" s="246"/>
      <c r="M150" s="247"/>
      <c r="N150" s="248"/>
      <c r="O150" s="248"/>
      <c r="P150" s="248"/>
      <c r="Q150" s="248"/>
      <c r="R150" s="248"/>
      <c r="S150" s="248"/>
      <c r="T150" s="24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0" t="s">
        <v>260</v>
      </c>
      <c r="AU150" s="250" t="s">
        <v>78</v>
      </c>
      <c r="AV150" s="14" t="s">
        <v>78</v>
      </c>
      <c r="AW150" s="14" t="s">
        <v>31</v>
      </c>
      <c r="AX150" s="14" t="s">
        <v>76</v>
      </c>
      <c r="AY150" s="250" t="s">
        <v>252</v>
      </c>
    </row>
    <row r="151" spans="1:65" s="2" customFormat="1" ht="24.15" customHeight="1">
      <c r="A151" s="40"/>
      <c r="B151" s="41"/>
      <c r="C151" s="216" t="s">
        <v>8</v>
      </c>
      <c r="D151" s="216" t="s">
        <v>254</v>
      </c>
      <c r="E151" s="217" t="s">
        <v>350</v>
      </c>
      <c r="F151" s="218" t="s">
        <v>351</v>
      </c>
      <c r="G151" s="219" t="s">
        <v>346</v>
      </c>
      <c r="H151" s="220">
        <v>58.6</v>
      </c>
      <c r="I151" s="221"/>
      <c r="J151" s="222">
        <f>ROUND(I151*H151,2)</f>
        <v>0</v>
      </c>
      <c r="K151" s="218" t="s">
        <v>258</v>
      </c>
      <c r="L151" s="46"/>
      <c r="M151" s="223" t="s">
        <v>19</v>
      </c>
      <c r="N151" s="224" t="s">
        <v>40</v>
      </c>
      <c r="O151" s="86"/>
      <c r="P151" s="225">
        <f>O151*H151</f>
        <v>0</v>
      </c>
      <c r="Q151" s="225">
        <v>0.00116</v>
      </c>
      <c r="R151" s="225">
        <f>Q151*H151</f>
        <v>0.06797600000000001</v>
      </c>
      <c r="S151" s="225">
        <v>0</v>
      </c>
      <c r="T151" s="22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7" t="s">
        <v>90</v>
      </c>
      <c r="AT151" s="227" t="s">
        <v>254</v>
      </c>
      <c r="AU151" s="227" t="s">
        <v>78</v>
      </c>
      <c r="AY151" s="19" t="s">
        <v>252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9" t="s">
        <v>76</v>
      </c>
      <c r="BK151" s="228">
        <f>ROUND(I151*H151,2)</f>
        <v>0</v>
      </c>
      <c r="BL151" s="19" t="s">
        <v>90</v>
      </c>
      <c r="BM151" s="227" t="s">
        <v>1401</v>
      </c>
    </row>
    <row r="152" spans="1:51" s="14" customFormat="1" ht="12">
      <c r="A152" s="14"/>
      <c r="B152" s="240"/>
      <c r="C152" s="241"/>
      <c r="D152" s="231" t="s">
        <v>260</v>
      </c>
      <c r="E152" s="242" t="s">
        <v>19</v>
      </c>
      <c r="F152" s="243" t="s">
        <v>1402</v>
      </c>
      <c r="G152" s="241"/>
      <c r="H152" s="244">
        <v>58.6</v>
      </c>
      <c r="I152" s="245"/>
      <c r="J152" s="241"/>
      <c r="K152" s="241"/>
      <c r="L152" s="246"/>
      <c r="M152" s="247"/>
      <c r="N152" s="248"/>
      <c r="O152" s="248"/>
      <c r="P152" s="248"/>
      <c r="Q152" s="248"/>
      <c r="R152" s="248"/>
      <c r="S152" s="248"/>
      <c r="T152" s="24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0" t="s">
        <v>260</v>
      </c>
      <c r="AU152" s="250" t="s">
        <v>78</v>
      </c>
      <c r="AV152" s="14" t="s">
        <v>78</v>
      </c>
      <c r="AW152" s="14" t="s">
        <v>31</v>
      </c>
      <c r="AX152" s="14" t="s">
        <v>76</v>
      </c>
      <c r="AY152" s="250" t="s">
        <v>252</v>
      </c>
    </row>
    <row r="153" spans="1:65" s="2" customFormat="1" ht="37.8" customHeight="1">
      <c r="A153" s="40"/>
      <c r="B153" s="41"/>
      <c r="C153" s="216" t="s">
        <v>349</v>
      </c>
      <c r="D153" s="216" t="s">
        <v>254</v>
      </c>
      <c r="E153" s="217" t="s">
        <v>354</v>
      </c>
      <c r="F153" s="218" t="s">
        <v>355</v>
      </c>
      <c r="G153" s="219" t="s">
        <v>257</v>
      </c>
      <c r="H153" s="220">
        <v>6.45</v>
      </c>
      <c r="I153" s="221"/>
      <c r="J153" s="222">
        <f>ROUND(I153*H153,2)</f>
        <v>0</v>
      </c>
      <c r="K153" s="218" t="s">
        <v>258</v>
      </c>
      <c r="L153" s="46"/>
      <c r="M153" s="223" t="s">
        <v>19</v>
      </c>
      <c r="N153" s="224" t="s">
        <v>40</v>
      </c>
      <c r="O153" s="86"/>
      <c r="P153" s="225">
        <f>O153*H153</f>
        <v>0</v>
      </c>
      <c r="Q153" s="225">
        <v>2.16</v>
      </c>
      <c r="R153" s="225">
        <f>Q153*H153</f>
        <v>13.932000000000002</v>
      </c>
      <c r="S153" s="225">
        <v>0</v>
      </c>
      <c r="T153" s="22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7" t="s">
        <v>90</v>
      </c>
      <c r="AT153" s="227" t="s">
        <v>254</v>
      </c>
      <c r="AU153" s="227" t="s">
        <v>78</v>
      </c>
      <c r="AY153" s="19" t="s">
        <v>252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9" t="s">
        <v>76</v>
      </c>
      <c r="BK153" s="228">
        <f>ROUND(I153*H153,2)</f>
        <v>0</v>
      </c>
      <c r="BL153" s="19" t="s">
        <v>90</v>
      </c>
      <c r="BM153" s="227" t="s">
        <v>1403</v>
      </c>
    </row>
    <row r="154" spans="1:51" s="13" customFormat="1" ht="12">
      <c r="A154" s="13"/>
      <c r="B154" s="229"/>
      <c r="C154" s="230"/>
      <c r="D154" s="231" t="s">
        <v>260</v>
      </c>
      <c r="E154" s="232" t="s">
        <v>19</v>
      </c>
      <c r="F154" s="233" t="s">
        <v>1404</v>
      </c>
      <c r="G154" s="230"/>
      <c r="H154" s="232" t="s">
        <v>19</v>
      </c>
      <c r="I154" s="234"/>
      <c r="J154" s="230"/>
      <c r="K154" s="230"/>
      <c r="L154" s="235"/>
      <c r="M154" s="236"/>
      <c r="N154" s="237"/>
      <c r="O154" s="237"/>
      <c r="P154" s="237"/>
      <c r="Q154" s="237"/>
      <c r="R154" s="237"/>
      <c r="S154" s="237"/>
      <c r="T154" s="23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9" t="s">
        <v>260</v>
      </c>
      <c r="AU154" s="239" t="s">
        <v>78</v>
      </c>
      <c r="AV154" s="13" t="s">
        <v>76</v>
      </c>
      <c r="AW154" s="13" t="s">
        <v>31</v>
      </c>
      <c r="AX154" s="13" t="s">
        <v>69</v>
      </c>
      <c r="AY154" s="239" t="s">
        <v>252</v>
      </c>
    </row>
    <row r="155" spans="1:51" s="14" customFormat="1" ht="12">
      <c r="A155" s="14"/>
      <c r="B155" s="240"/>
      <c r="C155" s="241"/>
      <c r="D155" s="231" t="s">
        <v>260</v>
      </c>
      <c r="E155" s="242" t="s">
        <v>19</v>
      </c>
      <c r="F155" s="243" t="s">
        <v>1405</v>
      </c>
      <c r="G155" s="241"/>
      <c r="H155" s="244">
        <v>6.45</v>
      </c>
      <c r="I155" s="245"/>
      <c r="J155" s="241"/>
      <c r="K155" s="241"/>
      <c r="L155" s="246"/>
      <c r="M155" s="247"/>
      <c r="N155" s="248"/>
      <c r="O155" s="248"/>
      <c r="P155" s="248"/>
      <c r="Q155" s="248"/>
      <c r="R155" s="248"/>
      <c r="S155" s="248"/>
      <c r="T155" s="24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0" t="s">
        <v>260</v>
      </c>
      <c r="AU155" s="250" t="s">
        <v>78</v>
      </c>
      <c r="AV155" s="14" t="s">
        <v>78</v>
      </c>
      <c r="AW155" s="14" t="s">
        <v>31</v>
      </c>
      <c r="AX155" s="14" t="s">
        <v>69</v>
      </c>
      <c r="AY155" s="250" t="s">
        <v>252</v>
      </c>
    </row>
    <row r="156" spans="1:51" s="15" customFormat="1" ht="12">
      <c r="A156" s="15"/>
      <c r="B156" s="251"/>
      <c r="C156" s="252"/>
      <c r="D156" s="231" t="s">
        <v>260</v>
      </c>
      <c r="E156" s="253" t="s">
        <v>19</v>
      </c>
      <c r="F156" s="254" t="s">
        <v>265</v>
      </c>
      <c r="G156" s="252"/>
      <c r="H156" s="255">
        <v>6.45</v>
      </c>
      <c r="I156" s="256"/>
      <c r="J156" s="252"/>
      <c r="K156" s="252"/>
      <c r="L156" s="257"/>
      <c r="M156" s="258"/>
      <c r="N156" s="259"/>
      <c r="O156" s="259"/>
      <c r="P156" s="259"/>
      <c r="Q156" s="259"/>
      <c r="R156" s="259"/>
      <c r="S156" s="259"/>
      <c r="T156" s="260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1" t="s">
        <v>260</v>
      </c>
      <c r="AU156" s="261" t="s">
        <v>78</v>
      </c>
      <c r="AV156" s="15" t="s">
        <v>90</v>
      </c>
      <c r="AW156" s="15" t="s">
        <v>31</v>
      </c>
      <c r="AX156" s="15" t="s">
        <v>76</v>
      </c>
      <c r="AY156" s="261" t="s">
        <v>252</v>
      </c>
    </row>
    <row r="157" spans="1:65" s="2" customFormat="1" ht="24.15" customHeight="1">
      <c r="A157" s="40"/>
      <c r="B157" s="41"/>
      <c r="C157" s="216" t="s">
        <v>353</v>
      </c>
      <c r="D157" s="216" t="s">
        <v>254</v>
      </c>
      <c r="E157" s="217" t="s">
        <v>1406</v>
      </c>
      <c r="F157" s="218" t="s">
        <v>1407</v>
      </c>
      <c r="G157" s="219" t="s">
        <v>257</v>
      </c>
      <c r="H157" s="220">
        <v>17.115</v>
      </c>
      <c r="I157" s="221"/>
      <c r="J157" s="222">
        <f>ROUND(I157*H157,2)</f>
        <v>0</v>
      </c>
      <c r="K157" s="218" t="s">
        <v>258</v>
      </c>
      <c r="L157" s="46"/>
      <c r="M157" s="223" t="s">
        <v>19</v>
      </c>
      <c r="N157" s="224" t="s">
        <v>40</v>
      </c>
      <c r="O157" s="86"/>
      <c r="P157" s="225">
        <f>O157*H157</f>
        <v>0</v>
      </c>
      <c r="Q157" s="225">
        <v>2.45329</v>
      </c>
      <c r="R157" s="225">
        <f>Q157*H157</f>
        <v>41.988058349999996</v>
      </c>
      <c r="S157" s="225">
        <v>0</v>
      </c>
      <c r="T157" s="22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7" t="s">
        <v>90</v>
      </c>
      <c r="AT157" s="227" t="s">
        <v>254</v>
      </c>
      <c r="AU157" s="227" t="s">
        <v>78</v>
      </c>
      <c r="AY157" s="19" t="s">
        <v>252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9" t="s">
        <v>76</v>
      </c>
      <c r="BK157" s="228">
        <f>ROUND(I157*H157,2)</f>
        <v>0</v>
      </c>
      <c r="BL157" s="19" t="s">
        <v>90</v>
      </c>
      <c r="BM157" s="227" t="s">
        <v>1408</v>
      </c>
    </row>
    <row r="158" spans="1:51" s="13" customFormat="1" ht="12">
      <c r="A158" s="13"/>
      <c r="B158" s="229"/>
      <c r="C158" s="230"/>
      <c r="D158" s="231" t="s">
        <v>260</v>
      </c>
      <c r="E158" s="232" t="s">
        <v>19</v>
      </c>
      <c r="F158" s="233" t="s">
        <v>1409</v>
      </c>
      <c r="G158" s="230"/>
      <c r="H158" s="232" t="s">
        <v>19</v>
      </c>
      <c r="I158" s="234"/>
      <c r="J158" s="230"/>
      <c r="K158" s="230"/>
      <c r="L158" s="235"/>
      <c r="M158" s="236"/>
      <c r="N158" s="237"/>
      <c r="O158" s="237"/>
      <c r="P158" s="237"/>
      <c r="Q158" s="237"/>
      <c r="R158" s="237"/>
      <c r="S158" s="237"/>
      <c r="T158" s="23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9" t="s">
        <v>260</v>
      </c>
      <c r="AU158" s="239" t="s">
        <v>78</v>
      </c>
      <c r="AV158" s="13" t="s">
        <v>76</v>
      </c>
      <c r="AW158" s="13" t="s">
        <v>31</v>
      </c>
      <c r="AX158" s="13" t="s">
        <v>69</v>
      </c>
      <c r="AY158" s="239" t="s">
        <v>252</v>
      </c>
    </row>
    <row r="159" spans="1:51" s="14" customFormat="1" ht="12">
      <c r="A159" s="14"/>
      <c r="B159" s="240"/>
      <c r="C159" s="241"/>
      <c r="D159" s="231" t="s">
        <v>260</v>
      </c>
      <c r="E159" s="242" t="s">
        <v>19</v>
      </c>
      <c r="F159" s="243" t="s">
        <v>1410</v>
      </c>
      <c r="G159" s="241"/>
      <c r="H159" s="244">
        <v>17.115</v>
      </c>
      <c r="I159" s="245"/>
      <c r="J159" s="241"/>
      <c r="K159" s="241"/>
      <c r="L159" s="246"/>
      <c r="M159" s="247"/>
      <c r="N159" s="248"/>
      <c r="O159" s="248"/>
      <c r="P159" s="248"/>
      <c r="Q159" s="248"/>
      <c r="R159" s="248"/>
      <c r="S159" s="248"/>
      <c r="T159" s="24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0" t="s">
        <v>260</v>
      </c>
      <c r="AU159" s="250" t="s">
        <v>78</v>
      </c>
      <c r="AV159" s="14" t="s">
        <v>78</v>
      </c>
      <c r="AW159" s="14" t="s">
        <v>31</v>
      </c>
      <c r="AX159" s="14" t="s">
        <v>69</v>
      </c>
      <c r="AY159" s="250" t="s">
        <v>252</v>
      </c>
    </row>
    <row r="160" spans="1:51" s="15" customFormat="1" ht="12">
      <c r="A160" s="15"/>
      <c r="B160" s="251"/>
      <c r="C160" s="252"/>
      <c r="D160" s="231" t="s">
        <v>260</v>
      </c>
      <c r="E160" s="253" t="s">
        <v>19</v>
      </c>
      <c r="F160" s="254" t="s">
        <v>265</v>
      </c>
      <c r="G160" s="252"/>
      <c r="H160" s="255">
        <v>17.115</v>
      </c>
      <c r="I160" s="256"/>
      <c r="J160" s="252"/>
      <c r="K160" s="252"/>
      <c r="L160" s="257"/>
      <c r="M160" s="258"/>
      <c r="N160" s="259"/>
      <c r="O160" s="259"/>
      <c r="P160" s="259"/>
      <c r="Q160" s="259"/>
      <c r="R160" s="259"/>
      <c r="S160" s="259"/>
      <c r="T160" s="260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1" t="s">
        <v>260</v>
      </c>
      <c r="AU160" s="261" t="s">
        <v>78</v>
      </c>
      <c r="AV160" s="15" t="s">
        <v>90</v>
      </c>
      <c r="AW160" s="15" t="s">
        <v>31</v>
      </c>
      <c r="AX160" s="15" t="s">
        <v>76</v>
      </c>
      <c r="AY160" s="261" t="s">
        <v>252</v>
      </c>
    </row>
    <row r="161" spans="1:65" s="2" customFormat="1" ht="14.4" customHeight="1">
      <c r="A161" s="40"/>
      <c r="B161" s="41"/>
      <c r="C161" s="216" t="s">
        <v>360</v>
      </c>
      <c r="D161" s="216" t="s">
        <v>254</v>
      </c>
      <c r="E161" s="217" t="s">
        <v>386</v>
      </c>
      <c r="F161" s="218" t="s">
        <v>387</v>
      </c>
      <c r="G161" s="219" t="s">
        <v>300</v>
      </c>
      <c r="H161" s="220">
        <v>5.566</v>
      </c>
      <c r="I161" s="221"/>
      <c r="J161" s="222">
        <f>ROUND(I161*H161,2)</f>
        <v>0</v>
      </c>
      <c r="K161" s="218" t="s">
        <v>258</v>
      </c>
      <c r="L161" s="46"/>
      <c r="M161" s="223" t="s">
        <v>19</v>
      </c>
      <c r="N161" s="224" t="s">
        <v>40</v>
      </c>
      <c r="O161" s="86"/>
      <c r="P161" s="225">
        <f>O161*H161</f>
        <v>0</v>
      </c>
      <c r="Q161" s="225">
        <v>0.00247</v>
      </c>
      <c r="R161" s="225">
        <f>Q161*H161</f>
        <v>0.01374802</v>
      </c>
      <c r="S161" s="225">
        <v>0</v>
      </c>
      <c r="T161" s="22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7" t="s">
        <v>90</v>
      </c>
      <c r="AT161" s="227" t="s">
        <v>254</v>
      </c>
      <c r="AU161" s="227" t="s">
        <v>78</v>
      </c>
      <c r="AY161" s="19" t="s">
        <v>252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9" t="s">
        <v>76</v>
      </c>
      <c r="BK161" s="228">
        <f>ROUND(I161*H161,2)</f>
        <v>0</v>
      </c>
      <c r="BL161" s="19" t="s">
        <v>90</v>
      </c>
      <c r="BM161" s="227" t="s">
        <v>1411</v>
      </c>
    </row>
    <row r="162" spans="1:51" s="14" customFormat="1" ht="12">
      <c r="A162" s="14"/>
      <c r="B162" s="240"/>
      <c r="C162" s="241"/>
      <c r="D162" s="231" t="s">
        <v>260</v>
      </c>
      <c r="E162" s="242" t="s">
        <v>19</v>
      </c>
      <c r="F162" s="243" t="s">
        <v>1412</v>
      </c>
      <c r="G162" s="241"/>
      <c r="H162" s="244">
        <v>5.566</v>
      </c>
      <c r="I162" s="245"/>
      <c r="J162" s="241"/>
      <c r="K162" s="241"/>
      <c r="L162" s="246"/>
      <c r="M162" s="247"/>
      <c r="N162" s="248"/>
      <c r="O162" s="248"/>
      <c r="P162" s="248"/>
      <c r="Q162" s="248"/>
      <c r="R162" s="248"/>
      <c r="S162" s="248"/>
      <c r="T162" s="24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0" t="s">
        <v>260</v>
      </c>
      <c r="AU162" s="250" t="s">
        <v>78</v>
      </c>
      <c r="AV162" s="14" t="s">
        <v>78</v>
      </c>
      <c r="AW162" s="14" t="s">
        <v>31</v>
      </c>
      <c r="AX162" s="14" t="s">
        <v>76</v>
      </c>
      <c r="AY162" s="250" t="s">
        <v>252</v>
      </c>
    </row>
    <row r="163" spans="1:65" s="2" customFormat="1" ht="14.4" customHeight="1">
      <c r="A163" s="40"/>
      <c r="B163" s="41"/>
      <c r="C163" s="216" t="s">
        <v>366</v>
      </c>
      <c r="D163" s="216" t="s">
        <v>254</v>
      </c>
      <c r="E163" s="217" t="s">
        <v>396</v>
      </c>
      <c r="F163" s="218" t="s">
        <v>397</v>
      </c>
      <c r="G163" s="219" t="s">
        <v>300</v>
      </c>
      <c r="H163" s="220">
        <v>5.566</v>
      </c>
      <c r="I163" s="221"/>
      <c r="J163" s="222">
        <f>ROUND(I163*H163,2)</f>
        <v>0</v>
      </c>
      <c r="K163" s="218" t="s">
        <v>258</v>
      </c>
      <c r="L163" s="46"/>
      <c r="M163" s="223" t="s">
        <v>19</v>
      </c>
      <c r="N163" s="224" t="s">
        <v>40</v>
      </c>
      <c r="O163" s="86"/>
      <c r="P163" s="225">
        <f>O163*H163</f>
        <v>0</v>
      </c>
      <c r="Q163" s="225">
        <v>0</v>
      </c>
      <c r="R163" s="225">
        <f>Q163*H163</f>
        <v>0</v>
      </c>
      <c r="S163" s="225">
        <v>0</v>
      </c>
      <c r="T163" s="22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7" t="s">
        <v>90</v>
      </c>
      <c r="AT163" s="227" t="s">
        <v>254</v>
      </c>
      <c r="AU163" s="227" t="s">
        <v>78</v>
      </c>
      <c r="AY163" s="19" t="s">
        <v>252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9" t="s">
        <v>76</v>
      </c>
      <c r="BK163" s="228">
        <f>ROUND(I163*H163,2)</f>
        <v>0</v>
      </c>
      <c r="BL163" s="19" t="s">
        <v>90</v>
      </c>
      <c r="BM163" s="227" t="s">
        <v>1413</v>
      </c>
    </row>
    <row r="164" spans="1:65" s="2" customFormat="1" ht="24.15" customHeight="1">
      <c r="A164" s="40"/>
      <c r="B164" s="41"/>
      <c r="C164" s="216" t="s">
        <v>377</v>
      </c>
      <c r="D164" s="216" t="s">
        <v>254</v>
      </c>
      <c r="E164" s="217" t="s">
        <v>1414</v>
      </c>
      <c r="F164" s="218" t="s">
        <v>1415</v>
      </c>
      <c r="G164" s="219" t="s">
        <v>277</v>
      </c>
      <c r="H164" s="220">
        <v>0.456</v>
      </c>
      <c r="I164" s="221"/>
      <c r="J164" s="222">
        <f>ROUND(I164*H164,2)</f>
        <v>0</v>
      </c>
      <c r="K164" s="218" t="s">
        <v>258</v>
      </c>
      <c r="L164" s="46"/>
      <c r="M164" s="223" t="s">
        <v>19</v>
      </c>
      <c r="N164" s="224" t="s">
        <v>40</v>
      </c>
      <c r="O164" s="86"/>
      <c r="P164" s="225">
        <f>O164*H164</f>
        <v>0</v>
      </c>
      <c r="Q164" s="225">
        <v>1.06277</v>
      </c>
      <c r="R164" s="225">
        <f>Q164*H164</f>
        <v>0.48462312</v>
      </c>
      <c r="S164" s="225">
        <v>0</v>
      </c>
      <c r="T164" s="22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7" t="s">
        <v>90</v>
      </c>
      <c r="AT164" s="227" t="s">
        <v>254</v>
      </c>
      <c r="AU164" s="227" t="s">
        <v>78</v>
      </c>
      <c r="AY164" s="19" t="s">
        <v>252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9" t="s">
        <v>76</v>
      </c>
      <c r="BK164" s="228">
        <f>ROUND(I164*H164,2)</f>
        <v>0</v>
      </c>
      <c r="BL164" s="19" t="s">
        <v>90</v>
      </c>
      <c r="BM164" s="227" t="s">
        <v>1416</v>
      </c>
    </row>
    <row r="165" spans="1:51" s="14" customFormat="1" ht="12">
      <c r="A165" s="14"/>
      <c r="B165" s="240"/>
      <c r="C165" s="241"/>
      <c r="D165" s="231" t="s">
        <v>260</v>
      </c>
      <c r="E165" s="242" t="s">
        <v>19</v>
      </c>
      <c r="F165" s="243" t="s">
        <v>1417</v>
      </c>
      <c r="G165" s="241"/>
      <c r="H165" s="244">
        <v>0.456</v>
      </c>
      <c r="I165" s="245"/>
      <c r="J165" s="241"/>
      <c r="K165" s="241"/>
      <c r="L165" s="246"/>
      <c r="M165" s="247"/>
      <c r="N165" s="248"/>
      <c r="O165" s="248"/>
      <c r="P165" s="248"/>
      <c r="Q165" s="248"/>
      <c r="R165" s="248"/>
      <c r="S165" s="248"/>
      <c r="T165" s="24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0" t="s">
        <v>260</v>
      </c>
      <c r="AU165" s="250" t="s">
        <v>78</v>
      </c>
      <c r="AV165" s="14" t="s">
        <v>78</v>
      </c>
      <c r="AW165" s="14" t="s">
        <v>31</v>
      </c>
      <c r="AX165" s="14" t="s">
        <v>76</v>
      </c>
      <c r="AY165" s="250" t="s">
        <v>252</v>
      </c>
    </row>
    <row r="166" spans="1:65" s="2" customFormat="1" ht="24.15" customHeight="1">
      <c r="A166" s="40"/>
      <c r="B166" s="41"/>
      <c r="C166" s="216" t="s">
        <v>7</v>
      </c>
      <c r="D166" s="216" t="s">
        <v>254</v>
      </c>
      <c r="E166" s="217" t="s">
        <v>1418</v>
      </c>
      <c r="F166" s="218" t="s">
        <v>1419</v>
      </c>
      <c r="G166" s="219" t="s">
        <v>257</v>
      </c>
      <c r="H166" s="220">
        <v>26.818</v>
      </c>
      <c r="I166" s="221"/>
      <c r="J166" s="222">
        <f>ROUND(I166*H166,2)</f>
        <v>0</v>
      </c>
      <c r="K166" s="218" t="s">
        <v>258</v>
      </c>
      <c r="L166" s="46"/>
      <c r="M166" s="223" t="s">
        <v>19</v>
      </c>
      <c r="N166" s="224" t="s">
        <v>40</v>
      </c>
      <c r="O166" s="86"/>
      <c r="P166" s="225">
        <f>O166*H166</f>
        <v>0</v>
      </c>
      <c r="Q166" s="225">
        <v>2.45329</v>
      </c>
      <c r="R166" s="225">
        <f>Q166*H166</f>
        <v>65.79233122000001</v>
      </c>
      <c r="S166" s="225">
        <v>0</v>
      </c>
      <c r="T166" s="22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7" t="s">
        <v>90</v>
      </c>
      <c r="AT166" s="227" t="s">
        <v>254</v>
      </c>
      <c r="AU166" s="227" t="s">
        <v>78</v>
      </c>
      <c r="AY166" s="19" t="s">
        <v>252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9" t="s">
        <v>76</v>
      </c>
      <c r="BK166" s="228">
        <f>ROUND(I166*H166,2)</f>
        <v>0</v>
      </c>
      <c r="BL166" s="19" t="s">
        <v>90</v>
      </c>
      <c r="BM166" s="227" t="s">
        <v>1420</v>
      </c>
    </row>
    <row r="167" spans="1:51" s="13" customFormat="1" ht="12">
      <c r="A167" s="13"/>
      <c r="B167" s="229"/>
      <c r="C167" s="230"/>
      <c r="D167" s="231" t="s">
        <v>260</v>
      </c>
      <c r="E167" s="232" t="s">
        <v>19</v>
      </c>
      <c r="F167" s="233" t="s">
        <v>1421</v>
      </c>
      <c r="G167" s="230"/>
      <c r="H167" s="232" t="s">
        <v>19</v>
      </c>
      <c r="I167" s="234"/>
      <c r="J167" s="230"/>
      <c r="K167" s="230"/>
      <c r="L167" s="235"/>
      <c r="M167" s="236"/>
      <c r="N167" s="237"/>
      <c r="O167" s="237"/>
      <c r="P167" s="237"/>
      <c r="Q167" s="237"/>
      <c r="R167" s="237"/>
      <c r="S167" s="237"/>
      <c r="T167" s="23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9" t="s">
        <v>260</v>
      </c>
      <c r="AU167" s="239" t="s">
        <v>78</v>
      </c>
      <c r="AV167" s="13" t="s">
        <v>76</v>
      </c>
      <c r="AW167" s="13" t="s">
        <v>31</v>
      </c>
      <c r="AX167" s="13" t="s">
        <v>69</v>
      </c>
      <c r="AY167" s="239" t="s">
        <v>252</v>
      </c>
    </row>
    <row r="168" spans="1:51" s="14" customFormat="1" ht="12">
      <c r="A168" s="14"/>
      <c r="B168" s="240"/>
      <c r="C168" s="241"/>
      <c r="D168" s="231" t="s">
        <v>260</v>
      </c>
      <c r="E168" s="242" t="s">
        <v>19</v>
      </c>
      <c r="F168" s="243" t="s">
        <v>1422</v>
      </c>
      <c r="G168" s="241"/>
      <c r="H168" s="244">
        <v>10.32</v>
      </c>
      <c r="I168" s="245"/>
      <c r="J168" s="241"/>
      <c r="K168" s="241"/>
      <c r="L168" s="246"/>
      <c r="M168" s="247"/>
      <c r="N168" s="248"/>
      <c r="O168" s="248"/>
      <c r="P168" s="248"/>
      <c r="Q168" s="248"/>
      <c r="R168" s="248"/>
      <c r="S168" s="248"/>
      <c r="T168" s="24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0" t="s">
        <v>260</v>
      </c>
      <c r="AU168" s="250" t="s">
        <v>78</v>
      </c>
      <c r="AV168" s="14" t="s">
        <v>78</v>
      </c>
      <c r="AW168" s="14" t="s">
        <v>31</v>
      </c>
      <c r="AX168" s="14" t="s">
        <v>69</v>
      </c>
      <c r="AY168" s="250" t="s">
        <v>252</v>
      </c>
    </row>
    <row r="169" spans="1:51" s="14" customFormat="1" ht="12">
      <c r="A169" s="14"/>
      <c r="B169" s="240"/>
      <c r="C169" s="241"/>
      <c r="D169" s="231" t="s">
        <v>260</v>
      </c>
      <c r="E169" s="242" t="s">
        <v>19</v>
      </c>
      <c r="F169" s="243" t="s">
        <v>1423</v>
      </c>
      <c r="G169" s="241"/>
      <c r="H169" s="244">
        <v>9.057</v>
      </c>
      <c r="I169" s="245"/>
      <c r="J169" s="241"/>
      <c r="K169" s="241"/>
      <c r="L169" s="246"/>
      <c r="M169" s="247"/>
      <c r="N169" s="248"/>
      <c r="O169" s="248"/>
      <c r="P169" s="248"/>
      <c r="Q169" s="248"/>
      <c r="R169" s="248"/>
      <c r="S169" s="248"/>
      <c r="T169" s="24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0" t="s">
        <v>260</v>
      </c>
      <c r="AU169" s="250" t="s">
        <v>78</v>
      </c>
      <c r="AV169" s="14" t="s">
        <v>78</v>
      </c>
      <c r="AW169" s="14" t="s">
        <v>31</v>
      </c>
      <c r="AX169" s="14" t="s">
        <v>69</v>
      </c>
      <c r="AY169" s="250" t="s">
        <v>252</v>
      </c>
    </row>
    <row r="170" spans="1:51" s="14" customFormat="1" ht="12">
      <c r="A170" s="14"/>
      <c r="B170" s="240"/>
      <c r="C170" s="241"/>
      <c r="D170" s="231" t="s">
        <v>260</v>
      </c>
      <c r="E170" s="242" t="s">
        <v>19</v>
      </c>
      <c r="F170" s="243" t="s">
        <v>1424</v>
      </c>
      <c r="G170" s="241"/>
      <c r="H170" s="244">
        <v>2.106</v>
      </c>
      <c r="I170" s="245"/>
      <c r="J170" s="241"/>
      <c r="K170" s="241"/>
      <c r="L170" s="246"/>
      <c r="M170" s="247"/>
      <c r="N170" s="248"/>
      <c r="O170" s="248"/>
      <c r="P170" s="248"/>
      <c r="Q170" s="248"/>
      <c r="R170" s="248"/>
      <c r="S170" s="248"/>
      <c r="T170" s="24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0" t="s">
        <v>260</v>
      </c>
      <c r="AU170" s="250" t="s">
        <v>78</v>
      </c>
      <c r="AV170" s="14" t="s">
        <v>78</v>
      </c>
      <c r="AW170" s="14" t="s">
        <v>31</v>
      </c>
      <c r="AX170" s="14" t="s">
        <v>69</v>
      </c>
      <c r="AY170" s="250" t="s">
        <v>252</v>
      </c>
    </row>
    <row r="171" spans="1:51" s="14" customFormat="1" ht="12">
      <c r="A171" s="14"/>
      <c r="B171" s="240"/>
      <c r="C171" s="241"/>
      <c r="D171" s="231" t="s">
        <v>260</v>
      </c>
      <c r="E171" s="242" t="s">
        <v>19</v>
      </c>
      <c r="F171" s="243" t="s">
        <v>1425</v>
      </c>
      <c r="G171" s="241"/>
      <c r="H171" s="244">
        <v>5.335</v>
      </c>
      <c r="I171" s="245"/>
      <c r="J171" s="241"/>
      <c r="K171" s="241"/>
      <c r="L171" s="246"/>
      <c r="M171" s="247"/>
      <c r="N171" s="248"/>
      <c r="O171" s="248"/>
      <c r="P171" s="248"/>
      <c r="Q171" s="248"/>
      <c r="R171" s="248"/>
      <c r="S171" s="248"/>
      <c r="T171" s="24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0" t="s">
        <v>260</v>
      </c>
      <c r="AU171" s="250" t="s">
        <v>78</v>
      </c>
      <c r="AV171" s="14" t="s">
        <v>78</v>
      </c>
      <c r="AW171" s="14" t="s">
        <v>31</v>
      </c>
      <c r="AX171" s="14" t="s">
        <v>69</v>
      </c>
      <c r="AY171" s="250" t="s">
        <v>252</v>
      </c>
    </row>
    <row r="172" spans="1:51" s="15" customFormat="1" ht="12">
      <c r="A172" s="15"/>
      <c r="B172" s="251"/>
      <c r="C172" s="252"/>
      <c r="D172" s="231" t="s">
        <v>260</v>
      </c>
      <c r="E172" s="253" t="s">
        <v>19</v>
      </c>
      <c r="F172" s="254" t="s">
        <v>265</v>
      </c>
      <c r="G172" s="252"/>
      <c r="H172" s="255">
        <v>26.818000000000005</v>
      </c>
      <c r="I172" s="256"/>
      <c r="J172" s="252"/>
      <c r="K172" s="252"/>
      <c r="L172" s="257"/>
      <c r="M172" s="258"/>
      <c r="N172" s="259"/>
      <c r="O172" s="259"/>
      <c r="P172" s="259"/>
      <c r="Q172" s="259"/>
      <c r="R172" s="259"/>
      <c r="S172" s="259"/>
      <c r="T172" s="260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1" t="s">
        <v>260</v>
      </c>
      <c r="AU172" s="261" t="s">
        <v>78</v>
      </c>
      <c r="AV172" s="15" t="s">
        <v>90</v>
      </c>
      <c r="AW172" s="15" t="s">
        <v>31</v>
      </c>
      <c r="AX172" s="15" t="s">
        <v>76</v>
      </c>
      <c r="AY172" s="261" t="s">
        <v>252</v>
      </c>
    </row>
    <row r="173" spans="1:65" s="2" customFormat="1" ht="14.4" customHeight="1">
      <c r="A173" s="40"/>
      <c r="B173" s="41"/>
      <c r="C173" s="216" t="s">
        <v>395</v>
      </c>
      <c r="D173" s="216" t="s">
        <v>254</v>
      </c>
      <c r="E173" s="217" t="s">
        <v>1426</v>
      </c>
      <c r="F173" s="218" t="s">
        <v>1427</v>
      </c>
      <c r="G173" s="219" t="s">
        <v>300</v>
      </c>
      <c r="H173" s="220">
        <v>79.774</v>
      </c>
      <c r="I173" s="221"/>
      <c r="J173" s="222">
        <f>ROUND(I173*H173,2)</f>
        <v>0</v>
      </c>
      <c r="K173" s="218" t="s">
        <v>258</v>
      </c>
      <c r="L173" s="46"/>
      <c r="M173" s="223" t="s">
        <v>19</v>
      </c>
      <c r="N173" s="224" t="s">
        <v>40</v>
      </c>
      <c r="O173" s="86"/>
      <c r="P173" s="225">
        <f>O173*H173</f>
        <v>0</v>
      </c>
      <c r="Q173" s="225">
        <v>0.00269</v>
      </c>
      <c r="R173" s="225">
        <f>Q173*H173</f>
        <v>0.21459206</v>
      </c>
      <c r="S173" s="225">
        <v>0</v>
      </c>
      <c r="T173" s="22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7" t="s">
        <v>90</v>
      </c>
      <c r="AT173" s="227" t="s">
        <v>254</v>
      </c>
      <c r="AU173" s="227" t="s">
        <v>78</v>
      </c>
      <c r="AY173" s="19" t="s">
        <v>252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9" t="s">
        <v>76</v>
      </c>
      <c r="BK173" s="228">
        <f>ROUND(I173*H173,2)</f>
        <v>0</v>
      </c>
      <c r="BL173" s="19" t="s">
        <v>90</v>
      </c>
      <c r="BM173" s="227" t="s">
        <v>1428</v>
      </c>
    </row>
    <row r="174" spans="1:51" s="14" customFormat="1" ht="12">
      <c r="A174" s="14"/>
      <c r="B174" s="240"/>
      <c r="C174" s="241"/>
      <c r="D174" s="231" t="s">
        <v>260</v>
      </c>
      <c r="E174" s="242" t="s">
        <v>19</v>
      </c>
      <c r="F174" s="243" t="s">
        <v>1429</v>
      </c>
      <c r="G174" s="241"/>
      <c r="H174" s="244">
        <v>26.484</v>
      </c>
      <c r="I174" s="245"/>
      <c r="J174" s="241"/>
      <c r="K174" s="241"/>
      <c r="L174" s="246"/>
      <c r="M174" s="247"/>
      <c r="N174" s="248"/>
      <c r="O174" s="248"/>
      <c r="P174" s="248"/>
      <c r="Q174" s="248"/>
      <c r="R174" s="248"/>
      <c r="S174" s="248"/>
      <c r="T174" s="24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0" t="s">
        <v>260</v>
      </c>
      <c r="AU174" s="250" t="s">
        <v>78</v>
      </c>
      <c r="AV174" s="14" t="s">
        <v>78</v>
      </c>
      <c r="AW174" s="14" t="s">
        <v>31</v>
      </c>
      <c r="AX174" s="14" t="s">
        <v>69</v>
      </c>
      <c r="AY174" s="250" t="s">
        <v>252</v>
      </c>
    </row>
    <row r="175" spans="1:51" s="14" customFormat="1" ht="12">
      <c r="A175" s="14"/>
      <c r="B175" s="240"/>
      <c r="C175" s="241"/>
      <c r="D175" s="231" t="s">
        <v>260</v>
      </c>
      <c r="E175" s="242" t="s">
        <v>19</v>
      </c>
      <c r="F175" s="243" t="s">
        <v>1430</v>
      </c>
      <c r="G175" s="241"/>
      <c r="H175" s="244">
        <v>28.485</v>
      </c>
      <c r="I175" s="245"/>
      <c r="J175" s="241"/>
      <c r="K175" s="241"/>
      <c r="L175" s="246"/>
      <c r="M175" s="247"/>
      <c r="N175" s="248"/>
      <c r="O175" s="248"/>
      <c r="P175" s="248"/>
      <c r="Q175" s="248"/>
      <c r="R175" s="248"/>
      <c r="S175" s="248"/>
      <c r="T175" s="24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0" t="s">
        <v>260</v>
      </c>
      <c r="AU175" s="250" t="s">
        <v>78</v>
      </c>
      <c r="AV175" s="14" t="s">
        <v>78</v>
      </c>
      <c r="AW175" s="14" t="s">
        <v>31</v>
      </c>
      <c r="AX175" s="14" t="s">
        <v>69</v>
      </c>
      <c r="AY175" s="250" t="s">
        <v>252</v>
      </c>
    </row>
    <row r="176" spans="1:51" s="14" customFormat="1" ht="12">
      <c r="A176" s="14"/>
      <c r="B176" s="240"/>
      <c r="C176" s="241"/>
      <c r="D176" s="231" t="s">
        <v>260</v>
      </c>
      <c r="E176" s="242" t="s">
        <v>19</v>
      </c>
      <c r="F176" s="243" t="s">
        <v>1431</v>
      </c>
      <c r="G176" s="241"/>
      <c r="H176" s="244">
        <v>7.021</v>
      </c>
      <c r="I176" s="245"/>
      <c r="J176" s="241"/>
      <c r="K176" s="241"/>
      <c r="L176" s="246"/>
      <c r="M176" s="247"/>
      <c r="N176" s="248"/>
      <c r="O176" s="248"/>
      <c r="P176" s="248"/>
      <c r="Q176" s="248"/>
      <c r="R176" s="248"/>
      <c r="S176" s="248"/>
      <c r="T176" s="249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0" t="s">
        <v>260</v>
      </c>
      <c r="AU176" s="250" t="s">
        <v>78</v>
      </c>
      <c r="AV176" s="14" t="s">
        <v>78</v>
      </c>
      <c r="AW176" s="14" t="s">
        <v>31</v>
      </c>
      <c r="AX176" s="14" t="s">
        <v>69</v>
      </c>
      <c r="AY176" s="250" t="s">
        <v>252</v>
      </c>
    </row>
    <row r="177" spans="1:51" s="14" customFormat="1" ht="12">
      <c r="A177" s="14"/>
      <c r="B177" s="240"/>
      <c r="C177" s="241"/>
      <c r="D177" s="231" t="s">
        <v>260</v>
      </c>
      <c r="E177" s="242" t="s">
        <v>19</v>
      </c>
      <c r="F177" s="243" t="s">
        <v>1432</v>
      </c>
      <c r="G177" s="241"/>
      <c r="H177" s="244">
        <v>17.784</v>
      </c>
      <c r="I177" s="245"/>
      <c r="J177" s="241"/>
      <c r="K177" s="241"/>
      <c r="L177" s="246"/>
      <c r="M177" s="247"/>
      <c r="N177" s="248"/>
      <c r="O177" s="248"/>
      <c r="P177" s="248"/>
      <c r="Q177" s="248"/>
      <c r="R177" s="248"/>
      <c r="S177" s="248"/>
      <c r="T177" s="24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0" t="s">
        <v>260</v>
      </c>
      <c r="AU177" s="250" t="s">
        <v>78</v>
      </c>
      <c r="AV177" s="14" t="s">
        <v>78</v>
      </c>
      <c r="AW177" s="14" t="s">
        <v>31</v>
      </c>
      <c r="AX177" s="14" t="s">
        <v>69</v>
      </c>
      <c r="AY177" s="250" t="s">
        <v>252</v>
      </c>
    </row>
    <row r="178" spans="1:51" s="15" customFormat="1" ht="12">
      <c r="A178" s="15"/>
      <c r="B178" s="251"/>
      <c r="C178" s="252"/>
      <c r="D178" s="231" t="s">
        <v>260</v>
      </c>
      <c r="E178" s="253" t="s">
        <v>19</v>
      </c>
      <c r="F178" s="254" t="s">
        <v>265</v>
      </c>
      <c r="G178" s="252"/>
      <c r="H178" s="255">
        <v>79.774</v>
      </c>
      <c r="I178" s="256"/>
      <c r="J178" s="252"/>
      <c r="K178" s="252"/>
      <c r="L178" s="257"/>
      <c r="M178" s="258"/>
      <c r="N178" s="259"/>
      <c r="O178" s="259"/>
      <c r="P178" s="259"/>
      <c r="Q178" s="259"/>
      <c r="R178" s="259"/>
      <c r="S178" s="259"/>
      <c r="T178" s="260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61" t="s">
        <v>260</v>
      </c>
      <c r="AU178" s="261" t="s">
        <v>78</v>
      </c>
      <c r="AV178" s="15" t="s">
        <v>90</v>
      </c>
      <c r="AW178" s="15" t="s">
        <v>31</v>
      </c>
      <c r="AX178" s="15" t="s">
        <v>76</v>
      </c>
      <c r="AY178" s="261" t="s">
        <v>252</v>
      </c>
    </row>
    <row r="179" spans="1:65" s="2" customFormat="1" ht="14.4" customHeight="1">
      <c r="A179" s="40"/>
      <c r="B179" s="41"/>
      <c r="C179" s="216" t="s">
        <v>399</v>
      </c>
      <c r="D179" s="216" t="s">
        <v>254</v>
      </c>
      <c r="E179" s="217" t="s">
        <v>1433</v>
      </c>
      <c r="F179" s="218" t="s">
        <v>1434</v>
      </c>
      <c r="G179" s="219" t="s">
        <v>300</v>
      </c>
      <c r="H179" s="220">
        <v>79.774</v>
      </c>
      <c r="I179" s="221"/>
      <c r="J179" s="222">
        <f>ROUND(I179*H179,2)</f>
        <v>0</v>
      </c>
      <c r="K179" s="218" t="s">
        <v>258</v>
      </c>
      <c r="L179" s="46"/>
      <c r="M179" s="223" t="s">
        <v>19</v>
      </c>
      <c r="N179" s="224" t="s">
        <v>40</v>
      </c>
      <c r="O179" s="86"/>
      <c r="P179" s="225">
        <f>O179*H179</f>
        <v>0</v>
      </c>
      <c r="Q179" s="225">
        <v>0</v>
      </c>
      <c r="R179" s="225">
        <f>Q179*H179</f>
        <v>0</v>
      </c>
      <c r="S179" s="225">
        <v>0</v>
      </c>
      <c r="T179" s="22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7" t="s">
        <v>90</v>
      </c>
      <c r="AT179" s="227" t="s">
        <v>254</v>
      </c>
      <c r="AU179" s="227" t="s">
        <v>78</v>
      </c>
      <c r="AY179" s="19" t="s">
        <v>252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9" t="s">
        <v>76</v>
      </c>
      <c r="BK179" s="228">
        <f>ROUND(I179*H179,2)</f>
        <v>0</v>
      </c>
      <c r="BL179" s="19" t="s">
        <v>90</v>
      </c>
      <c r="BM179" s="227" t="s">
        <v>1435</v>
      </c>
    </row>
    <row r="180" spans="1:65" s="2" customFormat="1" ht="49.05" customHeight="1">
      <c r="A180" s="40"/>
      <c r="B180" s="41"/>
      <c r="C180" s="216" t="s">
        <v>404</v>
      </c>
      <c r="D180" s="216" t="s">
        <v>254</v>
      </c>
      <c r="E180" s="217" t="s">
        <v>1436</v>
      </c>
      <c r="F180" s="218" t="s">
        <v>1437</v>
      </c>
      <c r="G180" s="219" t="s">
        <v>307</v>
      </c>
      <c r="H180" s="220">
        <v>3</v>
      </c>
      <c r="I180" s="221"/>
      <c r="J180" s="222">
        <f>ROUND(I180*H180,2)</f>
        <v>0</v>
      </c>
      <c r="K180" s="218" t="s">
        <v>258</v>
      </c>
      <c r="L180" s="46"/>
      <c r="M180" s="223" t="s">
        <v>19</v>
      </c>
      <c r="N180" s="224" t="s">
        <v>40</v>
      </c>
      <c r="O180" s="86"/>
      <c r="P180" s="225">
        <f>O180*H180</f>
        <v>0</v>
      </c>
      <c r="Q180" s="225">
        <v>0.01351</v>
      </c>
      <c r="R180" s="225">
        <f>Q180*H180</f>
        <v>0.04053</v>
      </c>
      <c r="S180" s="225">
        <v>0</v>
      </c>
      <c r="T180" s="22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7" t="s">
        <v>90</v>
      </c>
      <c r="AT180" s="227" t="s">
        <v>254</v>
      </c>
      <c r="AU180" s="227" t="s">
        <v>78</v>
      </c>
      <c r="AY180" s="19" t="s">
        <v>252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9" t="s">
        <v>76</v>
      </c>
      <c r="BK180" s="228">
        <f>ROUND(I180*H180,2)</f>
        <v>0</v>
      </c>
      <c r="BL180" s="19" t="s">
        <v>90</v>
      </c>
      <c r="BM180" s="227" t="s">
        <v>1438</v>
      </c>
    </row>
    <row r="181" spans="1:65" s="2" customFormat="1" ht="24.15" customHeight="1">
      <c r="A181" s="40"/>
      <c r="B181" s="41"/>
      <c r="C181" s="216" t="s">
        <v>410</v>
      </c>
      <c r="D181" s="216" t="s">
        <v>254</v>
      </c>
      <c r="E181" s="217" t="s">
        <v>1439</v>
      </c>
      <c r="F181" s="218" t="s">
        <v>1440</v>
      </c>
      <c r="G181" s="219" t="s">
        <v>277</v>
      </c>
      <c r="H181" s="220">
        <v>2.414</v>
      </c>
      <c r="I181" s="221"/>
      <c r="J181" s="222">
        <f>ROUND(I181*H181,2)</f>
        <v>0</v>
      </c>
      <c r="K181" s="218" t="s">
        <v>258</v>
      </c>
      <c r="L181" s="46"/>
      <c r="M181" s="223" t="s">
        <v>19</v>
      </c>
      <c r="N181" s="224" t="s">
        <v>40</v>
      </c>
      <c r="O181" s="86"/>
      <c r="P181" s="225">
        <f>O181*H181</f>
        <v>0</v>
      </c>
      <c r="Q181" s="225">
        <v>1.06017</v>
      </c>
      <c r="R181" s="225">
        <f>Q181*H181</f>
        <v>2.5592503800000004</v>
      </c>
      <c r="S181" s="225">
        <v>0</v>
      </c>
      <c r="T181" s="22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7" t="s">
        <v>90</v>
      </c>
      <c r="AT181" s="227" t="s">
        <v>254</v>
      </c>
      <c r="AU181" s="227" t="s">
        <v>78</v>
      </c>
      <c r="AY181" s="19" t="s">
        <v>252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9" t="s">
        <v>76</v>
      </c>
      <c r="BK181" s="228">
        <f>ROUND(I181*H181,2)</f>
        <v>0</v>
      </c>
      <c r="BL181" s="19" t="s">
        <v>90</v>
      </c>
      <c r="BM181" s="227" t="s">
        <v>1441</v>
      </c>
    </row>
    <row r="182" spans="1:51" s="14" customFormat="1" ht="12">
      <c r="A182" s="14"/>
      <c r="B182" s="240"/>
      <c r="C182" s="241"/>
      <c r="D182" s="231" t="s">
        <v>260</v>
      </c>
      <c r="E182" s="242" t="s">
        <v>19</v>
      </c>
      <c r="F182" s="243" t="s">
        <v>1442</v>
      </c>
      <c r="G182" s="241"/>
      <c r="H182" s="244">
        <v>2.414</v>
      </c>
      <c r="I182" s="245"/>
      <c r="J182" s="241"/>
      <c r="K182" s="241"/>
      <c r="L182" s="246"/>
      <c r="M182" s="247"/>
      <c r="N182" s="248"/>
      <c r="O182" s="248"/>
      <c r="P182" s="248"/>
      <c r="Q182" s="248"/>
      <c r="R182" s="248"/>
      <c r="S182" s="248"/>
      <c r="T182" s="24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0" t="s">
        <v>260</v>
      </c>
      <c r="AU182" s="250" t="s">
        <v>78</v>
      </c>
      <c r="AV182" s="14" t="s">
        <v>78</v>
      </c>
      <c r="AW182" s="14" t="s">
        <v>31</v>
      </c>
      <c r="AX182" s="14" t="s">
        <v>76</v>
      </c>
      <c r="AY182" s="250" t="s">
        <v>252</v>
      </c>
    </row>
    <row r="183" spans="1:65" s="2" customFormat="1" ht="24.15" customHeight="1">
      <c r="A183" s="40"/>
      <c r="B183" s="41"/>
      <c r="C183" s="216" t="s">
        <v>417</v>
      </c>
      <c r="D183" s="216" t="s">
        <v>254</v>
      </c>
      <c r="E183" s="217" t="s">
        <v>1443</v>
      </c>
      <c r="F183" s="218" t="s">
        <v>1444</v>
      </c>
      <c r="G183" s="219" t="s">
        <v>257</v>
      </c>
      <c r="H183" s="220">
        <v>0.612</v>
      </c>
      <c r="I183" s="221"/>
      <c r="J183" s="222">
        <f>ROUND(I183*H183,2)</f>
        <v>0</v>
      </c>
      <c r="K183" s="218" t="s">
        <v>258</v>
      </c>
      <c r="L183" s="46"/>
      <c r="M183" s="223" t="s">
        <v>19</v>
      </c>
      <c r="N183" s="224" t="s">
        <v>40</v>
      </c>
      <c r="O183" s="86"/>
      <c r="P183" s="225">
        <f>O183*H183</f>
        <v>0</v>
      </c>
      <c r="Q183" s="225">
        <v>2.45329</v>
      </c>
      <c r="R183" s="225">
        <f>Q183*H183</f>
        <v>1.5014134799999999</v>
      </c>
      <c r="S183" s="225">
        <v>0</v>
      </c>
      <c r="T183" s="22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7" t="s">
        <v>90</v>
      </c>
      <c r="AT183" s="227" t="s">
        <v>254</v>
      </c>
      <c r="AU183" s="227" t="s">
        <v>78</v>
      </c>
      <c r="AY183" s="19" t="s">
        <v>252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9" t="s">
        <v>76</v>
      </c>
      <c r="BK183" s="228">
        <f>ROUND(I183*H183,2)</f>
        <v>0</v>
      </c>
      <c r="BL183" s="19" t="s">
        <v>90</v>
      </c>
      <c r="BM183" s="227" t="s">
        <v>1445</v>
      </c>
    </row>
    <row r="184" spans="1:51" s="14" customFormat="1" ht="12">
      <c r="A184" s="14"/>
      <c r="B184" s="240"/>
      <c r="C184" s="241"/>
      <c r="D184" s="231" t="s">
        <v>260</v>
      </c>
      <c r="E184" s="242" t="s">
        <v>19</v>
      </c>
      <c r="F184" s="243" t="s">
        <v>1446</v>
      </c>
      <c r="G184" s="241"/>
      <c r="H184" s="244">
        <v>0.612</v>
      </c>
      <c r="I184" s="245"/>
      <c r="J184" s="241"/>
      <c r="K184" s="241"/>
      <c r="L184" s="246"/>
      <c r="M184" s="247"/>
      <c r="N184" s="248"/>
      <c r="O184" s="248"/>
      <c r="P184" s="248"/>
      <c r="Q184" s="248"/>
      <c r="R184" s="248"/>
      <c r="S184" s="248"/>
      <c r="T184" s="24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0" t="s">
        <v>260</v>
      </c>
      <c r="AU184" s="250" t="s">
        <v>78</v>
      </c>
      <c r="AV184" s="14" t="s">
        <v>78</v>
      </c>
      <c r="AW184" s="14" t="s">
        <v>31</v>
      </c>
      <c r="AX184" s="14" t="s">
        <v>76</v>
      </c>
      <c r="AY184" s="250" t="s">
        <v>252</v>
      </c>
    </row>
    <row r="185" spans="1:65" s="2" customFormat="1" ht="37.8" customHeight="1">
      <c r="A185" s="40"/>
      <c r="B185" s="41"/>
      <c r="C185" s="216" t="s">
        <v>421</v>
      </c>
      <c r="D185" s="216" t="s">
        <v>254</v>
      </c>
      <c r="E185" s="217" t="s">
        <v>1447</v>
      </c>
      <c r="F185" s="218" t="s">
        <v>1448</v>
      </c>
      <c r="G185" s="219" t="s">
        <v>300</v>
      </c>
      <c r="H185" s="220">
        <v>51.294</v>
      </c>
      <c r="I185" s="221"/>
      <c r="J185" s="222">
        <f>ROUND(I185*H185,2)</f>
        <v>0</v>
      </c>
      <c r="K185" s="218" t="s">
        <v>258</v>
      </c>
      <c r="L185" s="46"/>
      <c r="M185" s="223" t="s">
        <v>19</v>
      </c>
      <c r="N185" s="224" t="s">
        <v>40</v>
      </c>
      <c r="O185" s="86"/>
      <c r="P185" s="225">
        <f>O185*H185</f>
        <v>0</v>
      </c>
      <c r="Q185" s="225">
        <v>0.71546</v>
      </c>
      <c r="R185" s="225">
        <f>Q185*H185</f>
        <v>36.69880524</v>
      </c>
      <c r="S185" s="225">
        <v>0</v>
      </c>
      <c r="T185" s="22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7" t="s">
        <v>90</v>
      </c>
      <c r="AT185" s="227" t="s">
        <v>254</v>
      </c>
      <c r="AU185" s="227" t="s">
        <v>78</v>
      </c>
      <c r="AY185" s="19" t="s">
        <v>252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9" t="s">
        <v>76</v>
      </c>
      <c r="BK185" s="228">
        <f>ROUND(I185*H185,2)</f>
        <v>0</v>
      </c>
      <c r="BL185" s="19" t="s">
        <v>90</v>
      </c>
      <c r="BM185" s="227" t="s">
        <v>1449</v>
      </c>
    </row>
    <row r="186" spans="1:51" s="13" customFormat="1" ht="12">
      <c r="A186" s="13"/>
      <c r="B186" s="229"/>
      <c r="C186" s="230"/>
      <c r="D186" s="231" t="s">
        <v>260</v>
      </c>
      <c r="E186" s="232" t="s">
        <v>19</v>
      </c>
      <c r="F186" s="233" t="s">
        <v>1421</v>
      </c>
      <c r="G186" s="230"/>
      <c r="H186" s="232" t="s">
        <v>19</v>
      </c>
      <c r="I186" s="234"/>
      <c r="J186" s="230"/>
      <c r="K186" s="230"/>
      <c r="L186" s="235"/>
      <c r="M186" s="236"/>
      <c r="N186" s="237"/>
      <c r="O186" s="237"/>
      <c r="P186" s="237"/>
      <c r="Q186" s="237"/>
      <c r="R186" s="237"/>
      <c r="S186" s="237"/>
      <c r="T186" s="23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9" t="s">
        <v>260</v>
      </c>
      <c r="AU186" s="239" t="s">
        <v>78</v>
      </c>
      <c r="AV186" s="13" t="s">
        <v>76</v>
      </c>
      <c r="AW186" s="13" t="s">
        <v>31</v>
      </c>
      <c r="AX186" s="13" t="s">
        <v>69</v>
      </c>
      <c r="AY186" s="239" t="s">
        <v>252</v>
      </c>
    </row>
    <row r="187" spans="1:51" s="14" customFormat="1" ht="12">
      <c r="A187" s="14"/>
      <c r="B187" s="240"/>
      <c r="C187" s="241"/>
      <c r="D187" s="231" t="s">
        <v>260</v>
      </c>
      <c r="E187" s="242" t="s">
        <v>19</v>
      </c>
      <c r="F187" s="243" t="s">
        <v>1450</v>
      </c>
      <c r="G187" s="241"/>
      <c r="H187" s="244">
        <v>5.405</v>
      </c>
      <c r="I187" s="245"/>
      <c r="J187" s="241"/>
      <c r="K187" s="241"/>
      <c r="L187" s="246"/>
      <c r="M187" s="247"/>
      <c r="N187" s="248"/>
      <c r="O187" s="248"/>
      <c r="P187" s="248"/>
      <c r="Q187" s="248"/>
      <c r="R187" s="248"/>
      <c r="S187" s="248"/>
      <c r="T187" s="24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0" t="s">
        <v>260</v>
      </c>
      <c r="AU187" s="250" t="s">
        <v>78</v>
      </c>
      <c r="AV187" s="14" t="s">
        <v>78</v>
      </c>
      <c r="AW187" s="14" t="s">
        <v>31</v>
      </c>
      <c r="AX187" s="14" t="s">
        <v>69</v>
      </c>
      <c r="AY187" s="250" t="s">
        <v>252</v>
      </c>
    </row>
    <row r="188" spans="1:51" s="14" customFormat="1" ht="12">
      <c r="A188" s="14"/>
      <c r="B188" s="240"/>
      <c r="C188" s="241"/>
      <c r="D188" s="231" t="s">
        <v>260</v>
      </c>
      <c r="E188" s="242" t="s">
        <v>19</v>
      </c>
      <c r="F188" s="243" t="s">
        <v>1451</v>
      </c>
      <c r="G188" s="241"/>
      <c r="H188" s="244">
        <v>13.701</v>
      </c>
      <c r="I188" s="245"/>
      <c r="J188" s="241"/>
      <c r="K188" s="241"/>
      <c r="L188" s="246"/>
      <c r="M188" s="247"/>
      <c r="N188" s="248"/>
      <c r="O188" s="248"/>
      <c r="P188" s="248"/>
      <c r="Q188" s="248"/>
      <c r="R188" s="248"/>
      <c r="S188" s="248"/>
      <c r="T188" s="24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0" t="s">
        <v>260</v>
      </c>
      <c r="AU188" s="250" t="s">
        <v>78</v>
      </c>
      <c r="AV188" s="14" t="s">
        <v>78</v>
      </c>
      <c r="AW188" s="14" t="s">
        <v>31</v>
      </c>
      <c r="AX188" s="14" t="s">
        <v>69</v>
      </c>
      <c r="AY188" s="250" t="s">
        <v>252</v>
      </c>
    </row>
    <row r="189" spans="1:51" s="14" customFormat="1" ht="12">
      <c r="A189" s="14"/>
      <c r="B189" s="240"/>
      <c r="C189" s="241"/>
      <c r="D189" s="231" t="s">
        <v>260</v>
      </c>
      <c r="E189" s="242" t="s">
        <v>19</v>
      </c>
      <c r="F189" s="243" t="s">
        <v>1452</v>
      </c>
      <c r="G189" s="241"/>
      <c r="H189" s="244">
        <v>4.32</v>
      </c>
      <c r="I189" s="245"/>
      <c r="J189" s="241"/>
      <c r="K189" s="241"/>
      <c r="L189" s="246"/>
      <c r="M189" s="247"/>
      <c r="N189" s="248"/>
      <c r="O189" s="248"/>
      <c r="P189" s="248"/>
      <c r="Q189" s="248"/>
      <c r="R189" s="248"/>
      <c r="S189" s="248"/>
      <c r="T189" s="24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0" t="s">
        <v>260</v>
      </c>
      <c r="AU189" s="250" t="s">
        <v>78</v>
      </c>
      <c r="AV189" s="14" t="s">
        <v>78</v>
      </c>
      <c r="AW189" s="14" t="s">
        <v>31</v>
      </c>
      <c r="AX189" s="14" t="s">
        <v>69</v>
      </c>
      <c r="AY189" s="250" t="s">
        <v>252</v>
      </c>
    </row>
    <row r="190" spans="1:51" s="14" customFormat="1" ht="12">
      <c r="A190" s="14"/>
      <c r="B190" s="240"/>
      <c r="C190" s="241"/>
      <c r="D190" s="231" t="s">
        <v>260</v>
      </c>
      <c r="E190" s="242" t="s">
        <v>19</v>
      </c>
      <c r="F190" s="243" t="s">
        <v>1453</v>
      </c>
      <c r="G190" s="241"/>
      <c r="H190" s="244">
        <v>17.71</v>
      </c>
      <c r="I190" s="245"/>
      <c r="J190" s="241"/>
      <c r="K190" s="241"/>
      <c r="L190" s="246"/>
      <c r="M190" s="247"/>
      <c r="N190" s="248"/>
      <c r="O190" s="248"/>
      <c r="P190" s="248"/>
      <c r="Q190" s="248"/>
      <c r="R190" s="248"/>
      <c r="S190" s="248"/>
      <c r="T190" s="249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0" t="s">
        <v>260</v>
      </c>
      <c r="AU190" s="250" t="s">
        <v>78</v>
      </c>
      <c r="AV190" s="14" t="s">
        <v>78</v>
      </c>
      <c r="AW190" s="14" t="s">
        <v>31</v>
      </c>
      <c r="AX190" s="14" t="s">
        <v>69</v>
      </c>
      <c r="AY190" s="250" t="s">
        <v>252</v>
      </c>
    </row>
    <row r="191" spans="1:51" s="14" customFormat="1" ht="12">
      <c r="A191" s="14"/>
      <c r="B191" s="240"/>
      <c r="C191" s="241"/>
      <c r="D191" s="231" t="s">
        <v>260</v>
      </c>
      <c r="E191" s="242" t="s">
        <v>19</v>
      </c>
      <c r="F191" s="243" t="s">
        <v>1454</v>
      </c>
      <c r="G191" s="241"/>
      <c r="H191" s="244">
        <v>8.33</v>
      </c>
      <c r="I191" s="245"/>
      <c r="J191" s="241"/>
      <c r="K191" s="241"/>
      <c r="L191" s="246"/>
      <c r="M191" s="247"/>
      <c r="N191" s="248"/>
      <c r="O191" s="248"/>
      <c r="P191" s="248"/>
      <c r="Q191" s="248"/>
      <c r="R191" s="248"/>
      <c r="S191" s="248"/>
      <c r="T191" s="24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0" t="s">
        <v>260</v>
      </c>
      <c r="AU191" s="250" t="s">
        <v>78</v>
      </c>
      <c r="AV191" s="14" t="s">
        <v>78</v>
      </c>
      <c r="AW191" s="14" t="s">
        <v>31</v>
      </c>
      <c r="AX191" s="14" t="s">
        <v>69</v>
      </c>
      <c r="AY191" s="250" t="s">
        <v>252</v>
      </c>
    </row>
    <row r="192" spans="1:51" s="14" customFormat="1" ht="12">
      <c r="A192" s="14"/>
      <c r="B192" s="240"/>
      <c r="C192" s="241"/>
      <c r="D192" s="231" t="s">
        <v>260</v>
      </c>
      <c r="E192" s="242" t="s">
        <v>19</v>
      </c>
      <c r="F192" s="243" t="s">
        <v>1455</v>
      </c>
      <c r="G192" s="241"/>
      <c r="H192" s="244">
        <v>1.828</v>
      </c>
      <c r="I192" s="245"/>
      <c r="J192" s="241"/>
      <c r="K192" s="241"/>
      <c r="L192" s="246"/>
      <c r="M192" s="247"/>
      <c r="N192" s="248"/>
      <c r="O192" s="248"/>
      <c r="P192" s="248"/>
      <c r="Q192" s="248"/>
      <c r="R192" s="248"/>
      <c r="S192" s="248"/>
      <c r="T192" s="249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0" t="s">
        <v>260</v>
      </c>
      <c r="AU192" s="250" t="s">
        <v>78</v>
      </c>
      <c r="AV192" s="14" t="s">
        <v>78</v>
      </c>
      <c r="AW192" s="14" t="s">
        <v>31</v>
      </c>
      <c r="AX192" s="14" t="s">
        <v>69</v>
      </c>
      <c r="AY192" s="250" t="s">
        <v>252</v>
      </c>
    </row>
    <row r="193" spans="1:51" s="15" customFormat="1" ht="12">
      <c r="A193" s="15"/>
      <c r="B193" s="251"/>
      <c r="C193" s="252"/>
      <c r="D193" s="231" t="s">
        <v>260</v>
      </c>
      <c r="E193" s="253" t="s">
        <v>19</v>
      </c>
      <c r="F193" s="254" t="s">
        <v>265</v>
      </c>
      <c r="G193" s="252"/>
      <c r="H193" s="255">
        <v>51.294000000000004</v>
      </c>
      <c r="I193" s="256"/>
      <c r="J193" s="252"/>
      <c r="K193" s="252"/>
      <c r="L193" s="257"/>
      <c r="M193" s="258"/>
      <c r="N193" s="259"/>
      <c r="O193" s="259"/>
      <c r="P193" s="259"/>
      <c r="Q193" s="259"/>
      <c r="R193" s="259"/>
      <c r="S193" s="259"/>
      <c r="T193" s="260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61" t="s">
        <v>260</v>
      </c>
      <c r="AU193" s="261" t="s">
        <v>78</v>
      </c>
      <c r="AV193" s="15" t="s">
        <v>90</v>
      </c>
      <c r="AW193" s="15" t="s">
        <v>31</v>
      </c>
      <c r="AX193" s="15" t="s">
        <v>76</v>
      </c>
      <c r="AY193" s="261" t="s">
        <v>252</v>
      </c>
    </row>
    <row r="194" spans="1:65" s="2" customFormat="1" ht="37.8" customHeight="1">
      <c r="A194" s="40"/>
      <c r="B194" s="41"/>
      <c r="C194" s="216" t="s">
        <v>425</v>
      </c>
      <c r="D194" s="216" t="s">
        <v>254</v>
      </c>
      <c r="E194" s="217" t="s">
        <v>1456</v>
      </c>
      <c r="F194" s="218" t="s">
        <v>1457</v>
      </c>
      <c r="G194" s="219" t="s">
        <v>300</v>
      </c>
      <c r="H194" s="220">
        <v>39.9</v>
      </c>
      <c r="I194" s="221"/>
      <c r="J194" s="222">
        <f>ROUND(I194*H194,2)</f>
        <v>0</v>
      </c>
      <c r="K194" s="218" t="s">
        <v>258</v>
      </c>
      <c r="L194" s="46"/>
      <c r="M194" s="223" t="s">
        <v>19</v>
      </c>
      <c r="N194" s="224" t="s">
        <v>40</v>
      </c>
      <c r="O194" s="86"/>
      <c r="P194" s="225">
        <f>O194*H194</f>
        <v>0</v>
      </c>
      <c r="Q194" s="225">
        <v>0.96612</v>
      </c>
      <c r="R194" s="225">
        <f>Q194*H194</f>
        <v>38.548187999999996</v>
      </c>
      <c r="S194" s="225">
        <v>0</v>
      </c>
      <c r="T194" s="22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7" t="s">
        <v>90</v>
      </c>
      <c r="AT194" s="227" t="s">
        <v>254</v>
      </c>
      <c r="AU194" s="227" t="s">
        <v>78</v>
      </c>
      <c r="AY194" s="19" t="s">
        <v>252</v>
      </c>
      <c r="BE194" s="228">
        <f>IF(N194="základní",J194,0)</f>
        <v>0</v>
      </c>
      <c r="BF194" s="228">
        <f>IF(N194="snížená",J194,0)</f>
        <v>0</v>
      </c>
      <c r="BG194" s="228">
        <f>IF(N194="zákl. přenesená",J194,0)</f>
        <v>0</v>
      </c>
      <c r="BH194" s="228">
        <f>IF(N194="sníž. přenesená",J194,0)</f>
        <v>0</v>
      </c>
      <c r="BI194" s="228">
        <f>IF(N194="nulová",J194,0)</f>
        <v>0</v>
      </c>
      <c r="BJ194" s="19" t="s">
        <v>76</v>
      </c>
      <c r="BK194" s="228">
        <f>ROUND(I194*H194,2)</f>
        <v>0</v>
      </c>
      <c r="BL194" s="19" t="s">
        <v>90</v>
      </c>
      <c r="BM194" s="227" t="s">
        <v>1458</v>
      </c>
    </row>
    <row r="195" spans="1:51" s="14" customFormat="1" ht="12">
      <c r="A195" s="14"/>
      <c r="B195" s="240"/>
      <c r="C195" s="241"/>
      <c r="D195" s="231" t="s">
        <v>260</v>
      </c>
      <c r="E195" s="242" t="s">
        <v>19</v>
      </c>
      <c r="F195" s="243" t="s">
        <v>1459</v>
      </c>
      <c r="G195" s="241"/>
      <c r="H195" s="244">
        <v>39.9</v>
      </c>
      <c r="I195" s="245"/>
      <c r="J195" s="241"/>
      <c r="K195" s="241"/>
      <c r="L195" s="246"/>
      <c r="M195" s="247"/>
      <c r="N195" s="248"/>
      <c r="O195" s="248"/>
      <c r="P195" s="248"/>
      <c r="Q195" s="248"/>
      <c r="R195" s="248"/>
      <c r="S195" s="248"/>
      <c r="T195" s="249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0" t="s">
        <v>260</v>
      </c>
      <c r="AU195" s="250" t="s">
        <v>78</v>
      </c>
      <c r="AV195" s="14" t="s">
        <v>78</v>
      </c>
      <c r="AW195" s="14" t="s">
        <v>31</v>
      </c>
      <c r="AX195" s="14" t="s">
        <v>69</v>
      </c>
      <c r="AY195" s="250" t="s">
        <v>252</v>
      </c>
    </row>
    <row r="196" spans="1:51" s="15" customFormat="1" ht="12">
      <c r="A196" s="15"/>
      <c r="B196" s="251"/>
      <c r="C196" s="252"/>
      <c r="D196" s="231" t="s">
        <v>260</v>
      </c>
      <c r="E196" s="253" t="s">
        <v>19</v>
      </c>
      <c r="F196" s="254" t="s">
        <v>265</v>
      </c>
      <c r="G196" s="252"/>
      <c r="H196" s="255">
        <v>39.9</v>
      </c>
      <c r="I196" s="256"/>
      <c r="J196" s="252"/>
      <c r="K196" s="252"/>
      <c r="L196" s="257"/>
      <c r="M196" s="258"/>
      <c r="N196" s="259"/>
      <c r="O196" s="259"/>
      <c r="P196" s="259"/>
      <c r="Q196" s="259"/>
      <c r="R196" s="259"/>
      <c r="S196" s="259"/>
      <c r="T196" s="260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61" t="s">
        <v>260</v>
      </c>
      <c r="AU196" s="261" t="s">
        <v>78</v>
      </c>
      <c r="AV196" s="15" t="s">
        <v>90</v>
      </c>
      <c r="AW196" s="15" t="s">
        <v>31</v>
      </c>
      <c r="AX196" s="15" t="s">
        <v>76</v>
      </c>
      <c r="AY196" s="261" t="s">
        <v>252</v>
      </c>
    </row>
    <row r="197" spans="1:65" s="2" customFormat="1" ht="49.05" customHeight="1">
      <c r="A197" s="40"/>
      <c r="B197" s="41"/>
      <c r="C197" s="216" t="s">
        <v>429</v>
      </c>
      <c r="D197" s="216" t="s">
        <v>254</v>
      </c>
      <c r="E197" s="217" t="s">
        <v>1460</v>
      </c>
      <c r="F197" s="218" t="s">
        <v>1461</v>
      </c>
      <c r="G197" s="219" t="s">
        <v>277</v>
      </c>
      <c r="H197" s="220">
        <v>1.567</v>
      </c>
      <c r="I197" s="221"/>
      <c r="J197" s="222">
        <f>ROUND(I197*H197,2)</f>
        <v>0</v>
      </c>
      <c r="K197" s="218" t="s">
        <v>258</v>
      </c>
      <c r="L197" s="46"/>
      <c r="M197" s="223" t="s">
        <v>19</v>
      </c>
      <c r="N197" s="224" t="s">
        <v>40</v>
      </c>
      <c r="O197" s="86"/>
      <c r="P197" s="225">
        <f>O197*H197</f>
        <v>0</v>
      </c>
      <c r="Q197" s="225">
        <v>1.05871</v>
      </c>
      <c r="R197" s="225">
        <f>Q197*H197</f>
        <v>1.65899857</v>
      </c>
      <c r="S197" s="225">
        <v>0</v>
      </c>
      <c r="T197" s="22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7" t="s">
        <v>90</v>
      </c>
      <c r="AT197" s="227" t="s">
        <v>254</v>
      </c>
      <c r="AU197" s="227" t="s">
        <v>78</v>
      </c>
      <c r="AY197" s="19" t="s">
        <v>252</v>
      </c>
      <c r="BE197" s="228">
        <f>IF(N197="základní",J197,0)</f>
        <v>0</v>
      </c>
      <c r="BF197" s="228">
        <f>IF(N197="snížená",J197,0)</f>
        <v>0</v>
      </c>
      <c r="BG197" s="228">
        <f>IF(N197="zákl. přenesená",J197,0)</f>
        <v>0</v>
      </c>
      <c r="BH197" s="228">
        <f>IF(N197="sníž. přenesená",J197,0)</f>
        <v>0</v>
      </c>
      <c r="BI197" s="228">
        <f>IF(N197="nulová",J197,0)</f>
        <v>0</v>
      </c>
      <c r="BJ197" s="19" t="s">
        <v>76</v>
      </c>
      <c r="BK197" s="228">
        <f>ROUND(I197*H197,2)</f>
        <v>0</v>
      </c>
      <c r="BL197" s="19" t="s">
        <v>90</v>
      </c>
      <c r="BM197" s="227" t="s">
        <v>1462</v>
      </c>
    </row>
    <row r="198" spans="1:51" s="14" customFormat="1" ht="12">
      <c r="A198" s="14"/>
      <c r="B198" s="240"/>
      <c r="C198" s="241"/>
      <c r="D198" s="231" t="s">
        <v>260</v>
      </c>
      <c r="E198" s="242" t="s">
        <v>19</v>
      </c>
      <c r="F198" s="243" t="s">
        <v>1463</v>
      </c>
      <c r="G198" s="241"/>
      <c r="H198" s="244">
        <v>1.567</v>
      </c>
      <c r="I198" s="245"/>
      <c r="J198" s="241"/>
      <c r="K198" s="241"/>
      <c r="L198" s="246"/>
      <c r="M198" s="247"/>
      <c r="N198" s="248"/>
      <c r="O198" s="248"/>
      <c r="P198" s="248"/>
      <c r="Q198" s="248"/>
      <c r="R198" s="248"/>
      <c r="S198" s="248"/>
      <c r="T198" s="249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0" t="s">
        <v>260</v>
      </c>
      <c r="AU198" s="250" t="s">
        <v>78</v>
      </c>
      <c r="AV198" s="14" t="s">
        <v>78</v>
      </c>
      <c r="AW198" s="14" t="s">
        <v>31</v>
      </c>
      <c r="AX198" s="14" t="s">
        <v>76</v>
      </c>
      <c r="AY198" s="250" t="s">
        <v>252</v>
      </c>
    </row>
    <row r="199" spans="1:63" s="12" customFormat="1" ht="22.8" customHeight="1">
      <c r="A199" s="12"/>
      <c r="B199" s="200"/>
      <c r="C199" s="201"/>
      <c r="D199" s="202" t="s">
        <v>68</v>
      </c>
      <c r="E199" s="214" t="s">
        <v>85</v>
      </c>
      <c r="F199" s="214" t="s">
        <v>489</v>
      </c>
      <c r="G199" s="201"/>
      <c r="H199" s="201"/>
      <c r="I199" s="204"/>
      <c r="J199" s="215">
        <f>BK199</f>
        <v>0</v>
      </c>
      <c r="K199" s="201"/>
      <c r="L199" s="206"/>
      <c r="M199" s="207"/>
      <c r="N199" s="208"/>
      <c r="O199" s="208"/>
      <c r="P199" s="209">
        <f>SUM(P200:P214)</f>
        <v>0</v>
      </c>
      <c r="Q199" s="208"/>
      <c r="R199" s="209">
        <f>SUM(R200:R214)</f>
        <v>44.536538580000006</v>
      </c>
      <c r="S199" s="208"/>
      <c r="T199" s="210">
        <f>SUM(T200:T214)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11" t="s">
        <v>76</v>
      </c>
      <c r="AT199" s="212" t="s">
        <v>68</v>
      </c>
      <c r="AU199" s="212" t="s">
        <v>76</v>
      </c>
      <c r="AY199" s="211" t="s">
        <v>252</v>
      </c>
      <c r="BK199" s="213">
        <f>SUM(BK200:BK214)</f>
        <v>0</v>
      </c>
    </row>
    <row r="200" spans="1:65" s="2" customFormat="1" ht="37.8" customHeight="1">
      <c r="A200" s="40"/>
      <c r="B200" s="41"/>
      <c r="C200" s="216" t="s">
        <v>433</v>
      </c>
      <c r="D200" s="216" t="s">
        <v>254</v>
      </c>
      <c r="E200" s="217" t="s">
        <v>1464</v>
      </c>
      <c r="F200" s="218" t="s">
        <v>1465</v>
      </c>
      <c r="G200" s="219" t="s">
        <v>300</v>
      </c>
      <c r="H200" s="220">
        <v>43.824</v>
      </c>
      <c r="I200" s="221"/>
      <c r="J200" s="222">
        <f>ROUND(I200*H200,2)</f>
        <v>0</v>
      </c>
      <c r="K200" s="218" t="s">
        <v>258</v>
      </c>
      <c r="L200" s="46"/>
      <c r="M200" s="223" t="s">
        <v>19</v>
      </c>
      <c r="N200" s="224" t="s">
        <v>40</v>
      </c>
      <c r="O200" s="86"/>
      <c r="P200" s="225">
        <f>O200*H200</f>
        <v>0</v>
      </c>
      <c r="Q200" s="225">
        <v>0.14561</v>
      </c>
      <c r="R200" s="225">
        <f>Q200*H200</f>
        <v>6.381212639999999</v>
      </c>
      <c r="S200" s="225">
        <v>0</v>
      </c>
      <c r="T200" s="22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7" t="s">
        <v>90</v>
      </c>
      <c r="AT200" s="227" t="s">
        <v>254</v>
      </c>
      <c r="AU200" s="227" t="s">
        <v>78</v>
      </c>
      <c r="AY200" s="19" t="s">
        <v>252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19" t="s">
        <v>76</v>
      </c>
      <c r="BK200" s="228">
        <f>ROUND(I200*H200,2)</f>
        <v>0</v>
      </c>
      <c r="BL200" s="19" t="s">
        <v>90</v>
      </c>
      <c r="BM200" s="227" t="s">
        <v>1466</v>
      </c>
    </row>
    <row r="201" spans="1:51" s="14" customFormat="1" ht="12">
      <c r="A201" s="14"/>
      <c r="B201" s="240"/>
      <c r="C201" s="241"/>
      <c r="D201" s="231" t="s">
        <v>260</v>
      </c>
      <c r="E201" s="242" t="s">
        <v>19</v>
      </c>
      <c r="F201" s="243" t="s">
        <v>1467</v>
      </c>
      <c r="G201" s="241"/>
      <c r="H201" s="244">
        <v>43.824</v>
      </c>
      <c r="I201" s="245"/>
      <c r="J201" s="241"/>
      <c r="K201" s="241"/>
      <c r="L201" s="246"/>
      <c r="M201" s="247"/>
      <c r="N201" s="248"/>
      <c r="O201" s="248"/>
      <c r="P201" s="248"/>
      <c r="Q201" s="248"/>
      <c r="R201" s="248"/>
      <c r="S201" s="248"/>
      <c r="T201" s="249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0" t="s">
        <v>260</v>
      </c>
      <c r="AU201" s="250" t="s">
        <v>78</v>
      </c>
      <c r="AV201" s="14" t="s">
        <v>78</v>
      </c>
      <c r="AW201" s="14" t="s">
        <v>31</v>
      </c>
      <c r="AX201" s="14" t="s">
        <v>76</v>
      </c>
      <c r="AY201" s="250" t="s">
        <v>252</v>
      </c>
    </row>
    <row r="202" spans="1:65" s="2" customFormat="1" ht="37.8" customHeight="1">
      <c r="A202" s="40"/>
      <c r="B202" s="41"/>
      <c r="C202" s="216" t="s">
        <v>437</v>
      </c>
      <c r="D202" s="216" t="s">
        <v>254</v>
      </c>
      <c r="E202" s="217" t="s">
        <v>1468</v>
      </c>
      <c r="F202" s="218" t="s">
        <v>1469</v>
      </c>
      <c r="G202" s="219" t="s">
        <v>300</v>
      </c>
      <c r="H202" s="220">
        <v>110.374</v>
      </c>
      <c r="I202" s="221"/>
      <c r="J202" s="222">
        <f>ROUND(I202*H202,2)</f>
        <v>0</v>
      </c>
      <c r="K202" s="218" t="s">
        <v>258</v>
      </c>
      <c r="L202" s="46"/>
      <c r="M202" s="223" t="s">
        <v>19</v>
      </c>
      <c r="N202" s="224" t="s">
        <v>40</v>
      </c>
      <c r="O202" s="86"/>
      <c r="P202" s="225">
        <f>O202*H202</f>
        <v>0</v>
      </c>
      <c r="Q202" s="225">
        <v>0.25933</v>
      </c>
      <c r="R202" s="225">
        <f>Q202*H202</f>
        <v>28.62328942</v>
      </c>
      <c r="S202" s="225">
        <v>0</v>
      </c>
      <c r="T202" s="22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7" t="s">
        <v>90</v>
      </c>
      <c r="AT202" s="227" t="s">
        <v>254</v>
      </c>
      <c r="AU202" s="227" t="s">
        <v>78</v>
      </c>
      <c r="AY202" s="19" t="s">
        <v>252</v>
      </c>
      <c r="BE202" s="228">
        <f>IF(N202="základní",J202,0)</f>
        <v>0</v>
      </c>
      <c r="BF202" s="228">
        <f>IF(N202="snížená",J202,0)</f>
        <v>0</v>
      </c>
      <c r="BG202" s="228">
        <f>IF(N202="zákl. přenesená",J202,0)</f>
        <v>0</v>
      </c>
      <c r="BH202" s="228">
        <f>IF(N202="sníž. přenesená",J202,0)</f>
        <v>0</v>
      </c>
      <c r="BI202" s="228">
        <f>IF(N202="nulová",J202,0)</f>
        <v>0</v>
      </c>
      <c r="BJ202" s="19" t="s">
        <v>76</v>
      </c>
      <c r="BK202" s="228">
        <f>ROUND(I202*H202,2)</f>
        <v>0</v>
      </c>
      <c r="BL202" s="19" t="s">
        <v>90</v>
      </c>
      <c r="BM202" s="227" t="s">
        <v>1470</v>
      </c>
    </row>
    <row r="203" spans="1:51" s="14" customFormat="1" ht="12">
      <c r="A203" s="14"/>
      <c r="B203" s="240"/>
      <c r="C203" s="241"/>
      <c r="D203" s="231" t="s">
        <v>260</v>
      </c>
      <c r="E203" s="242" t="s">
        <v>19</v>
      </c>
      <c r="F203" s="243" t="s">
        <v>1471</v>
      </c>
      <c r="G203" s="241"/>
      <c r="H203" s="244">
        <v>110.374</v>
      </c>
      <c r="I203" s="245"/>
      <c r="J203" s="241"/>
      <c r="K203" s="241"/>
      <c r="L203" s="246"/>
      <c r="M203" s="247"/>
      <c r="N203" s="248"/>
      <c r="O203" s="248"/>
      <c r="P203" s="248"/>
      <c r="Q203" s="248"/>
      <c r="R203" s="248"/>
      <c r="S203" s="248"/>
      <c r="T203" s="249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0" t="s">
        <v>260</v>
      </c>
      <c r="AU203" s="250" t="s">
        <v>78</v>
      </c>
      <c r="AV203" s="14" t="s">
        <v>78</v>
      </c>
      <c r="AW203" s="14" t="s">
        <v>31</v>
      </c>
      <c r="AX203" s="14" t="s">
        <v>76</v>
      </c>
      <c r="AY203" s="250" t="s">
        <v>252</v>
      </c>
    </row>
    <row r="204" spans="1:65" s="2" customFormat="1" ht="24.15" customHeight="1">
      <c r="A204" s="40"/>
      <c r="B204" s="41"/>
      <c r="C204" s="216" t="s">
        <v>441</v>
      </c>
      <c r="D204" s="216" t="s">
        <v>254</v>
      </c>
      <c r="E204" s="217" t="s">
        <v>491</v>
      </c>
      <c r="F204" s="218" t="s">
        <v>492</v>
      </c>
      <c r="G204" s="219" t="s">
        <v>257</v>
      </c>
      <c r="H204" s="220">
        <v>3.368</v>
      </c>
      <c r="I204" s="221"/>
      <c r="J204" s="222">
        <f>ROUND(I204*H204,2)</f>
        <v>0</v>
      </c>
      <c r="K204" s="218" t="s">
        <v>258</v>
      </c>
      <c r="L204" s="46"/>
      <c r="M204" s="223" t="s">
        <v>19</v>
      </c>
      <c r="N204" s="224" t="s">
        <v>40</v>
      </c>
      <c r="O204" s="86"/>
      <c r="P204" s="225">
        <f>O204*H204</f>
        <v>0</v>
      </c>
      <c r="Q204" s="225">
        <v>2.45329</v>
      </c>
      <c r="R204" s="225">
        <f>Q204*H204</f>
        <v>8.262680719999999</v>
      </c>
      <c r="S204" s="225">
        <v>0</v>
      </c>
      <c r="T204" s="22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7" t="s">
        <v>90</v>
      </c>
      <c r="AT204" s="227" t="s">
        <v>254</v>
      </c>
      <c r="AU204" s="227" t="s">
        <v>78</v>
      </c>
      <c r="AY204" s="19" t="s">
        <v>252</v>
      </c>
      <c r="BE204" s="228">
        <f>IF(N204="základní",J204,0)</f>
        <v>0</v>
      </c>
      <c r="BF204" s="228">
        <f>IF(N204="snížená",J204,0)</f>
        <v>0</v>
      </c>
      <c r="BG204" s="228">
        <f>IF(N204="zákl. přenesená",J204,0)</f>
        <v>0</v>
      </c>
      <c r="BH204" s="228">
        <f>IF(N204="sníž. přenesená",J204,0)</f>
        <v>0</v>
      </c>
      <c r="BI204" s="228">
        <f>IF(N204="nulová",J204,0)</f>
        <v>0</v>
      </c>
      <c r="BJ204" s="19" t="s">
        <v>76</v>
      </c>
      <c r="BK204" s="228">
        <f>ROUND(I204*H204,2)</f>
        <v>0</v>
      </c>
      <c r="BL204" s="19" t="s">
        <v>90</v>
      </c>
      <c r="BM204" s="227" t="s">
        <v>1472</v>
      </c>
    </row>
    <row r="205" spans="1:51" s="14" customFormat="1" ht="12">
      <c r="A205" s="14"/>
      <c r="B205" s="240"/>
      <c r="C205" s="241"/>
      <c r="D205" s="231" t="s">
        <v>260</v>
      </c>
      <c r="E205" s="242" t="s">
        <v>19</v>
      </c>
      <c r="F205" s="243" t="s">
        <v>1473</v>
      </c>
      <c r="G205" s="241"/>
      <c r="H205" s="244">
        <v>3.368</v>
      </c>
      <c r="I205" s="245"/>
      <c r="J205" s="241"/>
      <c r="K205" s="241"/>
      <c r="L205" s="246"/>
      <c r="M205" s="247"/>
      <c r="N205" s="248"/>
      <c r="O205" s="248"/>
      <c r="P205" s="248"/>
      <c r="Q205" s="248"/>
      <c r="R205" s="248"/>
      <c r="S205" s="248"/>
      <c r="T205" s="24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0" t="s">
        <v>260</v>
      </c>
      <c r="AU205" s="250" t="s">
        <v>78</v>
      </c>
      <c r="AV205" s="14" t="s">
        <v>78</v>
      </c>
      <c r="AW205" s="14" t="s">
        <v>31</v>
      </c>
      <c r="AX205" s="14" t="s">
        <v>76</v>
      </c>
      <c r="AY205" s="250" t="s">
        <v>252</v>
      </c>
    </row>
    <row r="206" spans="1:65" s="2" customFormat="1" ht="24.15" customHeight="1">
      <c r="A206" s="40"/>
      <c r="B206" s="41"/>
      <c r="C206" s="216" t="s">
        <v>445</v>
      </c>
      <c r="D206" s="216" t="s">
        <v>254</v>
      </c>
      <c r="E206" s="217" t="s">
        <v>575</v>
      </c>
      <c r="F206" s="218" t="s">
        <v>576</v>
      </c>
      <c r="G206" s="219" t="s">
        <v>300</v>
      </c>
      <c r="H206" s="220">
        <v>19.757</v>
      </c>
      <c r="I206" s="221"/>
      <c r="J206" s="222">
        <f>ROUND(I206*H206,2)</f>
        <v>0</v>
      </c>
      <c r="K206" s="218" t="s">
        <v>258</v>
      </c>
      <c r="L206" s="46"/>
      <c r="M206" s="223" t="s">
        <v>19</v>
      </c>
      <c r="N206" s="224" t="s">
        <v>40</v>
      </c>
      <c r="O206" s="86"/>
      <c r="P206" s="225">
        <f>O206*H206</f>
        <v>0</v>
      </c>
      <c r="Q206" s="225">
        <v>0.00275</v>
      </c>
      <c r="R206" s="225">
        <f>Q206*H206</f>
        <v>0.05433175</v>
      </c>
      <c r="S206" s="225">
        <v>0</v>
      </c>
      <c r="T206" s="22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7" t="s">
        <v>90</v>
      </c>
      <c r="AT206" s="227" t="s">
        <v>254</v>
      </c>
      <c r="AU206" s="227" t="s">
        <v>78</v>
      </c>
      <c r="AY206" s="19" t="s">
        <v>252</v>
      </c>
      <c r="BE206" s="228">
        <f>IF(N206="základní",J206,0)</f>
        <v>0</v>
      </c>
      <c r="BF206" s="228">
        <f>IF(N206="snížená",J206,0)</f>
        <v>0</v>
      </c>
      <c r="BG206" s="228">
        <f>IF(N206="zákl. přenesená",J206,0)</f>
        <v>0</v>
      </c>
      <c r="BH206" s="228">
        <f>IF(N206="sníž. přenesená",J206,0)</f>
        <v>0</v>
      </c>
      <c r="BI206" s="228">
        <f>IF(N206="nulová",J206,0)</f>
        <v>0</v>
      </c>
      <c r="BJ206" s="19" t="s">
        <v>76</v>
      </c>
      <c r="BK206" s="228">
        <f>ROUND(I206*H206,2)</f>
        <v>0</v>
      </c>
      <c r="BL206" s="19" t="s">
        <v>90</v>
      </c>
      <c r="BM206" s="227" t="s">
        <v>1474</v>
      </c>
    </row>
    <row r="207" spans="1:51" s="14" customFormat="1" ht="12">
      <c r="A207" s="14"/>
      <c r="B207" s="240"/>
      <c r="C207" s="241"/>
      <c r="D207" s="231" t="s">
        <v>260</v>
      </c>
      <c r="E207" s="242" t="s">
        <v>19</v>
      </c>
      <c r="F207" s="243" t="s">
        <v>1475</v>
      </c>
      <c r="G207" s="241"/>
      <c r="H207" s="244">
        <v>19.757</v>
      </c>
      <c r="I207" s="245"/>
      <c r="J207" s="241"/>
      <c r="K207" s="241"/>
      <c r="L207" s="246"/>
      <c r="M207" s="247"/>
      <c r="N207" s="248"/>
      <c r="O207" s="248"/>
      <c r="P207" s="248"/>
      <c r="Q207" s="248"/>
      <c r="R207" s="248"/>
      <c r="S207" s="248"/>
      <c r="T207" s="249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0" t="s">
        <v>260</v>
      </c>
      <c r="AU207" s="250" t="s">
        <v>78</v>
      </c>
      <c r="AV207" s="14" t="s">
        <v>78</v>
      </c>
      <c r="AW207" s="14" t="s">
        <v>31</v>
      </c>
      <c r="AX207" s="14" t="s">
        <v>76</v>
      </c>
      <c r="AY207" s="250" t="s">
        <v>252</v>
      </c>
    </row>
    <row r="208" spans="1:65" s="2" customFormat="1" ht="24.15" customHeight="1">
      <c r="A208" s="40"/>
      <c r="B208" s="41"/>
      <c r="C208" s="216" t="s">
        <v>449</v>
      </c>
      <c r="D208" s="216" t="s">
        <v>254</v>
      </c>
      <c r="E208" s="217" t="s">
        <v>613</v>
      </c>
      <c r="F208" s="218" t="s">
        <v>614</v>
      </c>
      <c r="G208" s="219" t="s">
        <v>300</v>
      </c>
      <c r="H208" s="220">
        <v>19.757</v>
      </c>
      <c r="I208" s="221"/>
      <c r="J208" s="222">
        <f>ROUND(I208*H208,2)</f>
        <v>0</v>
      </c>
      <c r="K208" s="218" t="s">
        <v>258</v>
      </c>
      <c r="L208" s="46"/>
      <c r="M208" s="223" t="s">
        <v>19</v>
      </c>
      <c r="N208" s="224" t="s">
        <v>40</v>
      </c>
      <c r="O208" s="86"/>
      <c r="P208" s="225">
        <f>O208*H208</f>
        <v>0</v>
      </c>
      <c r="Q208" s="225">
        <v>0</v>
      </c>
      <c r="R208" s="225">
        <f>Q208*H208</f>
        <v>0</v>
      </c>
      <c r="S208" s="225">
        <v>0</v>
      </c>
      <c r="T208" s="22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7" t="s">
        <v>90</v>
      </c>
      <c r="AT208" s="227" t="s">
        <v>254</v>
      </c>
      <c r="AU208" s="227" t="s">
        <v>78</v>
      </c>
      <c r="AY208" s="19" t="s">
        <v>252</v>
      </c>
      <c r="BE208" s="228">
        <f>IF(N208="základní",J208,0)</f>
        <v>0</v>
      </c>
      <c r="BF208" s="228">
        <f>IF(N208="snížená",J208,0)</f>
        <v>0</v>
      </c>
      <c r="BG208" s="228">
        <f>IF(N208="zákl. přenesená",J208,0)</f>
        <v>0</v>
      </c>
      <c r="BH208" s="228">
        <f>IF(N208="sníž. přenesená",J208,0)</f>
        <v>0</v>
      </c>
      <c r="BI208" s="228">
        <f>IF(N208="nulová",J208,0)</f>
        <v>0</v>
      </c>
      <c r="BJ208" s="19" t="s">
        <v>76</v>
      </c>
      <c r="BK208" s="228">
        <f>ROUND(I208*H208,2)</f>
        <v>0</v>
      </c>
      <c r="BL208" s="19" t="s">
        <v>90</v>
      </c>
      <c r="BM208" s="227" t="s">
        <v>1476</v>
      </c>
    </row>
    <row r="209" spans="1:65" s="2" customFormat="1" ht="37.8" customHeight="1">
      <c r="A209" s="40"/>
      <c r="B209" s="41"/>
      <c r="C209" s="216" t="s">
        <v>453</v>
      </c>
      <c r="D209" s="216" t="s">
        <v>254</v>
      </c>
      <c r="E209" s="217" t="s">
        <v>617</v>
      </c>
      <c r="F209" s="218" t="s">
        <v>618</v>
      </c>
      <c r="G209" s="219" t="s">
        <v>277</v>
      </c>
      <c r="H209" s="220">
        <v>0.505</v>
      </c>
      <c r="I209" s="221"/>
      <c r="J209" s="222">
        <f>ROUND(I209*H209,2)</f>
        <v>0</v>
      </c>
      <c r="K209" s="218" t="s">
        <v>258</v>
      </c>
      <c r="L209" s="46"/>
      <c r="M209" s="223" t="s">
        <v>19</v>
      </c>
      <c r="N209" s="224" t="s">
        <v>40</v>
      </c>
      <c r="O209" s="86"/>
      <c r="P209" s="225">
        <f>O209*H209</f>
        <v>0</v>
      </c>
      <c r="Q209" s="225">
        <v>1.04881</v>
      </c>
      <c r="R209" s="225">
        <f>Q209*H209</f>
        <v>0.5296490500000001</v>
      </c>
      <c r="S209" s="225">
        <v>0</v>
      </c>
      <c r="T209" s="22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7" t="s">
        <v>90</v>
      </c>
      <c r="AT209" s="227" t="s">
        <v>254</v>
      </c>
      <c r="AU209" s="227" t="s">
        <v>78</v>
      </c>
      <c r="AY209" s="19" t="s">
        <v>252</v>
      </c>
      <c r="BE209" s="228">
        <f>IF(N209="základní",J209,0)</f>
        <v>0</v>
      </c>
      <c r="BF209" s="228">
        <f>IF(N209="snížená",J209,0)</f>
        <v>0</v>
      </c>
      <c r="BG209" s="228">
        <f>IF(N209="zákl. přenesená",J209,0)</f>
        <v>0</v>
      </c>
      <c r="BH209" s="228">
        <f>IF(N209="sníž. přenesená",J209,0)</f>
        <v>0</v>
      </c>
      <c r="BI209" s="228">
        <f>IF(N209="nulová",J209,0)</f>
        <v>0</v>
      </c>
      <c r="BJ209" s="19" t="s">
        <v>76</v>
      </c>
      <c r="BK209" s="228">
        <f>ROUND(I209*H209,2)</f>
        <v>0</v>
      </c>
      <c r="BL209" s="19" t="s">
        <v>90</v>
      </c>
      <c r="BM209" s="227" t="s">
        <v>1477</v>
      </c>
    </row>
    <row r="210" spans="1:51" s="14" customFormat="1" ht="12">
      <c r="A210" s="14"/>
      <c r="B210" s="240"/>
      <c r="C210" s="241"/>
      <c r="D210" s="231" t="s">
        <v>260</v>
      </c>
      <c r="E210" s="242" t="s">
        <v>19</v>
      </c>
      <c r="F210" s="243" t="s">
        <v>1478</v>
      </c>
      <c r="G210" s="241"/>
      <c r="H210" s="244">
        <v>0.505</v>
      </c>
      <c r="I210" s="245"/>
      <c r="J210" s="241"/>
      <c r="K210" s="241"/>
      <c r="L210" s="246"/>
      <c r="M210" s="247"/>
      <c r="N210" s="248"/>
      <c r="O210" s="248"/>
      <c r="P210" s="248"/>
      <c r="Q210" s="248"/>
      <c r="R210" s="248"/>
      <c r="S210" s="248"/>
      <c r="T210" s="24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0" t="s">
        <v>260</v>
      </c>
      <c r="AU210" s="250" t="s">
        <v>78</v>
      </c>
      <c r="AV210" s="14" t="s">
        <v>78</v>
      </c>
      <c r="AW210" s="14" t="s">
        <v>31</v>
      </c>
      <c r="AX210" s="14" t="s">
        <v>76</v>
      </c>
      <c r="AY210" s="250" t="s">
        <v>252</v>
      </c>
    </row>
    <row r="211" spans="1:65" s="2" customFormat="1" ht="37.8" customHeight="1">
      <c r="A211" s="40"/>
      <c r="B211" s="41"/>
      <c r="C211" s="216" t="s">
        <v>457</v>
      </c>
      <c r="D211" s="216" t="s">
        <v>254</v>
      </c>
      <c r="E211" s="217" t="s">
        <v>1479</v>
      </c>
      <c r="F211" s="218" t="s">
        <v>1480</v>
      </c>
      <c r="G211" s="219" t="s">
        <v>307</v>
      </c>
      <c r="H211" s="220">
        <v>15</v>
      </c>
      <c r="I211" s="221"/>
      <c r="J211" s="222">
        <f>ROUND(I211*H211,2)</f>
        <v>0</v>
      </c>
      <c r="K211" s="218" t="s">
        <v>258</v>
      </c>
      <c r="L211" s="46"/>
      <c r="M211" s="223" t="s">
        <v>19</v>
      </c>
      <c r="N211" s="224" t="s">
        <v>40</v>
      </c>
      <c r="O211" s="86"/>
      <c r="P211" s="225">
        <f>O211*H211</f>
        <v>0</v>
      </c>
      <c r="Q211" s="225">
        <v>0.04555</v>
      </c>
      <c r="R211" s="225">
        <f>Q211*H211</f>
        <v>0.68325</v>
      </c>
      <c r="S211" s="225">
        <v>0</v>
      </c>
      <c r="T211" s="22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7" t="s">
        <v>90</v>
      </c>
      <c r="AT211" s="227" t="s">
        <v>254</v>
      </c>
      <c r="AU211" s="227" t="s">
        <v>78</v>
      </c>
      <c r="AY211" s="19" t="s">
        <v>252</v>
      </c>
      <c r="BE211" s="228">
        <f>IF(N211="základní",J211,0)</f>
        <v>0</v>
      </c>
      <c r="BF211" s="228">
        <f>IF(N211="snížená",J211,0)</f>
        <v>0</v>
      </c>
      <c r="BG211" s="228">
        <f>IF(N211="zákl. přenesená",J211,0)</f>
        <v>0</v>
      </c>
      <c r="BH211" s="228">
        <f>IF(N211="sníž. přenesená",J211,0)</f>
        <v>0</v>
      </c>
      <c r="BI211" s="228">
        <f>IF(N211="nulová",J211,0)</f>
        <v>0</v>
      </c>
      <c r="BJ211" s="19" t="s">
        <v>76</v>
      </c>
      <c r="BK211" s="228">
        <f>ROUND(I211*H211,2)</f>
        <v>0</v>
      </c>
      <c r="BL211" s="19" t="s">
        <v>90</v>
      </c>
      <c r="BM211" s="227" t="s">
        <v>1481</v>
      </c>
    </row>
    <row r="212" spans="1:51" s="14" customFormat="1" ht="12">
      <c r="A212" s="14"/>
      <c r="B212" s="240"/>
      <c r="C212" s="241"/>
      <c r="D212" s="231" t="s">
        <v>260</v>
      </c>
      <c r="E212" s="242" t="s">
        <v>19</v>
      </c>
      <c r="F212" s="243" t="s">
        <v>1482</v>
      </c>
      <c r="G212" s="241"/>
      <c r="H212" s="244">
        <v>15</v>
      </c>
      <c r="I212" s="245"/>
      <c r="J212" s="241"/>
      <c r="K212" s="241"/>
      <c r="L212" s="246"/>
      <c r="M212" s="247"/>
      <c r="N212" s="248"/>
      <c r="O212" s="248"/>
      <c r="P212" s="248"/>
      <c r="Q212" s="248"/>
      <c r="R212" s="248"/>
      <c r="S212" s="248"/>
      <c r="T212" s="24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0" t="s">
        <v>260</v>
      </c>
      <c r="AU212" s="250" t="s">
        <v>78</v>
      </c>
      <c r="AV212" s="14" t="s">
        <v>78</v>
      </c>
      <c r="AW212" s="14" t="s">
        <v>31</v>
      </c>
      <c r="AX212" s="14" t="s">
        <v>76</v>
      </c>
      <c r="AY212" s="250" t="s">
        <v>252</v>
      </c>
    </row>
    <row r="213" spans="1:65" s="2" customFormat="1" ht="24.15" customHeight="1">
      <c r="A213" s="40"/>
      <c r="B213" s="41"/>
      <c r="C213" s="216" t="s">
        <v>461</v>
      </c>
      <c r="D213" s="216" t="s">
        <v>254</v>
      </c>
      <c r="E213" s="217" t="s">
        <v>1483</v>
      </c>
      <c r="F213" s="218" t="s">
        <v>1484</v>
      </c>
      <c r="G213" s="219" t="s">
        <v>346</v>
      </c>
      <c r="H213" s="220">
        <v>6.25</v>
      </c>
      <c r="I213" s="221"/>
      <c r="J213" s="222">
        <f>ROUND(I213*H213,2)</f>
        <v>0</v>
      </c>
      <c r="K213" s="218" t="s">
        <v>258</v>
      </c>
      <c r="L213" s="46"/>
      <c r="M213" s="223" t="s">
        <v>19</v>
      </c>
      <c r="N213" s="224" t="s">
        <v>40</v>
      </c>
      <c r="O213" s="86"/>
      <c r="P213" s="225">
        <f>O213*H213</f>
        <v>0</v>
      </c>
      <c r="Q213" s="225">
        <v>0.00034</v>
      </c>
      <c r="R213" s="225">
        <f>Q213*H213</f>
        <v>0.002125</v>
      </c>
      <c r="S213" s="225">
        <v>0</v>
      </c>
      <c r="T213" s="22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7" t="s">
        <v>90</v>
      </c>
      <c r="AT213" s="227" t="s">
        <v>254</v>
      </c>
      <c r="AU213" s="227" t="s">
        <v>78</v>
      </c>
      <c r="AY213" s="19" t="s">
        <v>252</v>
      </c>
      <c r="BE213" s="228">
        <f>IF(N213="základní",J213,0)</f>
        <v>0</v>
      </c>
      <c r="BF213" s="228">
        <f>IF(N213="snížená",J213,0)</f>
        <v>0</v>
      </c>
      <c r="BG213" s="228">
        <f>IF(N213="zákl. přenesená",J213,0)</f>
        <v>0</v>
      </c>
      <c r="BH213" s="228">
        <f>IF(N213="sníž. přenesená",J213,0)</f>
        <v>0</v>
      </c>
      <c r="BI213" s="228">
        <f>IF(N213="nulová",J213,0)</f>
        <v>0</v>
      </c>
      <c r="BJ213" s="19" t="s">
        <v>76</v>
      </c>
      <c r="BK213" s="228">
        <f>ROUND(I213*H213,2)</f>
        <v>0</v>
      </c>
      <c r="BL213" s="19" t="s">
        <v>90</v>
      </c>
      <c r="BM213" s="227" t="s">
        <v>1485</v>
      </c>
    </row>
    <row r="214" spans="1:51" s="14" customFormat="1" ht="12">
      <c r="A214" s="14"/>
      <c r="B214" s="240"/>
      <c r="C214" s="241"/>
      <c r="D214" s="231" t="s">
        <v>260</v>
      </c>
      <c r="E214" s="242" t="s">
        <v>19</v>
      </c>
      <c r="F214" s="243" t="s">
        <v>1486</v>
      </c>
      <c r="G214" s="241"/>
      <c r="H214" s="244">
        <v>6.25</v>
      </c>
      <c r="I214" s="245"/>
      <c r="J214" s="241"/>
      <c r="K214" s="241"/>
      <c r="L214" s="246"/>
      <c r="M214" s="247"/>
      <c r="N214" s="248"/>
      <c r="O214" s="248"/>
      <c r="P214" s="248"/>
      <c r="Q214" s="248"/>
      <c r="R214" s="248"/>
      <c r="S214" s="248"/>
      <c r="T214" s="24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0" t="s">
        <v>260</v>
      </c>
      <c r="AU214" s="250" t="s">
        <v>78</v>
      </c>
      <c r="AV214" s="14" t="s">
        <v>78</v>
      </c>
      <c r="AW214" s="14" t="s">
        <v>31</v>
      </c>
      <c r="AX214" s="14" t="s">
        <v>76</v>
      </c>
      <c r="AY214" s="250" t="s">
        <v>252</v>
      </c>
    </row>
    <row r="215" spans="1:63" s="12" customFormat="1" ht="22.8" customHeight="1">
      <c r="A215" s="12"/>
      <c r="B215" s="200"/>
      <c r="C215" s="201"/>
      <c r="D215" s="202" t="s">
        <v>68</v>
      </c>
      <c r="E215" s="214" t="s">
        <v>90</v>
      </c>
      <c r="F215" s="214" t="s">
        <v>704</v>
      </c>
      <c r="G215" s="201"/>
      <c r="H215" s="201"/>
      <c r="I215" s="204"/>
      <c r="J215" s="215">
        <f>BK215</f>
        <v>0</v>
      </c>
      <c r="K215" s="201"/>
      <c r="L215" s="206"/>
      <c r="M215" s="207"/>
      <c r="N215" s="208"/>
      <c r="O215" s="208"/>
      <c r="P215" s="209">
        <f>SUM(P216:P244)</f>
        <v>0</v>
      </c>
      <c r="Q215" s="208"/>
      <c r="R215" s="209">
        <f>SUM(R216:R244)</f>
        <v>81.68847070000001</v>
      </c>
      <c r="S215" s="208"/>
      <c r="T215" s="210">
        <f>SUM(T216:T244)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1" t="s">
        <v>76</v>
      </c>
      <c r="AT215" s="212" t="s">
        <v>68</v>
      </c>
      <c r="AU215" s="212" t="s">
        <v>76</v>
      </c>
      <c r="AY215" s="211" t="s">
        <v>252</v>
      </c>
      <c r="BK215" s="213">
        <f>SUM(BK216:BK244)</f>
        <v>0</v>
      </c>
    </row>
    <row r="216" spans="1:65" s="2" customFormat="1" ht="49.05" customHeight="1">
      <c r="A216" s="40"/>
      <c r="B216" s="41"/>
      <c r="C216" s="216" t="s">
        <v>465</v>
      </c>
      <c r="D216" s="216" t="s">
        <v>254</v>
      </c>
      <c r="E216" s="217" t="s">
        <v>706</v>
      </c>
      <c r="F216" s="218" t="s">
        <v>707</v>
      </c>
      <c r="G216" s="219" t="s">
        <v>257</v>
      </c>
      <c r="H216" s="220">
        <v>31.872</v>
      </c>
      <c r="I216" s="221"/>
      <c r="J216" s="222">
        <f>ROUND(I216*H216,2)</f>
        <v>0</v>
      </c>
      <c r="K216" s="218" t="s">
        <v>258</v>
      </c>
      <c r="L216" s="46"/>
      <c r="M216" s="223" t="s">
        <v>19</v>
      </c>
      <c r="N216" s="224" t="s">
        <v>40</v>
      </c>
      <c r="O216" s="86"/>
      <c r="P216" s="225">
        <f>O216*H216</f>
        <v>0</v>
      </c>
      <c r="Q216" s="225">
        <v>2.45343</v>
      </c>
      <c r="R216" s="225">
        <f>Q216*H216</f>
        <v>78.19572096</v>
      </c>
      <c r="S216" s="225">
        <v>0</v>
      </c>
      <c r="T216" s="226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7" t="s">
        <v>90</v>
      </c>
      <c r="AT216" s="227" t="s">
        <v>254</v>
      </c>
      <c r="AU216" s="227" t="s">
        <v>78</v>
      </c>
      <c r="AY216" s="19" t="s">
        <v>252</v>
      </c>
      <c r="BE216" s="228">
        <f>IF(N216="základní",J216,0)</f>
        <v>0</v>
      </c>
      <c r="BF216" s="228">
        <f>IF(N216="snížená",J216,0)</f>
        <v>0</v>
      </c>
      <c r="BG216" s="228">
        <f>IF(N216="zákl. přenesená",J216,0)</f>
        <v>0</v>
      </c>
      <c r="BH216" s="228">
        <f>IF(N216="sníž. přenesená",J216,0)</f>
        <v>0</v>
      </c>
      <c r="BI216" s="228">
        <f>IF(N216="nulová",J216,0)</f>
        <v>0</v>
      </c>
      <c r="BJ216" s="19" t="s">
        <v>76</v>
      </c>
      <c r="BK216" s="228">
        <f>ROUND(I216*H216,2)</f>
        <v>0</v>
      </c>
      <c r="BL216" s="19" t="s">
        <v>90</v>
      </c>
      <c r="BM216" s="227" t="s">
        <v>1487</v>
      </c>
    </row>
    <row r="217" spans="1:51" s="13" customFormat="1" ht="12">
      <c r="A217" s="13"/>
      <c r="B217" s="229"/>
      <c r="C217" s="230"/>
      <c r="D217" s="231" t="s">
        <v>260</v>
      </c>
      <c r="E217" s="232" t="s">
        <v>19</v>
      </c>
      <c r="F217" s="233" t="s">
        <v>1488</v>
      </c>
      <c r="G217" s="230"/>
      <c r="H217" s="232" t="s">
        <v>19</v>
      </c>
      <c r="I217" s="234"/>
      <c r="J217" s="230"/>
      <c r="K217" s="230"/>
      <c r="L217" s="235"/>
      <c r="M217" s="236"/>
      <c r="N217" s="237"/>
      <c r="O217" s="237"/>
      <c r="P217" s="237"/>
      <c r="Q217" s="237"/>
      <c r="R217" s="237"/>
      <c r="S217" s="237"/>
      <c r="T217" s="23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9" t="s">
        <v>260</v>
      </c>
      <c r="AU217" s="239" t="s">
        <v>78</v>
      </c>
      <c r="AV217" s="13" t="s">
        <v>76</v>
      </c>
      <c r="AW217" s="13" t="s">
        <v>31</v>
      </c>
      <c r="AX217" s="13" t="s">
        <v>69</v>
      </c>
      <c r="AY217" s="239" t="s">
        <v>252</v>
      </c>
    </row>
    <row r="218" spans="1:51" s="13" customFormat="1" ht="12">
      <c r="A218" s="13"/>
      <c r="B218" s="229"/>
      <c r="C218" s="230"/>
      <c r="D218" s="231" t="s">
        <v>260</v>
      </c>
      <c r="E218" s="232" t="s">
        <v>19</v>
      </c>
      <c r="F218" s="233" t="s">
        <v>1489</v>
      </c>
      <c r="G218" s="230"/>
      <c r="H218" s="232" t="s">
        <v>19</v>
      </c>
      <c r="I218" s="234"/>
      <c r="J218" s="230"/>
      <c r="K218" s="230"/>
      <c r="L218" s="235"/>
      <c r="M218" s="236"/>
      <c r="N218" s="237"/>
      <c r="O218" s="237"/>
      <c r="P218" s="237"/>
      <c r="Q218" s="237"/>
      <c r="R218" s="237"/>
      <c r="S218" s="237"/>
      <c r="T218" s="23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9" t="s">
        <v>260</v>
      </c>
      <c r="AU218" s="239" t="s">
        <v>78</v>
      </c>
      <c r="AV218" s="13" t="s">
        <v>76</v>
      </c>
      <c r="AW218" s="13" t="s">
        <v>31</v>
      </c>
      <c r="AX218" s="13" t="s">
        <v>69</v>
      </c>
      <c r="AY218" s="239" t="s">
        <v>252</v>
      </c>
    </row>
    <row r="219" spans="1:51" s="14" customFormat="1" ht="12">
      <c r="A219" s="14"/>
      <c r="B219" s="240"/>
      <c r="C219" s="241"/>
      <c r="D219" s="231" t="s">
        <v>260</v>
      </c>
      <c r="E219" s="242" t="s">
        <v>19</v>
      </c>
      <c r="F219" s="243" t="s">
        <v>1490</v>
      </c>
      <c r="G219" s="241"/>
      <c r="H219" s="244">
        <v>20.269</v>
      </c>
      <c r="I219" s="245"/>
      <c r="J219" s="241"/>
      <c r="K219" s="241"/>
      <c r="L219" s="246"/>
      <c r="M219" s="247"/>
      <c r="N219" s="248"/>
      <c r="O219" s="248"/>
      <c r="P219" s="248"/>
      <c r="Q219" s="248"/>
      <c r="R219" s="248"/>
      <c r="S219" s="248"/>
      <c r="T219" s="249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0" t="s">
        <v>260</v>
      </c>
      <c r="AU219" s="250" t="s">
        <v>78</v>
      </c>
      <c r="AV219" s="14" t="s">
        <v>78</v>
      </c>
      <c r="AW219" s="14" t="s">
        <v>31</v>
      </c>
      <c r="AX219" s="14" t="s">
        <v>69</v>
      </c>
      <c r="AY219" s="250" t="s">
        <v>252</v>
      </c>
    </row>
    <row r="220" spans="1:51" s="14" customFormat="1" ht="12">
      <c r="A220" s="14"/>
      <c r="B220" s="240"/>
      <c r="C220" s="241"/>
      <c r="D220" s="231" t="s">
        <v>260</v>
      </c>
      <c r="E220" s="242" t="s">
        <v>19</v>
      </c>
      <c r="F220" s="243" t="s">
        <v>1491</v>
      </c>
      <c r="G220" s="241"/>
      <c r="H220" s="244">
        <v>5.96</v>
      </c>
      <c r="I220" s="245"/>
      <c r="J220" s="241"/>
      <c r="K220" s="241"/>
      <c r="L220" s="246"/>
      <c r="M220" s="247"/>
      <c r="N220" s="248"/>
      <c r="O220" s="248"/>
      <c r="P220" s="248"/>
      <c r="Q220" s="248"/>
      <c r="R220" s="248"/>
      <c r="S220" s="248"/>
      <c r="T220" s="249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0" t="s">
        <v>260</v>
      </c>
      <c r="AU220" s="250" t="s">
        <v>78</v>
      </c>
      <c r="AV220" s="14" t="s">
        <v>78</v>
      </c>
      <c r="AW220" s="14" t="s">
        <v>31</v>
      </c>
      <c r="AX220" s="14" t="s">
        <v>69</v>
      </c>
      <c r="AY220" s="250" t="s">
        <v>252</v>
      </c>
    </row>
    <row r="221" spans="1:51" s="14" customFormat="1" ht="12">
      <c r="A221" s="14"/>
      <c r="B221" s="240"/>
      <c r="C221" s="241"/>
      <c r="D221" s="231" t="s">
        <v>260</v>
      </c>
      <c r="E221" s="242" t="s">
        <v>19</v>
      </c>
      <c r="F221" s="243" t="s">
        <v>1492</v>
      </c>
      <c r="G221" s="241"/>
      <c r="H221" s="244">
        <v>2.809</v>
      </c>
      <c r="I221" s="245"/>
      <c r="J221" s="241"/>
      <c r="K221" s="241"/>
      <c r="L221" s="246"/>
      <c r="M221" s="247"/>
      <c r="N221" s="248"/>
      <c r="O221" s="248"/>
      <c r="P221" s="248"/>
      <c r="Q221" s="248"/>
      <c r="R221" s="248"/>
      <c r="S221" s="248"/>
      <c r="T221" s="249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0" t="s">
        <v>260</v>
      </c>
      <c r="AU221" s="250" t="s">
        <v>78</v>
      </c>
      <c r="AV221" s="14" t="s">
        <v>78</v>
      </c>
      <c r="AW221" s="14" t="s">
        <v>31</v>
      </c>
      <c r="AX221" s="14" t="s">
        <v>69</v>
      </c>
      <c r="AY221" s="250" t="s">
        <v>252</v>
      </c>
    </row>
    <row r="222" spans="1:51" s="14" customFormat="1" ht="12">
      <c r="A222" s="14"/>
      <c r="B222" s="240"/>
      <c r="C222" s="241"/>
      <c r="D222" s="231" t="s">
        <v>260</v>
      </c>
      <c r="E222" s="242" t="s">
        <v>19</v>
      </c>
      <c r="F222" s="243" t="s">
        <v>1493</v>
      </c>
      <c r="G222" s="241"/>
      <c r="H222" s="244">
        <v>1.52</v>
      </c>
      <c r="I222" s="245"/>
      <c r="J222" s="241"/>
      <c r="K222" s="241"/>
      <c r="L222" s="246"/>
      <c r="M222" s="247"/>
      <c r="N222" s="248"/>
      <c r="O222" s="248"/>
      <c r="P222" s="248"/>
      <c r="Q222" s="248"/>
      <c r="R222" s="248"/>
      <c r="S222" s="248"/>
      <c r="T222" s="249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0" t="s">
        <v>260</v>
      </c>
      <c r="AU222" s="250" t="s">
        <v>78</v>
      </c>
      <c r="AV222" s="14" t="s">
        <v>78</v>
      </c>
      <c r="AW222" s="14" t="s">
        <v>31</v>
      </c>
      <c r="AX222" s="14" t="s">
        <v>69</v>
      </c>
      <c r="AY222" s="250" t="s">
        <v>252</v>
      </c>
    </row>
    <row r="223" spans="1:51" s="14" customFormat="1" ht="12">
      <c r="A223" s="14"/>
      <c r="B223" s="240"/>
      <c r="C223" s="241"/>
      <c r="D223" s="231" t="s">
        <v>260</v>
      </c>
      <c r="E223" s="242" t="s">
        <v>19</v>
      </c>
      <c r="F223" s="243" t="s">
        <v>1494</v>
      </c>
      <c r="G223" s="241"/>
      <c r="H223" s="244">
        <v>1.314</v>
      </c>
      <c r="I223" s="245"/>
      <c r="J223" s="241"/>
      <c r="K223" s="241"/>
      <c r="L223" s="246"/>
      <c r="M223" s="247"/>
      <c r="N223" s="248"/>
      <c r="O223" s="248"/>
      <c r="P223" s="248"/>
      <c r="Q223" s="248"/>
      <c r="R223" s="248"/>
      <c r="S223" s="248"/>
      <c r="T223" s="24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0" t="s">
        <v>260</v>
      </c>
      <c r="AU223" s="250" t="s">
        <v>78</v>
      </c>
      <c r="AV223" s="14" t="s">
        <v>78</v>
      </c>
      <c r="AW223" s="14" t="s">
        <v>31</v>
      </c>
      <c r="AX223" s="14" t="s">
        <v>69</v>
      </c>
      <c r="AY223" s="250" t="s">
        <v>252</v>
      </c>
    </row>
    <row r="224" spans="1:51" s="15" customFormat="1" ht="12">
      <c r="A224" s="15"/>
      <c r="B224" s="251"/>
      <c r="C224" s="252"/>
      <c r="D224" s="231" t="s">
        <v>260</v>
      </c>
      <c r="E224" s="253" t="s">
        <v>19</v>
      </c>
      <c r="F224" s="254" t="s">
        <v>265</v>
      </c>
      <c r="G224" s="252"/>
      <c r="H224" s="255">
        <v>31.872</v>
      </c>
      <c r="I224" s="256"/>
      <c r="J224" s="252"/>
      <c r="K224" s="252"/>
      <c r="L224" s="257"/>
      <c r="M224" s="258"/>
      <c r="N224" s="259"/>
      <c r="O224" s="259"/>
      <c r="P224" s="259"/>
      <c r="Q224" s="259"/>
      <c r="R224" s="259"/>
      <c r="S224" s="259"/>
      <c r="T224" s="260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61" t="s">
        <v>260</v>
      </c>
      <c r="AU224" s="261" t="s">
        <v>78</v>
      </c>
      <c r="AV224" s="15" t="s">
        <v>90</v>
      </c>
      <c r="AW224" s="15" t="s">
        <v>31</v>
      </c>
      <c r="AX224" s="15" t="s">
        <v>76</v>
      </c>
      <c r="AY224" s="261" t="s">
        <v>252</v>
      </c>
    </row>
    <row r="225" spans="1:65" s="2" customFormat="1" ht="37.8" customHeight="1">
      <c r="A225" s="40"/>
      <c r="B225" s="41"/>
      <c r="C225" s="216" t="s">
        <v>471</v>
      </c>
      <c r="D225" s="216" t="s">
        <v>254</v>
      </c>
      <c r="E225" s="217" t="s">
        <v>1495</v>
      </c>
      <c r="F225" s="218" t="s">
        <v>1496</v>
      </c>
      <c r="G225" s="219" t="s">
        <v>300</v>
      </c>
      <c r="H225" s="220">
        <v>179.21</v>
      </c>
      <c r="I225" s="221"/>
      <c r="J225" s="222">
        <f>ROUND(I225*H225,2)</f>
        <v>0</v>
      </c>
      <c r="K225" s="218" t="s">
        <v>258</v>
      </c>
      <c r="L225" s="46"/>
      <c r="M225" s="223" t="s">
        <v>19</v>
      </c>
      <c r="N225" s="224" t="s">
        <v>40</v>
      </c>
      <c r="O225" s="86"/>
      <c r="P225" s="225">
        <f>O225*H225</f>
        <v>0</v>
      </c>
      <c r="Q225" s="225">
        <v>0.00533</v>
      </c>
      <c r="R225" s="225">
        <f>Q225*H225</f>
        <v>0.9551893</v>
      </c>
      <c r="S225" s="225">
        <v>0</v>
      </c>
      <c r="T225" s="226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27" t="s">
        <v>90</v>
      </c>
      <c r="AT225" s="227" t="s">
        <v>254</v>
      </c>
      <c r="AU225" s="227" t="s">
        <v>78</v>
      </c>
      <c r="AY225" s="19" t="s">
        <v>252</v>
      </c>
      <c r="BE225" s="228">
        <f>IF(N225="základní",J225,0)</f>
        <v>0</v>
      </c>
      <c r="BF225" s="228">
        <f>IF(N225="snížená",J225,0)</f>
        <v>0</v>
      </c>
      <c r="BG225" s="228">
        <f>IF(N225="zákl. přenesená",J225,0)</f>
        <v>0</v>
      </c>
      <c r="BH225" s="228">
        <f>IF(N225="sníž. přenesená",J225,0)</f>
        <v>0</v>
      </c>
      <c r="BI225" s="228">
        <f>IF(N225="nulová",J225,0)</f>
        <v>0</v>
      </c>
      <c r="BJ225" s="19" t="s">
        <v>76</v>
      </c>
      <c r="BK225" s="228">
        <f>ROUND(I225*H225,2)</f>
        <v>0</v>
      </c>
      <c r="BL225" s="19" t="s">
        <v>90</v>
      </c>
      <c r="BM225" s="227" t="s">
        <v>1497</v>
      </c>
    </row>
    <row r="226" spans="1:51" s="13" customFormat="1" ht="12">
      <c r="A226" s="13"/>
      <c r="B226" s="229"/>
      <c r="C226" s="230"/>
      <c r="D226" s="231" t="s">
        <v>260</v>
      </c>
      <c r="E226" s="232" t="s">
        <v>19</v>
      </c>
      <c r="F226" s="233" t="s">
        <v>1488</v>
      </c>
      <c r="G226" s="230"/>
      <c r="H226" s="232" t="s">
        <v>19</v>
      </c>
      <c r="I226" s="234"/>
      <c r="J226" s="230"/>
      <c r="K226" s="230"/>
      <c r="L226" s="235"/>
      <c r="M226" s="236"/>
      <c r="N226" s="237"/>
      <c r="O226" s="237"/>
      <c r="P226" s="237"/>
      <c r="Q226" s="237"/>
      <c r="R226" s="237"/>
      <c r="S226" s="237"/>
      <c r="T226" s="23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9" t="s">
        <v>260</v>
      </c>
      <c r="AU226" s="239" t="s">
        <v>78</v>
      </c>
      <c r="AV226" s="13" t="s">
        <v>76</v>
      </c>
      <c r="AW226" s="13" t="s">
        <v>31</v>
      </c>
      <c r="AX226" s="13" t="s">
        <v>69</v>
      </c>
      <c r="AY226" s="239" t="s">
        <v>252</v>
      </c>
    </row>
    <row r="227" spans="1:51" s="13" customFormat="1" ht="12">
      <c r="A227" s="13"/>
      <c r="B227" s="229"/>
      <c r="C227" s="230"/>
      <c r="D227" s="231" t="s">
        <v>260</v>
      </c>
      <c r="E227" s="232" t="s">
        <v>19</v>
      </c>
      <c r="F227" s="233" t="s">
        <v>1489</v>
      </c>
      <c r="G227" s="230"/>
      <c r="H227" s="232" t="s">
        <v>19</v>
      </c>
      <c r="I227" s="234"/>
      <c r="J227" s="230"/>
      <c r="K227" s="230"/>
      <c r="L227" s="235"/>
      <c r="M227" s="236"/>
      <c r="N227" s="237"/>
      <c r="O227" s="237"/>
      <c r="P227" s="237"/>
      <c r="Q227" s="237"/>
      <c r="R227" s="237"/>
      <c r="S227" s="237"/>
      <c r="T227" s="23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9" t="s">
        <v>260</v>
      </c>
      <c r="AU227" s="239" t="s">
        <v>78</v>
      </c>
      <c r="AV227" s="13" t="s">
        <v>76</v>
      </c>
      <c r="AW227" s="13" t="s">
        <v>31</v>
      </c>
      <c r="AX227" s="13" t="s">
        <v>69</v>
      </c>
      <c r="AY227" s="239" t="s">
        <v>252</v>
      </c>
    </row>
    <row r="228" spans="1:51" s="14" customFormat="1" ht="12">
      <c r="A228" s="14"/>
      <c r="B228" s="240"/>
      <c r="C228" s="241"/>
      <c r="D228" s="231" t="s">
        <v>260</v>
      </c>
      <c r="E228" s="242" t="s">
        <v>19</v>
      </c>
      <c r="F228" s="243" t="s">
        <v>1498</v>
      </c>
      <c r="G228" s="241"/>
      <c r="H228" s="244">
        <v>92.132</v>
      </c>
      <c r="I228" s="245"/>
      <c r="J228" s="241"/>
      <c r="K228" s="241"/>
      <c r="L228" s="246"/>
      <c r="M228" s="247"/>
      <c r="N228" s="248"/>
      <c r="O228" s="248"/>
      <c r="P228" s="248"/>
      <c r="Q228" s="248"/>
      <c r="R228" s="248"/>
      <c r="S228" s="248"/>
      <c r="T228" s="24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0" t="s">
        <v>260</v>
      </c>
      <c r="AU228" s="250" t="s">
        <v>78</v>
      </c>
      <c r="AV228" s="14" t="s">
        <v>78</v>
      </c>
      <c r="AW228" s="14" t="s">
        <v>31</v>
      </c>
      <c r="AX228" s="14" t="s">
        <v>69</v>
      </c>
      <c r="AY228" s="250" t="s">
        <v>252</v>
      </c>
    </row>
    <row r="229" spans="1:51" s="14" customFormat="1" ht="12">
      <c r="A229" s="14"/>
      <c r="B229" s="240"/>
      <c r="C229" s="241"/>
      <c r="D229" s="231" t="s">
        <v>260</v>
      </c>
      <c r="E229" s="242" t="s">
        <v>19</v>
      </c>
      <c r="F229" s="243" t="s">
        <v>1499</v>
      </c>
      <c r="G229" s="241"/>
      <c r="H229" s="244">
        <v>37.252</v>
      </c>
      <c r="I229" s="245"/>
      <c r="J229" s="241"/>
      <c r="K229" s="241"/>
      <c r="L229" s="246"/>
      <c r="M229" s="247"/>
      <c r="N229" s="248"/>
      <c r="O229" s="248"/>
      <c r="P229" s="248"/>
      <c r="Q229" s="248"/>
      <c r="R229" s="248"/>
      <c r="S229" s="248"/>
      <c r="T229" s="249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0" t="s">
        <v>260</v>
      </c>
      <c r="AU229" s="250" t="s">
        <v>78</v>
      </c>
      <c r="AV229" s="14" t="s">
        <v>78</v>
      </c>
      <c r="AW229" s="14" t="s">
        <v>31</v>
      </c>
      <c r="AX229" s="14" t="s">
        <v>69</v>
      </c>
      <c r="AY229" s="250" t="s">
        <v>252</v>
      </c>
    </row>
    <row r="230" spans="1:51" s="14" customFormat="1" ht="12">
      <c r="A230" s="14"/>
      <c r="B230" s="240"/>
      <c r="C230" s="241"/>
      <c r="D230" s="231" t="s">
        <v>260</v>
      </c>
      <c r="E230" s="242" t="s">
        <v>19</v>
      </c>
      <c r="F230" s="243" t="s">
        <v>1500</v>
      </c>
      <c r="G230" s="241"/>
      <c r="H230" s="244">
        <v>9.817</v>
      </c>
      <c r="I230" s="245"/>
      <c r="J230" s="241"/>
      <c r="K230" s="241"/>
      <c r="L230" s="246"/>
      <c r="M230" s="247"/>
      <c r="N230" s="248"/>
      <c r="O230" s="248"/>
      <c r="P230" s="248"/>
      <c r="Q230" s="248"/>
      <c r="R230" s="248"/>
      <c r="S230" s="248"/>
      <c r="T230" s="24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0" t="s">
        <v>260</v>
      </c>
      <c r="AU230" s="250" t="s">
        <v>78</v>
      </c>
      <c r="AV230" s="14" t="s">
        <v>78</v>
      </c>
      <c r="AW230" s="14" t="s">
        <v>31</v>
      </c>
      <c r="AX230" s="14" t="s">
        <v>69</v>
      </c>
      <c r="AY230" s="250" t="s">
        <v>252</v>
      </c>
    </row>
    <row r="231" spans="1:51" s="14" customFormat="1" ht="12">
      <c r="A231" s="14"/>
      <c r="B231" s="240"/>
      <c r="C231" s="241"/>
      <c r="D231" s="231" t="s">
        <v>260</v>
      </c>
      <c r="E231" s="242" t="s">
        <v>19</v>
      </c>
      <c r="F231" s="243" t="s">
        <v>1501</v>
      </c>
      <c r="G231" s="241"/>
      <c r="H231" s="244">
        <v>16.049</v>
      </c>
      <c r="I231" s="245"/>
      <c r="J231" s="241"/>
      <c r="K231" s="241"/>
      <c r="L231" s="246"/>
      <c r="M231" s="247"/>
      <c r="N231" s="248"/>
      <c r="O231" s="248"/>
      <c r="P231" s="248"/>
      <c r="Q231" s="248"/>
      <c r="R231" s="248"/>
      <c r="S231" s="248"/>
      <c r="T231" s="249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0" t="s">
        <v>260</v>
      </c>
      <c r="AU231" s="250" t="s">
        <v>78</v>
      </c>
      <c r="AV231" s="14" t="s">
        <v>78</v>
      </c>
      <c r="AW231" s="14" t="s">
        <v>31</v>
      </c>
      <c r="AX231" s="14" t="s">
        <v>69</v>
      </c>
      <c r="AY231" s="250" t="s">
        <v>252</v>
      </c>
    </row>
    <row r="232" spans="1:51" s="14" customFormat="1" ht="12">
      <c r="A232" s="14"/>
      <c r="B232" s="240"/>
      <c r="C232" s="241"/>
      <c r="D232" s="231" t="s">
        <v>260</v>
      </c>
      <c r="E232" s="242" t="s">
        <v>19</v>
      </c>
      <c r="F232" s="243" t="s">
        <v>1502</v>
      </c>
      <c r="G232" s="241"/>
      <c r="H232" s="244">
        <v>15.2</v>
      </c>
      <c r="I232" s="245"/>
      <c r="J232" s="241"/>
      <c r="K232" s="241"/>
      <c r="L232" s="246"/>
      <c r="M232" s="247"/>
      <c r="N232" s="248"/>
      <c r="O232" s="248"/>
      <c r="P232" s="248"/>
      <c r="Q232" s="248"/>
      <c r="R232" s="248"/>
      <c r="S232" s="248"/>
      <c r="T232" s="249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0" t="s">
        <v>260</v>
      </c>
      <c r="AU232" s="250" t="s">
        <v>78</v>
      </c>
      <c r="AV232" s="14" t="s">
        <v>78</v>
      </c>
      <c r="AW232" s="14" t="s">
        <v>31</v>
      </c>
      <c r="AX232" s="14" t="s">
        <v>69</v>
      </c>
      <c r="AY232" s="250" t="s">
        <v>252</v>
      </c>
    </row>
    <row r="233" spans="1:51" s="14" customFormat="1" ht="12">
      <c r="A233" s="14"/>
      <c r="B233" s="240"/>
      <c r="C233" s="241"/>
      <c r="D233" s="231" t="s">
        <v>260</v>
      </c>
      <c r="E233" s="242" t="s">
        <v>19</v>
      </c>
      <c r="F233" s="243" t="s">
        <v>1503</v>
      </c>
      <c r="G233" s="241"/>
      <c r="H233" s="244">
        <v>8.76</v>
      </c>
      <c r="I233" s="245"/>
      <c r="J233" s="241"/>
      <c r="K233" s="241"/>
      <c r="L233" s="246"/>
      <c r="M233" s="247"/>
      <c r="N233" s="248"/>
      <c r="O233" s="248"/>
      <c r="P233" s="248"/>
      <c r="Q233" s="248"/>
      <c r="R233" s="248"/>
      <c r="S233" s="248"/>
      <c r="T233" s="24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0" t="s">
        <v>260</v>
      </c>
      <c r="AU233" s="250" t="s">
        <v>78</v>
      </c>
      <c r="AV233" s="14" t="s">
        <v>78</v>
      </c>
      <c r="AW233" s="14" t="s">
        <v>31</v>
      </c>
      <c r="AX233" s="14" t="s">
        <v>69</v>
      </c>
      <c r="AY233" s="250" t="s">
        <v>252</v>
      </c>
    </row>
    <row r="234" spans="1:51" s="15" customFormat="1" ht="12">
      <c r="A234" s="15"/>
      <c r="B234" s="251"/>
      <c r="C234" s="252"/>
      <c r="D234" s="231" t="s">
        <v>260</v>
      </c>
      <c r="E234" s="253" t="s">
        <v>19</v>
      </c>
      <c r="F234" s="254" t="s">
        <v>265</v>
      </c>
      <c r="G234" s="252"/>
      <c r="H234" s="255">
        <v>179.21</v>
      </c>
      <c r="I234" s="256"/>
      <c r="J234" s="252"/>
      <c r="K234" s="252"/>
      <c r="L234" s="257"/>
      <c r="M234" s="258"/>
      <c r="N234" s="259"/>
      <c r="O234" s="259"/>
      <c r="P234" s="259"/>
      <c r="Q234" s="259"/>
      <c r="R234" s="259"/>
      <c r="S234" s="259"/>
      <c r="T234" s="260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61" t="s">
        <v>260</v>
      </c>
      <c r="AU234" s="261" t="s">
        <v>78</v>
      </c>
      <c r="AV234" s="15" t="s">
        <v>90</v>
      </c>
      <c r="AW234" s="15" t="s">
        <v>31</v>
      </c>
      <c r="AX234" s="15" t="s">
        <v>76</v>
      </c>
      <c r="AY234" s="261" t="s">
        <v>252</v>
      </c>
    </row>
    <row r="235" spans="1:65" s="2" customFormat="1" ht="37.8" customHeight="1">
      <c r="A235" s="40"/>
      <c r="B235" s="41"/>
      <c r="C235" s="216" t="s">
        <v>477</v>
      </c>
      <c r="D235" s="216" t="s">
        <v>254</v>
      </c>
      <c r="E235" s="217" t="s">
        <v>1504</v>
      </c>
      <c r="F235" s="218" t="s">
        <v>1505</v>
      </c>
      <c r="G235" s="219" t="s">
        <v>300</v>
      </c>
      <c r="H235" s="220">
        <v>179.21</v>
      </c>
      <c r="I235" s="221"/>
      <c r="J235" s="222">
        <f>ROUND(I235*H235,2)</f>
        <v>0</v>
      </c>
      <c r="K235" s="218" t="s">
        <v>258</v>
      </c>
      <c r="L235" s="46"/>
      <c r="M235" s="223" t="s">
        <v>19</v>
      </c>
      <c r="N235" s="224" t="s">
        <v>40</v>
      </c>
      <c r="O235" s="86"/>
      <c r="P235" s="225">
        <f>O235*H235</f>
        <v>0</v>
      </c>
      <c r="Q235" s="225">
        <v>0</v>
      </c>
      <c r="R235" s="225">
        <f>Q235*H235</f>
        <v>0</v>
      </c>
      <c r="S235" s="225">
        <v>0</v>
      </c>
      <c r="T235" s="22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27" t="s">
        <v>90</v>
      </c>
      <c r="AT235" s="227" t="s">
        <v>254</v>
      </c>
      <c r="AU235" s="227" t="s">
        <v>78</v>
      </c>
      <c r="AY235" s="19" t="s">
        <v>252</v>
      </c>
      <c r="BE235" s="228">
        <f>IF(N235="základní",J235,0)</f>
        <v>0</v>
      </c>
      <c r="BF235" s="228">
        <f>IF(N235="snížená",J235,0)</f>
        <v>0</v>
      </c>
      <c r="BG235" s="228">
        <f>IF(N235="zákl. přenesená",J235,0)</f>
        <v>0</v>
      </c>
      <c r="BH235" s="228">
        <f>IF(N235="sníž. přenesená",J235,0)</f>
        <v>0</v>
      </c>
      <c r="BI235" s="228">
        <f>IF(N235="nulová",J235,0)</f>
        <v>0</v>
      </c>
      <c r="BJ235" s="19" t="s">
        <v>76</v>
      </c>
      <c r="BK235" s="228">
        <f>ROUND(I235*H235,2)</f>
        <v>0</v>
      </c>
      <c r="BL235" s="19" t="s">
        <v>90</v>
      </c>
      <c r="BM235" s="227" t="s">
        <v>1506</v>
      </c>
    </row>
    <row r="236" spans="1:65" s="2" customFormat="1" ht="37.8" customHeight="1">
      <c r="A236" s="40"/>
      <c r="B236" s="41"/>
      <c r="C236" s="216" t="s">
        <v>483</v>
      </c>
      <c r="D236" s="216" t="s">
        <v>254</v>
      </c>
      <c r="E236" s="217" t="s">
        <v>1507</v>
      </c>
      <c r="F236" s="218" t="s">
        <v>1508</v>
      </c>
      <c r="G236" s="219" t="s">
        <v>300</v>
      </c>
      <c r="H236" s="220">
        <v>129.384</v>
      </c>
      <c r="I236" s="221"/>
      <c r="J236" s="222">
        <f>ROUND(I236*H236,2)</f>
        <v>0</v>
      </c>
      <c r="K236" s="218" t="s">
        <v>258</v>
      </c>
      <c r="L236" s="46"/>
      <c r="M236" s="223" t="s">
        <v>19</v>
      </c>
      <c r="N236" s="224" t="s">
        <v>40</v>
      </c>
      <c r="O236" s="86"/>
      <c r="P236" s="225">
        <f>O236*H236</f>
        <v>0</v>
      </c>
      <c r="Q236" s="225">
        <v>0.00088</v>
      </c>
      <c r="R236" s="225">
        <f>Q236*H236</f>
        <v>0.11385791999999999</v>
      </c>
      <c r="S236" s="225">
        <v>0</v>
      </c>
      <c r="T236" s="226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7" t="s">
        <v>90</v>
      </c>
      <c r="AT236" s="227" t="s">
        <v>254</v>
      </c>
      <c r="AU236" s="227" t="s">
        <v>78</v>
      </c>
      <c r="AY236" s="19" t="s">
        <v>252</v>
      </c>
      <c r="BE236" s="228">
        <f>IF(N236="základní",J236,0)</f>
        <v>0</v>
      </c>
      <c r="BF236" s="228">
        <f>IF(N236="snížená",J236,0)</f>
        <v>0</v>
      </c>
      <c r="BG236" s="228">
        <f>IF(N236="zákl. přenesená",J236,0)</f>
        <v>0</v>
      </c>
      <c r="BH236" s="228">
        <f>IF(N236="sníž. přenesená",J236,0)</f>
        <v>0</v>
      </c>
      <c r="BI236" s="228">
        <f>IF(N236="nulová",J236,0)</f>
        <v>0</v>
      </c>
      <c r="BJ236" s="19" t="s">
        <v>76</v>
      </c>
      <c r="BK236" s="228">
        <f>ROUND(I236*H236,2)</f>
        <v>0</v>
      </c>
      <c r="BL236" s="19" t="s">
        <v>90</v>
      </c>
      <c r="BM236" s="227" t="s">
        <v>1509</v>
      </c>
    </row>
    <row r="237" spans="1:51" s="13" customFormat="1" ht="12">
      <c r="A237" s="13"/>
      <c r="B237" s="229"/>
      <c r="C237" s="230"/>
      <c r="D237" s="231" t="s">
        <v>260</v>
      </c>
      <c r="E237" s="232" t="s">
        <v>19</v>
      </c>
      <c r="F237" s="233" t="s">
        <v>1488</v>
      </c>
      <c r="G237" s="230"/>
      <c r="H237" s="232" t="s">
        <v>19</v>
      </c>
      <c r="I237" s="234"/>
      <c r="J237" s="230"/>
      <c r="K237" s="230"/>
      <c r="L237" s="235"/>
      <c r="M237" s="236"/>
      <c r="N237" s="237"/>
      <c r="O237" s="237"/>
      <c r="P237" s="237"/>
      <c r="Q237" s="237"/>
      <c r="R237" s="237"/>
      <c r="S237" s="237"/>
      <c r="T237" s="23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9" t="s">
        <v>260</v>
      </c>
      <c r="AU237" s="239" t="s">
        <v>78</v>
      </c>
      <c r="AV237" s="13" t="s">
        <v>76</v>
      </c>
      <c r="AW237" s="13" t="s">
        <v>31</v>
      </c>
      <c r="AX237" s="13" t="s">
        <v>69</v>
      </c>
      <c r="AY237" s="239" t="s">
        <v>252</v>
      </c>
    </row>
    <row r="238" spans="1:51" s="13" customFormat="1" ht="12">
      <c r="A238" s="13"/>
      <c r="B238" s="229"/>
      <c r="C238" s="230"/>
      <c r="D238" s="231" t="s">
        <v>260</v>
      </c>
      <c r="E238" s="232" t="s">
        <v>19</v>
      </c>
      <c r="F238" s="233" t="s">
        <v>1489</v>
      </c>
      <c r="G238" s="230"/>
      <c r="H238" s="232" t="s">
        <v>19</v>
      </c>
      <c r="I238" s="234"/>
      <c r="J238" s="230"/>
      <c r="K238" s="230"/>
      <c r="L238" s="235"/>
      <c r="M238" s="236"/>
      <c r="N238" s="237"/>
      <c r="O238" s="237"/>
      <c r="P238" s="237"/>
      <c r="Q238" s="237"/>
      <c r="R238" s="237"/>
      <c r="S238" s="237"/>
      <c r="T238" s="23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9" t="s">
        <v>260</v>
      </c>
      <c r="AU238" s="239" t="s">
        <v>78</v>
      </c>
      <c r="AV238" s="13" t="s">
        <v>76</v>
      </c>
      <c r="AW238" s="13" t="s">
        <v>31</v>
      </c>
      <c r="AX238" s="13" t="s">
        <v>69</v>
      </c>
      <c r="AY238" s="239" t="s">
        <v>252</v>
      </c>
    </row>
    <row r="239" spans="1:51" s="14" customFormat="1" ht="12">
      <c r="A239" s="14"/>
      <c r="B239" s="240"/>
      <c r="C239" s="241"/>
      <c r="D239" s="231" t="s">
        <v>260</v>
      </c>
      <c r="E239" s="242" t="s">
        <v>19</v>
      </c>
      <c r="F239" s="243" t="s">
        <v>1498</v>
      </c>
      <c r="G239" s="241"/>
      <c r="H239" s="244">
        <v>92.132</v>
      </c>
      <c r="I239" s="245"/>
      <c r="J239" s="241"/>
      <c r="K239" s="241"/>
      <c r="L239" s="246"/>
      <c r="M239" s="247"/>
      <c r="N239" s="248"/>
      <c r="O239" s="248"/>
      <c r="P239" s="248"/>
      <c r="Q239" s="248"/>
      <c r="R239" s="248"/>
      <c r="S239" s="248"/>
      <c r="T239" s="24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0" t="s">
        <v>260</v>
      </c>
      <c r="AU239" s="250" t="s">
        <v>78</v>
      </c>
      <c r="AV239" s="14" t="s">
        <v>78</v>
      </c>
      <c r="AW239" s="14" t="s">
        <v>31</v>
      </c>
      <c r="AX239" s="14" t="s">
        <v>69</v>
      </c>
      <c r="AY239" s="250" t="s">
        <v>252</v>
      </c>
    </row>
    <row r="240" spans="1:51" s="14" customFormat="1" ht="12">
      <c r="A240" s="14"/>
      <c r="B240" s="240"/>
      <c r="C240" s="241"/>
      <c r="D240" s="231" t="s">
        <v>260</v>
      </c>
      <c r="E240" s="242" t="s">
        <v>19</v>
      </c>
      <c r="F240" s="243" t="s">
        <v>1499</v>
      </c>
      <c r="G240" s="241"/>
      <c r="H240" s="244">
        <v>37.252</v>
      </c>
      <c r="I240" s="245"/>
      <c r="J240" s="241"/>
      <c r="K240" s="241"/>
      <c r="L240" s="246"/>
      <c r="M240" s="247"/>
      <c r="N240" s="248"/>
      <c r="O240" s="248"/>
      <c r="P240" s="248"/>
      <c r="Q240" s="248"/>
      <c r="R240" s="248"/>
      <c r="S240" s="248"/>
      <c r="T240" s="249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0" t="s">
        <v>260</v>
      </c>
      <c r="AU240" s="250" t="s">
        <v>78</v>
      </c>
      <c r="AV240" s="14" t="s">
        <v>78</v>
      </c>
      <c r="AW240" s="14" t="s">
        <v>31</v>
      </c>
      <c r="AX240" s="14" t="s">
        <v>69</v>
      </c>
      <c r="AY240" s="250" t="s">
        <v>252</v>
      </c>
    </row>
    <row r="241" spans="1:51" s="15" customFormat="1" ht="12">
      <c r="A241" s="15"/>
      <c r="B241" s="251"/>
      <c r="C241" s="252"/>
      <c r="D241" s="231" t="s">
        <v>260</v>
      </c>
      <c r="E241" s="253" t="s">
        <v>19</v>
      </c>
      <c r="F241" s="254" t="s">
        <v>265</v>
      </c>
      <c r="G241" s="252"/>
      <c r="H241" s="255">
        <v>129.38400000000001</v>
      </c>
      <c r="I241" s="256"/>
      <c r="J241" s="252"/>
      <c r="K241" s="252"/>
      <c r="L241" s="257"/>
      <c r="M241" s="258"/>
      <c r="N241" s="259"/>
      <c r="O241" s="259"/>
      <c r="P241" s="259"/>
      <c r="Q241" s="259"/>
      <c r="R241" s="259"/>
      <c r="S241" s="259"/>
      <c r="T241" s="260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61" t="s">
        <v>260</v>
      </c>
      <c r="AU241" s="261" t="s">
        <v>78</v>
      </c>
      <c r="AV241" s="15" t="s">
        <v>90</v>
      </c>
      <c r="AW241" s="15" t="s">
        <v>31</v>
      </c>
      <c r="AX241" s="15" t="s">
        <v>76</v>
      </c>
      <c r="AY241" s="261" t="s">
        <v>252</v>
      </c>
    </row>
    <row r="242" spans="1:65" s="2" customFormat="1" ht="37.8" customHeight="1">
      <c r="A242" s="40"/>
      <c r="B242" s="41"/>
      <c r="C242" s="216" t="s">
        <v>490</v>
      </c>
      <c r="D242" s="216" t="s">
        <v>254</v>
      </c>
      <c r="E242" s="217" t="s">
        <v>1510</v>
      </c>
      <c r="F242" s="218" t="s">
        <v>1511</v>
      </c>
      <c r="G242" s="219" t="s">
        <v>300</v>
      </c>
      <c r="H242" s="220">
        <v>129.384</v>
      </c>
      <c r="I242" s="221"/>
      <c r="J242" s="222">
        <f>ROUND(I242*H242,2)</f>
        <v>0</v>
      </c>
      <c r="K242" s="218" t="s">
        <v>258</v>
      </c>
      <c r="L242" s="46"/>
      <c r="M242" s="223" t="s">
        <v>19</v>
      </c>
      <c r="N242" s="224" t="s">
        <v>40</v>
      </c>
      <c r="O242" s="86"/>
      <c r="P242" s="225">
        <f>O242*H242</f>
        <v>0</v>
      </c>
      <c r="Q242" s="225">
        <v>0</v>
      </c>
      <c r="R242" s="225">
        <f>Q242*H242</f>
        <v>0</v>
      </c>
      <c r="S242" s="225">
        <v>0</v>
      </c>
      <c r="T242" s="226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27" t="s">
        <v>90</v>
      </c>
      <c r="AT242" s="227" t="s">
        <v>254</v>
      </c>
      <c r="AU242" s="227" t="s">
        <v>78</v>
      </c>
      <c r="AY242" s="19" t="s">
        <v>252</v>
      </c>
      <c r="BE242" s="228">
        <f>IF(N242="základní",J242,0)</f>
        <v>0</v>
      </c>
      <c r="BF242" s="228">
        <f>IF(N242="snížená",J242,0)</f>
        <v>0</v>
      </c>
      <c r="BG242" s="228">
        <f>IF(N242="zákl. přenesená",J242,0)</f>
        <v>0</v>
      </c>
      <c r="BH242" s="228">
        <f>IF(N242="sníž. přenesená",J242,0)</f>
        <v>0</v>
      </c>
      <c r="BI242" s="228">
        <f>IF(N242="nulová",J242,0)</f>
        <v>0</v>
      </c>
      <c r="BJ242" s="19" t="s">
        <v>76</v>
      </c>
      <c r="BK242" s="228">
        <f>ROUND(I242*H242,2)</f>
        <v>0</v>
      </c>
      <c r="BL242" s="19" t="s">
        <v>90</v>
      </c>
      <c r="BM242" s="227" t="s">
        <v>1512</v>
      </c>
    </row>
    <row r="243" spans="1:65" s="2" customFormat="1" ht="76.35" customHeight="1">
      <c r="A243" s="40"/>
      <c r="B243" s="41"/>
      <c r="C243" s="216" t="s">
        <v>498</v>
      </c>
      <c r="D243" s="216" t="s">
        <v>254</v>
      </c>
      <c r="E243" s="217" t="s">
        <v>770</v>
      </c>
      <c r="F243" s="218" t="s">
        <v>771</v>
      </c>
      <c r="G243" s="219" t="s">
        <v>277</v>
      </c>
      <c r="H243" s="220">
        <v>2.297</v>
      </c>
      <c r="I243" s="221"/>
      <c r="J243" s="222">
        <f>ROUND(I243*H243,2)</f>
        <v>0</v>
      </c>
      <c r="K243" s="218" t="s">
        <v>258</v>
      </c>
      <c r="L243" s="46"/>
      <c r="M243" s="223" t="s">
        <v>19</v>
      </c>
      <c r="N243" s="224" t="s">
        <v>40</v>
      </c>
      <c r="O243" s="86"/>
      <c r="P243" s="225">
        <f>O243*H243</f>
        <v>0</v>
      </c>
      <c r="Q243" s="225">
        <v>1.05516</v>
      </c>
      <c r="R243" s="225">
        <f>Q243*H243</f>
        <v>2.4237025200000004</v>
      </c>
      <c r="S243" s="225">
        <v>0</v>
      </c>
      <c r="T243" s="226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27" t="s">
        <v>90</v>
      </c>
      <c r="AT243" s="227" t="s">
        <v>254</v>
      </c>
      <c r="AU243" s="227" t="s">
        <v>78</v>
      </c>
      <c r="AY243" s="19" t="s">
        <v>252</v>
      </c>
      <c r="BE243" s="228">
        <f>IF(N243="základní",J243,0)</f>
        <v>0</v>
      </c>
      <c r="BF243" s="228">
        <f>IF(N243="snížená",J243,0)</f>
        <v>0</v>
      </c>
      <c r="BG243" s="228">
        <f>IF(N243="zákl. přenesená",J243,0)</f>
        <v>0</v>
      </c>
      <c r="BH243" s="228">
        <f>IF(N243="sníž. přenesená",J243,0)</f>
        <v>0</v>
      </c>
      <c r="BI243" s="228">
        <f>IF(N243="nulová",J243,0)</f>
        <v>0</v>
      </c>
      <c r="BJ243" s="19" t="s">
        <v>76</v>
      </c>
      <c r="BK243" s="228">
        <f>ROUND(I243*H243,2)</f>
        <v>0</v>
      </c>
      <c r="BL243" s="19" t="s">
        <v>90</v>
      </c>
      <c r="BM243" s="227" t="s">
        <v>1513</v>
      </c>
    </row>
    <row r="244" spans="1:51" s="14" customFormat="1" ht="12">
      <c r="A244" s="14"/>
      <c r="B244" s="240"/>
      <c r="C244" s="241"/>
      <c r="D244" s="231" t="s">
        <v>260</v>
      </c>
      <c r="E244" s="242" t="s">
        <v>19</v>
      </c>
      <c r="F244" s="243" t="s">
        <v>1514</v>
      </c>
      <c r="G244" s="241"/>
      <c r="H244" s="244">
        <v>2.297</v>
      </c>
      <c r="I244" s="245"/>
      <c r="J244" s="241"/>
      <c r="K244" s="241"/>
      <c r="L244" s="246"/>
      <c r="M244" s="247"/>
      <c r="N244" s="248"/>
      <c r="O244" s="248"/>
      <c r="P244" s="248"/>
      <c r="Q244" s="248"/>
      <c r="R244" s="248"/>
      <c r="S244" s="248"/>
      <c r="T244" s="249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0" t="s">
        <v>260</v>
      </c>
      <c r="AU244" s="250" t="s">
        <v>78</v>
      </c>
      <c r="AV244" s="14" t="s">
        <v>78</v>
      </c>
      <c r="AW244" s="14" t="s">
        <v>31</v>
      </c>
      <c r="AX244" s="14" t="s">
        <v>76</v>
      </c>
      <c r="AY244" s="250" t="s">
        <v>252</v>
      </c>
    </row>
    <row r="245" spans="1:63" s="12" customFormat="1" ht="22.8" customHeight="1">
      <c r="A245" s="12"/>
      <c r="B245" s="200"/>
      <c r="C245" s="201"/>
      <c r="D245" s="202" t="s">
        <v>68</v>
      </c>
      <c r="E245" s="214" t="s">
        <v>284</v>
      </c>
      <c r="F245" s="214" t="s">
        <v>814</v>
      </c>
      <c r="G245" s="201"/>
      <c r="H245" s="201"/>
      <c r="I245" s="204"/>
      <c r="J245" s="215">
        <f>BK245</f>
        <v>0</v>
      </c>
      <c r="K245" s="201"/>
      <c r="L245" s="206"/>
      <c r="M245" s="207"/>
      <c r="N245" s="208"/>
      <c r="O245" s="208"/>
      <c r="P245" s="209">
        <f>SUM(P246:P322)</f>
        <v>0</v>
      </c>
      <c r="Q245" s="208"/>
      <c r="R245" s="209">
        <f>SUM(R246:R322)</f>
        <v>15.657666659999997</v>
      </c>
      <c r="S245" s="208"/>
      <c r="T245" s="210">
        <f>SUM(T246:T322)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11" t="s">
        <v>76</v>
      </c>
      <c r="AT245" s="212" t="s">
        <v>68</v>
      </c>
      <c r="AU245" s="212" t="s">
        <v>76</v>
      </c>
      <c r="AY245" s="211" t="s">
        <v>252</v>
      </c>
      <c r="BK245" s="213">
        <f>SUM(BK246:BK322)</f>
        <v>0</v>
      </c>
    </row>
    <row r="246" spans="1:65" s="2" customFormat="1" ht="24.15" customHeight="1">
      <c r="A246" s="40"/>
      <c r="B246" s="41"/>
      <c r="C246" s="216" t="s">
        <v>559</v>
      </c>
      <c r="D246" s="216" t="s">
        <v>254</v>
      </c>
      <c r="E246" s="217" t="s">
        <v>816</v>
      </c>
      <c r="F246" s="218" t="s">
        <v>817</v>
      </c>
      <c r="G246" s="219" t="s">
        <v>300</v>
      </c>
      <c r="H246" s="220">
        <v>197.626</v>
      </c>
      <c r="I246" s="221"/>
      <c r="J246" s="222">
        <f>ROUND(I246*H246,2)</f>
        <v>0</v>
      </c>
      <c r="K246" s="218" t="s">
        <v>258</v>
      </c>
      <c r="L246" s="46"/>
      <c r="M246" s="223" t="s">
        <v>19</v>
      </c>
      <c r="N246" s="224" t="s">
        <v>40</v>
      </c>
      <c r="O246" s="86"/>
      <c r="P246" s="225">
        <f>O246*H246</f>
        <v>0</v>
      </c>
      <c r="Q246" s="225">
        <v>0.00735</v>
      </c>
      <c r="R246" s="225">
        <f>Q246*H246</f>
        <v>1.4525511</v>
      </c>
      <c r="S246" s="225">
        <v>0</v>
      </c>
      <c r="T246" s="226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27" t="s">
        <v>90</v>
      </c>
      <c r="AT246" s="227" t="s">
        <v>254</v>
      </c>
      <c r="AU246" s="227" t="s">
        <v>78</v>
      </c>
      <c r="AY246" s="19" t="s">
        <v>252</v>
      </c>
      <c r="BE246" s="228">
        <f>IF(N246="základní",J246,0)</f>
        <v>0</v>
      </c>
      <c r="BF246" s="228">
        <f>IF(N246="snížená",J246,0)</f>
        <v>0</v>
      </c>
      <c r="BG246" s="228">
        <f>IF(N246="zákl. přenesená",J246,0)</f>
        <v>0</v>
      </c>
      <c r="BH246" s="228">
        <f>IF(N246="sníž. přenesená",J246,0)</f>
        <v>0</v>
      </c>
      <c r="BI246" s="228">
        <f>IF(N246="nulová",J246,0)</f>
        <v>0</v>
      </c>
      <c r="BJ246" s="19" t="s">
        <v>76</v>
      </c>
      <c r="BK246" s="228">
        <f>ROUND(I246*H246,2)</f>
        <v>0</v>
      </c>
      <c r="BL246" s="19" t="s">
        <v>90</v>
      </c>
      <c r="BM246" s="227" t="s">
        <v>1515</v>
      </c>
    </row>
    <row r="247" spans="1:51" s="13" customFormat="1" ht="12">
      <c r="A247" s="13"/>
      <c r="B247" s="229"/>
      <c r="C247" s="230"/>
      <c r="D247" s="231" t="s">
        <v>260</v>
      </c>
      <c r="E247" s="232" t="s">
        <v>19</v>
      </c>
      <c r="F247" s="233" t="s">
        <v>1516</v>
      </c>
      <c r="G247" s="230"/>
      <c r="H247" s="232" t="s">
        <v>19</v>
      </c>
      <c r="I247" s="234"/>
      <c r="J247" s="230"/>
      <c r="K247" s="230"/>
      <c r="L247" s="235"/>
      <c r="M247" s="236"/>
      <c r="N247" s="237"/>
      <c r="O247" s="237"/>
      <c r="P247" s="237"/>
      <c r="Q247" s="237"/>
      <c r="R247" s="237"/>
      <c r="S247" s="237"/>
      <c r="T247" s="23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9" t="s">
        <v>260</v>
      </c>
      <c r="AU247" s="239" t="s">
        <v>78</v>
      </c>
      <c r="AV247" s="13" t="s">
        <v>76</v>
      </c>
      <c r="AW247" s="13" t="s">
        <v>31</v>
      </c>
      <c r="AX247" s="13" t="s">
        <v>69</v>
      </c>
      <c r="AY247" s="239" t="s">
        <v>252</v>
      </c>
    </row>
    <row r="248" spans="1:51" s="14" customFormat="1" ht="12">
      <c r="A248" s="14"/>
      <c r="B248" s="240"/>
      <c r="C248" s="241"/>
      <c r="D248" s="231" t="s">
        <v>260</v>
      </c>
      <c r="E248" s="242" t="s">
        <v>19</v>
      </c>
      <c r="F248" s="243" t="s">
        <v>1517</v>
      </c>
      <c r="G248" s="241"/>
      <c r="H248" s="244">
        <v>179.025</v>
      </c>
      <c r="I248" s="245"/>
      <c r="J248" s="241"/>
      <c r="K248" s="241"/>
      <c r="L248" s="246"/>
      <c r="M248" s="247"/>
      <c r="N248" s="248"/>
      <c r="O248" s="248"/>
      <c r="P248" s="248"/>
      <c r="Q248" s="248"/>
      <c r="R248" s="248"/>
      <c r="S248" s="248"/>
      <c r="T248" s="249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0" t="s">
        <v>260</v>
      </c>
      <c r="AU248" s="250" t="s">
        <v>78</v>
      </c>
      <c r="AV248" s="14" t="s">
        <v>78</v>
      </c>
      <c r="AW248" s="14" t="s">
        <v>31</v>
      </c>
      <c r="AX248" s="14" t="s">
        <v>69</v>
      </c>
      <c r="AY248" s="250" t="s">
        <v>252</v>
      </c>
    </row>
    <row r="249" spans="1:51" s="14" customFormat="1" ht="12">
      <c r="A249" s="14"/>
      <c r="B249" s="240"/>
      <c r="C249" s="241"/>
      <c r="D249" s="231" t="s">
        <v>260</v>
      </c>
      <c r="E249" s="242" t="s">
        <v>19</v>
      </c>
      <c r="F249" s="243" t="s">
        <v>1518</v>
      </c>
      <c r="G249" s="241"/>
      <c r="H249" s="244">
        <v>10.291</v>
      </c>
      <c r="I249" s="245"/>
      <c r="J249" s="241"/>
      <c r="K249" s="241"/>
      <c r="L249" s="246"/>
      <c r="M249" s="247"/>
      <c r="N249" s="248"/>
      <c r="O249" s="248"/>
      <c r="P249" s="248"/>
      <c r="Q249" s="248"/>
      <c r="R249" s="248"/>
      <c r="S249" s="248"/>
      <c r="T249" s="249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0" t="s">
        <v>260</v>
      </c>
      <c r="AU249" s="250" t="s">
        <v>78</v>
      </c>
      <c r="AV249" s="14" t="s">
        <v>78</v>
      </c>
      <c r="AW249" s="14" t="s">
        <v>31</v>
      </c>
      <c r="AX249" s="14" t="s">
        <v>69</v>
      </c>
      <c r="AY249" s="250" t="s">
        <v>252</v>
      </c>
    </row>
    <row r="250" spans="1:51" s="13" customFormat="1" ht="12">
      <c r="A250" s="13"/>
      <c r="B250" s="229"/>
      <c r="C250" s="230"/>
      <c r="D250" s="231" t="s">
        <v>260</v>
      </c>
      <c r="E250" s="232" t="s">
        <v>19</v>
      </c>
      <c r="F250" s="233" t="s">
        <v>1519</v>
      </c>
      <c r="G250" s="230"/>
      <c r="H250" s="232" t="s">
        <v>19</v>
      </c>
      <c r="I250" s="234"/>
      <c r="J250" s="230"/>
      <c r="K250" s="230"/>
      <c r="L250" s="235"/>
      <c r="M250" s="236"/>
      <c r="N250" s="237"/>
      <c r="O250" s="237"/>
      <c r="P250" s="237"/>
      <c r="Q250" s="237"/>
      <c r="R250" s="237"/>
      <c r="S250" s="237"/>
      <c r="T250" s="23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9" t="s">
        <v>260</v>
      </c>
      <c r="AU250" s="239" t="s">
        <v>78</v>
      </c>
      <c r="AV250" s="13" t="s">
        <v>76</v>
      </c>
      <c r="AW250" s="13" t="s">
        <v>31</v>
      </c>
      <c r="AX250" s="13" t="s">
        <v>69</v>
      </c>
      <c r="AY250" s="239" t="s">
        <v>252</v>
      </c>
    </row>
    <row r="251" spans="1:51" s="14" customFormat="1" ht="12">
      <c r="A251" s="14"/>
      <c r="B251" s="240"/>
      <c r="C251" s="241"/>
      <c r="D251" s="231" t="s">
        <v>260</v>
      </c>
      <c r="E251" s="242" t="s">
        <v>19</v>
      </c>
      <c r="F251" s="243" t="s">
        <v>1520</v>
      </c>
      <c r="G251" s="241"/>
      <c r="H251" s="244">
        <v>8.31</v>
      </c>
      <c r="I251" s="245"/>
      <c r="J251" s="241"/>
      <c r="K251" s="241"/>
      <c r="L251" s="246"/>
      <c r="M251" s="247"/>
      <c r="N251" s="248"/>
      <c r="O251" s="248"/>
      <c r="P251" s="248"/>
      <c r="Q251" s="248"/>
      <c r="R251" s="248"/>
      <c r="S251" s="248"/>
      <c r="T251" s="24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0" t="s">
        <v>260</v>
      </c>
      <c r="AU251" s="250" t="s">
        <v>78</v>
      </c>
      <c r="AV251" s="14" t="s">
        <v>78</v>
      </c>
      <c r="AW251" s="14" t="s">
        <v>31</v>
      </c>
      <c r="AX251" s="14" t="s">
        <v>69</v>
      </c>
      <c r="AY251" s="250" t="s">
        <v>252</v>
      </c>
    </row>
    <row r="252" spans="1:51" s="15" customFormat="1" ht="12">
      <c r="A252" s="15"/>
      <c r="B252" s="251"/>
      <c r="C252" s="252"/>
      <c r="D252" s="231" t="s">
        <v>260</v>
      </c>
      <c r="E252" s="253" t="s">
        <v>19</v>
      </c>
      <c r="F252" s="254" t="s">
        <v>265</v>
      </c>
      <c r="G252" s="252"/>
      <c r="H252" s="255">
        <v>197.626</v>
      </c>
      <c r="I252" s="256"/>
      <c r="J252" s="252"/>
      <c r="K252" s="252"/>
      <c r="L252" s="257"/>
      <c r="M252" s="258"/>
      <c r="N252" s="259"/>
      <c r="O252" s="259"/>
      <c r="P252" s="259"/>
      <c r="Q252" s="259"/>
      <c r="R252" s="259"/>
      <c r="S252" s="259"/>
      <c r="T252" s="260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61" t="s">
        <v>260</v>
      </c>
      <c r="AU252" s="261" t="s">
        <v>78</v>
      </c>
      <c r="AV252" s="15" t="s">
        <v>90</v>
      </c>
      <c r="AW252" s="15" t="s">
        <v>31</v>
      </c>
      <c r="AX252" s="15" t="s">
        <v>76</v>
      </c>
      <c r="AY252" s="261" t="s">
        <v>252</v>
      </c>
    </row>
    <row r="253" spans="1:65" s="2" customFormat="1" ht="37.8" customHeight="1">
      <c r="A253" s="40"/>
      <c r="B253" s="41"/>
      <c r="C253" s="216" t="s">
        <v>574</v>
      </c>
      <c r="D253" s="216" t="s">
        <v>254</v>
      </c>
      <c r="E253" s="217" t="s">
        <v>821</v>
      </c>
      <c r="F253" s="218" t="s">
        <v>822</v>
      </c>
      <c r="G253" s="219" t="s">
        <v>300</v>
      </c>
      <c r="H253" s="220">
        <v>197.626</v>
      </c>
      <c r="I253" s="221"/>
      <c r="J253" s="222">
        <f>ROUND(I253*H253,2)</f>
        <v>0</v>
      </c>
      <c r="K253" s="218" t="s">
        <v>258</v>
      </c>
      <c r="L253" s="46"/>
      <c r="M253" s="223" t="s">
        <v>19</v>
      </c>
      <c r="N253" s="224" t="s">
        <v>40</v>
      </c>
      <c r="O253" s="86"/>
      <c r="P253" s="225">
        <f>O253*H253</f>
        <v>0</v>
      </c>
      <c r="Q253" s="225">
        <v>0.01838</v>
      </c>
      <c r="R253" s="225">
        <f>Q253*H253</f>
        <v>3.63236588</v>
      </c>
      <c r="S253" s="225">
        <v>0</v>
      </c>
      <c r="T253" s="226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27" t="s">
        <v>90</v>
      </c>
      <c r="AT253" s="227" t="s">
        <v>254</v>
      </c>
      <c r="AU253" s="227" t="s">
        <v>78</v>
      </c>
      <c r="AY253" s="19" t="s">
        <v>252</v>
      </c>
      <c r="BE253" s="228">
        <f>IF(N253="základní",J253,0)</f>
        <v>0</v>
      </c>
      <c r="BF253" s="228">
        <f>IF(N253="snížená",J253,0)</f>
        <v>0</v>
      </c>
      <c r="BG253" s="228">
        <f>IF(N253="zákl. přenesená",J253,0)</f>
        <v>0</v>
      </c>
      <c r="BH253" s="228">
        <f>IF(N253="sníž. přenesená",J253,0)</f>
        <v>0</v>
      </c>
      <c r="BI253" s="228">
        <f>IF(N253="nulová",J253,0)</f>
        <v>0</v>
      </c>
      <c r="BJ253" s="19" t="s">
        <v>76</v>
      </c>
      <c r="BK253" s="228">
        <f>ROUND(I253*H253,2)</f>
        <v>0</v>
      </c>
      <c r="BL253" s="19" t="s">
        <v>90</v>
      </c>
      <c r="BM253" s="227" t="s">
        <v>1521</v>
      </c>
    </row>
    <row r="254" spans="1:51" s="13" customFormat="1" ht="12">
      <c r="A254" s="13"/>
      <c r="B254" s="229"/>
      <c r="C254" s="230"/>
      <c r="D254" s="231" t="s">
        <v>260</v>
      </c>
      <c r="E254" s="232" t="s">
        <v>19</v>
      </c>
      <c r="F254" s="233" t="s">
        <v>1516</v>
      </c>
      <c r="G254" s="230"/>
      <c r="H254" s="232" t="s">
        <v>19</v>
      </c>
      <c r="I254" s="234"/>
      <c r="J254" s="230"/>
      <c r="K254" s="230"/>
      <c r="L254" s="235"/>
      <c r="M254" s="236"/>
      <c r="N254" s="237"/>
      <c r="O254" s="237"/>
      <c r="P254" s="237"/>
      <c r="Q254" s="237"/>
      <c r="R254" s="237"/>
      <c r="S254" s="237"/>
      <c r="T254" s="23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9" t="s">
        <v>260</v>
      </c>
      <c r="AU254" s="239" t="s">
        <v>78</v>
      </c>
      <c r="AV254" s="13" t="s">
        <v>76</v>
      </c>
      <c r="AW254" s="13" t="s">
        <v>31</v>
      </c>
      <c r="AX254" s="13" t="s">
        <v>69</v>
      </c>
      <c r="AY254" s="239" t="s">
        <v>252</v>
      </c>
    </row>
    <row r="255" spans="1:51" s="14" customFormat="1" ht="12">
      <c r="A255" s="14"/>
      <c r="B255" s="240"/>
      <c r="C255" s="241"/>
      <c r="D255" s="231" t="s">
        <v>260</v>
      </c>
      <c r="E255" s="242" t="s">
        <v>19</v>
      </c>
      <c r="F255" s="243" t="s">
        <v>1517</v>
      </c>
      <c r="G255" s="241"/>
      <c r="H255" s="244">
        <v>179.025</v>
      </c>
      <c r="I255" s="245"/>
      <c r="J255" s="241"/>
      <c r="K255" s="241"/>
      <c r="L255" s="246"/>
      <c r="M255" s="247"/>
      <c r="N255" s="248"/>
      <c r="O255" s="248"/>
      <c r="P255" s="248"/>
      <c r="Q255" s="248"/>
      <c r="R255" s="248"/>
      <c r="S255" s="248"/>
      <c r="T255" s="249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0" t="s">
        <v>260</v>
      </c>
      <c r="AU255" s="250" t="s">
        <v>78</v>
      </c>
      <c r="AV255" s="14" t="s">
        <v>78</v>
      </c>
      <c r="AW255" s="14" t="s">
        <v>31</v>
      </c>
      <c r="AX255" s="14" t="s">
        <v>69</v>
      </c>
      <c r="AY255" s="250" t="s">
        <v>252</v>
      </c>
    </row>
    <row r="256" spans="1:51" s="14" customFormat="1" ht="12">
      <c r="A256" s="14"/>
      <c r="B256" s="240"/>
      <c r="C256" s="241"/>
      <c r="D256" s="231" t="s">
        <v>260</v>
      </c>
      <c r="E256" s="242" t="s">
        <v>19</v>
      </c>
      <c r="F256" s="243" t="s">
        <v>1518</v>
      </c>
      <c r="G256" s="241"/>
      <c r="H256" s="244">
        <v>10.291</v>
      </c>
      <c r="I256" s="245"/>
      <c r="J256" s="241"/>
      <c r="K256" s="241"/>
      <c r="L256" s="246"/>
      <c r="M256" s="247"/>
      <c r="N256" s="248"/>
      <c r="O256" s="248"/>
      <c r="P256" s="248"/>
      <c r="Q256" s="248"/>
      <c r="R256" s="248"/>
      <c r="S256" s="248"/>
      <c r="T256" s="249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0" t="s">
        <v>260</v>
      </c>
      <c r="AU256" s="250" t="s">
        <v>78</v>
      </c>
      <c r="AV256" s="14" t="s">
        <v>78</v>
      </c>
      <c r="AW256" s="14" t="s">
        <v>31</v>
      </c>
      <c r="AX256" s="14" t="s">
        <v>69</v>
      </c>
      <c r="AY256" s="250" t="s">
        <v>252</v>
      </c>
    </row>
    <row r="257" spans="1:51" s="13" customFormat="1" ht="12">
      <c r="A257" s="13"/>
      <c r="B257" s="229"/>
      <c r="C257" s="230"/>
      <c r="D257" s="231" t="s">
        <v>260</v>
      </c>
      <c r="E257" s="232" t="s">
        <v>19</v>
      </c>
      <c r="F257" s="233" t="s">
        <v>1519</v>
      </c>
      <c r="G257" s="230"/>
      <c r="H257" s="232" t="s">
        <v>19</v>
      </c>
      <c r="I257" s="234"/>
      <c r="J257" s="230"/>
      <c r="K257" s="230"/>
      <c r="L257" s="235"/>
      <c r="M257" s="236"/>
      <c r="N257" s="237"/>
      <c r="O257" s="237"/>
      <c r="P257" s="237"/>
      <c r="Q257" s="237"/>
      <c r="R257" s="237"/>
      <c r="S257" s="237"/>
      <c r="T257" s="23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9" t="s">
        <v>260</v>
      </c>
      <c r="AU257" s="239" t="s">
        <v>78</v>
      </c>
      <c r="AV257" s="13" t="s">
        <v>76</v>
      </c>
      <c r="AW257" s="13" t="s">
        <v>31</v>
      </c>
      <c r="AX257" s="13" t="s">
        <v>69</v>
      </c>
      <c r="AY257" s="239" t="s">
        <v>252</v>
      </c>
    </row>
    <row r="258" spans="1:51" s="14" customFormat="1" ht="12">
      <c r="A258" s="14"/>
      <c r="B258" s="240"/>
      <c r="C258" s="241"/>
      <c r="D258" s="231" t="s">
        <v>260</v>
      </c>
      <c r="E258" s="242" t="s">
        <v>19</v>
      </c>
      <c r="F258" s="243" t="s">
        <v>1520</v>
      </c>
      <c r="G258" s="241"/>
      <c r="H258" s="244">
        <v>8.31</v>
      </c>
      <c r="I258" s="245"/>
      <c r="J258" s="241"/>
      <c r="K258" s="241"/>
      <c r="L258" s="246"/>
      <c r="M258" s="247"/>
      <c r="N258" s="248"/>
      <c r="O258" s="248"/>
      <c r="P258" s="248"/>
      <c r="Q258" s="248"/>
      <c r="R258" s="248"/>
      <c r="S258" s="248"/>
      <c r="T258" s="249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0" t="s">
        <v>260</v>
      </c>
      <c r="AU258" s="250" t="s">
        <v>78</v>
      </c>
      <c r="AV258" s="14" t="s">
        <v>78</v>
      </c>
      <c r="AW258" s="14" t="s">
        <v>31</v>
      </c>
      <c r="AX258" s="14" t="s">
        <v>69</v>
      </c>
      <c r="AY258" s="250" t="s">
        <v>252</v>
      </c>
    </row>
    <row r="259" spans="1:51" s="15" customFormat="1" ht="12">
      <c r="A259" s="15"/>
      <c r="B259" s="251"/>
      <c r="C259" s="252"/>
      <c r="D259" s="231" t="s">
        <v>260</v>
      </c>
      <c r="E259" s="253" t="s">
        <v>19</v>
      </c>
      <c r="F259" s="254" t="s">
        <v>265</v>
      </c>
      <c r="G259" s="252"/>
      <c r="H259" s="255">
        <v>197.626</v>
      </c>
      <c r="I259" s="256"/>
      <c r="J259" s="252"/>
      <c r="K259" s="252"/>
      <c r="L259" s="257"/>
      <c r="M259" s="258"/>
      <c r="N259" s="259"/>
      <c r="O259" s="259"/>
      <c r="P259" s="259"/>
      <c r="Q259" s="259"/>
      <c r="R259" s="259"/>
      <c r="S259" s="259"/>
      <c r="T259" s="260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61" t="s">
        <v>260</v>
      </c>
      <c r="AU259" s="261" t="s">
        <v>78</v>
      </c>
      <c r="AV259" s="15" t="s">
        <v>90</v>
      </c>
      <c r="AW259" s="15" t="s">
        <v>31</v>
      </c>
      <c r="AX259" s="15" t="s">
        <v>76</v>
      </c>
      <c r="AY259" s="261" t="s">
        <v>252</v>
      </c>
    </row>
    <row r="260" spans="1:65" s="2" customFormat="1" ht="24.15" customHeight="1">
      <c r="A260" s="40"/>
      <c r="B260" s="41"/>
      <c r="C260" s="216" t="s">
        <v>612</v>
      </c>
      <c r="D260" s="216" t="s">
        <v>254</v>
      </c>
      <c r="E260" s="217" t="s">
        <v>1522</v>
      </c>
      <c r="F260" s="218" t="s">
        <v>1523</v>
      </c>
      <c r="G260" s="219" t="s">
        <v>300</v>
      </c>
      <c r="H260" s="220">
        <v>185.279</v>
      </c>
      <c r="I260" s="221"/>
      <c r="J260" s="222">
        <f>ROUND(I260*H260,2)</f>
        <v>0</v>
      </c>
      <c r="K260" s="218" t="s">
        <v>258</v>
      </c>
      <c r="L260" s="46"/>
      <c r="M260" s="223" t="s">
        <v>19</v>
      </c>
      <c r="N260" s="224" t="s">
        <v>40</v>
      </c>
      <c r="O260" s="86"/>
      <c r="P260" s="225">
        <f>O260*H260</f>
        <v>0</v>
      </c>
      <c r="Q260" s="225">
        <v>0.00735</v>
      </c>
      <c r="R260" s="225">
        <f>Q260*H260</f>
        <v>1.36180065</v>
      </c>
      <c r="S260" s="225">
        <v>0</v>
      </c>
      <c r="T260" s="226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27" t="s">
        <v>90</v>
      </c>
      <c r="AT260" s="227" t="s">
        <v>254</v>
      </c>
      <c r="AU260" s="227" t="s">
        <v>78</v>
      </c>
      <c r="AY260" s="19" t="s">
        <v>252</v>
      </c>
      <c r="BE260" s="228">
        <f>IF(N260="základní",J260,0)</f>
        <v>0</v>
      </c>
      <c r="BF260" s="228">
        <f>IF(N260="snížená",J260,0)</f>
        <v>0</v>
      </c>
      <c r="BG260" s="228">
        <f>IF(N260="zákl. přenesená",J260,0)</f>
        <v>0</v>
      </c>
      <c r="BH260" s="228">
        <f>IF(N260="sníž. přenesená",J260,0)</f>
        <v>0</v>
      </c>
      <c r="BI260" s="228">
        <f>IF(N260="nulová",J260,0)</f>
        <v>0</v>
      </c>
      <c r="BJ260" s="19" t="s">
        <v>76</v>
      </c>
      <c r="BK260" s="228">
        <f>ROUND(I260*H260,2)</f>
        <v>0</v>
      </c>
      <c r="BL260" s="19" t="s">
        <v>90</v>
      </c>
      <c r="BM260" s="227" t="s">
        <v>1524</v>
      </c>
    </row>
    <row r="261" spans="1:51" s="13" customFormat="1" ht="12">
      <c r="A261" s="13"/>
      <c r="B261" s="229"/>
      <c r="C261" s="230"/>
      <c r="D261" s="231" t="s">
        <v>260</v>
      </c>
      <c r="E261" s="232" t="s">
        <v>19</v>
      </c>
      <c r="F261" s="233" t="s">
        <v>1525</v>
      </c>
      <c r="G261" s="230"/>
      <c r="H261" s="232" t="s">
        <v>19</v>
      </c>
      <c r="I261" s="234"/>
      <c r="J261" s="230"/>
      <c r="K261" s="230"/>
      <c r="L261" s="235"/>
      <c r="M261" s="236"/>
      <c r="N261" s="237"/>
      <c r="O261" s="237"/>
      <c r="P261" s="237"/>
      <c r="Q261" s="237"/>
      <c r="R261" s="237"/>
      <c r="S261" s="237"/>
      <c r="T261" s="23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9" t="s">
        <v>260</v>
      </c>
      <c r="AU261" s="239" t="s">
        <v>78</v>
      </c>
      <c r="AV261" s="13" t="s">
        <v>76</v>
      </c>
      <c r="AW261" s="13" t="s">
        <v>31</v>
      </c>
      <c r="AX261" s="13" t="s">
        <v>69</v>
      </c>
      <c r="AY261" s="239" t="s">
        <v>252</v>
      </c>
    </row>
    <row r="262" spans="1:51" s="14" customFormat="1" ht="12">
      <c r="A262" s="14"/>
      <c r="B262" s="240"/>
      <c r="C262" s="241"/>
      <c r="D262" s="231" t="s">
        <v>260</v>
      </c>
      <c r="E262" s="242" t="s">
        <v>19</v>
      </c>
      <c r="F262" s="243" t="s">
        <v>1526</v>
      </c>
      <c r="G262" s="241"/>
      <c r="H262" s="244">
        <v>50.049</v>
      </c>
      <c r="I262" s="245"/>
      <c r="J262" s="241"/>
      <c r="K262" s="241"/>
      <c r="L262" s="246"/>
      <c r="M262" s="247"/>
      <c r="N262" s="248"/>
      <c r="O262" s="248"/>
      <c r="P262" s="248"/>
      <c r="Q262" s="248"/>
      <c r="R262" s="248"/>
      <c r="S262" s="248"/>
      <c r="T262" s="249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0" t="s">
        <v>260</v>
      </c>
      <c r="AU262" s="250" t="s">
        <v>78</v>
      </c>
      <c r="AV262" s="14" t="s">
        <v>78</v>
      </c>
      <c r="AW262" s="14" t="s">
        <v>31</v>
      </c>
      <c r="AX262" s="14" t="s">
        <v>69</v>
      </c>
      <c r="AY262" s="250" t="s">
        <v>252</v>
      </c>
    </row>
    <row r="263" spans="1:51" s="13" customFormat="1" ht="12">
      <c r="A263" s="13"/>
      <c r="B263" s="229"/>
      <c r="C263" s="230"/>
      <c r="D263" s="231" t="s">
        <v>260</v>
      </c>
      <c r="E263" s="232" t="s">
        <v>19</v>
      </c>
      <c r="F263" s="233" t="s">
        <v>1527</v>
      </c>
      <c r="G263" s="230"/>
      <c r="H263" s="232" t="s">
        <v>19</v>
      </c>
      <c r="I263" s="234"/>
      <c r="J263" s="230"/>
      <c r="K263" s="230"/>
      <c r="L263" s="235"/>
      <c r="M263" s="236"/>
      <c r="N263" s="237"/>
      <c r="O263" s="237"/>
      <c r="P263" s="237"/>
      <c r="Q263" s="237"/>
      <c r="R263" s="237"/>
      <c r="S263" s="237"/>
      <c r="T263" s="23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9" t="s">
        <v>260</v>
      </c>
      <c r="AU263" s="239" t="s">
        <v>78</v>
      </c>
      <c r="AV263" s="13" t="s">
        <v>76</v>
      </c>
      <c r="AW263" s="13" t="s">
        <v>31</v>
      </c>
      <c r="AX263" s="13" t="s">
        <v>69</v>
      </c>
      <c r="AY263" s="239" t="s">
        <v>252</v>
      </c>
    </row>
    <row r="264" spans="1:51" s="14" customFormat="1" ht="12">
      <c r="A264" s="14"/>
      <c r="B264" s="240"/>
      <c r="C264" s="241"/>
      <c r="D264" s="231" t="s">
        <v>260</v>
      </c>
      <c r="E264" s="242" t="s">
        <v>19</v>
      </c>
      <c r="F264" s="243" t="s">
        <v>1528</v>
      </c>
      <c r="G264" s="241"/>
      <c r="H264" s="244">
        <v>135.23</v>
      </c>
      <c r="I264" s="245"/>
      <c r="J264" s="241"/>
      <c r="K264" s="241"/>
      <c r="L264" s="246"/>
      <c r="M264" s="247"/>
      <c r="N264" s="248"/>
      <c r="O264" s="248"/>
      <c r="P264" s="248"/>
      <c r="Q264" s="248"/>
      <c r="R264" s="248"/>
      <c r="S264" s="248"/>
      <c r="T264" s="249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0" t="s">
        <v>260</v>
      </c>
      <c r="AU264" s="250" t="s">
        <v>78</v>
      </c>
      <c r="AV264" s="14" t="s">
        <v>78</v>
      </c>
      <c r="AW264" s="14" t="s">
        <v>31</v>
      </c>
      <c r="AX264" s="14" t="s">
        <v>69</v>
      </c>
      <c r="AY264" s="250" t="s">
        <v>252</v>
      </c>
    </row>
    <row r="265" spans="1:51" s="15" customFormat="1" ht="12">
      <c r="A265" s="15"/>
      <c r="B265" s="251"/>
      <c r="C265" s="252"/>
      <c r="D265" s="231" t="s">
        <v>260</v>
      </c>
      <c r="E265" s="253" t="s">
        <v>19</v>
      </c>
      <c r="F265" s="254" t="s">
        <v>265</v>
      </c>
      <c r="G265" s="252"/>
      <c r="H265" s="255">
        <v>185.279</v>
      </c>
      <c r="I265" s="256"/>
      <c r="J265" s="252"/>
      <c r="K265" s="252"/>
      <c r="L265" s="257"/>
      <c r="M265" s="258"/>
      <c r="N265" s="259"/>
      <c r="O265" s="259"/>
      <c r="P265" s="259"/>
      <c r="Q265" s="259"/>
      <c r="R265" s="259"/>
      <c r="S265" s="259"/>
      <c r="T265" s="260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61" t="s">
        <v>260</v>
      </c>
      <c r="AU265" s="261" t="s">
        <v>78</v>
      </c>
      <c r="AV265" s="15" t="s">
        <v>90</v>
      </c>
      <c r="AW265" s="15" t="s">
        <v>31</v>
      </c>
      <c r="AX265" s="15" t="s">
        <v>76</v>
      </c>
      <c r="AY265" s="261" t="s">
        <v>252</v>
      </c>
    </row>
    <row r="266" spans="1:65" s="2" customFormat="1" ht="37.8" customHeight="1">
      <c r="A266" s="40"/>
      <c r="B266" s="41"/>
      <c r="C266" s="216" t="s">
        <v>616</v>
      </c>
      <c r="D266" s="216" t="s">
        <v>254</v>
      </c>
      <c r="E266" s="217" t="s">
        <v>1529</v>
      </c>
      <c r="F266" s="218" t="s">
        <v>1530</v>
      </c>
      <c r="G266" s="219" t="s">
        <v>346</v>
      </c>
      <c r="H266" s="220">
        <v>20.08</v>
      </c>
      <c r="I266" s="221"/>
      <c r="J266" s="222">
        <f>ROUND(I266*H266,2)</f>
        <v>0</v>
      </c>
      <c r="K266" s="218" t="s">
        <v>258</v>
      </c>
      <c r="L266" s="46"/>
      <c r="M266" s="223" t="s">
        <v>19</v>
      </c>
      <c r="N266" s="224" t="s">
        <v>40</v>
      </c>
      <c r="O266" s="86"/>
      <c r="P266" s="225">
        <f>O266*H266</f>
        <v>0</v>
      </c>
      <c r="Q266" s="225">
        <v>0</v>
      </c>
      <c r="R266" s="225">
        <f>Q266*H266</f>
        <v>0</v>
      </c>
      <c r="S266" s="225">
        <v>0</v>
      </c>
      <c r="T266" s="226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27" t="s">
        <v>90</v>
      </c>
      <c r="AT266" s="227" t="s">
        <v>254</v>
      </c>
      <c r="AU266" s="227" t="s">
        <v>78</v>
      </c>
      <c r="AY266" s="19" t="s">
        <v>252</v>
      </c>
      <c r="BE266" s="228">
        <f>IF(N266="základní",J266,0)</f>
        <v>0</v>
      </c>
      <c r="BF266" s="228">
        <f>IF(N266="snížená",J266,0)</f>
        <v>0</v>
      </c>
      <c r="BG266" s="228">
        <f>IF(N266="zákl. přenesená",J266,0)</f>
        <v>0</v>
      </c>
      <c r="BH266" s="228">
        <f>IF(N266="sníž. přenesená",J266,0)</f>
        <v>0</v>
      </c>
      <c r="BI266" s="228">
        <f>IF(N266="nulová",J266,0)</f>
        <v>0</v>
      </c>
      <c r="BJ266" s="19" t="s">
        <v>76</v>
      </c>
      <c r="BK266" s="228">
        <f>ROUND(I266*H266,2)</f>
        <v>0</v>
      </c>
      <c r="BL266" s="19" t="s">
        <v>90</v>
      </c>
      <c r="BM266" s="227" t="s">
        <v>1531</v>
      </c>
    </row>
    <row r="267" spans="1:51" s="14" customFormat="1" ht="12">
      <c r="A267" s="14"/>
      <c r="B267" s="240"/>
      <c r="C267" s="241"/>
      <c r="D267" s="231" t="s">
        <v>260</v>
      </c>
      <c r="E267" s="242" t="s">
        <v>19</v>
      </c>
      <c r="F267" s="243" t="s">
        <v>1532</v>
      </c>
      <c r="G267" s="241"/>
      <c r="H267" s="244">
        <v>13.5</v>
      </c>
      <c r="I267" s="245"/>
      <c r="J267" s="241"/>
      <c r="K267" s="241"/>
      <c r="L267" s="246"/>
      <c r="M267" s="247"/>
      <c r="N267" s="248"/>
      <c r="O267" s="248"/>
      <c r="P267" s="248"/>
      <c r="Q267" s="248"/>
      <c r="R267" s="248"/>
      <c r="S267" s="248"/>
      <c r="T267" s="249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0" t="s">
        <v>260</v>
      </c>
      <c r="AU267" s="250" t="s">
        <v>78</v>
      </c>
      <c r="AV267" s="14" t="s">
        <v>78</v>
      </c>
      <c r="AW267" s="14" t="s">
        <v>31</v>
      </c>
      <c r="AX267" s="14" t="s">
        <v>69</v>
      </c>
      <c r="AY267" s="250" t="s">
        <v>252</v>
      </c>
    </row>
    <row r="268" spans="1:51" s="14" customFormat="1" ht="12">
      <c r="A268" s="14"/>
      <c r="B268" s="240"/>
      <c r="C268" s="241"/>
      <c r="D268" s="231" t="s">
        <v>260</v>
      </c>
      <c r="E268" s="242" t="s">
        <v>19</v>
      </c>
      <c r="F268" s="243" t="s">
        <v>1533</v>
      </c>
      <c r="G268" s="241"/>
      <c r="H268" s="244">
        <v>6.58</v>
      </c>
      <c r="I268" s="245"/>
      <c r="J268" s="241"/>
      <c r="K268" s="241"/>
      <c r="L268" s="246"/>
      <c r="M268" s="247"/>
      <c r="N268" s="248"/>
      <c r="O268" s="248"/>
      <c r="P268" s="248"/>
      <c r="Q268" s="248"/>
      <c r="R268" s="248"/>
      <c r="S268" s="248"/>
      <c r="T268" s="24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0" t="s">
        <v>260</v>
      </c>
      <c r="AU268" s="250" t="s">
        <v>78</v>
      </c>
      <c r="AV268" s="14" t="s">
        <v>78</v>
      </c>
      <c r="AW268" s="14" t="s">
        <v>31</v>
      </c>
      <c r="AX268" s="14" t="s">
        <v>69</v>
      </c>
      <c r="AY268" s="250" t="s">
        <v>252</v>
      </c>
    </row>
    <row r="269" spans="1:51" s="15" customFormat="1" ht="12">
      <c r="A269" s="15"/>
      <c r="B269" s="251"/>
      <c r="C269" s="252"/>
      <c r="D269" s="231" t="s">
        <v>260</v>
      </c>
      <c r="E269" s="253" t="s">
        <v>19</v>
      </c>
      <c r="F269" s="254" t="s">
        <v>265</v>
      </c>
      <c r="G269" s="252"/>
      <c r="H269" s="255">
        <v>20.08</v>
      </c>
      <c r="I269" s="256"/>
      <c r="J269" s="252"/>
      <c r="K269" s="252"/>
      <c r="L269" s="257"/>
      <c r="M269" s="258"/>
      <c r="N269" s="259"/>
      <c r="O269" s="259"/>
      <c r="P269" s="259"/>
      <c r="Q269" s="259"/>
      <c r="R269" s="259"/>
      <c r="S269" s="259"/>
      <c r="T269" s="260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61" t="s">
        <v>260</v>
      </c>
      <c r="AU269" s="261" t="s">
        <v>78</v>
      </c>
      <c r="AV269" s="15" t="s">
        <v>90</v>
      </c>
      <c r="AW269" s="15" t="s">
        <v>31</v>
      </c>
      <c r="AX269" s="15" t="s">
        <v>76</v>
      </c>
      <c r="AY269" s="261" t="s">
        <v>252</v>
      </c>
    </row>
    <row r="270" spans="1:65" s="2" customFormat="1" ht="14.4" customHeight="1">
      <c r="A270" s="40"/>
      <c r="B270" s="41"/>
      <c r="C270" s="262" t="s">
        <v>622</v>
      </c>
      <c r="D270" s="262" t="s">
        <v>285</v>
      </c>
      <c r="E270" s="263" t="s">
        <v>1534</v>
      </c>
      <c r="F270" s="264" t="s">
        <v>1535</v>
      </c>
      <c r="G270" s="265" t="s">
        <v>346</v>
      </c>
      <c r="H270" s="266">
        <v>22.088</v>
      </c>
      <c r="I270" s="267"/>
      <c r="J270" s="268">
        <f>ROUND(I270*H270,2)</f>
        <v>0</v>
      </c>
      <c r="K270" s="264" t="s">
        <v>258</v>
      </c>
      <c r="L270" s="269"/>
      <c r="M270" s="270" t="s">
        <v>19</v>
      </c>
      <c r="N270" s="271" t="s">
        <v>40</v>
      </c>
      <c r="O270" s="86"/>
      <c r="P270" s="225">
        <f>O270*H270</f>
        <v>0</v>
      </c>
      <c r="Q270" s="225">
        <v>3E-05</v>
      </c>
      <c r="R270" s="225">
        <f>Q270*H270</f>
        <v>0.00066264</v>
      </c>
      <c r="S270" s="225">
        <v>0</v>
      </c>
      <c r="T270" s="22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27" t="s">
        <v>288</v>
      </c>
      <c r="AT270" s="227" t="s">
        <v>285</v>
      </c>
      <c r="AU270" s="227" t="s">
        <v>78</v>
      </c>
      <c r="AY270" s="19" t="s">
        <v>252</v>
      </c>
      <c r="BE270" s="228">
        <f>IF(N270="základní",J270,0)</f>
        <v>0</v>
      </c>
      <c r="BF270" s="228">
        <f>IF(N270="snížená",J270,0)</f>
        <v>0</v>
      </c>
      <c r="BG270" s="228">
        <f>IF(N270="zákl. přenesená",J270,0)</f>
        <v>0</v>
      </c>
      <c r="BH270" s="228">
        <f>IF(N270="sníž. přenesená",J270,0)</f>
        <v>0</v>
      </c>
      <c r="BI270" s="228">
        <f>IF(N270="nulová",J270,0)</f>
        <v>0</v>
      </c>
      <c r="BJ270" s="19" t="s">
        <v>76</v>
      </c>
      <c r="BK270" s="228">
        <f>ROUND(I270*H270,2)</f>
        <v>0</v>
      </c>
      <c r="BL270" s="19" t="s">
        <v>90</v>
      </c>
      <c r="BM270" s="227" t="s">
        <v>1536</v>
      </c>
    </row>
    <row r="271" spans="1:51" s="14" customFormat="1" ht="12">
      <c r="A271" s="14"/>
      <c r="B271" s="240"/>
      <c r="C271" s="241"/>
      <c r="D271" s="231" t="s">
        <v>260</v>
      </c>
      <c r="E271" s="242" t="s">
        <v>19</v>
      </c>
      <c r="F271" s="243" t="s">
        <v>1537</v>
      </c>
      <c r="G271" s="241"/>
      <c r="H271" s="244">
        <v>22.088</v>
      </c>
      <c r="I271" s="245"/>
      <c r="J271" s="241"/>
      <c r="K271" s="241"/>
      <c r="L271" s="246"/>
      <c r="M271" s="247"/>
      <c r="N271" s="248"/>
      <c r="O271" s="248"/>
      <c r="P271" s="248"/>
      <c r="Q271" s="248"/>
      <c r="R271" s="248"/>
      <c r="S271" s="248"/>
      <c r="T271" s="24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0" t="s">
        <v>260</v>
      </c>
      <c r="AU271" s="250" t="s">
        <v>78</v>
      </c>
      <c r="AV271" s="14" t="s">
        <v>78</v>
      </c>
      <c r="AW271" s="14" t="s">
        <v>31</v>
      </c>
      <c r="AX271" s="14" t="s">
        <v>76</v>
      </c>
      <c r="AY271" s="250" t="s">
        <v>252</v>
      </c>
    </row>
    <row r="272" spans="1:65" s="2" customFormat="1" ht="49.05" customHeight="1">
      <c r="A272" s="40"/>
      <c r="B272" s="41"/>
      <c r="C272" s="216" t="s">
        <v>627</v>
      </c>
      <c r="D272" s="216" t="s">
        <v>254</v>
      </c>
      <c r="E272" s="217" t="s">
        <v>1538</v>
      </c>
      <c r="F272" s="218" t="s">
        <v>1539</v>
      </c>
      <c r="G272" s="219" t="s">
        <v>346</v>
      </c>
      <c r="H272" s="220">
        <v>13.5</v>
      </c>
      <c r="I272" s="221"/>
      <c r="J272" s="222">
        <f>ROUND(I272*H272,2)</f>
        <v>0</v>
      </c>
      <c r="K272" s="218" t="s">
        <v>258</v>
      </c>
      <c r="L272" s="46"/>
      <c r="M272" s="223" t="s">
        <v>19</v>
      </c>
      <c r="N272" s="224" t="s">
        <v>40</v>
      </c>
      <c r="O272" s="86"/>
      <c r="P272" s="225">
        <f>O272*H272</f>
        <v>0</v>
      </c>
      <c r="Q272" s="225">
        <v>0</v>
      </c>
      <c r="R272" s="225">
        <f>Q272*H272</f>
        <v>0</v>
      </c>
      <c r="S272" s="225">
        <v>0</v>
      </c>
      <c r="T272" s="226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27" t="s">
        <v>90</v>
      </c>
      <c r="AT272" s="227" t="s">
        <v>254</v>
      </c>
      <c r="AU272" s="227" t="s">
        <v>78</v>
      </c>
      <c r="AY272" s="19" t="s">
        <v>252</v>
      </c>
      <c r="BE272" s="228">
        <f>IF(N272="základní",J272,0)</f>
        <v>0</v>
      </c>
      <c r="BF272" s="228">
        <f>IF(N272="snížená",J272,0)</f>
        <v>0</v>
      </c>
      <c r="BG272" s="228">
        <f>IF(N272="zákl. přenesená",J272,0)</f>
        <v>0</v>
      </c>
      <c r="BH272" s="228">
        <f>IF(N272="sníž. přenesená",J272,0)</f>
        <v>0</v>
      </c>
      <c r="BI272" s="228">
        <f>IF(N272="nulová",J272,0)</f>
        <v>0</v>
      </c>
      <c r="BJ272" s="19" t="s">
        <v>76</v>
      </c>
      <c r="BK272" s="228">
        <f>ROUND(I272*H272,2)</f>
        <v>0</v>
      </c>
      <c r="BL272" s="19" t="s">
        <v>90</v>
      </c>
      <c r="BM272" s="227" t="s">
        <v>1540</v>
      </c>
    </row>
    <row r="273" spans="1:51" s="14" customFormat="1" ht="12">
      <c r="A273" s="14"/>
      <c r="B273" s="240"/>
      <c r="C273" s="241"/>
      <c r="D273" s="231" t="s">
        <v>260</v>
      </c>
      <c r="E273" s="242" t="s">
        <v>19</v>
      </c>
      <c r="F273" s="243" t="s">
        <v>1541</v>
      </c>
      <c r="G273" s="241"/>
      <c r="H273" s="244">
        <v>13.5</v>
      </c>
      <c r="I273" s="245"/>
      <c r="J273" s="241"/>
      <c r="K273" s="241"/>
      <c r="L273" s="246"/>
      <c r="M273" s="247"/>
      <c r="N273" s="248"/>
      <c r="O273" s="248"/>
      <c r="P273" s="248"/>
      <c r="Q273" s="248"/>
      <c r="R273" s="248"/>
      <c r="S273" s="248"/>
      <c r="T273" s="249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0" t="s">
        <v>260</v>
      </c>
      <c r="AU273" s="250" t="s">
        <v>78</v>
      </c>
      <c r="AV273" s="14" t="s">
        <v>78</v>
      </c>
      <c r="AW273" s="14" t="s">
        <v>31</v>
      </c>
      <c r="AX273" s="14" t="s">
        <v>76</v>
      </c>
      <c r="AY273" s="250" t="s">
        <v>252</v>
      </c>
    </row>
    <row r="274" spans="1:65" s="2" customFormat="1" ht="24.15" customHeight="1">
      <c r="A274" s="40"/>
      <c r="B274" s="41"/>
      <c r="C274" s="262" t="s">
        <v>631</v>
      </c>
      <c r="D274" s="262" t="s">
        <v>285</v>
      </c>
      <c r="E274" s="263" t="s">
        <v>1542</v>
      </c>
      <c r="F274" s="264" t="s">
        <v>1543</v>
      </c>
      <c r="G274" s="265" t="s">
        <v>346</v>
      </c>
      <c r="H274" s="266">
        <v>14.85</v>
      </c>
      <c r="I274" s="267"/>
      <c r="J274" s="268">
        <f>ROUND(I274*H274,2)</f>
        <v>0</v>
      </c>
      <c r="K274" s="264" t="s">
        <v>258</v>
      </c>
      <c r="L274" s="269"/>
      <c r="M274" s="270" t="s">
        <v>19</v>
      </c>
      <c r="N274" s="271" t="s">
        <v>40</v>
      </c>
      <c r="O274" s="86"/>
      <c r="P274" s="225">
        <f>O274*H274</f>
        <v>0</v>
      </c>
      <c r="Q274" s="225">
        <v>4E-05</v>
      </c>
      <c r="R274" s="225">
        <f>Q274*H274</f>
        <v>0.000594</v>
      </c>
      <c r="S274" s="225">
        <v>0</v>
      </c>
      <c r="T274" s="226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27" t="s">
        <v>288</v>
      </c>
      <c r="AT274" s="227" t="s">
        <v>285</v>
      </c>
      <c r="AU274" s="227" t="s">
        <v>78</v>
      </c>
      <c r="AY274" s="19" t="s">
        <v>252</v>
      </c>
      <c r="BE274" s="228">
        <f>IF(N274="základní",J274,0)</f>
        <v>0</v>
      </c>
      <c r="BF274" s="228">
        <f>IF(N274="snížená",J274,0)</f>
        <v>0</v>
      </c>
      <c r="BG274" s="228">
        <f>IF(N274="zákl. přenesená",J274,0)</f>
        <v>0</v>
      </c>
      <c r="BH274" s="228">
        <f>IF(N274="sníž. přenesená",J274,0)</f>
        <v>0</v>
      </c>
      <c r="BI274" s="228">
        <f>IF(N274="nulová",J274,0)</f>
        <v>0</v>
      </c>
      <c r="BJ274" s="19" t="s">
        <v>76</v>
      </c>
      <c r="BK274" s="228">
        <f>ROUND(I274*H274,2)</f>
        <v>0</v>
      </c>
      <c r="BL274" s="19" t="s">
        <v>90</v>
      </c>
      <c r="BM274" s="227" t="s">
        <v>1544</v>
      </c>
    </row>
    <row r="275" spans="1:51" s="14" customFormat="1" ht="12">
      <c r="A275" s="14"/>
      <c r="B275" s="240"/>
      <c r="C275" s="241"/>
      <c r="D275" s="231" t="s">
        <v>260</v>
      </c>
      <c r="E275" s="242" t="s">
        <v>19</v>
      </c>
      <c r="F275" s="243" t="s">
        <v>1545</v>
      </c>
      <c r="G275" s="241"/>
      <c r="H275" s="244">
        <v>14.85</v>
      </c>
      <c r="I275" s="245"/>
      <c r="J275" s="241"/>
      <c r="K275" s="241"/>
      <c r="L275" s="246"/>
      <c r="M275" s="247"/>
      <c r="N275" s="248"/>
      <c r="O275" s="248"/>
      <c r="P275" s="248"/>
      <c r="Q275" s="248"/>
      <c r="R275" s="248"/>
      <c r="S275" s="248"/>
      <c r="T275" s="249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0" t="s">
        <v>260</v>
      </c>
      <c r="AU275" s="250" t="s">
        <v>78</v>
      </c>
      <c r="AV275" s="14" t="s">
        <v>78</v>
      </c>
      <c r="AW275" s="14" t="s">
        <v>31</v>
      </c>
      <c r="AX275" s="14" t="s">
        <v>76</v>
      </c>
      <c r="AY275" s="250" t="s">
        <v>252</v>
      </c>
    </row>
    <row r="276" spans="1:65" s="2" customFormat="1" ht="49.05" customHeight="1">
      <c r="A276" s="40"/>
      <c r="B276" s="41"/>
      <c r="C276" s="216" t="s">
        <v>654</v>
      </c>
      <c r="D276" s="216" t="s">
        <v>254</v>
      </c>
      <c r="E276" s="217" t="s">
        <v>1546</v>
      </c>
      <c r="F276" s="218" t="s">
        <v>1547</v>
      </c>
      <c r="G276" s="219" t="s">
        <v>300</v>
      </c>
      <c r="H276" s="220">
        <v>50.049</v>
      </c>
      <c r="I276" s="221"/>
      <c r="J276" s="222">
        <f>ROUND(I276*H276,2)</f>
        <v>0</v>
      </c>
      <c r="K276" s="218" t="s">
        <v>258</v>
      </c>
      <c r="L276" s="46"/>
      <c r="M276" s="223" t="s">
        <v>19</v>
      </c>
      <c r="N276" s="224" t="s">
        <v>40</v>
      </c>
      <c r="O276" s="86"/>
      <c r="P276" s="225">
        <f>O276*H276</f>
        <v>0</v>
      </c>
      <c r="Q276" s="225">
        <v>0.00835</v>
      </c>
      <c r="R276" s="225">
        <f>Q276*H276</f>
        <v>0.41790915</v>
      </c>
      <c r="S276" s="225">
        <v>0</v>
      </c>
      <c r="T276" s="226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27" t="s">
        <v>90</v>
      </c>
      <c r="AT276" s="227" t="s">
        <v>254</v>
      </c>
      <c r="AU276" s="227" t="s">
        <v>78</v>
      </c>
      <c r="AY276" s="19" t="s">
        <v>252</v>
      </c>
      <c r="BE276" s="228">
        <f>IF(N276="základní",J276,0)</f>
        <v>0</v>
      </c>
      <c r="BF276" s="228">
        <f>IF(N276="snížená",J276,0)</f>
        <v>0</v>
      </c>
      <c r="BG276" s="228">
        <f>IF(N276="zákl. přenesená",J276,0)</f>
        <v>0</v>
      </c>
      <c r="BH276" s="228">
        <f>IF(N276="sníž. přenesená",J276,0)</f>
        <v>0</v>
      </c>
      <c r="BI276" s="228">
        <f>IF(N276="nulová",J276,0)</f>
        <v>0</v>
      </c>
      <c r="BJ276" s="19" t="s">
        <v>76</v>
      </c>
      <c r="BK276" s="228">
        <f>ROUND(I276*H276,2)</f>
        <v>0</v>
      </c>
      <c r="BL276" s="19" t="s">
        <v>90</v>
      </c>
      <c r="BM276" s="227" t="s">
        <v>1548</v>
      </c>
    </row>
    <row r="277" spans="1:51" s="13" customFormat="1" ht="12">
      <c r="A277" s="13"/>
      <c r="B277" s="229"/>
      <c r="C277" s="230"/>
      <c r="D277" s="231" t="s">
        <v>260</v>
      </c>
      <c r="E277" s="232" t="s">
        <v>19</v>
      </c>
      <c r="F277" s="233" t="s">
        <v>1525</v>
      </c>
      <c r="G277" s="230"/>
      <c r="H277" s="232" t="s">
        <v>19</v>
      </c>
      <c r="I277" s="234"/>
      <c r="J277" s="230"/>
      <c r="K277" s="230"/>
      <c r="L277" s="235"/>
      <c r="M277" s="236"/>
      <c r="N277" s="237"/>
      <c r="O277" s="237"/>
      <c r="P277" s="237"/>
      <c r="Q277" s="237"/>
      <c r="R277" s="237"/>
      <c r="S277" s="237"/>
      <c r="T277" s="23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9" t="s">
        <v>260</v>
      </c>
      <c r="AU277" s="239" t="s">
        <v>78</v>
      </c>
      <c r="AV277" s="13" t="s">
        <v>76</v>
      </c>
      <c r="AW277" s="13" t="s">
        <v>31</v>
      </c>
      <c r="AX277" s="13" t="s">
        <v>69</v>
      </c>
      <c r="AY277" s="239" t="s">
        <v>252</v>
      </c>
    </row>
    <row r="278" spans="1:51" s="14" customFormat="1" ht="12">
      <c r="A278" s="14"/>
      <c r="B278" s="240"/>
      <c r="C278" s="241"/>
      <c r="D278" s="231" t="s">
        <v>260</v>
      </c>
      <c r="E278" s="242" t="s">
        <v>19</v>
      </c>
      <c r="F278" s="243" t="s">
        <v>1526</v>
      </c>
      <c r="G278" s="241"/>
      <c r="H278" s="244">
        <v>50.049</v>
      </c>
      <c r="I278" s="245"/>
      <c r="J278" s="241"/>
      <c r="K278" s="241"/>
      <c r="L278" s="246"/>
      <c r="M278" s="247"/>
      <c r="N278" s="248"/>
      <c r="O278" s="248"/>
      <c r="P278" s="248"/>
      <c r="Q278" s="248"/>
      <c r="R278" s="248"/>
      <c r="S278" s="248"/>
      <c r="T278" s="249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0" t="s">
        <v>260</v>
      </c>
      <c r="AU278" s="250" t="s">
        <v>78</v>
      </c>
      <c r="AV278" s="14" t="s">
        <v>78</v>
      </c>
      <c r="AW278" s="14" t="s">
        <v>31</v>
      </c>
      <c r="AX278" s="14" t="s">
        <v>69</v>
      </c>
      <c r="AY278" s="250" t="s">
        <v>252</v>
      </c>
    </row>
    <row r="279" spans="1:51" s="15" customFormat="1" ht="12">
      <c r="A279" s="15"/>
      <c r="B279" s="251"/>
      <c r="C279" s="252"/>
      <c r="D279" s="231" t="s">
        <v>260</v>
      </c>
      <c r="E279" s="253" t="s">
        <v>19</v>
      </c>
      <c r="F279" s="254" t="s">
        <v>265</v>
      </c>
      <c r="G279" s="252"/>
      <c r="H279" s="255">
        <v>50.049</v>
      </c>
      <c r="I279" s="256"/>
      <c r="J279" s="252"/>
      <c r="K279" s="252"/>
      <c r="L279" s="257"/>
      <c r="M279" s="258"/>
      <c r="N279" s="259"/>
      <c r="O279" s="259"/>
      <c r="P279" s="259"/>
      <c r="Q279" s="259"/>
      <c r="R279" s="259"/>
      <c r="S279" s="259"/>
      <c r="T279" s="260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61" t="s">
        <v>260</v>
      </c>
      <c r="AU279" s="261" t="s">
        <v>78</v>
      </c>
      <c r="AV279" s="15" t="s">
        <v>90</v>
      </c>
      <c r="AW279" s="15" t="s">
        <v>31</v>
      </c>
      <c r="AX279" s="15" t="s">
        <v>76</v>
      </c>
      <c r="AY279" s="261" t="s">
        <v>252</v>
      </c>
    </row>
    <row r="280" spans="1:65" s="2" customFormat="1" ht="24.15" customHeight="1">
      <c r="A280" s="40"/>
      <c r="B280" s="41"/>
      <c r="C280" s="262" t="s">
        <v>666</v>
      </c>
      <c r="D280" s="262" t="s">
        <v>285</v>
      </c>
      <c r="E280" s="263" t="s">
        <v>1549</v>
      </c>
      <c r="F280" s="264" t="s">
        <v>1550</v>
      </c>
      <c r="G280" s="265" t="s">
        <v>257</v>
      </c>
      <c r="H280" s="266">
        <v>2.753</v>
      </c>
      <c r="I280" s="267"/>
      <c r="J280" s="268">
        <f>ROUND(I280*H280,2)</f>
        <v>0</v>
      </c>
      <c r="K280" s="264" t="s">
        <v>258</v>
      </c>
      <c r="L280" s="269"/>
      <c r="M280" s="270" t="s">
        <v>19</v>
      </c>
      <c r="N280" s="271" t="s">
        <v>40</v>
      </c>
      <c r="O280" s="86"/>
      <c r="P280" s="225">
        <f>O280*H280</f>
        <v>0</v>
      </c>
      <c r="Q280" s="225">
        <v>0.032</v>
      </c>
      <c r="R280" s="225">
        <f>Q280*H280</f>
        <v>0.08809600000000001</v>
      </c>
      <c r="S280" s="225">
        <v>0</v>
      </c>
      <c r="T280" s="226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27" t="s">
        <v>288</v>
      </c>
      <c r="AT280" s="227" t="s">
        <v>285</v>
      </c>
      <c r="AU280" s="227" t="s">
        <v>78</v>
      </c>
      <c r="AY280" s="19" t="s">
        <v>252</v>
      </c>
      <c r="BE280" s="228">
        <f>IF(N280="základní",J280,0)</f>
        <v>0</v>
      </c>
      <c r="BF280" s="228">
        <f>IF(N280="snížená",J280,0)</f>
        <v>0</v>
      </c>
      <c r="BG280" s="228">
        <f>IF(N280="zákl. přenesená",J280,0)</f>
        <v>0</v>
      </c>
      <c r="BH280" s="228">
        <f>IF(N280="sníž. přenesená",J280,0)</f>
        <v>0</v>
      </c>
      <c r="BI280" s="228">
        <f>IF(N280="nulová",J280,0)</f>
        <v>0</v>
      </c>
      <c r="BJ280" s="19" t="s">
        <v>76</v>
      </c>
      <c r="BK280" s="228">
        <f>ROUND(I280*H280,2)</f>
        <v>0</v>
      </c>
      <c r="BL280" s="19" t="s">
        <v>90</v>
      </c>
      <c r="BM280" s="227" t="s">
        <v>1551</v>
      </c>
    </row>
    <row r="281" spans="1:51" s="14" customFormat="1" ht="12">
      <c r="A281" s="14"/>
      <c r="B281" s="240"/>
      <c r="C281" s="241"/>
      <c r="D281" s="231" t="s">
        <v>260</v>
      </c>
      <c r="E281" s="242" t="s">
        <v>19</v>
      </c>
      <c r="F281" s="243" t="s">
        <v>1552</v>
      </c>
      <c r="G281" s="241"/>
      <c r="H281" s="244">
        <v>2.753</v>
      </c>
      <c r="I281" s="245"/>
      <c r="J281" s="241"/>
      <c r="K281" s="241"/>
      <c r="L281" s="246"/>
      <c r="M281" s="247"/>
      <c r="N281" s="248"/>
      <c r="O281" s="248"/>
      <c r="P281" s="248"/>
      <c r="Q281" s="248"/>
      <c r="R281" s="248"/>
      <c r="S281" s="248"/>
      <c r="T281" s="249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0" t="s">
        <v>260</v>
      </c>
      <c r="AU281" s="250" t="s">
        <v>78</v>
      </c>
      <c r="AV281" s="14" t="s">
        <v>78</v>
      </c>
      <c r="AW281" s="14" t="s">
        <v>31</v>
      </c>
      <c r="AX281" s="14" t="s">
        <v>76</v>
      </c>
      <c r="AY281" s="250" t="s">
        <v>252</v>
      </c>
    </row>
    <row r="282" spans="1:65" s="2" customFormat="1" ht="49.05" customHeight="1">
      <c r="A282" s="40"/>
      <c r="B282" s="41"/>
      <c r="C282" s="216" t="s">
        <v>670</v>
      </c>
      <c r="D282" s="216" t="s">
        <v>254</v>
      </c>
      <c r="E282" s="217" t="s">
        <v>1553</v>
      </c>
      <c r="F282" s="218" t="s">
        <v>1554</v>
      </c>
      <c r="G282" s="219" t="s">
        <v>346</v>
      </c>
      <c r="H282" s="220">
        <v>4.5</v>
      </c>
      <c r="I282" s="221"/>
      <c r="J282" s="222">
        <f>ROUND(I282*H282,2)</f>
        <v>0</v>
      </c>
      <c r="K282" s="218" t="s">
        <v>258</v>
      </c>
      <c r="L282" s="46"/>
      <c r="M282" s="223" t="s">
        <v>19</v>
      </c>
      <c r="N282" s="224" t="s">
        <v>40</v>
      </c>
      <c r="O282" s="86"/>
      <c r="P282" s="225">
        <f>O282*H282</f>
        <v>0</v>
      </c>
      <c r="Q282" s="225">
        <v>0.00176</v>
      </c>
      <c r="R282" s="225">
        <f>Q282*H282</f>
        <v>0.00792</v>
      </c>
      <c r="S282" s="225">
        <v>0</v>
      </c>
      <c r="T282" s="226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27" t="s">
        <v>90</v>
      </c>
      <c r="AT282" s="227" t="s">
        <v>254</v>
      </c>
      <c r="AU282" s="227" t="s">
        <v>78</v>
      </c>
      <c r="AY282" s="19" t="s">
        <v>252</v>
      </c>
      <c r="BE282" s="228">
        <f>IF(N282="základní",J282,0)</f>
        <v>0</v>
      </c>
      <c r="BF282" s="228">
        <f>IF(N282="snížená",J282,0)</f>
        <v>0</v>
      </c>
      <c r="BG282" s="228">
        <f>IF(N282="zákl. přenesená",J282,0)</f>
        <v>0</v>
      </c>
      <c r="BH282" s="228">
        <f>IF(N282="sníž. přenesená",J282,0)</f>
        <v>0</v>
      </c>
      <c r="BI282" s="228">
        <f>IF(N282="nulová",J282,0)</f>
        <v>0</v>
      </c>
      <c r="BJ282" s="19" t="s">
        <v>76</v>
      </c>
      <c r="BK282" s="228">
        <f>ROUND(I282*H282,2)</f>
        <v>0</v>
      </c>
      <c r="BL282" s="19" t="s">
        <v>90</v>
      </c>
      <c r="BM282" s="227" t="s">
        <v>1555</v>
      </c>
    </row>
    <row r="283" spans="1:51" s="14" customFormat="1" ht="12">
      <c r="A283" s="14"/>
      <c r="B283" s="240"/>
      <c r="C283" s="241"/>
      <c r="D283" s="231" t="s">
        <v>260</v>
      </c>
      <c r="E283" s="242" t="s">
        <v>19</v>
      </c>
      <c r="F283" s="243" t="s">
        <v>1556</v>
      </c>
      <c r="G283" s="241"/>
      <c r="H283" s="244">
        <v>4.5</v>
      </c>
      <c r="I283" s="245"/>
      <c r="J283" s="241"/>
      <c r="K283" s="241"/>
      <c r="L283" s="246"/>
      <c r="M283" s="247"/>
      <c r="N283" s="248"/>
      <c r="O283" s="248"/>
      <c r="P283" s="248"/>
      <c r="Q283" s="248"/>
      <c r="R283" s="248"/>
      <c r="S283" s="248"/>
      <c r="T283" s="249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0" t="s">
        <v>260</v>
      </c>
      <c r="AU283" s="250" t="s">
        <v>78</v>
      </c>
      <c r="AV283" s="14" t="s">
        <v>78</v>
      </c>
      <c r="AW283" s="14" t="s">
        <v>31</v>
      </c>
      <c r="AX283" s="14" t="s">
        <v>76</v>
      </c>
      <c r="AY283" s="250" t="s">
        <v>252</v>
      </c>
    </row>
    <row r="284" spans="1:65" s="2" customFormat="1" ht="24.15" customHeight="1">
      <c r="A284" s="40"/>
      <c r="B284" s="41"/>
      <c r="C284" s="262" t="s">
        <v>675</v>
      </c>
      <c r="D284" s="262" t="s">
        <v>285</v>
      </c>
      <c r="E284" s="263" t="s">
        <v>1549</v>
      </c>
      <c r="F284" s="264" t="s">
        <v>1550</v>
      </c>
      <c r="G284" s="265" t="s">
        <v>257</v>
      </c>
      <c r="H284" s="266">
        <v>0.03</v>
      </c>
      <c r="I284" s="267"/>
      <c r="J284" s="268">
        <f>ROUND(I284*H284,2)</f>
        <v>0</v>
      </c>
      <c r="K284" s="264" t="s">
        <v>258</v>
      </c>
      <c r="L284" s="269"/>
      <c r="M284" s="270" t="s">
        <v>19</v>
      </c>
      <c r="N284" s="271" t="s">
        <v>40</v>
      </c>
      <c r="O284" s="86"/>
      <c r="P284" s="225">
        <f>O284*H284</f>
        <v>0</v>
      </c>
      <c r="Q284" s="225">
        <v>0.032</v>
      </c>
      <c r="R284" s="225">
        <f>Q284*H284</f>
        <v>0.00096</v>
      </c>
      <c r="S284" s="225">
        <v>0</v>
      </c>
      <c r="T284" s="226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27" t="s">
        <v>288</v>
      </c>
      <c r="AT284" s="227" t="s">
        <v>285</v>
      </c>
      <c r="AU284" s="227" t="s">
        <v>78</v>
      </c>
      <c r="AY284" s="19" t="s">
        <v>252</v>
      </c>
      <c r="BE284" s="228">
        <f>IF(N284="základní",J284,0)</f>
        <v>0</v>
      </c>
      <c r="BF284" s="228">
        <f>IF(N284="snížená",J284,0)</f>
        <v>0</v>
      </c>
      <c r="BG284" s="228">
        <f>IF(N284="zákl. přenesená",J284,0)</f>
        <v>0</v>
      </c>
      <c r="BH284" s="228">
        <f>IF(N284="sníž. přenesená",J284,0)</f>
        <v>0</v>
      </c>
      <c r="BI284" s="228">
        <f>IF(N284="nulová",J284,0)</f>
        <v>0</v>
      </c>
      <c r="BJ284" s="19" t="s">
        <v>76</v>
      </c>
      <c r="BK284" s="228">
        <f>ROUND(I284*H284,2)</f>
        <v>0</v>
      </c>
      <c r="BL284" s="19" t="s">
        <v>90</v>
      </c>
      <c r="BM284" s="227" t="s">
        <v>1557</v>
      </c>
    </row>
    <row r="285" spans="1:51" s="14" customFormat="1" ht="12">
      <c r="A285" s="14"/>
      <c r="B285" s="240"/>
      <c r="C285" s="241"/>
      <c r="D285" s="231" t="s">
        <v>260</v>
      </c>
      <c r="E285" s="242" t="s">
        <v>19</v>
      </c>
      <c r="F285" s="243" t="s">
        <v>1558</v>
      </c>
      <c r="G285" s="241"/>
      <c r="H285" s="244">
        <v>0.03</v>
      </c>
      <c r="I285" s="245"/>
      <c r="J285" s="241"/>
      <c r="K285" s="241"/>
      <c r="L285" s="246"/>
      <c r="M285" s="247"/>
      <c r="N285" s="248"/>
      <c r="O285" s="248"/>
      <c r="P285" s="248"/>
      <c r="Q285" s="248"/>
      <c r="R285" s="248"/>
      <c r="S285" s="248"/>
      <c r="T285" s="249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0" t="s">
        <v>260</v>
      </c>
      <c r="AU285" s="250" t="s">
        <v>78</v>
      </c>
      <c r="AV285" s="14" t="s">
        <v>78</v>
      </c>
      <c r="AW285" s="14" t="s">
        <v>31</v>
      </c>
      <c r="AX285" s="14" t="s">
        <v>76</v>
      </c>
      <c r="AY285" s="250" t="s">
        <v>252</v>
      </c>
    </row>
    <row r="286" spans="1:65" s="2" customFormat="1" ht="49.05" customHeight="1">
      <c r="A286" s="40"/>
      <c r="B286" s="41"/>
      <c r="C286" s="216" t="s">
        <v>688</v>
      </c>
      <c r="D286" s="216" t="s">
        <v>254</v>
      </c>
      <c r="E286" s="217" t="s">
        <v>1559</v>
      </c>
      <c r="F286" s="218" t="s">
        <v>1560</v>
      </c>
      <c r="G286" s="219" t="s">
        <v>300</v>
      </c>
      <c r="H286" s="220">
        <v>135.23</v>
      </c>
      <c r="I286" s="221"/>
      <c r="J286" s="222">
        <f>ROUND(I286*H286,2)</f>
        <v>0</v>
      </c>
      <c r="K286" s="218" t="s">
        <v>258</v>
      </c>
      <c r="L286" s="46"/>
      <c r="M286" s="223" t="s">
        <v>19</v>
      </c>
      <c r="N286" s="224" t="s">
        <v>40</v>
      </c>
      <c r="O286" s="86"/>
      <c r="P286" s="225">
        <f>O286*H286</f>
        <v>0</v>
      </c>
      <c r="Q286" s="225">
        <v>0.00952</v>
      </c>
      <c r="R286" s="225">
        <f>Q286*H286</f>
        <v>1.2873896</v>
      </c>
      <c r="S286" s="225">
        <v>0</v>
      </c>
      <c r="T286" s="226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27" t="s">
        <v>90</v>
      </c>
      <c r="AT286" s="227" t="s">
        <v>254</v>
      </c>
      <c r="AU286" s="227" t="s">
        <v>78</v>
      </c>
      <c r="AY286" s="19" t="s">
        <v>252</v>
      </c>
      <c r="BE286" s="228">
        <f>IF(N286="základní",J286,0)</f>
        <v>0</v>
      </c>
      <c r="BF286" s="228">
        <f>IF(N286="snížená",J286,0)</f>
        <v>0</v>
      </c>
      <c r="BG286" s="228">
        <f>IF(N286="zákl. přenesená",J286,0)</f>
        <v>0</v>
      </c>
      <c r="BH286" s="228">
        <f>IF(N286="sníž. přenesená",J286,0)</f>
        <v>0</v>
      </c>
      <c r="BI286" s="228">
        <f>IF(N286="nulová",J286,0)</f>
        <v>0</v>
      </c>
      <c r="BJ286" s="19" t="s">
        <v>76</v>
      </c>
      <c r="BK286" s="228">
        <f>ROUND(I286*H286,2)</f>
        <v>0</v>
      </c>
      <c r="BL286" s="19" t="s">
        <v>90</v>
      </c>
      <c r="BM286" s="227" t="s">
        <v>1561</v>
      </c>
    </row>
    <row r="287" spans="1:51" s="13" customFormat="1" ht="12">
      <c r="A287" s="13"/>
      <c r="B287" s="229"/>
      <c r="C287" s="230"/>
      <c r="D287" s="231" t="s">
        <v>260</v>
      </c>
      <c r="E287" s="232" t="s">
        <v>19</v>
      </c>
      <c r="F287" s="233" t="s">
        <v>1527</v>
      </c>
      <c r="G287" s="230"/>
      <c r="H287" s="232" t="s">
        <v>19</v>
      </c>
      <c r="I287" s="234"/>
      <c r="J287" s="230"/>
      <c r="K287" s="230"/>
      <c r="L287" s="235"/>
      <c r="M287" s="236"/>
      <c r="N287" s="237"/>
      <c r="O287" s="237"/>
      <c r="P287" s="237"/>
      <c r="Q287" s="237"/>
      <c r="R287" s="237"/>
      <c r="S287" s="237"/>
      <c r="T287" s="23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9" t="s">
        <v>260</v>
      </c>
      <c r="AU287" s="239" t="s">
        <v>78</v>
      </c>
      <c r="AV287" s="13" t="s">
        <v>76</v>
      </c>
      <c r="AW287" s="13" t="s">
        <v>31</v>
      </c>
      <c r="AX287" s="13" t="s">
        <v>69</v>
      </c>
      <c r="AY287" s="239" t="s">
        <v>252</v>
      </c>
    </row>
    <row r="288" spans="1:51" s="14" customFormat="1" ht="12">
      <c r="A288" s="14"/>
      <c r="B288" s="240"/>
      <c r="C288" s="241"/>
      <c r="D288" s="231" t="s">
        <v>260</v>
      </c>
      <c r="E288" s="242" t="s">
        <v>19</v>
      </c>
      <c r="F288" s="243" t="s">
        <v>1528</v>
      </c>
      <c r="G288" s="241"/>
      <c r="H288" s="244">
        <v>135.23</v>
      </c>
      <c r="I288" s="245"/>
      <c r="J288" s="241"/>
      <c r="K288" s="241"/>
      <c r="L288" s="246"/>
      <c r="M288" s="247"/>
      <c r="N288" s="248"/>
      <c r="O288" s="248"/>
      <c r="P288" s="248"/>
      <c r="Q288" s="248"/>
      <c r="R288" s="248"/>
      <c r="S288" s="248"/>
      <c r="T288" s="249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0" t="s">
        <v>260</v>
      </c>
      <c r="AU288" s="250" t="s">
        <v>78</v>
      </c>
      <c r="AV288" s="14" t="s">
        <v>78</v>
      </c>
      <c r="AW288" s="14" t="s">
        <v>31</v>
      </c>
      <c r="AX288" s="14" t="s">
        <v>69</v>
      </c>
      <c r="AY288" s="250" t="s">
        <v>252</v>
      </c>
    </row>
    <row r="289" spans="1:51" s="15" customFormat="1" ht="12">
      <c r="A289" s="15"/>
      <c r="B289" s="251"/>
      <c r="C289" s="252"/>
      <c r="D289" s="231" t="s">
        <v>260</v>
      </c>
      <c r="E289" s="253" t="s">
        <v>19</v>
      </c>
      <c r="F289" s="254" t="s">
        <v>265</v>
      </c>
      <c r="G289" s="252"/>
      <c r="H289" s="255">
        <v>135.23</v>
      </c>
      <c r="I289" s="256"/>
      <c r="J289" s="252"/>
      <c r="K289" s="252"/>
      <c r="L289" s="257"/>
      <c r="M289" s="258"/>
      <c r="N289" s="259"/>
      <c r="O289" s="259"/>
      <c r="P289" s="259"/>
      <c r="Q289" s="259"/>
      <c r="R289" s="259"/>
      <c r="S289" s="259"/>
      <c r="T289" s="260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61" t="s">
        <v>260</v>
      </c>
      <c r="AU289" s="261" t="s">
        <v>78</v>
      </c>
      <c r="AV289" s="15" t="s">
        <v>90</v>
      </c>
      <c r="AW289" s="15" t="s">
        <v>31</v>
      </c>
      <c r="AX289" s="15" t="s">
        <v>76</v>
      </c>
      <c r="AY289" s="261" t="s">
        <v>252</v>
      </c>
    </row>
    <row r="290" spans="1:65" s="2" customFormat="1" ht="24.15" customHeight="1">
      <c r="A290" s="40"/>
      <c r="B290" s="41"/>
      <c r="C290" s="262" t="s">
        <v>692</v>
      </c>
      <c r="D290" s="262" t="s">
        <v>285</v>
      </c>
      <c r="E290" s="263" t="s">
        <v>1562</v>
      </c>
      <c r="F290" s="264" t="s">
        <v>1563</v>
      </c>
      <c r="G290" s="265" t="s">
        <v>300</v>
      </c>
      <c r="H290" s="266">
        <v>148.753</v>
      </c>
      <c r="I290" s="267"/>
      <c r="J290" s="268">
        <f>ROUND(I290*H290,2)</f>
        <v>0</v>
      </c>
      <c r="K290" s="264" t="s">
        <v>258</v>
      </c>
      <c r="L290" s="269"/>
      <c r="M290" s="270" t="s">
        <v>19</v>
      </c>
      <c r="N290" s="271" t="s">
        <v>40</v>
      </c>
      <c r="O290" s="86"/>
      <c r="P290" s="225">
        <f>O290*H290</f>
        <v>0</v>
      </c>
      <c r="Q290" s="225">
        <v>0.0135</v>
      </c>
      <c r="R290" s="225">
        <f>Q290*H290</f>
        <v>2.0081654999999996</v>
      </c>
      <c r="S290" s="225">
        <v>0</v>
      </c>
      <c r="T290" s="226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27" t="s">
        <v>288</v>
      </c>
      <c r="AT290" s="227" t="s">
        <v>285</v>
      </c>
      <c r="AU290" s="227" t="s">
        <v>78</v>
      </c>
      <c r="AY290" s="19" t="s">
        <v>252</v>
      </c>
      <c r="BE290" s="228">
        <f>IF(N290="základní",J290,0)</f>
        <v>0</v>
      </c>
      <c r="BF290" s="228">
        <f>IF(N290="snížená",J290,0)</f>
        <v>0</v>
      </c>
      <c r="BG290" s="228">
        <f>IF(N290="zákl. přenesená",J290,0)</f>
        <v>0</v>
      </c>
      <c r="BH290" s="228">
        <f>IF(N290="sníž. přenesená",J290,0)</f>
        <v>0</v>
      </c>
      <c r="BI290" s="228">
        <f>IF(N290="nulová",J290,0)</f>
        <v>0</v>
      </c>
      <c r="BJ290" s="19" t="s">
        <v>76</v>
      </c>
      <c r="BK290" s="228">
        <f>ROUND(I290*H290,2)</f>
        <v>0</v>
      </c>
      <c r="BL290" s="19" t="s">
        <v>90</v>
      </c>
      <c r="BM290" s="227" t="s">
        <v>1564</v>
      </c>
    </row>
    <row r="291" spans="1:51" s="14" customFormat="1" ht="12">
      <c r="A291" s="14"/>
      <c r="B291" s="240"/>
      <c r="C291" s="241"/>
      <c r="D291" s="231" t="s">
        <v>260</v>
      </c>
      <c r="E291" s="242" t="s">
        <v>19</v>
      </c>
      <c r="F291" s="243" t="s">
        <v>1565</v>
      </c>
      <c r="G291" s="241"/>
      <c r="H291" s="244">
        <v>148.753</v>
      </c>
      <c r="I291" s="245"/>
      <c r="J291" s="241"/>
      <c r="K291" s="241"/>
      <c r="L291" s="246"/>
      <c r="M291" s="247"/>
      <c r="N291" s="248"/>
      <c r="O291" s="248"/>
      <c r="P291" s="248"/>
      <c r="Q291" s="248"/>
      <c r="R291" s="248"/>
      <c r="S291" s="248"/>
      <c r="T291" s="249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0" t="s">
        <v>260</v>
      </c>
      <c r="AU291" s="250" t="s">
        <v>78</v>
      </c>
      <c r="AV291" s="14" t="s">
        <v>78</v>
      </c>
      <c r="AW291" s="14" t="s">
        <v>31</v>
      </c>
      <c r="AX291" s="14" t="s">
        <v>76</v>
      </c>
      <c r="AY291" s="250" t="s">
        <v>252</v>
      </c>
    </row>
    <row r="292" spans="1:65" s="2" customFormat="1" ht="49.05" customHeight="1">
      <c r="A292" s="40"/>
      <c r="B292" s="41"/>
      <c r="C292" s="216" t="s">
        <v>699</v>
      </c>
      <c r="D292" s="216" t="s">
        <v>254</v>
      </c>
      <c r="E292" s="217" t="s">
        <v>1566</v>
      </c>
      <c r="F292" s="218" t="s">
        <v>1567</v>
      </c>
      <c r="G292" s="219" t="s">
        <v>300</v>
      </c>
      <c r="H292" s="220">
        <v>29.06</v>
      </c>
      <c r="I292" s="221"/>
      <c r="J292" s="222">
        <f>ROUND(I292*H292,2)</f>
        <v>0</v>
      </c>
      <c r="K292" s="218" t="s">
        <v>258</v>
      </c>
      <c r="L292" s="46"/>
      <c r="M292" s="223" t="s">
        <v>19</v>
      </c>
      <c r="N292" s="224" t="s">
        <v>40</v>
      </c>
      <c r="O292" s="86"/>
      <c r="P292" s="225">
        <f>O292*H292</f>
        <v>0</v>
      </c>
      <c r="Q292" s="225">
        <v>0.00721</v>
      </c>
      <c r="R292" s="225">
        <f>Q292*H292</f>
        <v>0.2095226</v>
      </c>
      <c r="S292" s="225">
        <v>0</v>
      </c>
      <c r="T292" s="226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27" t="s">
        <v>90</v>
      </c>
      <c r="AT292" s="227" t="s">
        <v>254</v>
      </c>
      <c r="AU292" s="227" t="s">
        <v>78</v>
      </c>
      <c r="AY292" s="19" t="s">
        <v>252</v>
      </c>
      <c r="BE292" s="228">
        <f>IF(N292="základní",J292,0)</f>
        <v>0</v>
      </c>
      <c r="BF292" s="228">
        <f>IF(N292="snížená",J292,0)</f>
        <v>0</v>
      </c>
      <c r="BG292" s="228">
        <f>IF(N292="zákl. přenesená",J292,0)</f>
        <v>0</v>
      </c>
      <c r="BH292" s="228">
        <f>IF(N292="sníž. přenesená",J292,0)</f>
        <v>0</v>
      </c>
      <c r="BI292" s="228">
        <f>IF(N292="nulová",J292,0)</f>
        <v>0</v>
      </c>
      <c r="BJ292" s="19" t="s">
        <v>76</v>
      </c>
      <c r="BK292" s="228">
        <f>ROUND(I292*H292,2)</f>
        <v>0</v>
      </c>
      <c r="BL292" s="19" t="s">
        <v>90</v>
      </c>
      <c r="BM292" s="227" t="s">
        <v>1568</v>
      </c>
    </row>
    <row r="293" spans="1:51" s="14" customFormat="1" ht="12">
      <c r="A293" s="14"/>
      <c r="B293" s="240"/>
      <c r="C293" s="241"/>
      <c r="D293" s="231" t="s">
        <v>260</v>
      </c>
      <c r="E293" s="242" t="s">
        <v>19</v>
      </c>
      <c r="F293" s="243" t="s">
        <v>1569</v>
      </c>
      <c r="G293" s="241"/>
      <c r="H293" s="244">
        <v>29.06</v>
      </c>
      <c r="I293" s="245"/>
      <c r="J293" s="241"/>
      <c r="K293" s="241"/>
      <c r="L293" s="246"/>
      <c r="M293" s="247"/>
      <c r="N293" s="248"/>
      <c r="O293" s="248"/>
      <c r="P293" s="248"/>
      <c r="Q293" s="248"/>
      <c r="R293" s="248"/>
      <c r="S293" s="248"/>
      <c r="T293" s="249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0" t="s">
        <v>260</v>
      </c>
      <c r="AU293" s="250" t="s">
        <v>78</v>
      </c>
      <c r="AV293" s="14" t="s">
        <v>78</v>
      </c>
      <c r="AW293" s="14" t="s">
        <v>31</v>
      </c>
      <c r="AX293" s="14" t="s">
        <v>76</v>
      </c>
      <c r="AY293" s="250" t="s">
        <v>252</v>
      </c>
    </row>
    <row r="294" spans="1:65" s="2" customFormat="1" ht="24.15" customHeight="1">
      <c r="A294" s="40"/>
      <c r="B294" s="41"/>
      <c r="C294" s="262" t="s">
        <v>705</v>
      </c>
      <c r="D294" s="262" t="s">
        <v>285</v>
      </c>
      <c r="E294" s="263" t="s">
        <v>1570</v>
      </c>
      <c r="F294" s="264" t="s">
        <v>1571</v>
      </c>
      <c r="G294" s="265" t="s">
        <v>300</v>
      </c>
      <c r="H294" s="266">
        <v>31.966</v>
      </c>
      <c r="I294" s="267"/>
      <c r="J294" s="268">
        <f>ROUND(I294*H294,2)</f>
        <v>0</v>
      </c>
      <c r="K294" s="264" t="s">
        <v>258</v>
      </c>
      <c r="L294" s="269"/>
      <c r="M294" s="270" t="s">
        <v>19</v>
      </c>
      <c r="N294" s="271" t="s">
        <v>40</v>
      </c>
      <c r="O294" s="86"/>
      <c r="P294" s="225">
        <f>O294*H294</f>
        <v>0</v>
      </c>
      <c r="Q294" s="225">
        <v>0.0075</v>
      </c>
      <c r="R294" s="225">
        <f>Q294*H294</f>
        <v>0.23974499999999999</v>
      </c>
      <c r="S294" s="225">
        <v>0</v>
      </c>
      <c r="T294" s="226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27" t="s">
        <v>288</v>
      </c>
      <c r="AT294" s="227" t="s">
        <v>285</v>
      </c>
      <c r="AU294" s="227" t="s">
        <v>78</v>
      </c>
      <c r="AY294" s="19" t="s">
        <v>252</v>
      </c>
      <c r="BE294" s="228">
        <f>IF(N294="základní",J294,0)</f>
        <v>0</v>
      </c>
      <c r="BF294" s="228">
        <f>IF(N294="snížená",J294,0)</f>
        <v>0</v>
      </c>
      <c r="BG294" s="228">
        <f>IF(N294="zákl. přenesená",J294,0)</f>
        <v>0</v>
      </c>
      <c r="BH294" s="228">
        <f>IF(N294="sníž. přenesená",J294,0)</f>
        <v>0</v>
      </c>
      <c r="BI294" s="228">
        <f>IF(N294="nulová",J294,0)</f>
        <v>0</v>
      </c>
      <c r="BJ294" s="19" t="s">
        <v>76</v>
      </c>
      <c r="BK294" s="228">
        <f>ROUND(I294*H294,2)</f>
        <v>0</v>
      </c>
      <c r="BL294" s="19" t="s">
        <v>90</v>
      </c>
      <c r="BM294" s="227" t="s">
        <v>1572</v>
      </c>
    </row>
    <row r="295" spans="1:51" s="14" customFormat="1" ht="12">
      <c r="A295" s="14"/>
      <c r="B295" s="240"/>
      <c r="C295" s="241"/>
      <c r="D295" s="231" t="s">
        <v>260</v>
      </c>
      <c r="E295" s="242" t="s">
        <v>19</v>
      </c>
      <c r="F295" s="243" t="s">
        <v>1573</v>
      </c>
      <c r="G295" s="241"/>
      <c r="H295" s="244">
        <v>31.966</v>
      </c>
      <c r="I295" s="245"/>
      <c r="J295" s="241"/>
      <c r="K295" s="241"/>
      <c r="L295" s="246"/>
      <c r="M295" s="247"/>
      <c r="N295" s="248"/>
      <c r="O295" s="248"/>
      <c r="P295" s="248"/>
      <c r="Q295" s="248"/>
      <c r="R295" s="248"/>
      <c r="S295" s="248"/>
      <c r="T295" s="249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0" t="s">
        <v>260</v>
      </c>
      <c r="AU295" s="250" t="s">
        <v>78</v>
      </c>
      <c r="AV295" s="14" t="s">
        <v>78</v>
      </c>
      <c r="AW295" s="14" t="s">
        <v>31</v>
      </c>
      <c r="AX295" s="14" t="s">
        <v>76</v>
      </c>
      <c r="AY295" s="250" t="s">
        <v>252</v>
      </c>
    </row>
    <row r="296" spans="1:65" s="2" customFormat="1" ht="49.05" customHeight="1">
      <c r="A296" s="40"/>
      <c r="B296" s="41"/>
      <c r="C296" s="216" t="s">
        <v>733</v>
      </c>
      <c r="D296" s="216" t="s">
        <v>254</v>
      </c>
      <c r="E296" s="217" t="s">
        <v>1574</v>
      </c>
      <c r="F296" s="218" t="s">
        <v>1575</v>
      </c>
      <c r="G296" s="219" t="s">
        <v>346</v>
      </c>
      <c r="H296" s="220">
        <v>13.5</v>
      </c>
      <c r="I296" s="221"/>
      <c r="J296" s="222">
        <f>ROUND(I296*H296,2)</f>
        <v>0</v>
      </c>
      <c r="K296" s="218" t="s">
        <v>258</v>
      </c>
      <c r="L296" s="46"/>
      <c r="M296" s="223" t="s">
        <v>19</v>
      </c>
      <c r="N296" s="224" t="s">
        <v>40</v>
      </c>
      <c r="O296" s="86"/>
      <c r="P296" s="225">
        <f>O296*H296</f>
        <v>0</v>
      </c>
      <c r="Q296" s="225">
        <v>0.00176</v>
      </c>
      <c r="R296" s="225">
        <f>Q296*H296</f>
        <v>0.02376</v>
      </c>
      <c r="S296" s="225">
        <v>0</v>
      </c>
      <c r="T296" s="226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27" t="s">
        <v>90</v>
      </c>
      <c r="AT296" s="227" t="s">
        <v>254</v>
      </c>
      <c r="AU296" s="227" t="s">
        <v>78</v>
      </c>
      <c r="AY296" s="19" t="s">
        <v>252</v>
      </c>
      <c r="BE296" s="228">
        <f>IF(N296="základní",J296,0)</f>
        <v>0</v>
      </c>
      <c r="BF296" s="228">
        <f>IF(N296="snížená",J296,0)</f>
        <v>0</v>
      </c>
      <c r="BG296" s="228">
        <f>IF(N296="zákl. přenesená",J296,0)</f>
        <v>0</v>
      </c>
      <c r="BH296" s="228">
        <f>IF(N296="sníž. přenesená",J296,0)</f>
        <v>0</v>
      </c>
      <c r="BI296" s="228">
        <f>IF(N296="nulová",J296,0)</f>
        <v>0</v>
      </c>
      <c r="BJ296" s="19" t="s">
        <v>76</v>
      </c>
      <c r="BK296" s="228">
        <f>ROUND(I296*H296,2)</f>
        <v>0</v>
      </c>
      <c r="BL296" s="19" t="s">
        <v>90</v>
      </c>
      <c r="BM296" s="227" t="s">
        <v>1576</v>
      </c>
    </row>
    <row r="297" spans="1:51" s="14" customFormat="1" ht="12">
      <c r="A297" s="14"/>
      <c r="B297" s="240"/>
      <c r="C297" s="241"/>
      <c r="D297" s="231" t="s">
        <v>260</v>
      </c>
      <c r="E297" s="242" t="s">
        <v>19</v>
      </c>
      <c r="F297" s="243" t="s">
        <v>1541</v>
      </c>
      <c r="G297" s="241"/>
      <c r="H297" s="244">
        <v>13.5</v>
      </c>
      <c r="I297" s="245"/>
      <c r="J297" s="241"/>
      <c r="K297" s="241"/>
      <c r="L297" s="246"/>
      <c r="M297" s="247"/>
      <c r="N297" s="248"/>
      <c r="O297" s="248"/>
      <c r="P297" s="248"/>
      <c r="Q297" s="248"/>
      <c r="R297" s="248"/>
      <c r="S297" s="248"/>
      <c r="T297" s="249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0" t="s">
        <v>260</v>
      </c>
      <c r="AU297" s="250" t="s">
        <v>78</v>
      </c>
      <c r="AV297" s="14" t="s">
        <v>78</v>
      </c>
      <c r="AW297" s="14" t="s">
        <v>31</v>
      </c>
      <c r="AX297" s="14" t="s">
        <v>76</v>
      </c>
      <c r="AY297" s="250" t="s">
        <v>252</v>
      </c>
    </row>
    <row r="298" spans="1:65" s="2" customFormat="1" ht="24.15" customHeight="1">
      <c r="A298" s="40"/>
      <c r="B298" s="41"/>
      <c r="C298" s="262" t="s">
        <v>757</v>
      </c>
      <c r="D298" s="262" t="s">
        <v>285</v>
      </c>
      <c r="E298" s="263" t="s">
        <v>1577</v>
      </c>
      <c r="F298" s="264" t="s">
        <v>1578</v>
      </c>
      <c r="G298" s="265" t="s">
        <v>300</v>
      </c>
      <c r="H298" s="266">
        <v>2.97</v>
      </c>
      <c r="I298" s="267"/>
      <c r="J298" s="268">
        <f>ROUND(I298*H298,2)</f>
        <v>0</v>
      </c>
      <c r="K298" s="264" t="s">
        <v>258</v>
      </c>
      <c r="L298" s="269"/>
      <c r="M298" s="270" t="s">
        <v>19</v>
      </c>
      <c r="N298" s="271" t="s">
        <v>40</v>
      </c>
      <c r="O298" s="86"/>
      <c r="P298" s="225">
        <f>O298*H298</f>
        <v>0</v>
      </c>
      <c r="Q298" s="225">
        <v>0.006</v>
      </c>
      <c r="R298" s="225">
        <f>Q298*H298</f>
        <v>0.017820000000000003</v>
      </c>
      <c r="S298" s="225">
        <v>0</v>
      </c>
      <c r="T298" s="226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27" t="s">
        <v>288</v>
      </c>
      <c r="AT298" s="227" t="s">
        <v>285</v>
      </c>
      <c r="AU298" s="227" t="s">
        <v>78</v>
      </c>
      <c r="AY298" s="19" t="s">
        <v>252</v>
      </c>
      <c r="BE298" s="228">
        <f>IF(N298="základní",J298,0)</f>
        <v>0</v>
      </c>
      <c r="BF298" s="228">
        <f>IF(N298="snížená",J298,0)</f>
        <v>0</v>
      </c>
      <c r="BG298" s="228">
        <f>IF(N298="zákl. přenesená",J298,0)</f>
        <v>0</v>
      </c>
      <c r="BH298" s="228">
        <f>IF(N298="sníž. přenesená",J298,0)</f>
        <v>0</v>
      </c>
      <c r="BI298" s="228">
        <f>IF(N298="nulová",J298,0)</f>
        <v>0</v>
      </c>
      <c r="BJ298" s="19" t="s">
        <v>76</v>
      </c>
      <c r="BK298" s="228">
        <f>ROUND(I298*H298,2)</f>
        <v>0</v>
      </c>
      <c r="BL298" s="19" t="s">
        <v>90</v>
      </c>
      <c r="BM298" s="227" t="s">
        <v>1579</v>
      </c>
    </row>
    <row r="299" spans="1:51" s="14" customFormat="1" ht="12">
      <c r="A299" s="14"/>
      <c r="B299" s="240"/>
      <c r="C299" s="241"/>
      <c r="D299" s="231" t="s">
        <v>260</v>
      </c>
      <c r="E299" s="242" t="s">
        <v>19</v>
      </c>
      <c r="F299" s="243" t="s">
        <v>1580</v>
      </c>
      <c r="G299" s="241"/>
      <c r="H299" s="244">
        <v>2.97</v>
      </c>
      <c r="I299" s="245"/>
      <c r="J299" s="241"/>
      <c r="K299" s="241"/>
      <c r="L299" s="246"/>
      <c r="M299" s="247"/>
      <c r="N299" s="248"/>
      <c r="O299" s="248"/>
      <c r="P299" s="248"/>
      <c r="Q299" s="248"/>
      <c r="R299" s="248"/>
      <c r="S299" s="248"/>
      <c r="T299" s="249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0" t="s">
        <v>260</v>
      </c>
      <c r="AU299" s="250" t="s">
        <v>78</v>
      </c>
      <c r="AV299" s="14" t="s">
        <v>78</v>
      </c>
      <c r="AW299" s="14" t="s">
        <v>31</v>
      </c>
      <c r="AX299" s="14" t="s">
        <v>76</v>
      </c>
      <c r="AY299" s="250" t="s">
        <v>252</v>
      </c>
    </row>
    <row r="300" spans="1:65" s="2" customFormat="1" ht="49.05" customHeight="1">
      <c r="A300" s="40"/>
      <c r="B300" s="41"/>
      <c r="C300" s="216" t="s">
        <v>761</v>
      </c>
      <c r="D300" s="216" t="s">
        <v>254</v>
      </c>
      <c r="E300" s="217" t="s">
        <v>1581</v>
      </c>
      <c r="F300" s="218" t="s">
        <v>1582</v>
      </c>
      <c r="G300" s="219" t="s">
        <v>300</v>
      </c>
      <c r="H300" s="220">
        <v>50.049</v>
      </c>
      <c r="I300" s="221"/>
      <c r="J300" s="222">
        <f>ROUND(I300*H300,2)</f>
        <v>0</v>
      </c>
      <c r="K300" s="218" t="s">
        <v>258</v>
      </c>
      <c r="L300" s="46"/>
      <c r="M300" s="223" t="s">
        <v>19</v>
      </c>
      <c r="N300" s="224" t="s">
        <v>40</v>
      </c>
      <c r="O300" s="86"/>
      <c r="P300" s="225">
        <f>O300*H300</f>
        <v>0</v>
      </c>
      <c r="Q300" s="225">
        <v>6E-05</v>
      </c>
      <c r="R300" s="225">
        <f>Q300*H300</f>
        <v>0.00300294</v>
      </c>
      <c r="S300" s="225">
        <v>0</v>
      </c>
      <c r="T300" s="226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27" t="s">
        <v>90</v>
      </c>
      <c r="AT300" s="227" t="s">
        <v>254</v>
      </c>
      <c r="AU300" s="227" t="s">
        <v>78</v>
      </c>
      <c r="AY300" s="19" t="s">
        <v>252</v>
      </c>
      <c r="BE300" s="228">
        <f>IF(N300="základní",J300,0)</f>
        <v>0</v>
      </c>
      <c r="BF300" s="228">
        <f>IF(N300="snížená",J300,0)</f>
        <v>0</v>
      </c>
      <c r="BG300" s="228">
        <f>IF(N300="zákl. přenesená",J300,0)</f>
        <v>0</v>
      </c>
      <c r="BH300" s="228">
        <f>IF(N300="sníž. přenesená",J300,0)</f>
        <v>0</v>
      </c>
      <c r="BI300" s="228">
        <f>IF(N300="nulová",J300,0)</f>
        <v>0</v>
      </c>
      <c r="BJ300" s="19" t="s">
        <v>76</v>
      </c>
      <c r="BK300" s="228">
        <f>ROUND(I300*H300,2)</f>
        <v>0</v>
      </c>
      <c r="BL300" s="19" t="s">
        <v>90</v>
      </c>
      <c r="BM300" s="227" t="s">
        <v>1583</v>
      </c>
    </row>
    <row r="301" spans="1:65" s="2" customFormat="1" ht="49.05" customHeight="1">
      <c r="A301" s="40"/>
      <c r="B301" s="41"/>
      <c r="C301" s="216" t="s">
        <v>765</v>
      </c>
      <c r="D301" s="216" t="s">
        <v>254</v>
      </c>
      <c r="E301" s="217" t="s">
        <v>1584</v>
      </c>
      <c r="F301" s="218" t="s">
        <v>1585</v>
      </c>
      <c r="G301" s="219" t="s">
        <v>300</v>
      </c>
      <c r="H301" s="220">
        <v>135.23</v>
      </c>
      <c r="I301" s="221"/>
      <c r="J301" s="222">
        <f>ROUND(I301*H301,2)</f>
        <v>0</v>
      </c>
      <c r="K301" s="218" t="s">
        <v>258</v>
      </c>
      <c r="L301" s="46"/>
      <c r="M301" s="223" t="s">
        <v>19</v>
      </c>
      <c r="N301" s="224" t="s">
        <v>40</v>
      </c>
      <c r="O301" s="86"/>
      <c r="P301" s="225">
        <f>O301*H301</f>
        <v>0</v>
      </c>
      <c r="Q301" s="225">
        <v>6E-05</v>
      </c>
      <c r="R301" s="225">
        <f>Q301*H301</f>
        <v>0.0081138</v>
      </c>
      <c r="S301" s="225">
        <v>0</v>
      </c>
      <c r="T301" s="226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27" t="s">
        <v>90</v>
      </c>
      <c r="AT301" s="227" t="s">
        <v>254</v>
      </c>
      <c r="AU301" s="227" t="s">
        <v>78</v>
      </c>
      <c r="AY301" s="19" t="s">
        <v>252</v>
      </c>
      <c r="BE301" s="228">
        <f>IF(N301="základní",J301,0)</f>
        <v>0</v>
      </c>
      <c r="BF301" s="228">
        <f>IF(N301="snížená",J301,0)</f>
        <v>0</v>
      </c>
      <c r="BG301" s="228">
        <f>IF(N301="zákl. přenesená",J301,0)</f>
        <v>0</v>
      </c>
      <c r="BH301" s="228">
        <f>IF(N301="sníž. přenesená",J301,0)</f>
        <v>0</v>
      </c>
      <c r="BI301" s="228">
        <f>IF(N301="nulová",J301,0)</f>
        <v>0</v>
      </c>
      <c r="BJ301" s="19" t="s">
        <v>76</v>
      </c>
      <c r="BK301" s="228">
        <f>ROUND(I301*H301,2)</f>
        <v>0</v>
      </c>
      <c r="BL301" s="19" t="s">
        <v>90</v>
      </c>
      <c r="BM301" s="227" t="s">
        <v>1586</v>
      </c>
    </row>
    <row r="302" spans="1:65" s="2" customFormat="1" ht="24.15" customHeight="1">
      <c r="A302" s="40"/>
      <c r="B302" s="41"/>
      <c r="C302" s="216" t="s">
        <v>769</v>
      </c>
      <c r="D302" s="216" t="s">
        <v>254</v>
      </c>
      <c r="E302" s="217" t="s">
        <v>1587</v>
      </c>
      <c r="F302" s="218" t="s">
        <v>1588</v>
      </c>
      <c r="G302" s="219" t="s">
        <v>346</v>
      </c>
      <c r="H302" s="220">
        <v>36.325</v>
      </c>
      <c r="I302" s="221"/>
      <c r="J302" s="222">
        <f>ROUND(I302*H302,2)</f>
        <v>0</v>
      </c>
      <c r="K302" s="218" t="s">
        <v>258</v>
      </c>
      <c r="L302" s="46"/>
      <c r="M302" s="223" t="s">
        <v>19</v>
      </c>
      <c r="N302" s="224" t="s">
        <v>40</v>
      </c>
      <c r="O302" s="86"/>
      <c r="P302" s="225">
        <f>O302*H302</f>
        <v>0</v>
      </c>
      <c r="Q302" s="225">
        <v>3E-05</v>
      </c>
      <c r="R302" s="225">
        <f>Q302*H302</f>
        <v>0.00108975</v>
      </c>
      <c r="S302" s="225">
        <v>0</v>
      </c>
      <c r="T302" s="226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27" t="s">
        <v>90</v>
      </c>
      <c r="AT302" s="227" t="s">
        <v>254</v>
      </c>
      <c r="AU302" s="227" t="s">
        <v>78</v>
      </c>
      <c r="AY302" s="19" t="s">
        <v>252</v>
      </c>
      <c r="BE302" s="228">
        <f>IF(N302="základní",J302,0)</f>
        <v>0</v>
      </c>
      <c r="BF302" s="228">
        <f>IF(N302="snížená",J302,0)</f>
        <v>0</v>
      </c>
      <c r="BG302" s="228">
        <f>IF(N302="zákl. přenesená",J302,0)</f>
        <v>0</v>
      </c>
      <c r="BH302" s="228">
        <f>IF(N302="sníž. přenesená",J302,0)</f>
        <v>0</v>
      </c>
      <c r="BI302" s="228">
        <f>IF(N302="nulová",J302,0)</f>
        <v>0</v>
      </c>
      <c r="BJ302" s="19" t="s">
        <v>76</v>
      </c>
      <c r="BK302" s="228">
        <f>ROUND(I302*H302,2)</f>
        <v>0</v>
      </c>
      <c r="BL302" s="19" t="s">
        <v>90</v>
      </c>
      <c r="BM302" s="227" t="s">
        <v>1589</v>
      </c>
    </row>
    <row r="303" spans="1:51" s="14" customFormat="1" ht="12">
      <c r="A303" s="14"/>
      <c r="B303" s="240"/>
      <c r="C303" s="241"/>
      <c r="D303" s="231" t="s">
        <v>260</v>
      </c>
      <c r="E303" s="242" t="s">
        <v>19</v>
      </c>
      <c r="F303" s="243" t="s">
        <v>1590</v>
      </c>
      <c r="G303" s="241"/>
      <c r="H303" s="244">
        <v>36.325</v>
      </c>
      <c r="I303" s="245"/>
      <c r="J303" s="241"/>
      <c r="K303" s="241"/>
      <c r="L303" s="246"/>
      <c r="M303" s="247"/>
      <c r="N303" s="248"/>
      <c r="O303" s="248"/>
      <c r="P303" s="248"/>
      <c r="Q303" s="248"/>
      <c r="R303" s="248"/>
      <c r="S303" s="248"/>
      <c r="T303" s="249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0" t="s">
        <v>260</v>
      </c>
      <c r="AU303" s="250" t="s">
        <v>78</v>
      </c>
      <c r="AV303" s="14" t="s">
        <v>78</v>
      </c>
      <c r="AW303" s="14" t="s">
        <v>31</v>
      </c>
      <c r="AX303" s="14" t="s">
        <v>76</v>
      </c>
      <c r="AY303" s="250" t="s">
        <v>252</v>
      </c>
    </row>
    <row r="304" spans="1:65" s="2" customFormat="1" ht="24.15" customHeight="1">
      <c r="A304" s="40"/>
      <c r="B304" s="41"/>
      <c r="C304" s="262" t="s">
        <v>777</v>
      </c>
      <c r="D304" s="262" t="s">
        <v>285</v>
      </c>
      <c r="E304" s="263" t="s">
        <v>1591</v>
      </c>
      <c r="F304" s="264" t="s">
        <v>1592</v>
      </c>
      <c r="G304" s="265" t="s">
        <v>346</v>
      </c>
      <c r="H304" s="266">
        <v>39.958</v>
      </c>
      <c r="I304" s="267"/>
      <c r="J304" s="268">
        <f>ROUND(I304*H304,2)</f>
        <v>0</v>
      </c>
      <c r="K304" s="264" t="s">
        <v>258</v>
      </c>
      <c r="L304" s="269"/>
      <c r="M304" s="270" t="s">
        <v>19</v>
      </c>
      <c r="N304" s="271" t="s">
        <v>40</v>
      </c>
      <c r="O304" s="86"/>
      <c r="P304" s="225">
        <f>O304*H304</f>
        <v>0</v>
      </c>
      <c r="Q304" s="225">
        <v>0.00032</v>
      </c>
      <c r="R304" s="225">
        <f>Q304*H304</f>
        <v>0.01278656</v>
      </c>
      <c r="S304" s="225">
        <v>0</v>
      </c>
      <c r="T304" s="226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27" t="s">
        <v>288</v>
      </c>
      <c r="AT304" s="227" t="s">
        <v>285</v>
      </c>
      <c r="AU304" s="227" t="s">
        <v>78</v>
      </c>
      <c r="AY304" s="19" t="s">
        <v>252</v>
      </c>
      <c r="BE304" s="228">
        <f>IF(N304="základní",J304,0)</f>
        <v>0</v>
      </c>
      <c r="BF304" s="228">
        <f>IF(N304="snížená",J304,0)</f>
        <v>0</v>
      </c>
      <c r="BG304" s="228">
        <f>IF(N304="zákl. přenesená",J304,0)</f>
        <v>0</v>
      </c>
      <c r="BH304" s="228">
        <f>IF(N304="sníž. přenesená",J304,0)</f>
        <v>0</v>
      </c>
      <c r="BI304" s="228">
        <f>IF(N304="nulová",J304,0)</f>
        <v>0</v>
      </c>
      <c r="BJ304" s="19" t="s">
        <v>76</v>
      </c>
      <c r="BK304" s="228">
        <f>ROUND(I304*H304,2)</f>
        <v>0</v>
      </c>
      <c r="BL304" s="19" t="s">
        <v>90</v>
      </c>
      <c r="BM304" s="227" t="s">
        <v>1593</v>
      </c>
    </row>
    <row r="305" spans="1:51" s="14" customFormat="1" ht="12">
      <c r="A305" s="14"/>
      <c r="B305" s="240"/>
      <c r="C305" s="241"/>
      <c r="D305" s="231" t="s">
        <v>260</v>
      </c>
      <c r="E305" s="242" t="s">
        <v>19</v>
      </c>
      <c r="F305" s="243" t="s">
        <v>1594</v>
      </c>
      <c r="G305" s="241"/>
      <c r="H305" s="244">
        <v>39.958</v>
      </c>
      <c r="I305" s="245"/>
      <c r="J305" s="241"/>
      <c r="K305" s="241"/>
      <c r="L305" s="246"/>
      <c r="M305" s="247"/>
      <c r="N305" s="248"/>
      <c r="O305" s="248"/>
      <c r="P305" s="248"/>
      <c r="Q305" s="248"/>
      <c r="R305" s="248"/>
      <c r="S305" s="248"/>
      <c r="T305" s="249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0" t="s">
        <v>260</v>
      </c>
      <c r="AU305" s="250" t="s">
        <v>78</v>
      </c>
      <c r="AV305" s="14" t="s">
        <v>78</v>
      </c>
      <c r="AW305" s="14" t="s">
        <v>31</v>
      </c>
      <c r="AX305" s="14" t="s">
        <v>76</v>
      </c>
      <c r="AY305" s="250" t="s">
        <v>252</v>
      </c>
    </row>
    <row r="306" spans="1:65" s="2" customFormat="1" ht="24.15" customHeight="1">
      <c r="A306" s="40"/>
      <c r="B306" s="41"/>
      <c r="C306" s="216" t="s">
        <v>784</v>
      </c>
      <c r="D306" s="216" t="s">
        <v>254</v>
      </c>
      <c r="E306" s="217" t="s">
        <v>1595</v>
      </c>
      <c r="F306" s="218" t="s">
        <v>1596</v>
      </c>
      <c r="G306" s="219" t="s">
        <v>346</v>
      </c>
      <c r="H306" s="220">
        <v>4.5</v>
      </c>
      <c r="I306" s="221"/>
      <c r="J306" s="222">
        <f>ROUND(I306*H306,2)</f>
        <v>0</v>
      </c>
      <c r="K306" s="218" t="s">
        <v>258</v>
      </c>
      <c r="L306" s="46"/>
      <c r="M306" s="223" t="s">
        <v>19</v>
      </c>
      <c r="N306" s="224" t="s">
        <v>40</v>
      </c>
      <c r="O306" s="86"/>
      <c r="P306" s="225">
        <f>O306*H306</f>
        <v>0</v>
      </c>
      <c r="Q306" s="225">
        <v>0</v>
      </c>
      <c r="R306" s="225">
        <f>Q306*H306</f>
        <v>0</v>
      </c>
      <c r="S306" s="225">
        <v>0</v>
      </c>
      <c r="T306" s="226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27" t="s">
        <v>90</v>
      </c>
      <c r="AT306" s="227" t="s">
        <v>254</v>
      </c>
      <c r="AU306" s="227" t="s">
        <v>78</v>
      </c>
      <c r="AY306" s="19" t="s">
        <v>252</v>
      </c>
      <c r="BE306" s="228">
        <f>IF(N306="základní",J306,0)</f>
        <v>0</v>
      </c>
      <c r="BF306" s="228">
        <f>IF(N306="snížená",J306,0)</f>
        <v>0</v>
      </c>
      <c r="BG306" s="228">
        <f>IF(N306="zákl. přenesená",J306,0)</f>
        <v>0</v>
      </c>
      <c r="BH306" s="228">
        <f>IF(N306="sníž. přenesená",J306,0)</f>
        <v>0</v>
      </c>
      <c r="BI306" s="228">
        <f>IF(N306="nulová",J306,0)</f>
        <v>0</v>
      </c>
      <c r="BJ306" s="19" t="s">
        <v>76</v>
      </c>
      <c r="BK306" s="228">
        <f>ROUND(I306*H306,2)</f>
        <v>0</v>
      </c>
      <c r="BL306" s="19" t="s">
        <v>90</v>
      </c>
      <c r="BM306" s="227" t="s">
        <v>1597</v>
      </c>
    </row>
    <row r="307" spans="1:51" s="14" customFormat="1" ht="12">
      <c r="A307" s="14"/>
      <c r="B307" s="240"/>
      <c r="C307" s="241"/>
      <c r="D307" s="231" t="s">
        <v>260</v>
      </c>
      <c r="E307" s="242" t="s">
        <v>19</v>
      </c>
      <c r="F307" s="243" t="s">
        <v>1598</v>
      </c>
      <c r="G307" s="241"/>
      <c r="H307" s="244">
        <v>4.5</v>
      </c>
      <c r="I307" s="245"/>
      <c r="J307" s="241"/>
      <c r="K307" s="241"/>
      <c r="L307" s="246"/>
      <c r="M307" s="247"/>
      <c r="N307" s="248"/>
      <c r="O307" s="248"/>
      <c r="P307" s="248"/>
      <c r="Q307" s="248"/>
      <c r="R307" s="248"/>
      <c r="S307" s="248"/>
      <c r="T307" s="249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0" t="s">
        <v>260</v>
      </c>
      <c r="AU307" s="250" t="s">
        <v>78</v>
      </c>
      <c r="AV307" s="14" t="s">
        <v>78</v>
      </c>
      <c r="AW307" s="14" t="s">
        <v>31</v>
      </c>
      <c r="AX307" s="14" t="s">
        <v>76</v>
      </c>
      <c r="AY307" s="250" t="s">
        <v>252</v>
      </c>
    </row>
    <row r="308" spans="1:65" s="2" customFormat="1" ht="24.15" customHeight="1">
      <c r="A308" s="40"/>
      <c r="B308" s="41"/>
      <c r="C308" s="262" t="s">
        <v>789</v>
      </c>
      <c r="D308" s="262" t="s">
        <v>285</v>
      </c>
      <c r="E308" s="263" t="s">
        <v>1599</v>
      </c>
      <c r="F308" s="264" t="s">
        <v>1600</v>
      </c>
      <c r="G308" s="265" t="s">
        <v>346</v>
      </c>
      <c r="H308" s="266">
        <v>4.95</v>
      </c>
      <c r="I308" s="267"/>
      <c r="J308" s="268">
        <f>ROUND(I308*H308,2)</f>
        <v>0</v>
      </c>
      <c r="K308" s="264" t="s">
        <v>258</v>
      </c>
      <c r="L308" s="269"/>
      <c r="M308" s="270" t="s">
        <v>19</v>
      </c>
      <c r="N308" s="271" t="s">
        <v>40</v>
      </c>
      <c r="O308" s="86"/>
      <c r="P308" s="225">
        <f>O308*H308</f>
        <v>0</v>
      </c>
      <c r="Q308" s="225">
        <v>0.0003</v>
      </c>
      <c r="R308" s="225">
        <f>Q308*H308</f>
        <v>0.001485</v>
      </c>
      <c r="S308" s="225">
        <v>0</v>
      </c>
      <c r="T308" s="226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27" t="s">
        <v>288</v>
      </c>
      <c r="AT308" s="227" t="s">
        <v>285</v>
      </c>
      <c r="AU308" s="227" t="s">
        <v>78</v>
      </c>
      <c r="AY308" s="19" t="s">
        <v>252</v>
      </c>
      <c r="BE308" s="228">
        <f>IF(N308="základní",J308,0)</f>
        <v>0</v>
      </c>
      <c r="BF308" s="228">
        <f>IF(N308="snížená",J308,0)</f>
        <v>0</v>
      </c>
      <c r="BG308" s="228">
        <f>IF(N308="zákl. přenesená",J308,0)</f>
        <v>0</v>
      </c>
      <c r="BH308" s="228">
        <f>IF(N308="sníž. přenesená",J308,0)</f>
        <v>0</v>
      </c>
      <c r="BI308" s="228">
        <f>IF(N308="nulová",J308,0)</f>
        <v>0</v>
      </c>
      <c r="BJ308" s="19" t="s">
        <v>76</v>
      </c>
      <c r="BK308" s="228">
        <f>ROUND(I308*H308,2)</f>
        <v>0</v>
      </c>
      <c r="BL308" s="19" t="s">
        <v>90</v>
      </c>
      <c r="BM308" s="227" t="s">
        <v>1601</v>
      </c>
    </row>
    <row r="309" spans="1:51" s="14" customFormat="1" ht="12">
      <c r="A309" s="14"/>
      <c r="B309" s="240"/>
      <c r="C309" s="241"/>
      <c r="D309" s="231" t="s">
        <v>260</v>
      </c>
      <c r="E309" s="242" t="s">
        <v>19</v>
      </c>
      <c r="F309" s="243" t="s">
        <v>1602</v>
      </c>
      <c r="G309" s="241"/>
      <c r="H309" s="244">
        <v>4.95</v>
      </c>
      <c r="I309" s="245"/>
      <c r="J309" s="241"/>
      <c r="K309" s="241"/>
      <c r="L309" s="246"/>
      <c r="M309" s="247"/>
      <c r="N309" s="248"/>
      <c r="O309" s="248"/>
      <c r="P309" s="248"/>
      <c r="Q309" s="248"/>
      <c r="R309" s="248"/>
      <c r="S309" s="248"/>
      <c r="T309" s="249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0" t="s">
        <v>260</v>
      </c>
      <c r="AU309" s="250" t="s">
        <v>78</v>
      </c>
      <c r="AV309" s="14" t="s">
        <v>78</v>
      </c>
      <c r="AW309" s="14" t="s">
        <v>31</v>
      </c>
      <c r="AX309" s="14" t="s">
        <v>76</v>
      </c>
      <c r="AY309" s="250" t="s">
        <v>252</v>
      </c>
    </row>
    <row r="310" spans="1:65" s="2" customFormat="1" ht="37.8" customHeight="1">
      <c r="A310" s="40"/>
      <c r="B310" s="41"/>
      <c r="C310" s="216" t="s">
        <v>795</v>
      </c>
      <c r="D310" s="216" t="s">
        <v>254</v>
      </c>
      <c r="E310" s="217" t="s">
        <v>1603</v>
      </c>
      <c r="F310" s="218" t="s">
        <v>1604</v>
      </c>
      <c r="G310" s="219" t="s">
        <v>300</v>
      </c>
      <c r="H310" s="220">
        <v>185.279</v>
      </c>
      <c r="I310" s="221"/>
      <c r="J310" s="222">
        <f>ROUND(I310*H310,2)</f>
        <v>0</v>
      </c>
      <c r="K310" s="218" t="s">
        <v>258</v>
      </c>
      <c r="L310" s="46"/>
      <c r="M310" s="223" t="s">
        <v>19</v>
      </c>
      <c r="N310" s="224" t="s">
        <v>40</v>
      </c>
      <c r="O310" s="86"/>
      <c r="P310" s="225">
        <f>O310*H310</f>
        <v>0</v>
      </c>
      <c r="Q310" s="225">
        <v>0.02363</v>
      </c>
      <c r="R310" s="225">
        <f>Q310*H310</f>
        <v>4.37814277</v>
      </c>
      <c r="S310" s="225">
        <v>0</v>
      </c>
      <c r="T310" s="226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27" t="s">
        <v>90</v>
      </c>
      <c r="AT310" s="227" t="s">
        <v>254</v>
      </c>
      <c r="AU310" s="227" t="s">
        <v>78</v>
      </c>
      <c r="AY310" s="19" t="s">
        <v>252</v>
      </c>
      <c r="BE310" s="228">
        <f>IF(N310="základní",J310,0)</f>
        <v>0</v>
      </c>
      <c r="BF310" s="228">
        <f>IF(N310="snížená",J310,0)</f>
        <v>0</v>
      </c>
      <c r="BG310" s="228">
        <f>IF(N310="zákl. přenesená",J310,0)</f>
        <v>0</v>
      </c>
      <c r="BH310" s="228">
        <f>IF(N310="sníž. přenesená",J310,0)</f>
        <v>0</v>
      </c>
      <c r="BI310" s="228">
        <f>IF(N310="nulová",J310,0)</f>
        <v>0</v>
      </c>
      <c r="BJ310" s="19" t="s">
        <v>76</v>
      </c>
      <c r="BK310" s="228">
        <f>ROUND(I310*H310,2)</f>
        <v>0</v>
      </c>
      <c r="BL310" s="19" t="s">
        <v>90</v>
      </c>
      <c r="BM310" s="227" t="s">
        <v>1605</v>
      </c>
    </row>
    <row r="311" spans="1:51" s="13" customFormat="1" ht="12">
      <c r="A311" s="13"/>
      <c r="B311" s="229"/>
      <c r="C311" s="230"/>
      <c r="D311" s="231" t="s">
        <v>260</v>
      </c>
      <c r="E311" s="232" t="s">
        <v>19</v>
      </c>
      <c r="F311" s="233" t="s">
        <v>1525</v>
      </c>
      <c r="G311" s="230"/>
      <c r="H311" s="232" t="s">
        <v>19</v>
      </c>
      <c r="I311" s="234"/>
      <c r="J311" s="230"/>
      <c r="K311" s="230"/>
      <c r="L311" s="235"/>
      <c r="M311" s="236"/>
      <c r="N311" s="237"/>
      <c r="O311" s="237"/>
      <c r="P311" s="237"/>
      <c r="Q311" s="237"/>
      <c r="R311" s="237"/>
      <c r="S311" s="237"/>
      <c r="T311" s="23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9" t="s">
        <v>260</v>
      </c>
      <c r="AU311" s="239" t="s">
        <v>78</v>
      </c>
      <c r="AV311" s="13" t="s">
        <v>76</v>
      </c>
      <c r="AW311" s="13" t="s">
        <v>31</v>
      </c>
      <c r="AX311" s="13" t="s">
        <v>69</v>
      </c>
      <c r="AY311" s="239" t="s">
        <v>252</v>
      </c>
    </row>
    <row r="312" spans="1:51" s="14" customFormat="1" ht="12">
      <c r="A312" s="14"/>
      <c r="B312" s="240"/>
      <c r="C312" s="241"/>
      <c r="D312" s="231" t="s">
        <v>260</v>
      </c>
      <c r="E312" s="242" t="s">
        <v>19</v>
      </c>
      <c r="F312" s="243" t="s">
        <v>1526</v>
      </c>
      <c r="G312" s="241"/>
      <c r="H312" s="244">
        <v>50.049</v>
      </c>
      <c r="I312" s="245"/>
      <c r="J312" s="241"/>
      <c r="K312" s="241"/>
      <c r="L312" s="246"/>
      <c r="M312" s="247"/>
      <c r="N312" s="248"/>
      <c r="O312" s="248"/>
      <c r="P312" s="248"/>
      <c r="Q312" s="248"/>
      <c r="R312" s="248"/>
      <c r="S312" s="248"/>
      <c r="T312" s="249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0" t="s">
        <v>260</v>
      </c>
      <c r="AU312" s="250" t="s">
        <v>78</v>
      </c>
      <c r="AV312" s="14" t="s">
        <v>78</v>
      </c>
      <c r="AW312" s="14" t="s">
        <v>31</v>
      </c>
      <c r="AX312" s="14" t="s">
        <v>69</v>
      </c>
      <c r="AY312" s="250" t="s">
        <v>252</v>
      </c>
    </row>
    <row r="313" spans="1:51" s="13" customFormat="1" ht="12">
      <c r="A313" s="13"/>
      <c r="B313" s="229"/>
      <c r="C313" s="230"/>
      <c r="D313" s="231" t="s">
        <v>260</v>
      </c>
      <c r="E313" s="232" t="s">
        <v>19</v>
      </c>
      <c r="F313" s="233" t="s">
        <v>1527</v>
      </c>
      <c r="G313" s="230"/>
      <c r="H313" s="232" t="s">
        <v>19</v>
      </c>
      <c r="I313" s="234"/>
      <c r="J313" s="230"/>
      <c r="K313" s="230"/>
      <c r="L313" s="235"/>
      <c r="M313" s="236"/>
      <c r="N313" s="237"/>
      <c r="O313" s="237"/>
      <c r="P313" s="237"/>
      <c r="Q313" s="237"/>
      <c r="R313" s="237"/>
      <c r="S313" s="237"/>
      <c r="T313" s="238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9" t="s">
        <v>260</v>
      </c>
      <c r="AU313" s="239" t="s">
        <v>78</v>
      </c>
      <c r="AV313" s="13" t="s">
        <v>76</v>
      </c>
      <c r="AW313" s="13" t="s">
        <v>31</v>
      </c>
      <c r="AX313" s="13" t="s">
        <v>69</v>
      </c>
      <c r="AY313" s="239" t="s">
        <v>252</v>
      </c>
    </row>
    <row r="314" spans="1:51" s="14" customFormat="1" ht="12">
      <c r="A314" s="14"/>
      <c r="B314" s="240"/>
      <c r="C314" s="241"/>
      <c r="D314" s="231" t="s">
        <v>260</v>
      </c>
      <c r="E314" s="242" t="s">
        <v>19</v>
      </c>
      <c r="F314" s="243" t="s">
        <v>1528</v>
      </c>
      <c r="G314" s="241"/>
      <c r="H314" s="244">
        <v>135.23</v>
      </c>
      <c r="I314" s="245"/>
      <c r="J314" s="241"/>
      <c r="K314" s="241"/>
      <c r="L314" s="246"/>
      <c r="M314" s="247"/>
      <c r="N314" s="248"/>
      <c r="O314" s="248"/>
      <c r="P314" s="248"/>
      <c r="Q314" s="248"/>
      <c r="R314" s="248"/>
      <c r="S314" s="248"/>
      <c r="T314" s="249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0" t="s">
        <v>260</v>
      </c>
      <c r="AU314" s="250" t="s">
        <v>78</v>
      </c>
      <c r="AV314" s="14" t="s">
        <v>78</v>
      </c>
      <c r="AW314" s="14" t="s">
        <v>31</v>
      </c>
      <c r="AX314" s="14" t="s">
        <v>69</v>
      </c>
      <c r="AY314" s="250" t="s">
        <v>252</v>
      </c>
    </row>
    <row r="315" spans="1:51" s="15" customFormat="1" ht="12">
      <c r="A315" s="15"/>
      <c r="B315" s="251"/>
      <c r="C315" s="252"/>
      <c r="D315" s="231" t="s">
        <v>260</v>
      </c>
      <c r="E315" s="253" t="s">
        <v>19</v>
      </c>
      <c r="F315" s="254" t="s">
        <v>265</v>
      </c>
      <c r="G315" s="252"/>
      <c r="H315" s="255">
        <v>185.279</v>
      </c>
      <c r="I315" s="256"/>
      <c r="J315" s="252"/>
      <c r="K315" s="252"/>
      <c r="L315" s="257"/>
      <c r="M315" s="258"/>
      <c r="N315" s="259"/>
      <c r="O315" s="259"/>
      <c r="P315" s="259"/>
      <c r="Q315" s="259"/>
      <c r="R315" s="259"/>
      <c r="S315" s="259"/>
      <c r="T315" s="260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61" t="s">
        <v>260</v>
      </c>
      <c r="AU315" s="261" t="s">
        <v>78</v>
      </c>
      <c r="AV315" s="15" t="s">
        <v>90</v>
      </c>
      <c r="AW315" s="15" t="s">
        <v>31</v>
      </c>
      <c r="AX315" s="15" t="s">
        <v>76</v>
      </c>
      <c r="AY315" s="261" t="s">
        <v>252</v>
      </c>
    </row>
    <row r="316" spans="1:65" s="2" customFormat="1" ht="37.8" customHeight="1">
      <c r="A316" s="40"/>
      <c r="B316" s="41"/>
      <c r="C316" s="216" t="s">
        <v>799</v>
      </c>
      <c r="D316" s="216" t="s">
        <v>254</v>
      </c>
      <c r="E316" s="217" t="s">
        <v>1606</v>
      </c>
      <c r="F316" s="218" t="s">
        <v>1607</v>
      </c>
      <c r="G316" s="219" t="s">
        <v>300</v>
      </c>
      <c r="H316" s="220">
        <v>187.979</v>
      </c>
      <c r="I316" s="221"/>
      <c r="J316" s="222">
        <f>ROUND(I316*H316,2)</f>
        <v>0</v>
      </c>
      <c r="K316" s="218" t="s">
        <v>258</v>
      </c>
      <c r="L316" s="46"/>
      <c r="M316" s="223" t="s">
        <v>19</v>
      </c>
      <c r="N316" s="224" t="s">
        <v>40</v>
      </c>
      <c r="O316" s="86"/>
      <c r="P316" s="225">
        <f>O316*H316</f>
        <v>0</v>
      </c>
      <c r="Q316" s="225">
        <v>0.00268</v>
      </c>
      <c r="R316" s="225">
        <f>Q316*H316</f>
        <v>0.50378372</v>
      </c>
      <c r="S316" s="225">
        <v>0</v>
      </c>
      <c r="T316" s="226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27" t="s">
        <v>90</v>
      </c>
      <c r="AT316" s="227" t="s">
        <v>254</v>
      </c>
      <c r="AU316" s="227" t="s">
        <v>78</v>
      </c>
      <c r="AY316" s="19" t="s">
        <v>252</v>
      </c>
      <c r="BE316" s="228">
        <f>IF(N316="základní",J316,0)</f>
        <v>0</v>
      </c>
      <c r="BF316" s="228">
        <f>IF(N316="snížená",J316,0)</f>
        <v>0</v>
      </c>
      <c r="BG316" s="228">
        <f>IF(N316="zákl. přenesená",J316,0)</f>
        <v>0</v>
      </c>
      <c r="BH316" s="228">
        <f>IF(N316="sníž. přenesená",J316,0)</f>
        <v>0</v>
      </c>
      <c r="BI316" s="228">
        <f>IF(N316="nulová",J316,0)</f>
        <v>0</v>
      </c>
      <c r="BJ316" s="19" t="s">
        <v>76</v>
      </c>
      <c r="BK316" s="228">
        <f>ROUND(I316*H316,2)</f>
        <v>0</v>
      </c>
      <c r="BL316" s="19" t="s">
        <v>90</v>
      </c>
      <c r="BM316" s="227" t="s">
        <v>1608</v>
      </c>
    </row>
    <row r="317" spans="1:51" s="13" customFormat="1" ht="12">
      <c r="A317" s="13"/>
      <c r="B317" s="229"/>
      <c r="C317" s="230"/>
      <c r="D317" s="231" t="s">
        <v>260</v>
      </c>
      <c r="E317" s="232" t="s">
        <v>19</v>
      </c>
      <c r="F317" s="233" t="s">
        <v>1525</v>
      </c>
      <c r="G317" s="230"/>
      <c r="H317" s="232" t="s">
        <v>19</v>
      </c>
      <c r="I317" s="234"/>
      <c r="J317" s="230"/>
      <c r="K317" s="230"/>
      <c r="L317" s="235"/>
      <c r="M317" s="236"/>
      <c r="N317" s="237"/>
      <c r="O317" s="237"/>
      <c r="P317" s="237"/>
      <c r="Q317" s="237"/>
      <c r="R317" s="237"/>
      <c r="S317" s="237"/>
      <c r="T317" s="238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9" t="s">
        <v>260</v>
      </c>
      <c r="AU317" s="239" t="s">
        <v>78</v>
      </c>
      <c r="AV317" s="13" t="s">
        <v>76</v>
      </c>
      <c r="AW317" s="13" t="s">
        <v>31</v>
      </c>
      <c r="AX317" s="13" t="s">
        <v>69</v>
      </c>
      <c r="AY317" s="239" t="s">
        <v>252</v>
      </c>
    </row>
    <row r="318" spans="1:51" s="14" customFormat="1" ht="12">
      <c r="A318" s="14"/>
      <c r="B318" s="240"/>
      <c r="C318" s="241"/>
      <c r="D318" s="231" t="s">
        <v>260</v>
      </c>
      <c r="E318" s="242" t="s">
        <v>19</v>
      </c>
      <c r="F318" s="243" t="s">
        <v>1526</v>
      </c>
      <c r="G318" s="241"/>
      <c r="H318" s="244">
        <v>50.049</v>
      </c>
      <c r="I318" s="245"/>
      <c r="J318" s="241"/>
      <c r="K318" s="241"/>
      <c r="L318" s="246"/>
      <c r="M318" s="247"/>
      <c r="N318" s="248"/>
      <c r="O318" s="248"/>
      <c r="P318" s="248"/>
      <c r="Q318" s="248"/>
      <c r="R318" s="248"/>
      <c r="S318" s="248"/>
      <c r="T318" s="249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0" t="s">
        <v>260</v>
      </c>
      <c r="AU318" s="250" t="s">
        <v>78</v>
      </c>
      <c r="AV318" s="14" t="s">
        <v>78</v>
      </c>
      <c r="AW318" s="14" t="s">
        <v>31</v>
      </c>
      <c r="AX318" s="14" t="s">
        <v>69</v>
      </c>
      <c r="AY318" s="250" t="s">
        <v>252</v>
      </c>
    </row>
    <row r="319" spans="1:51" s="13" customFormat="1" ht="12">
      <c r="A319" s="13"/>
      <c r="B319" s="229"/>
      <c r="C319" s="230"/>
      <c r="D319" s="231" t="s">
        <v>260</v>
      </c>
      <c r="E319" s="232" t="s">
        <v>19</v>
      </c>
      <c r="F319" s="233" t="s">
        <v>1527</v>
      </c>
      <c r="G319" s="230"/>
      <c r="H319" s="232" t="s">
        <v>19</v>
      </c>
      <c r="I319" s="234"/>
      <c r="J319" s="230"/>
      <c r="K319" s="230"/>
      <c r="L319" s="235"/>
      <c r="M319" s="236"/>
      <c r="N319" s="237"/>
      <c r="O319" s="237"/>
      <c r="P319" s="237"/>
      <c r="Q319" s="237"/>
      <c r="R319" s="237"/>
      <c r="S319" s="237"/>
      <c r="T319" s="23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9" t="s">
        <v>260</v>
      </c>
      <c r="AU319" s="239" t="s">
        <v>78</v>
      </c>
      <c r="AV319" s="13" t="s">
        <v>76</v>
      </c>
      <c r="AW319" s="13" t="s">
        <v>31</v>
      </c>
      <c r="AX319" s="13" t="s">
        <v>69</v>
      </c>
      <c r="AY319" s="239" t="s">
        <v>252</v>
      </c>
    </row>
    <row r="320" spans="1:51" s="14" customFormat="1" ht="12">
      <c r="A320" s="14"/>
      <c r="B320" s="240"/>
      <c r="C320" s="241"/>
      <c r="D320" s="231" t="s">
        <v>260</v>
      </c>
      <c r="E320" s="242" t="s">
        <v>19</v>
      </c>
      <c r="F320" s="243" t="s">
        <v>1528</v>
      </c>
      <c r="G320" s="241"/>
      <c r="H320" s="244">
        <v>135.23</v>
      </c>
      <c r="I320" s="245"/>
      <c r="J320" s="241"/>
      <c r="K320" s="241"/>
      <c r="L320" s="246"/>
      <c r="M320" s="247"/>
      <c r="N320" s="248"/>
      <c r="O320" s="248"/>
      <c r="P320" s="248"/>
      <c r="Q320" s="248"/>
      <c r="R320" s="248"/>
      <c r="S320" s="248"/>
      <c r="T320" s="249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0" t="s">
        <v>260</v>
      </c>
      <c r="AU320" s="250" t="s">
        <v>78</v>
      </c>
      <c r="AV320" s="14" t="s">
        <v>78</v>
      </c>
      <c r="AW320" s="14" t="s">
        <v>31</v>
      </c>
      <c r="AX320" s="14" t="s">
        <v>69</v>
      </c>
      <c r="AY320" s="250" t="s">
        <v>252</v>
      </c>
    </row>
    <row r="321" spans="1:51" s="14" customFormat="1" ht="12">
      <c r="A321" s="14"/>
      <c r="B321" s="240"/>
      <c r="C321" s="241"/>
      <c r="D321" s="231" t="s">
        <v>260</v>
      </c>
      <c r="E321" s="242" t="s">
        <v>19</v>
      </c>
      <c r="F321" s="243" t="s">
        <v>1609</v>
      </c>
      <c r="G321" s="241"/>
      <c r="H321" s="244">
        <v>2.7</v>
      </c>
      <c r="I321" s="245"/>
      <c r="J321" s="241"/>
      <c r="K321" s="241"/>
      <c r="L321" s="246"/>
      <c r="M321" s="247"/>
      <c r="N321" s="248"/>
      <c r="O321" s="248"/>
      <c r="P321" s="248"/>
      <c r="Q321" s="248"/>
      <c r="R321" s="248"/>
      <c r="S321" s="248"/>
      <c r="T321" s="249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0" t="s">
        <v>260</v>
      </c>
      <c r="AU321" s="250" t="s">
        <v>78</v>
      </c>
      <c r="AV321" s="14" t="s">
        <v>78</v>
      </c>
      <c r="AW321" s="14" t="s">
        <v>31</v>
      </c>
      <c r="AX321" s="14" t="s">
        <v>69</v>
      </c>
      <c r="AY321" s="250" t="s">
        <v>252</v>
      </c>
    </row>
    <row r="322" spans="1:51" s="15" customFormat="1" ht="12">
      <c r="A322" s="15"/>
      <c r="B322" s="251"/>
      <c r="C322" s="252"/>
      <c r="D322" s="231" t="s">
        <v>260</v>
      </c>
      <c r="E322" s="253" t="s">
        <v>19</v>
      </c>
      <c r="F322" s="254" t="s">
        <v>265</v>
      </c>
      <c r="G322" s="252"/>
      <c r="H322" s="255">
        <v>187.97899999999998</v>
      </c>
      <c r="I322" s="256"/>
      <c r="J322" s="252"/>
      <c r="K322" s="252"/>
      <c r="L322" s="257"/>
      <c r="M322" s="258"/>
      <c r="N322" s="259"/>
      <c r="O322" s="259"/>
      <c r="P322" s="259"/>
      <c r="Q322" s="259"/>
      <c r="R322" s="259"/>
      <c r="S322" s="259"/>
      <c r="T322" s="260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61" t="s">
        <v>260</v>
      </c>
      <c r="AU322" s="261" t="s">
        <v>78</v>
      </c>
      <c r="AV322" s="15" t="s">
        <v>90</v>
      </c>
      <c r="AW322" s="15" t="s">
        <v>31</v>
      </c>
      <c r="AX322" s="15" t="s">
        <v>76</v>
      </c>
      <c r="AY322" s="261" t="s">
        <v>252</v>
      </c>
    </row>
    <row r="323" spans="1:63" s="12" customFormat="1" ht="22.8" customHeight="1">
      <c r="A323" s="12"/>
      <c r="B323" s="200"/>
      <c r="C323" s="201"/>
      <c r="D323" s="202" t="s">
        <v>68</v>
      </c>
      <c r="E323" s="214" t="s">
        <v>304</v>
      </c>
      <c r="F323" s="214" t="s">
        <v>829</v>
      </c>
      <c r="G323" s="201"/>
      <c r="H323" s="201"/>
      <c r="I323" s="204"/>
      <c r="J323" s="215">
        <f>BK323</f>
        <v>0</v>
      </c>
      <c r="K323" s="201"/>
      <c r="L323" s="206"/>
      <c r="M323" s="207"/>
      <c r="N323" s="208"/>
      <c r="O323" s="208"/>
      <c r="P323" s="209">
        <f>SUM(P324:P337)</f>
        <v>0</v>
      </c>
      <c r="Q323" s="208"/>
      <c r="R323" s="209">
        <f>SUM(R324:R337)</f>
        <v>0.2963151</v>
      </c>
      <c r="S323" s="208"/>
      <c r="T323" s="210">
        <f>SUM(T324:T337)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11" t="s">
        <v>76</v>
      </c>
      <c r="AT323" s="212" t="s">
        <v>68</v>
      </c>
      <c r="AU323" s="212" t="s">
        <v>76</v>
      </c>
      <c r="AY323" s="211" t="s">
        <v>252</v>
      </c>
      <c r="BK323" s="213">
        <f>SUM(BK324:BK337)</f>
        <v>0</v>
      </c>
    </row>
    <row r="324" spans="1:65" s="2" customFormat="1" ht="49.05" customHeight="1">
      <c r="A324" s="40"/>
      <c r="B324" s="41"/>
      <c r="C324" s="216" t="s">
        <v>804</v>
      </c>
      <c r="D324" s="216" t="s">
        <v>254</v>
      </c>
      <c r="E324" s="217" t="s">
        <v>831</v>
      </c>
      <c r="F324" s="218" t="s">
        <v>832</v>
      </c>
      <c r="G324" s="219" t="s">
        <v>300</v>
      </c>
      <c r="H324" s="220">
        <v>219.529</v>
      </c>
      <c r="I324" s="221"/>
      <c r="J324" s="222">
        <f>ROUND(I324*H324,2)</f>
        <v>0</v>
      </c>
      <c r="K324" s="218" t="s">
        <v>258</v>
      </c>
      <c r="L324" s="46"/>
      <c r="M324" s="223" t="s">
        <v>19</v>
      </c>
      <c r="N324" s="224" t="s">
        <v>40</v>
      </c>
      <c r="O324" s="86"/>
      <c r="P324" s="225">
        <f>O324*H324</f>
        <v>0</v>
      </c>
      <c r="Q324" s="225">
        <v>0</v>
      </c>
      <c r="R324" s="225">
        <f>Q324*H324</f>
        <v>0</v>
      </c>
      <c r="S324" s="225">
        <v>0</v>
      </c>
      <c r="T324" s="226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27" t="s">
        <v>90</v>
      </c>
      <c r="AT324" s="227" t="s">
        <v>254</v>
      </c>
      <c r="AU324" s="227" t="s">
        <v>78</v>
      </c>
      <c r="AY324" s="19" t="s">
        <v>252</v>
      </c>
      <c r="BE324" s="228">
        <f>IF(N324="základní",J324,0)</f>
        <v>0</v>
      </c>
      <c r="BF324" s="228">
        <f>IF(N324="snížená",J324,0)</f>
        <v>0</v>
      </c>
      <c r="BG324" s="228">
        <f>IF(N324="zákl. přenesená",J324,0)</f>
        <v>0</v>
      </c>
      <c r="BH324" s="228">
        <f>IF(N324="sníž. přenesená",J324,0)</f>
        <v>0</v>
      </c>
      <c r="BI324" s="228">
        <f>IF(N324="nulová",J324,0)</f>
        <v>0</v>
      </c>
      <c r="BJ324" s="19" t="s">
        <v>76</v>
      </c>
      <c r="BK324" s="228">
        <f>ROUND(I324*H324,2)</f>
        <v>0</v>
      </c>
      <c r="BL324" s="19" t="s">
        <v>90</v>
      </c>
      <c r="BM324" s="227" t="s">
        <v>1610</v>
      </c>
    </row>
    <row r="325" spans="1:51" s="14" customFormat="1" ht="12">
      <c r="A325" s="14"/>
      <c r="B325" s="240"/>
      <c r="C325" s="241"/>
      <c r="D325" s="231" t="s">
        <v>260</v>
      </c>
      <c r="E325" s="242" t="s">
        <v>19</v>
      </c>
      <c r="F325" s="243" t="s">
        <v>1611</v>
      </c>
      <c r="G325" s="241"/>
      <c r="H325" s="244">
        <v>219.529</v>
      </c>
      <c r="I325" s="245"/>
      <c r="J325" s="241"/>
      <c r="K325" s="241"/>
      <c r="L325" s="246"/>
      <c r="M325" s="247"/>
      <c r="N325" s="248"/>
      <c r="O325" s="248"/>
      <c r="P325" s="248"/>
      <c r="Q325" s="248"/>
      <c r="R325" s="248"/>
      <c r="S325" s="248"/>
      <c r="T325" s="249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0" t="s">
        <v>260</v>
      </c>
      <c r="AU325" s="250" t="s">
        <v>78</v>
      </c>
      <c r="AV325" s="14" t="s">
        <v>78</v>
      </c>
      <c r="AW325" s="14" t="s">
        <v>31</v>
      </c>
      <c r="AX325" s="14" t="s">
        <v>76</v>
      </c>
      <c r="AY325" s="250" t="s">
        <v>252</v>
      </c>
    </row>
    <row r="326" spans="1:65" s="2" customFormat="1" ht="49.05" customHeight="1">
      <c r="A326" s="40"/>
      <c r="B326" s="41"/>
      <c r="C326" s="216" t="s">
        <v>810</v>
      </c>
      <c r="D326" s="216" t="s">
        <v>254</v>
      </c>
      <c r="E326" s="217" t="s">
        <v>838</v>
      </c>
      <c r="F326" s="218" t="s">
        <v>839</v>
      </c>
      <c r="G326" s="219" t="s">
        <v>300</v>
      </c>
      <c r="H326" s="220">
        <v>3073.406</v>
      </c>
      <c r="I326" s="221"/>
      <c r="J326" s="222">
        <f>ROUND(I326*H326,2)</f>
        <v>0</v>
      </c>
      <c r="K326" s="218" t="s">
        <v>258</v>
      </c>
      <c r="L326" s="46"/>
      <c r="M326" s="223" t="s">
        <v>19</v>
      </c>
      <c r="N326" s="224" t="s">
        <v>40</v>
      </c>
      <c r="O326" s="86"/>
      <c r="P326" s="225">
        <f>O326*H326</f>
        <v>0</v>
      </c>
      <c r="Q326" s="225">
        <v>0</v>
      </c>
      <c r="R326" s="225">
        <f>Q326*H326</f>
        <v>0</v>
      </c>
      <c r="S326" s="225">
        <v>0</v>
      </c>
      <c r="T326" s="226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27" t="s">
        <v>90</v>
      </c>
      <c r="AT326" s="227" t="s">
        <v>254</v>
      </c>
      <c r="AU326" s="227" t="s">
        <v>78</v>
      </c>
      <c r="AY326" s="19" t="s">
        <v>252</v>
      </c>
      <c r="BE326" s="228">
        <f>IF(N326="základní",J326,0)</f>
        <v>0</v>
      </c>
      <c r="BF326" s="228">
        <f>IF(N326="snížená",J326,0)</f>
        <v>0</v>
      </c>
      <c r="BG326" s="228">
        <f>IF(N326="zákl. přenesená",J326,0)</f>
        <v>0</v>
      </c>
      <c r="BH326" s="228">
        <f>IF(N326="sníž. přenesená",J326,0)</f>
        <v>0</v>
      </c>
      <c r="BI326" s="228">
        <f>IF(N326="nulová",J326,0)</f>
        <v>0</v>
      </c>
      <c r="BJ326" s="19" t="s">
        <v>76</v>
      </c>
      <c r="BK326" s="228">
        <f>ROUND(I326*H326,2)</f>
        <v>0</v>
      </c>
      <c r="BL326" s="19" t="s">
        <v>90</v>
      </c>
      <c r="BM326" s="227" t="s">
        <v>1612</v>
      </c>
    </row>
    <row r="327" spans="1:51" s="14" customFormat="1" ht="12">
      <c r="A327" s="14"/>
      <c r="B327" s="240"/>
      <c r="C327" s="241"/>
      <c r="D327" s="231" t="s">
        <v>260</v>
      </c>
      <c r="E327" s="242" t="s">
        <v>19</v>
      </c>
      <c r="F327" s="243" t="s">
        <v>1613</v>
      </c>
      <c r="G327" s="241"/>
      <c r="H327" s="244">
        <v>3073.406</v>
      </c>
      <c r="I327" s="245"/>
      <c r="J327" s="241"/>
      <c r="K327" s="241"/>
      <c r="L327" s="246"/>
      <c r="M327" s="247"/>
      <c r="N327" s="248"/>
      <c r="O327" s="248"/>
      <c r="P327" s="248"/>
      <c r="Q327" s="248"/>
      <c r="R327" s="248"/>
      <c r="S327" s="248"/>
      <c r="T327" s="249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0" t="s">
        <v>260</v>
      </c>
      <c r="AU327" s="250" t="s">
        <v>78</v>
      </c>
      <c r="AV327" s="14" t="s">
        <v>78</v>
      </c>
      <c r="AW327" s="14" t="s">
        <v>31</v>
      </c>
      <c r="AX327" s="14" t="s">
        <v>76</v>
      </c>
      <c r="AY327" s="250" t="s">
        <v>252</v>
      </c>
    </row>
    <row r="328" spans="1:65" s="2" customFormat="1" ht="49.05" customHeight="1">
      <c r="A328" s="40"/>
      <c r="B328" s="41"/>
      <c r="C328" s="216" t="s">
        <v>815</v>
      </c>
      <c r="D328" s="216" t="s">
        <v>254</v>
      </c>
      <c r="E328" s="217" t="s">
        <v>843</v>
      </c>
      <c r="F328" s="218" t="s">
        <v>844</v>
      </c>
      <c r="G328" s="219" t="s">
        <v>300</v>
      </c>
      <c r="H328" s="220">
        <v>219.529</v>
      </c>
      <c r="I328" s="221"/>
      <c r="J328" s="222">
        <f>ROUND(I328*H328,2)</f>
        <v>0</v>
      </c>
      <c r="K328" s="218" t="s">
        <v>258</v>
      </c>
      <c r="L328" s="46"/>
      <c r="M328" s="223" t="s">
        <v>19</v>
      </c>
      <c r="N328" s="224" t="s">
        <v>40</v>
      </c>
      <c r="O328" s="86"/>
      <c r="P328" s="225">
        <f>O328*H328</f>
        <v>0</v>
      </c>
      <c r="Q328" s="225">
        <v>0</v>
      </c>
      <c r="R328" s="225">
        <f>Q328*H328</f>
        <v>0</v>
      </c>
      <c r="S328" s="225">
        <v>0</v>
      </c>
      <c r="T328" s="226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27" t="s">
        <v>90</v>
      </c>
      <c r="AT328" s="227" t="s">
        <v>254</v>
      </c>
      <c r="AU328" s="227" t="s">
        <v>78</v>
      </c>
      <c r="AY328" s="19" t="s">
        <v>252</v>
      </c>
      <c r="BE328" s="228">
        <f>IF(N328="základní",J328,0)</f>
        <v>0</v>
      </c>
      <c r="BF328" s="228">
        <f>IF(N328="snížená",J328,0)</f>
        <v>0</v>
      </c>
      <c r="BG328" s="228">
        <f>IF(N328="zákl. přenesená",J328,0)</f>
        <v>0</v>
      </c>
      <c r="BH328" s="228">
        <f>IF(N328="sníž. přenesená",J328,0)</f>
        <v>0</v>
      </c>
      <c r="BI328" s="228">
        <f>IF(N328="nulová",J328,0)</f>
        <v>0</v>
      </c>
      <c r="BJ328" s="19" t="s">
        <v>76</v>
      </c>
      <c r="BK328" s="228">
        <f>ROUND(I328*H328,2)</f>
        <v>0</v>
      </c>
      <c r="BL328" s="19" t="s">
        <v>90</v>
      </c>
      <c r="BM328" s="227" t="s">
        <v>1614</v>
      </c>
    </row>
    <row r="329" spans="1:65" s="2" customFormat="1" ht="24.15" customHeight="1">
      <c r="A329" s="40"/>
      <c r="B329" s="41"/>
      <c r="C329" s="216" t="s">
        <v>820</v>
      </c>
      <c r="D329" s="216" t="s">
        <v>254</v>
      </c>
      <c r="E329" s="217" t="s">
        <v>847</v>
      </c>
      <c r="F329" s="218" t="s">
        <v>848</v>
      </c>
      <c r="G329" s="219" t="s">
        <v>300</v>
      </c>
      <c r="H329" s="220">
        <v>219.529</v>
      </c>
      <c r="I329" s="221"/>
      <c r="J329" s="222">
        <f>ROUND(I329*H329,2)</f>
        <v>0</v>
      </c>
      <c r="K329" s="218" t="s">
        <v>258</v>
      </c>
      <c r="L329" s="46"/>
      <c r="M329" s="223" t="s">
        <v>19</v>
      </c>
      <c r="N329" s="224" t="s">
        <v>40</v>
      </c>
      <c r="O329" s="86"/>
      <c r="P329" s="225">
        <f>O329*H329</f>
        <v>0</v>
      </c>
      <c r="Q329" s="225">
        <v>0</v>
      </c>
      <c r="R329" s="225">
        <f>Q329*H329</f>
        <v>0</v>
      </c>
      <c r="S329" s="225">
        <v>0</v>
      </c>
      <c r="T329" s="226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27" t="s">
        <v>90</v>
      </c>
      <c r="AT329" s="227" t="s">
        <v>254</v>
      </c>
      <c r="AU329" s="227" t="s">
        <v>78</v>
      </c>
      <c r="AY329" s="19" t="s">
        <v>252</v>
      </c>
      <c r="BE329" s="228">
        <f>IF(N329="základní",J329,0)</f>
        <v>0</v>
      </c>
      <c r="BF329" s="228">
        <f>IF(N329="snížená",J329,0)</f>
        <v>0</v>
      </c>
      <c r="BG329" s="228">
        <f>IF(N329="zákl. přenesená",J329,0)</f>
        <v>0</v>
      </c>
      <c r="BH329" s="228">
        <f>IF(N329="sníž. přenesená",J329,0)</f>
        <v>0</v>
      </c>
      <c r="BI329" s="228">
        <f>IF(N329="nulová",J329,0)</f>
        <v>0</v>
      </c>
      <c r="BJ329" s="19" t="s">
        <v>76</v>
      </c>
      <c r="BK329" s="228">
        <f>ROUND(I329*H329,2)</f>
        <v>0</v>
      </c>
      <c r="BL329" s="19" t="s">
        <v>90</v>
      </c>
      <c r="BM329" s="227" t="s">
        <v>1615</v>
      </c>
    </row>
    <row r="330" spans="1:65" s="2" customFormat="1" ht="24.15" customHeight="1">
      <c r="A330" s="40"/>
      <c r="B330" s="41"/>
      <c r="C330" s="216" t="s">
        <v>824</v>
      </c>
      <c r="D330" s="216" t="s">
        <v>254</v>
      </c>
      <c r="E330" s="217" t="s">
        <v>851</v>
      </c>
      <c r="F330" s="218" t="s">
        <v>852</v>
      </c>
      <c r="G330" s="219" t="s">
        <v>300</v>
      </c>
      <c r="H330" s="220">
        <v>3073.406</v>
      </c>
      <c r="I330" s="221"/>
      <c r="J330" s="222">
        <f>ROUND(I330*H330,2)</f>
        <v>0</v>
      </c>
      <c r="K330" s="218" t="s">
        <v>258</v>
      </c>
      <c r="L330" s="46"/>
      <c r="M330" s="223" t="s">
        <v>19</v>
      </c>
      <c r="N330" s="224" t="s">
        <v>40</v>
      </c>
      <c r="O330" s="86"/>
      <c r="P330" s="225">
        <f>O330*H330</f>
        <v>0</v>
      </c>
      <c r="Q330" s="225">
        <v>0</v>
      </c>
      <c r="R330" s="225">
        <f>Q330*H330</f>
        <v>0</v>
      </c>
      <c r="S330" s="225">
        <v>0</v>
      </c>
      <c r="T330" s="226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27" t="s">
        <v>90</v>
      </c>
      <c r="AT330" s="227" t="s">
        <v>254</v>
      </c>
      <c r="AU330" s="227" t="s">
        <v>78</v>
      </c>
      <c r="AY330" s="19" t="s">
        <v>252</v>
      </c>
      <c r="BE330" s="228">
        <f>IF(N330="základní",J330,0)</f>
        <v>0</v>
      </c>
      <c r="BF330" s="228">
        <f>IF(N330="snížená",J330,0)</f>
        <v>0</v>
      </c>
      <c r="BG330" s="228">
        <f>IF(N330="zákl. přenesená",J330,0)</f>
        <v>0</v>
      </c>
      <c r="BH330" s="228">
        <f>IF(N330="sníž. přenesená",J330,0)</f>
        <v>0</v>
      </c>
      <c r="BI330" s="228">
        <f>IF(N330="nulová",J330,0)</f>
        <v>0</v>
      </c>
      <c r="BJ330" s="19" t="s">
        <v>76</v>
      </c>
      <c r="BK330" s="228">
        <f>ROUND(I330*H330,2)</f>
        <v>0</v>
      </c>
      <c r="BL330" s="19" t="s">
        <v>90</v>
      </c>
      <c r="BM330" s="227" t="s">
        <v>1616</v>
      </c>
    </row>
    <row r="331" spans="1:51" s="14" customFormat="1" ht="12">
      <c r="A331" s="14"/>
      <c r="B331" s="240"/>
      <c r="C331" s="241"/>
      <c r="D331" s="231" t="s">
        <v>260</v>
      </c>
      <c r="E331" s="242" t="s">
        <v>19</v>
      </c>
      <c r="F331" s="243" t="s">
        <v>1613</v>
      </c>
      <c r="G331" s="241"/>
      <c r="H331" s="244">
        <v>3073.406</v>
      </c>
      <c r="I331" s="245"/>
      <c r="J331" s="241"/>
      <c r="K331" s="241"/>
      <c r="L331" s="246"/>
      <c r="M331" s="247"/>
      <c r="N331" s="248"/>
      <c r="O331" s="248"/>
      <c r="P331" s="248"/>
      <c r="Q331" s="248"/>
      <c r="R331" s="248"/>
      <c r="S331" s="248"/>
      <c r="T331" s="249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0" t="s">
        <v>260</v>
      </c>
      <c r="AU331" s="250" t="s">
        <v>78</v>
      </c>
      <c r="AV331" s="14" t="s">
        <v>78</v>
      </c>
      <c r="AW331" s="14" t="s">
        <v>31</v>
      </c>
      <c r="AX331" s="14" t="s">
        <v>76</v>
      </c>
      <c r="AY331" s="250" t="s">
        <v>252</v>
      </c>
    </row>
    <row r="332" spans="1:65" s="2" customFormat="1" ht="24.15" customHeight="1">
      <c r="A332" s="40"/>
      <c r="B332" s="41"/>
      <c r="C332" s="216" t="s">
        <v>830</v>
      </c>
      <c r="D332" s="216" t="s">
        <v>254</v>
      </c>
      <c r="E332" s="217" t="s">
        <v>855</v>
      </c>
      <c r="F332" s="218" t="s">
        <v>856</v>
      </c>
      <c r="G332" s="219" t="s">
        <v>300</v>
      </c>
      <c r="H332" s="220">
        <v>219.529</v>
      </c>
      <c r="I332" s="221"/>
      <c r="J332" s="222">
        <f>ROUND(I332*H332,2)</f>
        <v>0</v>
      </c>
      <c r="K332" s="218" t="s">
        <v>258</v>
      </c>
      <c r="L332" s="46"/>
      <c r="M332" s="223" t="s">
        <v>19</v>
      </c>
      <c r="N332" s="224" t="s">
        <v>40</v>
      </c>
      <c r="O332" s="86"/>
      <c r="P332" s="225">
        <f>O332*H332</f>
        <v>0</v>
      </c>
      <c r="Q332" s="225">
        <v>0</v>
      </c>
      <c r="R332" s="225">
        <f>Q332*H332</f>
        <v>0</v>
      </c>
      <c r="S332" s="225">
        <v>0</v>
      </c>
      <c r="T332" s="226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27" t="s">
        <v>90</v>
      </c>
      <c r="AT332" s="227" t="s">
        <v>254</v>
      </c>
      <c r="AU332" s="227" t="s">
        <v>78</v>
      </c>
      <c r="AY332" s="19" t="s">
        <v>252</v>
      </c>
      <c r="BE332" s="228">
        <f>IF(N332="základní",J332,0)</f>
        <v>0</v>
      </c>
      <c r="BF332" s="228">
        <f>IF(N332="snížená",J332,0)</f>
        <v>0</v>
      </c>
      <c r="BG332" s="228">
        <f>IF(N332="zákl. přenesená",J332,0)</f>
        <v>0</v>
      </c>
      <c r="BH332" s="228">
        <f>IF(N332="sníž. přenesená",J332,0)</f>
        <v>0</v>
      </c>
      <c r="BI332" s="228">
        <f>IF(N332="nulová",J332,0)</f>
        <v>0</v>
      </c>
      <c r="BJ332" s="19" t="s">
        <v>76</v>
      </c>
      <c r="BK332" s="228">
        <f>ROUND(I332*H332,2)</f>
        <v>0</v>
      </c>
      <c r="BL332" s="19" t="s">
        <v>90</v>
      </c>
      <c r="BM332" s="227" t="s">
        <v>1617</v>
      </c>
    </row>
    <row r="333" spans="1:65" s="2" customFormat="1" ht="37.8" customHeight="1">
      <c r="A333" s="40"/>
      <c r="B333" s="41"/>
      <c r="C333" s="216" t="s">
        <v>837</v>
      </c>
      <c r="D333" s="216" t="s">
        <v>254</v>
      </c>
      <c r="E333" s="217" t="s">
        <v>1618</v>
      </c>
      <c r="F333" s="218" t="s">
        <v>1619</v>
      </c>
      <c r="G333" s="219" t="s">
        <v>300</v>
      </c>
      <c r="H333" s="220">
        <v>81.03</v>
      </c>
      <c r="I333" s="221"/>
      <c r="J333" s="222">
        <f>ROUND(I333*H333,2)</f>
        <v>0</v>
      </c>
      <c r="K333" s="218" t="s">
        <v>258</v>
      </c>
      <c r="L333" s="46"/>
      <c r="M333" s="223" t="s">
        <v>19</v>
      </c>
      <c r="N333" s="224" t="s">
        <v>40</v>
      </c>
      <c r="O333" s="86"/>
      <c r="P333" s="225">
        <f>O333*H333</f>
        <v>0</v>
      </c>
      <c r="Q333" s="225">
        <v>0.00013</v>
      </c>
      <c r="R333" s="225">
        <f>Q333*H333</f>
        <v>0.010533899999999999</v>
      </c>
      <c r="S333" s="225">
        <v>0</v>
      </c>
      <c r="T333" s="226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27" t="s">
        <v>90</v>
      </c>
      <c r="AT333" s="227" t="s">
        <v>254</v>
      </c>
      <c r="AU333" s="227" t="s">
        <v>78</v>
      </c>
      <c r="AY333" s="19" t="s">
        <v>252</v>
      </c>
      <c r="BE333" s="228">
        <f>IF(N333="základní",J333,0)</f>
        <v>0</v>
      </c>
      <c r="BF333" s="228">
        <f>IF(N333="snížená",J333,0)</f>
        <v>0</v>
      </c>
      <c r="BG333" s="228">
        <f>IF(N333="zákl. přenesená",J333,0)</f>
        <v>0</v>
      </c>
      <c r="BH333" s="228">
        <f>IF(N333="sníž. přenesená",J333,0)</f>
        <v>0</v>
      </c>
      <c r="BI333" s="228">
        <f>IF(N333="nulová",J333,0)</f>
        <v>0</v>
      </c>
      <c r="BJ333" s="19" t="s">
        <v>76</v>
      </c>
      <c r="BK333" s="228">
        <f>ROUND(I333*H333,2)</f>
        <v>0</v>
      </c>
      <c r="BL333" s="19" t="s">
        <v>90</v>
      </c>
      <c r="BM333" s="227" t="s">
        <v>1620</v>
      </c>
    </row>
    <row r="334" spans="1:65" s="2" customFormat="1" ht="37.8" customHeight="1">
      <c r="A334" s="40"/>
      <c r="B334" s="41"/>
      <c r="C334" s="216" t="s">
        <v>842</v>
      </c>
      <c r="D334" s="216" t="s">
        <v>254</v>
      </c>
      <c r="E334" s="217" t="s">
        <v>1621</v>
      </c>
      <c r="F334" s="218" t="s">
        <v>1622</v>
      </c>
      <c r="G334" s="219" t="s">
        <v>300</v>
      </c>
      <c r="H334" s="220">
        <v>81.03</v>
      </c>
      <c r="I334" s="221"/>
      <c r="J334" s="222">
        <f>ROUND(I334*H334,2)</f>
        <v>0</v>
      </c>
      <c r="K334" s="218" t="s">
        <v>258</v>
      </c>
      <c r="L334" s="46"/>
      <c r="M334" s="223" t="s">
        <v>19</v>
      </c>
      <c r="N334" s="224" t="s">
        <v>40</v>
      </c>
      <c r="O334" s="86"/>
      <c r="P334" s="225">
        <f>O334*H334</f>
        <v>0</v>
      </c>
      <c r="Q334" s="225">
        <v>4E-05</v>
      </c>
      <c r="R334" s="225">
        <f>Q334*H334</f>
        <v>0.0032412000000000005</v>
      </c>
      <c r="S334" s="225">
        <v>0</v>
      </c>
      <c r="T334" s="226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27" t="s">
        <v>90</v>
      </c>
      <c r="AT334" s="227" t="s">
        <v>254</v>
      </c>
      <c r="AU334" s="227" t="s">
        <v>78</v>
      </c>
      <c r="AY334" s="19" t="s">
        <v>252</v>
      </c>
      <c r="BE334" s="228">
        <f>IF(N334="základní",J334,0)</f>
        <v>0</v>
      </c>
      <c r="BF334" s="228">
        <f>IF(N334="snížená",J334,0)</f>
        <v>0</v>
      </c>
      <c r="BG334" s="228">
        <f>IF(N334="zákl. přenesená",J334,0)</f>
        <v>0</v>
      </c>
      <c r="BH334" s="228">
        <f>IF(N334="sníž. přenesená",J334,0)</f>
        <v>0</v>
      </c>
      <c r="BI334" s="228">
        <f>IF(N334="nulová",J334,0)</f>
        <v>0</v>
      </c>
      <c r="BJ334" s="19" t="s">
        <v>76</v>
      </c>
      <c r="BK334" s="228">
        <f>ROUND(I334*H334,2)</f>
        <v>0</v>
      </c>
      <c r="BL334" s="19" t="s">
        <v>90</v>
      </c>
      <c r="BM334" s="227" t="s">
        <v>1623</v>
      </c>
    </row>
    <row r="335" spans="1:65" s="2" customFormat="1" ht="14.4" customHeight="1">
      <c r="A335" s="40"/>
      <c r="B335" s="41"/>
      <c r="C335" s="216" t="s">
        <v>846</v>
      </c>
      <c r="D335" s="216" t="s">
        <v>254</v>
      </c>
      <c r="E335" s="217" t="s">
        <v>1624</v>
      </c>
      <c r="F335" s="218" t="s">
        <v>1625</v>
      </c>
      <c r="G335" s="219" t="s">
        <v>307</v>
      </c>
      <c r="H335" s="220">
        <v>1</v>
      </c>
      <c r="I335" s="221"/>
      <c r="J335" s="222">
        <f>ROUND(I335*H335,2)</f>
        <v>0</v>
      </c>
      <c r="K335" s="218" t="s">
        <v>19</v>
      </c>
      <c r="L335" s="46"/>
      <c r="M335" s="223" t="s">
        <v>19</v>
      </c>
      <c r="N335" s="224" t="s">
        <v>40</v>
      </c>
      <c r="O335" s="86"/>
      <c r="P335" s="225">
        <f>O335*H335</f>
        <v>0</v>
      </c>
      <c r="Q335" s="225">
        <v>0.0022</v>
      </c>
      <c r="R335" s="225">
        <f>Q335*H335</f>
        <v>0.0022</v>
      </c>
      <c r="S335" s="225">
        <v>0</v>
      </c>
      <c r="T335" s="226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27" t="s">
        <v>90</v>
      </c>
      <c r="AT335" s="227" t="s">
        <v>254</v>
      </c>
      <c r="AU335" s="227" t="s">
        <v>78</v>
      </c>
      <c r="AY335" s="19" t="s">
        <v>252</v>
      </c>
      <c r="BE335" s="228">
        <f>IF(N335="základní",J335,0)</f>
        <v>0</v>
      </c>
      <c r="BF335" s="228">
        <f>IF(N335="snížená",J335,0)</f>
        <v>0</v>
      </c>
      <c r="BG335" s="228">
        <f>IF(N335="zákl. přenesená",J335,0)</f>
        <v>0</v>
      </c>
      <c r="BH335" s="228">
        <f>IF(N335="sníž. přenesená",J335,0)</f>
        <v>0</v>
      </c>
      <c r="BI335" s="228">
        <f>IF(N335="nulová",J335,0)</f>
        <v>0</v>
      </c>
      <c r="BJ335" s="19" t="s">
        <v>76</v>
      </c>
      <c r="BK335" s="228">
        <f>ROUND(I335*H335,2)</f>
        <v>0</v>
      </c>
      <c r="BL335" s="19" t="s">
        <v>90</v>
      </c>
      <c r="BM335" s="227" t="s">
        <v>1626</v>
      </c>
    </row>
    <row r="336" spans="1:65" s="2" customFormat="1" ht="24.15" customHeight="1">
      <c r="A336" s="40"/>
      <c r="B336" s="41"/>
      <c r="C336" s="216" t="s">
        <v>850</v>
      </c>
      <c r="D336" s="216" t="s">
        <v>254</v>
      </c>
      <c r="E336" s="217" t="s">
        <v>1627</v>
      </c>
      <c r="F336" s="218" t="s">
        <v>1628</v>
      </c>
      <c r="G336" s="219" t="s">
        <v>346</v>
      </c>
      <c r="H336" s="220">
        <v>15.2</v>
      </c>
      <c r="I336" s="221"/>
      <c r="J336" s="222">
        <f>ROUND(I336*H336,2)</f>
        <v>0</v>
      </c>
      <c r="K336" s="218" t="s">
        <v>19</v>
      </c>
      <c r="L336" s="46"/>
      <c r="M336" s="223" t="s">
        <v>19</v>
      </c>
      <c r="N336" s="224" t="s">
        <v>40</v>
      </c>
      <c r="O336" s="86"/>
      <c r="P336" s="225">
        <f>O336*H336</f>
        <v>0</v>
      </c>
      <c r="Q336" s="225">
        <v>0.0022</v>
      </c>
      <c r="R336" s="225">
        <f>Q336*H336</f>
        <v>0.03344</v>
      </c>
      <c r="S336" s="225">
        <v>0</v>
      </c>
      <c r="T336" s="226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27" t="s">
        <v>90</v>
      </c>
      <c r="AT336" s="227" t="s">
        <v>254</v>
      </c>
      <c r="AU336" s="227" t="s">
        <v>78</v>
      </c>
      <c r="AY336" s="19" t="s">
        <v>252</v>
      </c>
      <c r="BE336" s="228">
        <f>IF(N336="základní",J336,0)</f>
        <v>0</v>
      </c>
      <c r="BF336" s="228">
        <f>IF(N336="snížená",J336,0)</f>
        <v>0</v>
      </c>
      <c r="BG336" s="228">
        <f>IF(N336="zákl. přenesená",J336,0)</f>
        <v>0</v>
      </c>
      <c r="BH336" s="228">
        <f>IF(N336="sníž. přenesená",J336,0)</f>
        <v>0</v>
      </c>
      <c r="BI336" s="228">
        <f>IF(N336="nulová",J336,0)</f>
        <v>0</v>
      </c>
      <c r="BJ336" s="19" t="s">
        <v>76</v>
      </c>
      <c r="BK336" s="228">
        <f>ROUND(I336*H336,2)</f>
        <v>0</v>
      </c>
      <c r="BL336" s="19" t="s">
        <v>90</v>
      </c>
      <c r="BM336" s="227" t="s">
        <v>1629</v>
      </c>
    </row>
    <row r="337" spans="1:65" s="2" customFormat="1" ht="37.8" customHeight="1">
      <c r="A337" s="40"/>
      <c r="B337" s="41"/>
      <c r="C337" s="216" t="s">
        <v>854</v>
      </c>
      <c r="D337" s="216" t="s">
        <v>254</v>
      </c>
      <c r="E337" s="217" t="s">
        <v>1630</v>
      </c>
      <c r="F337" s="218" t="s">
        <v>1631</v>
      </c>
      <c r="G337" s="219" t="s">
        <v>346</v>
      </c>
      <c r="H337" s="220">
        <v>5</v>
      </c>
      <c r="I337" s="221"/>
      <c r="J337" s="222">
        <f>ROUND(I337*H337,2)</f>
        <v>0</v>
      </c>
      <c r="K337" s="218" t="s">
        <v>258</v>
      </c>
      <c r="L337" s="46"/>
      <c r="M337" s="223" t="s">
        <v>19</v>
      </c>
      <c r="N337" s="224" t="s">
        <v>40</v>
      </c>
      <c r="O337" s="86"/>
      <c r="P337" s="225">
        <f>O337*H337</f>
        <v>0</v>
      </c>
      <c r="Q337" s="225">
        <v>0.04938</v>
      </c>
      <c r="R337" s="225">
        <f>Q337*H337</f>
        <v>0.2469</v>
      </c>
      <c r="S337" s="225">
        <v>0</v>
      </c>
      <c r="T337" s="226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27" t="s">
        <v>90</v>
      </c>
      <c r="AT337" s="227" t="s">
        <v>254</v>
      </c>
      <c r="AU337" s="227" t="s">
        <v>78</v>
      </c>
      <c r="AY337" s="19" t="s">
        <v>252</v>
      </c>
      <c r="BE337" s="228">
        <f>IF(N337="základní",J337,0)</f>
        <v>0</v>
      </c>
      <c r="BF337" s="228">
        <f>IF(N337="snížená",J337,0)</f>
        <v>0</v>
      </c>
      <c r="BG337" s="228">
        <f>IF(N337="zákl. přenesená",J337,0)</f>
        <v>0</v>
      </c>
      <c r="BH337" s="228">
        <f>IF(N337="sníž. přenesená",J337,0)</f>
        <v>0</v>
      </c>
      <c r="BI337" s="228">
        <f>IF(N337="nulová",J337,0)</f>
        <v>0</v>
      </c>
      <c r="BJ337" s="19" t="s">
        <v>76</v>
      </c>
      <c r="BK337" s="228">
        <f>ROUND(I337*H337,2)</f>
        <v>0</v>
      </c>
      <c r="BL337" s="19" t="s">
        <v>90</v>
      </c>
      <c r="BM337" s="227" t="s">
        <v>1632</v>
      </c>
    </row>
    <row r="338" spans="1:63" s="12" customFormat="1" ht="22.8" customHeight="1">
      <c r="A338" s="12"/>
      <c r="B338" s="200"/>
      <c r="C338" s="201"/>
      <c r="D338" s="202" t="s">
        <v>68</v>
      </c>
      <c r="E338" s="214" t="s">
        <v>873</v>
      </c>
      <c r="F338" s="214" t="s">
        <v>874</v>
      </c>
      <c r="G338" s="201"/>
      <c r="H338" s="201"/>
      <c r="I338" s="204"/>
      <c r="J338" s="215">
        <f>BK338</f>
        <v>0</v>
      </c>
      <c r="K338" s="201"/>
      <c r="L338" s="206"/>
      <c r="M338" s="207"/>
      <c r="N338" s="208"/>
      <c r="O338" s="208"/>
      <c r="P338" s="209">
        <f>SUM(P339:P343)</f>
        <v>0</v>
      </c>
      <c r="Q338" s="208"/>
      <c r="R338" s="209">
        <f>SUM(R339:R343)</f>
        <v>0</v>
      </c>
      <c r="S338" s="208"/>
      <c r="T338" s="210">
        <f>SUM(T339:T343)</f>
        <v>0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211" t="s">
        <v>76</v>
      </c>
      <c r="AT338" s="212" t="s">
        <v>68</v>
      </c>
      <c r="AU338" s="212" t="s">
        <v>76</v>
      </c>
      <c r="AY338" s="211" t="s">
        <v>252</v>
      </c>
      <c r="BK338" s="213">
        <f>SUM(BK339:BK343)</f>
        <v>0</v>
      </c>
    </row>
    <row r="339" spans="1:65" s="2" customFormat="1" ht="24.15" customHeight="1">
      <c r="A339" s="40"/>
      <c r="B339" s="41"/>
      <c r="C339" s="216" t="s">
        <v>858</v>
      </c>
      <c r="D339" s="216" t="s">
        <v>254</v>
      </c>
      <c r="E339" s="217" t="s">
        <v>892</v>
      </c>
      <c r="F339" s="218" t="s">
        <v>893</v>
      </c>
      <c r="G339" s="219" t="s">
        <v>307</v>
      </c>
      <c r="H339" s="220">
        <v>2</v>
      </c>
      <c r="I339" s="221"/>
      <c r="J339" s="222">
        <f>ROUND(I339*H339,2)</f>
        <v>0</v>
      </c>
      <c r="K339" s="218" t="s">
        <v>19</v>
      </c>
      <c r="L339" s="46"/>
      <c r="M339" s="223" t="s">
        <v>19</v>
      </c>
      <c r="N339" s="224" t="s">
        <v>40</v>
      </c>
      <c r="O339" s="86"/>
      <c r="P339" s="225">
        <f>O339*H339</f>
        <v>0</v>
      </c>
      <c r="Q339" s="225">
        <v>0</v>
      </c>
      <c r="R339" s="225">
        <f>Q339*H339</f>
        <v>0</v>
      </c>
      <c r="S339" s="225">
        <v>0</v>
      </c>
      <c r="T339" s="226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27" t="s">
        <v>90</v>
      </c>
      <c r="AT339" s="227" t="s">
        <v>254</v>
      </c>
      <c r="AU339" s="227" t="s">
        <v>78</v>
      </c>
      <c r="AY339" s="19" t="s">
        <v>252</v>
      </c>
      <c r="BE339" s="228">
        <f>IF(N339="základní",J339,0)</f>
        <v>0</v>
      </c>
      <c r="BF339" s="228">
        <f>IF(N339="snížená",J339,0)</f>
        <v>0</v>
      </c>
      <c r="BG339" s="228">
        <f>IF(N339="zákl. přenesená",J339,0)</f>
        <v>0</v>
      </c>
      <c r="BH339" s="228">
        <f>IF(N339="sníž. přenesená",J339,0)</f>
        <v>0</v>
      </c>
      <c r="BI339" s="228">
        <f>IF(N339="nulová",J339,0)</f>
        <v>0</v>
      </c>
      <c r="BJ339" s="19" t="s">
        <v>76</v>
      </c>
      <c r="BK339" s="228">
        <f>ROUND(I339*H339,2)</f>
        <v>0</v>
      </c>
      <c r="BL339" s="19" t="s">
        <v>90</v>
      </c>
      <c r="BM339" s="227" t="s">
        <v>1633</v>
      </c>
    </row>
    <row r="340" spans="1:65" s="2" customFormat="1" ht="14.4" customHeight="1">
      <c r="A340" s="40"/>
      <c r="B340" s="41"/>
      <c r="C340" s="216" t="s">
        <v>863</v>
      </c>
      <c r="D340" s="216" t="s">
        <v>254</v>
      </c>
      <c r="E340" s="217" t="s">
        <v>1634</v>
      </c>
      <c r="F340" s="218" t="s">
        <v>1635</v>
      </c>
      <c r="G340" s="219" t="s">
        <v>307</v>
      </c>
      <c r="H340" s="220">
        <v>1</v>
      </c>
      <c r="I340" s="221"/>
      <c r="J340" s="222">
        <f>ROUND(I340*H340,2)</f>
        <v>0</v>
      </c>
      <c r="K340" s="218" t="s">
        <v>19</v>
      </c>
      <c r="L340" s="46"/>
      <c r="M340" s="223" t="s">
        <v>19</v>
      </c>
      <c r="N340" s="224" t="s">
        <v>40</v>
      </c>
      <c r="O340" s="86"/>
      <c r="P340" s="225">
        <f>O340*H340</f>
        <v>0</v>
      </c>
      <c r="Q340" s="225">
        <v>0</v>
      </c>
      <c r="R340" s="225">
        <f>Q340*H340</f>
        <v>0</v>
      </c>
      <c r="S340" s="225">
        <v>0</v>
      </c>
      <c r="T340" s="226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27" t="s">
        <v>90</v>
      </c>
      <c r="AT340" s="227" t="s">
        <v>254</v>
      </c>
      <c r="AU340" s="227" t="s">
        <v>78</v>
      </c>
      <c r="AY340" s="19" t="s">
        <v>252</v>
      </c>
      <c r="BE340" s="228">
        <f>IF(N340="základní",J340,0)</f>
        <v>0</v>
      </c>
      <c r="BF340" s="228">
        <f>IF(N340="snížená",J340,0)</f>
        <v>0</v>
      </c>
      <c r="BG340" s="228">
        <f>IF(N340="zákl. přenesená",J340,0)</f>
        <v>0</v>
      </c>
      <c r="BH340" s="228">
        <f>IF(N340="sníž. přenesená",J340,0)</f>
        <v>0</v>
      </c>
      <c r="BI340" s="228">
        <f>IF(N340="nulová",J340,0)</f>
        <v>0</v>
      </c>
      <c r="BJ340" s="19" t="s">
        <v>76</v>
      </c>
      <c r="BK340" s="228">
        <f>ROUND(I340*H340,2)</f>
        <v>0</v>
      </c>
      <c r="BL340" s="19" t="s">
        <v>90</v>
      </c>
      <c r="BM340" s="227" t="s">
        <v>1636</v>
      </c>
    </row>
    <row r="341" spans="1:65" s="2" customFormat="1" ht="37.8" customHeight="1">
      <c r="A341" s="40"/>
      <c r="B341" s="41"/>
      <c r="C341" s="216" t="s">
        <v>869</v>
      </c>
      <c r="D341" s="216" t="s">
        <v>254</v>
      </c>
      <c r="E341" s="217" t="s">
        <v>1637</v>
      </c>
      <c r="F341" s="218" t="s">
        <v>1638</v>
      </c>
      <c r="G341" s="219" t="s">
        <v>307</v>
      </c>
      <c r="H341" s="220">
        <v>3</v>
      </c>
      <c r="I341" s="221"/>
      <c r="J341" s="222">
        <f>ROUND(I341*H341,2)</f>
        <v>0</v>
      </c>
      <c r="K341" s="218" t="s">
        <v>19</v>
      </c>
      <c r="L341" s="46"/>
      <c r="M341" s="223" t="s">
        <v>19</v>
      </c>
      <c r="N341" s="224" t="s">
        <v>40</v>
      </c>
      <c r="O341" s="86"/>
      <c r="P341" s="225">
        <f>O341*H341</f>
        <v>0</v>
      </c>
      <c r="Q341" s="225">
        <v>0</v>
      </c>
      <c r="R341" s="225">
        <f>Q341*H341</f>
        <v>0</v>
      </c>
      <c r="S341" s="225">
        <v>0</v>
      </c>
      <c r="T341" s="226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27" t="s">
        <v>90</v>
      </c>
      <c r="AT341" s="227" t="s">
        <v>254</v>
      </c>
      <c r="AU341" s="227" t="s">
        <v>78</v>
      </c>
      <c r="AY341" s="19" t="s">
        <v>252</v>
      </c>
      <c r="BE341" s="228">
        <f>IF(N341="základní",J341,0)</f>
        <v>0</v>
      </c>
      <c r="BF341" s="228">
        <f>IF(N341="snížená",J341,0)</f>
        <v>0</v>
      </c>
      <c r="BG341" s="228">
        <f>IF(N341="zákl. přenesená",J341,0)</f>
        <v>0</v>
      </c>
      <c r="BH341" s="228">
        <f>IF(N341="sníž. přenesená",J341,0)</f>
        <v>0</v>
      </c>
      <c r="BI341" s="228">
        <f>IF(N341="nulová",J341,0)</f>
        <v>0</v>
      </c>
      <c r="BJ341" s="19" t="s">
        <v>76</v>
      </c>
      <c r="BK341" s="228">
        <f>ROUND(I341*H341,2)</f>
        <v>0</v>
      </c>
      <c r="BL341" s="19" t="s">
        <v>90</v>
      </c>
      <c r="BM341" s="227" t="s">
        <v>1639</v>
      </c>
    </row>
    <row r="342" spans="1:65" s="2" customFormat="1" ht="24.15" customHeight="1">
      <c r="A342" s="40"/>
      <c r="B342" s="41"/>
      <c r="C342" s="216" t="s">
        <v>875</v>
      </c>
      <c r="D342" s="216" t="s">
        <v>254</v>
      </c>
      <c r="E342" s="217" t="s">
        <v>1640</v>
      </c>
      <c r="F342" s="218" t="s">
        <v>1641</v>
      </c>
      <c r="G342" s="219" t="s">
        <v>346</v>
      </c>
      <c r="H342" s="220">
        <v>10</v>
      </c>
      <c r="I342" s="221"/>
      <c r="J342" s="222">
        <f>ROUND(I342*H342,2)</f>
        <v>0</v>
      </c>
      <c r="K342" s="218" t="s">
        <v>19</v>
      </c>
      <c r="L342" s="46"/>
      <c r="M342" s="223" t="s">
        <v>19</v>
      </c>
      <c r="N342" s="224" t="s">
        <v>40</v>
      </c>
      <c r="O342" s="86"/>
      <c r="P342" s="225">
        <f>O342*H342</f>
        <v>0</v>
      </c>
      <c r="Q342" s="225">
        <v>0</v>
      </c>
      <c r="R342" s="225">
        <f>Q342*H342</f>
        <v>0</v>
      </c>
      <c r="S342" s="225">
        <v>0</v>
      </c>
      <c r="T342" s="226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27" t="s">
        <v>90</v>
      </c>
      <c r="AT342" s="227" t="s">
        <v>254</v>
      </c>
      <c r="AU342" s="227" t="s">
        <v>78</v>
      </c>
      <c r="AY342" s="19" t="s">
        <v>252</v>
      </c>
      <c r="BE342" s="228">
        <f>IF(N342="základní",J342,0)</f>
        <v>0</v>
      </c>
      <c r="BF342" s="228">
        <f>IF(N342="snížená",J342,0)</f>
        <v>0</v>
      </c>
      <c r="BG342" s="228">
        <f>IF(N342="zákl. přenesená",J342,0)</f>
        <v>0</v>
      </c>
      <c r="BH342" s="228">
        <f>IF(N342="sníž. přenesená",J342,0)</f>
        <v>0</v>
      </c>
      <c r="BI342" s="228">
        <f>IF(N342="nulová",J342,0)</f>
        <v>0</v>
      </c>
      <c r="BJ342" s="19" t="s">
        <v>76</v>
      </c>
      <c r="BK342" s="228">
        <f>ROUND(I342*H342,2)</f>
        <v>0</v>
      </c>
      <c r="BL342" s="19" t="s">
        <v>90</v>
      </c>
      <c r="BM342" s="227" t="s">
        <v>1642</v>
      </c>
    </row>
    <row r="343" spans="1:65" s="2" customFormat="1" ht="24.15" customHeight="1">
      <c r="A343" s="40"/>
      <c r="B343" s="41"/>
      <c r="C343" s="216" t="s">
        <v>879</v>
      </c>
      <c r="D343" s="216" t="s">
        <v>254</v>
      </c>
      <c r="E343" s="217" t="s">
        <v>1643</v>
      </c>
      <c r="F343" s="218" t="s">
        <v>1644</v>
      </c>
      <c r="G343" s="219" t="s">
        <v>346</v>
      </c>
      <c r="H343" s="220">
        <v>10</v>
      </c>
      <c r="I343" s="221"/>
      <c r="J343" s="222">
        <f>ROUND(I343*H343,2)</f>
        <v>0</v>
      </c>
      <c r="K343" s="218" t="s">
        <v>19</v>
      </c>
      <c r="L343" s="46"/>
      <c r="M343" s="223" t="s">
        <v>19</v>
      </c>
      <c r="N343" s="224" t="s">
        <v>40</v>
      </c>
      <c r="O343" s="86"/>
      <c r="P343" s="225">
        <f>O343*H343</f>
        <v>0</v>
      </c>
      <c r="Q343" s="225">
        <v>0</v>
      </c>
      <c r="R343" s="225">
        <f>Q343*H343</f>
        <v>0</v>
      </c>
      <c r="S343" s="225">
        <v>0</v>
      </c>
      <c r="T343" s="226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27" t="s">
        <v>90</v>
      </c>
      <c r="AT343" s="227" t="s">
        <v>254</v>
      </c>
      <c r="AU343" s="227" t="s">
        <v>78</v>
      </c>
      <c r="AY343" s="19" t="s">
        <v>252</v>
      </c>
      <c r="BE343" s="228">
        <f>IF(N343="základní",J343,0)</f>
        <v>0</v>
      </c>
      <c r="BF343" s="228">
        <f>IF(N343="snížená",J343,0)</f>
        <v>0</v>
      </c>
      <c r="BG343" s="228">
        <f>IF(N343="zákl. přenesená",J343,0)</f>
        <v>0</v>
      </c>
      <c r="BH343" s="228">
        <f>IF(N343="sníž. přenesená",J343,0)</f>
        <v>0</v>
      </c>
      <c r="BI343" s="228">
        <f>IF(N343="nulová",J343,0)</f>
        <v>0</v>
      </c>
      <c r="BJ343" s="19" t="s">
        <v>76</v>
      </c>
      <c r="BK343" s="228">
        <f>ROUND(I343*H343,2)</f>
        <v>0</v>
      </c>
      <c r="BL343" s="19" t="s">
        <v>90</v>
      </c>
      <c r="BM343" s="227" t="s">
        <v>1645</v>
      </c>
    </row>
    <row r="344" spans="1:63" s="12" customFormat="1" ht="22.8" customHeight="1">
      <c r="A344" s="12"/>
      <c r="B344" s="200"/>
      <c r="C344" s="201"/>
      <c r="D344" s="202" t="s">
        <v>68</v>
      </c>
      <c r="E344" s="214" t="s">
        <v>935</v>
      </c>
      <c r="F344" s="214" t="s">
        <v>936</v>
      </c>
      <c r="G344" s="201"/>
      <c r="H344" s="201"/>
      <c r="I344" s="204"/>
      <c r="J344" s="215">
        <f>BK344</f>
        <v>0</v>
      </c>
      <c r="K344" s="201"/>
      <c r="L344" s="206"/>
      <c r="M344" s="207"/>
      <c r="N344" s="208"/>
      <c r="O344" s="208"/>
      <c r="P344" s="209">
        <f>P345</f>
        <v>0</v>
      </c>
      <c r="Q344" s="208"/>
      <c r="R344" s="209">
        <f>R345</f>
        <v>0</v>
      </c>
      <c r="S344" s="208"/>
      <c r="T344" s="210">
        <f>T345</f>
        <v>0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11" t="s">
        <v>76</v>
      </c>
      <c r="AT344" s="212" t="s">
        <v>68</v>
      </c>
      <c r="AU344" s="212" t="s">
        <v>76</v>
      </c>
      <c r="AY344" s="211" t="s">
        <v>252</v>
      </c>
      <c r="BK344" s="213">
        <f>BK345</f>
        <v>0</v>
      </c>
    </row>
    <row r="345" spans="1:65" s="2" customFormat="1" ht="76.35" customHeight="1">
      <c r="A345" s="40"/>
      <c r="B345" s="41"/>
      <c r="C345" s="216" t="s">
        <v>883</v>
      </c>
      <c r="D345" s="216" t="s">
        <v>254</v>
      </c>
      <c r="E345" s="217" t="s">
        <v>938</v>
      </c>
      <c r="F345" s="218" t="s">
        <v>939</v>
      </c>
      <c r="G345" s="219" t="s">
        <v>277</v>
      </c>
      <c r="H345" s="220">
        <v>345.789</v>
      </c>
      <c r="I345" s="221"/>
      <c r="J345" s="222">
        <f>ROUND(I345*H345,2)</f>
        <v>0</v>
      </c>
      <c r="K345" s="218" t="s">
        <v>258</v>
      </c>
      <c r="L345" s="46"/>
      <c r="M345" s="223" t="s">
        <v>19</v>
      </c>
      <c r="N345" s="224" t="s">
        <v>40</v>
      </c>
      <c r="O345" s="86"/>
      <c r="P345" s="225">
        <f>O345*H345</f>
        <v>0</v>
      </c>
      <c r="Q345" s="225">
        <v>0</v>
      </c>
      <c r="R345" s="225">
        <f>Q345*H345</f>
        <v>0</v>
      </c>
      <c r="S345" s="225">
        <v>0</v>
      </c>
      <c r="T345" s="226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27" t="s">
        <v>90</v>
      </c>
      <c r="AT345" s="227" t="s">
        <v>254</v>
      </c>
      <c r="AU345" s="227" t="s">
        <v>78</v>
      </c>
      <c r="AY345" s="19" t="s">
        <v>252</v>
      </c>
      <c r="BE345" s="228">
        <f>IF(N345="základní",J345,0)</f>
        <v>0</v>
      </c>
      <c r="BF345" s="228">
        <f>IF(N345="snížená",J345,0)</f>
        <v>0</v>
      </c>
      <c r="BG345" s="228">
        <f>IF(N345="zákl. přenesená",J345,0)</f>
        <v>0</v>
      </c>
      <c r="BH345" s="228">
        <f>IF(N345="sníž. přenesená",J345,0)</f>
        <v>0</v>
      </c>
      <c r="BI345" s="228">
        <f>IF(N345="nulová",J345,0)</f>
        <v>0</v>
      </c>
      <c r="BJ345" s="19" t="s">
        <v>76</v>
      </c>
      <c r="BK345" s="228">
        <f>ROUND(I345*H345,2)</f>
        <v>0</v>
      </c>
      <c r="BL345" s="19" t="s">
        <v>90</v>
      </c>
      <c r="BM345" s="227" t="s">
        <v>1646</v>
      </c>
    </row>
    <row r="346" spans="1:63" s="12" customFormat="1" ht="25.9" customHeight="1">
      <c r="A346" s="12"/>
      <c r="B346" s="200"/>
      <c r="C346" s="201"/>
      <c r="D346" s="202" t="s">
        <v>68</v>
      </c>
      <c r="E346" s="203" t="s">
        <v>941</v>
      </c>
      <c r="F346" s="203" t="s">
        <v>942</v>
      </c>
      <c r="G346" s="201"/>
      <c r="H346" s="201"/>
      <c r="I346" s="204"/>
      <c r="J346" s="205">
        <f>BK346</f>
        <v>0</v>
      </c>
      <c r="K346" s="201"/>
      <c r="L346" s="206"/>
      <c r="M346" s="207"/>
      <c r="N346" s="208"/>
      <c r="O346" s="208"/>
      <c r="P346" s="209">
        <f>P347+P382+P440+P472+P485+P495+P504+P509</f>
        <v>0</v>
      </c>
      <c r="Q346" s="208"/>
      <c r="R346" s="209">
        <f>R347+R382+R440+R472+R485+R495+R504+R509</f>
        <v>22.8371666</v>
      </c>
      <c r="S346" s="208"/>
      <c r="T346" s="210">
        <f>T347+T382+T440+T472+T485+T495+T504+T509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11" t="s">
        <v>78</v>
      </c>
      <c r="AT346" s="212" t="s">
        <v>68</v>
      </c>
      <c r="AU346" s="212" t="s">
        <v>69</v>
      </c>
      <c r="AY346" s="211" t="s">
        <v>252</v>
      </c>
      <c r="BK346" s="213">
        <f>BK347+BK382+BK440+BK472+BK485+BK495+BK504+BK509</f>
        <v>0</v>
      </c>
    </row>
    <row r="347" spans="1:63" s="12" customFormat="1" ht="22.8" customHeight="1">
      <c r="A347" s="12"/>
      <c r="B347" s="200"/>
      <c r="C347" s="201"/>
      <c r="D347" s="202" t="s">
        <v>68</v>
      </c>
      <c r="E347" s="214" t="s">
        <v>943</v>
      </c>
      <c r="F347" s="214" t="s">
        <v>944</v>
      </c>
      <c r="G347" s="201"/>
      <c r="H347" s="201"/>
      <c r="I347" s="204"/>
      <c r="J347" s="215">
        <f>BK347</f>
        <v>0</v>
      </c>
      <c r="K347" s="201"/>
      <c r="L347" s="206"/>
      <c r="M347" s="207"/>
      <c r="N347" s="208"/>
      <c r="O347" s="208"/>
      <c r="P347" s="209">
        <f>SUM(P348:P381)</f>
        <v>0</v>
      </c>
      <c r="Q347" s="208"/>
      <c r="R347" s="209">
        <f>SUM(R348:R381)</f>
        <v>1.35192497</v>
      </c>
      <c r="S347" s="208"/>
      <c r="T347" s="210">
        <f>SUM(T348:T381)</f>
        <v>0</v>
      </c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R347" s="211" t="s">
        <v>78</v>
      </c>
      <c r="AT347" s="212" t="s">
        <v>68</v>
      </c>
      <c r="AU347" s="212" t="s">
        <v>76</v>
      </c>
      <c r="AY347" s="211" t="s">
        <v>252</v>
      </c>
      <c r="BK347" s="213">
        <f>SUM(BK348:BK381)</f>
        <v>0</v>
      </c>
    </row>
    <row r="348" spans="1:65" s="2" customFormat="1" ht="24.15" customHeight="1">
      <c r="A348" s="40"/>
      <c r="B348" s="41"/>
      <c r="C348" s="216" t="s">
        <v>887</v>
      </c>
      <c r="D348" s="216" t="s">
        <v>254</v>
      </c>
      <c r="E348" s="217" t="s">
        <v>1647</v>
      </c>
      <c r="F348" s="218" t="s">
        <v>1648</v>
      </c>
      <c r="G348" s="219" t="s">
        <v>300</v>
      </c>
      <c r="H348" s="220">
        <v>87.377</v>
      </c>
      <c r="I348" s="221"/>
      <c r="J348" s="222">
        <f>ROUND(I348*H348,2)</f>
        <v>0</v>
      </c>
      <c r="K348" s="218" t="s">
        <v>258</v>
      </c>
      <c r="L348" s="46"/>
      <c r="M348" s="223" t="s">
        <v>19</v>
      </c>
      <c r="N348" s="224" t="s">
        <v>40</v>
      </c>
      <c r="O348" s="86"/>
      <c r="P348" s="225">
        <f>O348*H348</f>
        <v>0</v>
      </c>
      <c r="Q348" s="225">
        <v>0</v>
      </c>
      <c r="R348" s="225">
        <f>Q348*H348</f>
        <v>0</v>
      </c>
      <c r="S348" s="225">
        <v>0</v>
      </c>
      <c r="T348" s="226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27" t="s">
        <v>349</v>
      </c>
      <c r="AT348" s="227" t="s">
        <v>254</v>
      </c>
      <c r="AU348" s="227" t="s">
        <v>78</v>
      </c>
      <c r="AY348" s="19" t="s">
        <v>252</v>
      </c>
      <c r="BE348" s="228">
        <f>IF(N348="základní",J348,0)</f>
        <v>0</v>
      </c>
      <c r="BF348" s="228">
        <f>IF(N348="snížená",J348,0)</f>
        <v>0</v>
      </c>
      <c r="BG348" s="228">
        <f>IF(N348="zákl. přenesená",J348,0)</f>
        <v>0</v>
      </c>
      <c r="BH348" s="228">
        <f>IF(N348="sníž. přenesená",J348,0)</f>
        <v>0</v>
      </c>
      <c r="BI348" s="228">
        <f>IF(N348="nulová",J348,0)</f>
        <v>0</v>
      </c>
      <c r="BJ348" s="19" t="s">
        <v>76</v>
      </c>
      <c r="BK348" s="228">
        <f>ROUND(I348*H348,2)</f>
        <v>0</v>
      </c>
      <c r="BL348" s="19" t="s">
        <v>349</v>
      </c>
      <c r="BM348" s="227" t="s">
        <v>1649</v>
      </c>
    </row>
    <row r="349" spans="1:51" s="14" customFormat="1" ht="12">
      <c r="A349" s="14"/>
      <c r="B349" s="240"/>
      <c r="C349" s="241"/>
      <c r="D349" s="231" t="s">
        <v>260</v>
      </c>
      <c r="E349" s="242" t="s">
        <v>19</v>
      </c>
      <c r="F349" s="243" t="s">
        <v>1650</v>
      </c>
      <c r="G349" s="241"/>
      <c r="H349" s="244">
        <v>87.377</v>
      </c>
      <c r="I349" s="245"/>
      <c r="J349" s="241"/>
      <c r="K349" s="241"/>
      <c r="L349" s="246"/>
      <c r="M349" s="247"/>
      <c r="N349" s="248"/>
      <c r="O349" s="248"/>
      <c r="P349" s="248"/>
      <c r="Q349" s="248"/>
      <c r="R349" s="248"/>
      <c r="S349" s="248"/>
      <c r="T349" s="249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0" t="s">
        <v>260</v>
      </c>
      <c r="AU349" s="250" t="s">
        <v>78</v>
      </c>
      <c r="AV349" s="14" t="s">
        <v>78</v>
      </c>
      <c r="AW349" s="14" t="s">
        <v>31</v>
      </c>
      <c r="AX349" s="14" t="s">
        <v>76</v>
      </c>
      <c r="AY349" s="250" t="s">
        <v>252</v>
      </c>
    </row>
    <row r="350" spans="1:65" s="2" customFormat="1" ht="14.4" customHeight="1">
      <c r="A350" s="40"/>
      <c r="B350" s="41"/>
      <c r="C350" s="262" t="s">
        <v>891</v>
      </c>
      <c r="D350" s="262" t="s">
        <v>285</v>
      </c>
      <c r="E350" s="263" t="s">
        <v>993</v>
      </c>
      <c r="F350" s="264" t="s">
        <v>994</v>
      </c>
      <c r="G350" s="265" t="s">
        <v>277</v>
      </c>
      <c r="H350" s="266">
        <v>0.017</v>
      </c>
      <c r="I350" s="267"/>
      <c r="J350" s="268">
        <f>ROUND(I350*H350,2)</f>
        <v>0</v>
      </c>
      <c r="K350" s="264" t="s">
        <v>258</v>
      </c>
      <c r="L350" s="269"/>
      <c r="M350" s="270" t="s">
        <v>19</v>
      </c>
      <c r="N350" s="271" t="s">
        <v>40</v>
      </c>
      <c r="O350" s="86"/>
      <c r="P350" s="225">
        <f>O350*H350</f>
        <v>0</v>
      </c>
      <c r="Q350" s="225">
        <v>1</v>
      </c>
      <c r="R350" s="225">
        <f>Q350*H350</f>
        <v>0.017</v>
      </c>
      <c r="S350" s="225">
        <v>0</v>
      </c>
      <c r="T350" s="226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27" t="s">
        <v>441</v>
      </c>
      <c r="AT350" s="227" t="s">
        <v>285</v>
      </c>
      <c r="AU350" s="227" t="s">
        <v>78</v>
      </c>
      <c r="AY350" s="19" t="s">
        <v>252</v>
      </c>
      <c r="BE350" s="228">
        <f>IF(N350="základní",J350,0)</f>
        <v>0</v>
      </c>
      <c r="BF350" s="228">
        <f>IF(N350="snížená",J350,0)</f>
        <v>0</v>
      </c>
      <c r="BG350" s="228">
        <f>IF(N350="zákl. přenesená",J350,0)</f>
        <v>0</v>
      </c>
      <c r="BH350" s="228">
        <f>IF(N350="sníž. přenesená",J350,0)</f>
        <v>0</v>
      </c>
      <c r="BI350" s="228">
        <f>IF(N350="nulová",J350,0)</f>
        <v>0</v>
      </c>
      <c r="BJ350" s="19" t="s">
        <v>76</v>
      </c>
      <c r="BK350" s="228">
        <f>ROUND(I350*H350,2)</f>
        <v>0</v>
      </c>
      <c r="BL350" s="19" t="s">
        <v>349</v>
      </c>
      <c r="BM350" s="227" t="s">
        <v>1651</v>
      </c>
    </row>
    <row r="351" spans="1:51" s="14" customFormat="1" ht="12">
      <c r="A351" s="14"/>
      <c r="B351" s="240"/>
      <c r="C351" s="241"/>
      <c r="D351" s="231" t="s">
        <v>260</v>
      </c>
      <c r="E351" s="242" t="s">
        <v>19</v>
      </c>
      <c r="F351" s="243" t="s">
        <v>1652</v>
      </c>
      <c r="G351" s="241"/>
      <c r="H351" s="244">
        <v>0.017</v>
      </c>
      <c r="I351" s="245"/>
      <c r="J351" s="241"/>
      <c r="K351" s="241"/>
      <c r="L351" s="246"/>
      <c r="M351" s="247"/>
      <c r="N351" s="248"/>
      <c r="O351" s="248"/>
      <c r="P351" s="248"/>
      <c r="Q351" s="248"/>
      <c r="R351" s="248"/>
      <c r="S351" s="248"/>
      <c r="T351" s="249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0" t="s">
        <v>260</v>
      </c>
      <c r="AU351" s="250" t="s">
        <v>78</v>
      </c>
      <c r="AV351" s="14" t="s">
        <v>78</v>
      </c>
      <c r="AW351" s="14" t="s">
        <v>31</v>
      </c>
      <c r="AX351" s="14" t="s">
        <v>76</v>
      </c>
      <c r="AY351" s="250" t="s">
        <v>252</v>
      </c>
    </row>
    <row r="352" spans="1:65" s="2" customFormat="1" ht="24.15" customHeight="1">
      <c r="A352" s="40"/>
      <c r="B352" s="41"/>
      <c r="C352" s="216" t="s">
        <v>895</v>
      </c>
      <c r="D352" s="216" t="s">
        <v>254</v>
      </c>
      <c r="E352" s="217" t="s">
        <v>1653</v>
      </c>
      <c r="F352" s="218" t="s">
        <v>1654</v>
      </c>
      <c r="G352" s="219" t="s">
        <v>300</v>
      </c>
      <c r="H352" s="220">
        <v>198.708</v>
      </c>
      <c r="I352" s="221"/>
      <c r="J352" s="222">
        <f>ROUND(I352*H352,2)</f>
        <v>0</v>
      </c>
      <c r="K352" s="218" t="s">
        <v>258</v>
      </c>
      <c r="L352" s="46"/>
      <c r="M352" s="223" t="s">
        <v>19</v>
      </c>
      <c r="N352" s="224" t="s">
        <v>40</v>
      </c>
      <c r="O352" s="86"/>
      <c r="P352" s="225">
        <f>O352*H352</f>
        <v>0</v>
      </c>
      <c r="Q352" s="225">
        <v>0</v>
      </c>
      <c r="R352" s="225">
        <f>Q352*H352</f>
        <v>0</v>
      </c>
      <c r="S352" s="225">
        <v>0</v>
      </c>
      <c r="T352" s="226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27" t="s">
        <v>349</v>
      </c>
      <c r="AT352" s="227" t="s">
        <v>254</v>
      </c>
      <c r="AU352" s="227" t="s">
        <v>78</v>
      </c>
      <c r="AY352" s="19" t="s">
        <v>252</v>
      </c>
      <c r="BE352" s="228">
        <f>IF(N352="základní",J352,0)</f>
        <v>0</v>
      </c>
      <c r="BF352" s="228">
        <f>IF(N352="snížená",J352,0)</f>
        <v>0</v>
      </c>
      <c r="BG352" s="228">
        <f>IF(N352="zákl. přenesená",J352,0)</f>
        <v>0</v>
      </c>
      <c r="BH352" s="228">
        <f>IF(N352="sníž. přenesená",J352,0)</f>
        <v>0</v>
      </c>
      <c r="BI352" s="228">
        <f>IF(N352="nulová",J352,0)</f>
        <v>0</v>
      </c>
      <c r="BJ352" s="19" t="s">
        <v>76</v>
      </c>
      <c r="BK352" s="228">
        <f>ROUND(I352*H352,2)</f>
        <v>0</v>
      </c>
      <c r="BL352" s="19" t="s">
        <v>349</v>
      </c>
      <c r="BM352" s="227" t="s">
        <v>1655</v>
      </c>
    </row>
    <row r="353" spans="1:51" s="14" customFormat="1" ht="12">
      <c r="A353" s="14"/>
      <c r="B353" s="240"/>
      <c r="C353" s="241"/>
      <c r="D353" s="231" t="s">
        <v>260</v>
      </c>
      <c r="E353" s="242" t="s">
        <v>19</v>
      </c>
      <c r="F353" s="243" t="s">
        <v>1656</v>
      </c>
      <c r="G353" s="241"/>
      <c r="H353" s="244">
        <v>83.619</v>
      </c>
      <c r="I353" s="245"/>
      <c r="J353" s="241"/>
      <c r="K353" s="241"/>
      <c r="L353" s="246"/>
      <c r="M353" s="247"/>
      <c r="N353" s="248"/>
      <c r="O353" s="248"/>
      <c r="P353" s="248"/>
      <c r="Q353" s="248"/>
      <c r="R353" s="248"/>
      <c r="S353" s="248"/>
      <c r="T353" s="249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0" t="s">
        <v>260</v>
      </c>
      <c r="AU353" s="250" t="s">
        <v>78</v>
      </c>
      <c r="AV353" s="14" t="s">
        <v>78</v>
      </c>
      <c r="AW353" s="14" t="s">
        <v>31</v>
      </c>
      <c r="AX353" s="14" t="s">
        <v>69</v>
      </c>
      <c r="AY353" s="250" t="s">
        <v>252</v>
      </c>
    </row>
    <row r="354" spans="1:51" s="13" customFormat="1" ht="12">
      <c r="A354" s="13"/>
      <c r="B354" s="229"/>
      <c r="C354" s="230"/>
      <c r="D354" s="231" t="s">
        <v>260</v>
      </c>
      <c r="E354" s="232" t="s">
        <v>19</v>
      </c>
      <c r="F354" s="233" t="s">
        <v>1657</v>
      </c>
      <c r="G354" s="230"/>
      <c r="H354" s="232" t="s">
        <v>19</v>
      </c>
      <c r="I354" s="234"/>
      <c r="J354" s="230"/>
      <c r="K354" s="230"/>
      <c r="L354" s="235"/>
      <c r="M354" s="236"/>
      <c r="N354" s="237"/>
      <c r="O354" s="237"/>
      <c r="P354" s="237"/>
      <c r="Q354" s="237"/>
      <c r="R354" s="237"/>
      <c r="S354" s="237"/>
      <c r="T354" s="238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9" t="s">
        <v>260</v>
      </c>
      <c r="AU354" s="239" t="s">
        <v>78</v>
      </c>
      <c r="AV354" s="13" t="s">
        <v>76</v>
      </c>
      <c r="AW354" s="13" t="s">
        <v>31</v>
      </c>
      <c r="AX354" s="13" t="s">
        <v>69</v>
      </c>
      <c r="AY354" s="239" t="s">
        <v>252</v>
      </c>
    </row>
    <row r="355" spans="1:51" s="14" customFormat="1" ht="12">
      <c r="A355" s="14"/>
      <c r="B355" s="240"/>
      <c r="C355" s="241"/>
      <c r="D355" s="231" t="s">
        <v>260</v>
      </c>
      <c r="E355" s="242" t="s">
        <v>19</v>
      </c>
      <c r="F355" s="243" t="s">
        <v>1658</v>
      </c>
      <c r="G355" s="241"/>
      <c r="H355" s="244">
        <v>115.089</v>
      </c>
      <c r="I355" s="245"/>
      <c r="J355" s="241"/>
      <c r="K355" s="241"/>
      <c r="L355" s="246"/>
      <c r="M355" s="247"/>
      <c r="N355" s="248"/>
      <c r="O355" s="248"/>
      <c r="P355" s="248"/>
      <c r="Q355" s="248"/>
      <c r="R355" s="248"/>
      <c r="S355" s="248"/>
      <c r="T355" s="249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0" t="s">
        <v>260</v>
      </c>
      <c r="AU355" s="250" t="s">
        <v>78</v>
      </c>
      <c r="AV355" s="14" t="s">
        <v>78</v>
      </c>
      <c r="AW355" s="14" t="s">
        <v>31</v>
      </c>
      <c r="AX355" s="14" t="s">
        <v>69</v>
      </c>
      <c r="AY355" s="250" t="s">
        <v>252</v>
      </c>
    </row>
    <row r="356" spans="1:51" s="15" customFormat="1" ht="12">
      <c r="A356" s="15"/>
      <c r="B356" s="251"/>
      <c r="C356" s="252"/>
      <c r="D356" s="231" t="s">
        <v>260</v>
      </c>
      <c r="E356" s="253" t="s">
        <v>19</v>
      </c>
      <c r="F356" s="254" t="s">
        <v>265</v>
      </c>
      <c r="G356" s="252"/>
      <c r="H356" s="255">
        <v>198.708</v>
      </c>
      <c r="I356" s="256"/>
      <c r="J356" s="252"/>
      <c r="K356" s="252"/>
      <c r="L356" s="257"/>
      <c r="M356" s="258"/>
      <c r="N356" s="259"/>
      <c r="O356" s="259"/>
      <c r="P356" s="259"/>
      <c r="Q356" s="259"/>
      <c r="R356" s="259"/>
      <c r="S356" s="259"/>
      <c r="T356" s="260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61" t="s">
        <v>260</v>
      </c>
      <c r="AU356" s="261" t="s">
        <v>78</v>
      </c>
      <c r="AV356" s="15" t="s">
        <v>90</v>
      </c>
      <c r="AW356" s="15" t="s">
        <v>31</v>
      </c>
      <c r="AX356" s="15" t="s">
        <v>76</v>
      </c>
      <c r="AY356" s="261" t="s">
        <v>252</v>
      </c>
    </row>
    <row r="357" spans="1:65" s="2" customFormat="1" ht="14.4" customHeight="1">
      <c r="A357" s="40"/>
      <c r="B357" s="41"/>
      <c r="C357" s="262" t="s">
        <v>899</v>
      </c>
      <c r="D357" s="262" t="s">
        <v>285</v>
      </c>
      <c r="E357" s="263" t="s">
        <v>993</v>
      </c>
      <c r="F357" s="264" t="s">
        <v>994</v>
      </c>
      <c r="G357" s="265" t="s">
        <v>277</v>
      </c>
      <c r="H357" s="266">
        <v>0.04</v>
      </c>
      <c r="I357" s="267"/>
      <c r="J357" s="268">
        <f>ROUND(I357*H357,2)</f>
        <v>0</v>
      </c>
      <c r="K357" s="264" t="s">
        <v>258</v>
      </c>
      <c r="L357" s="269"/>
      <c r="M357" s="270" t="s">
        <v>19</v>
      </c>
      <c r="N357" s="271" t="s">
        <v>40</v>
      </c>
      <c r="O357" s="86"/>
      <c r="P357" s="225">
        <f>O357*H357</f>
        <v>0</v>
      </c>
      <c r="Q357" s="225">
        <v>1</v>
      </c>
      <c r="R357" s="225">
        <f>Q357*H357</f>
        <v>0.04</v>
      </c>
      <c r="S357" s="225">
        <v>0</v>
      </c>
      <c r="T357" s="226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27" t="s">
        <v>441</v>
      </c>
      <c r="AT357" s="227" t="s">
        <v>285</v>
      </c>
      <c r="AU357" s="227" t="s">
        <v>78</v>
      </c>
      <c r="AY357" s="19" t="s">
        <v>252</v>
      </c>
      <c r="BE357" s="228">
        <f>IF(N357="základní",J357,0)</f>
        <v>0</v>
      </c>
      <c r="BF357" s="228">
        <f>IF(N357="snížená",J357,0)</f>
        <v>0</v>
      </c>
      <c r="BG357" s="228">
        <f>IF(N357="zákl. přenesená",J357,0)</f>
        <v>0</v>
      </c>
      <c r="BH357" s="228">
        <f>IF(N357="sníž. přenesená",J357,0)</f>
        <v>0</v>
      </c>
      <c r="BI357" s="228">
        <f>IF(N357="nulová",J357,0)</f>
        <v>0</v>
      </c>
      <c r="BJ357" s="19" t="s">
        <v>76</v>
      </c>
      <c r="BK357" s="228">
        <f>ROUND(I357*H357,2)</f>
        <v>0</v>
      </c>
      <c r="BL357" s="19" t="s">
        <v>349</v>
      </c>
      <c r="BM357" s="227" t="s">
        <v>1659</v>
      </c>
    </row>
    <row r="358" spans="1:51" s="14" customFormat="1" ht="12">
      <c r="A358" s="14"/>
      <c r="B358" s="240"/>
      <c r="C358" s="241"/>
      <c r="D358" s="231" t="s">
        <v>260</v>
      </c>
      <c r="E358" s="242" t="s">
        <v>19</v>
      </c>
      <c r="F358" s="243" t="s">
        <v>1660</v>
      </c>
      <c r="G358" s="241"/>
      <c r="H358" s="244">
        <v>0.04</v>
      </c>
      <c r="I358" s="245"/>
      <c r="J358" s="241"/>
      <c r="K358" s="241"/>
      <c r="L358" s="246"/>
      <c r="M358" s="247"/>
      <c r="N358" s="248"/>
      <c r="O358" s="248"/>
      <c r="P358" s="248"/>
      <c r="Q358" s="248"/>
      <c r="R358" s="248"/>
      <c r="S358" s="248"/>
      <c r="T358" s="249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0" t="s">
        <v>260</v>
      </c>
      <c r="AU358" s="250" t="s">
        <v>78</v>
      </c>
      <c r="AV358" s="14" t="s">
        <v>78</v>
      </c>
      <c r="AW358" s="14" t="s">
        <v>31</v>
      </c>
      <c r="AX358" s="14" t="s">
        <v>76</v>
      </c>
      <c r="AY358" s="250" t="s">
        <v>252</v>
      </c>
    </row>
    <row r="359" spans="1:65" s="2" customFormat="1" ht="24.15" customHeight="1">
      <c r="A359" s="40"/>
      <c r="B359" s="41"/>
      <c r="C359" s="216" t="s">
        <v>903</v>
      </c>
      <c r="D359" s="216" t="s">
        <v>254</v>
      </c>
      <c r="E359" s="217" t="s">
        <v>1661</v>
      </c>
      <c r="F359" s="218" t="s">
        <v>1662</v>
      </c>
      <c r="G359" s="219" t="s">
        <v>300</v>
      </c>
      <c r="H359" s="220">
        <v>174.755</v>
      </c>
      <c r="I359" s="221"/>
      <c r="J359" s="222">
        <f>ROUND(I359*H359,2)</f>
        <v>0</v>
      </c>
      <c r="K359" s="218" t="s">
        <v>258</v>
      </c>
      <c r="L359" s="46"/>
      <c r="M359" s="223" t="s">
        <v>19</v>
      </c>
      <c r="N359" s="224" t="s">
        <v>40</v>
      </c>
      <c r="O359" s="86"/>
      <c r="P359" s="225">
        <f>O359*H359</f>
        <v>0</v>
      </c>
      <c r="Q359" s="225">
        <v>0.0004</v>
      </c>
      <c r="R359" s="225">
        <f>Q359*H359</f>
        <v>0.069902</v>
      </c>
      <c r="S359" s="225">
        <v>0</v>
      </c>
      <c r="T359" s="226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27" t="s">
        <v>349</v>
      </c>
      <c r="AT359" s="227" t="s">
        <v>254</v>
      </c>
      <c r="AU359" s="227" t="s">
        <v>78</v>
      </c>
      <c r="AY359" s="19" t="s">
        <v>252</v>
      </c>
      <c r="BE359" s="228">
        <f>IF(N359="základní",J359,0)</f>
        <v>0</v>
      </c>
      <c r="BF359" s="228">
        <f>IF(N359="snížená",J359,0)</f>
        <v>0</v>
      </c>
      <c r="BG359" s="228">
        <f>IF(N359="zákl. přenesená",J359,0)</f>
        <v>0</v>
      </c>
      <c r="BH359" s="228">
        <f>IF(N359="sníž. přenesená",J359,0)</f>
        <v>0</v>
      </c>
      <c r="BI359" s="228">
        <f>IF(N359="nulová",J359,0)</f>
        <v>0</v>
      </c>
      <c r="BJ359" s="19" t="s">
        <v>76</v>
      </c>
      <c r="BK359" s="228">
        <f>ROUND(I359*H359,2)</f>
        <v>0</v>
      </c>
      <c r="BL359" s="19" t="s">
        <v>349</v>
      </c>
      <c r="BM359" s="227" t="s">
        <v>1663</v>
      </c>
    </row>
    <row r="360" spans="1:51" s="14" customFormat="1" ht="12">
      <c r="A360" s="14"/>
      <c r="B360" s="240"/>
      <c r="C360" s="241"/>
      <c r="D360" s="231" t="s">
        <v>260</v>
      </c>
      <c r="E360" s="242" t="s">
        <v>19</v>
      </c>
      <c r="F360" s="243" t="s">
        <v>1664</v>
      </c>
      <c r="G360" s="241"/>
      <c r="H360" s="244">
        <v>174.755</v>
      </c>
      <c r="I360" s="245"/>
      <c r="J360" s="241"/>
      <c r="K360" s="241"/>
      <c r="L360" s="246"/>
      <c r="M360" s="247"/>
      <c r="N360" s="248"/>
      <c r="O360" s="248"/>
      <c r="P360" s="248"/>
      <c r="Q360" s="248"/>
      <c r="R360" s="248"/>
      <c r="S360" s="248"/>
      <c r="T360" s="249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0" t="s">
        <v>260</v>
      </c>
      <c r="AU360" s="250" t="s">
        <v>78</v>
      </c>
      <c r="AV360" s="14" t="s">
        <v>78</v>
      </c>
      <c r="AW360" s="14" t="s">
        <v>31</v>
      </c>
      <c r="AX360" s="14" t="s">
        <v>76</v>
      </c>
      <c r="AY360" s="250" t="s">
        <v>252</v>
      </c>
    </row>
    <row r="361" spans="1:65" s="2" customFormat="1" ht="49.05" customHeight="1">
      <c r="A361" s="40"/>
      <c r="B361" s="41"/>
      <c r="C361" s="262" t="s">
        <v>907</v>
      </c>
      <c r="D361" s="262" t="s">
        <v>285</v>
      </c>
      <c r="E361" s="263" t="s">
        <v>1665</v>
      </c>
      <c r="F361" s="264" t="s">
        <v>1666</v>
      </c>
      <c r="G361" s="265" t="s">
        <v>300</v>
      </c>
      <c r="H361" s="266">
        <v>100.484</v>
      </c>
      <c r="I361" s="267"/>
      <c r="J361" s="268">
        <f>ROUND(I361*H361,2)</f>
        <v>0</v>
      </c>
      <c r="K361" s="264" t="s">
        <v>258</v>
      </c>
      <c r="L361" s="269"/>
      <c r="M361" s="270" t="s">
        <v>19</v>
      </c>
      <c r="N361" s="271" t="s">
        <v>40</v>
      </c>
      <c r="O361" s="86"/>
      <c r="P361" s="225">
        <f>O361*H361</f>
        <v>0</v>
      </c>
      <c r="Q361" s="225">
        <v>0.001</v>
      </c>
      <c r="R361" s="225">
        <f>Q361*H361</f>
        <v>0.10048399999999999</v>
      </c>
      <c r="S361" s="225">
        <v>0</v>
      </c>
      <c r="T361" s="226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27" t="s">
        <v>441</v>
      </c>
      <c r="AT361" s="227" t="s">
        <v>285</v>
      </c>
      <c r="AU361" s="227" t="s">
        <v>78</v>
      </c>
      <c r="AY361" s="19" t="s">
        <v>252</v>
      </c>
      <c r="BE361" s="228">
        <f>IF(N361="základní",J361,0)</f>
        <v>0</v>
      </c>
      <c r="BF361" s="228">
        <f>IF(N361="snížená",J361,0)</f>
        <v>0</v>
      </c>
      <c r="BG361" s="228">
        <f>IF(N361="zákl. přenesená",J361,0)</f>
        <v>0</v>
      </c>
      <c r="BH361" s="228">
        <f>IF(N361="sníž. přenesená",J361,0)</f>
        <v>0</v>
      </c>
      <c r="BI361" s="228">
        <f>IF(N361="nulová",J361,0)</f>
        <v>0</v>
      </c>
      <c r="BJ361" s="19" t="s">
        <v>76</v>
      </c>
      <c r="BK361" s="228">
        <f>ROUND(I361*H361,2)</f>
        <v>0</v>
      </c>
      <c r="BL361" s="19" t="s">
        <v>349</v>
      </c>
      <c r="BM361" s="227" t="s">
        <v>1667</v>
      </c>
    </row>
    <row r="362" spans="1:51" s="14" customFormat="1" ht="12">
      <c r="A362" s="14"/>
      <c r="B362" s="240"/>
      <c r="C362" s="241"/>
      <c r="D362" s="231" t="s">
        <v>260</v>
      </c>
      <c r="E362" s="242" t="s">
        <v>19</v>
      </c>
      <c r="F362" s="243" t="s">
        <v>1668</v>
      </c>
      <c r="G362" s="241"/>
      <c r="H362" s="244">
        <v>100.484</v>
      </c>
      <c r="I362" s="245"/>
      <c r="J362" s="241"/>
      <c r="K362" s="241"/>
      <c r="L362" s="246"/>
      <c r="M362" s="247"/>
      <c r="N362" s="248"/>
      <c r="O362" s="248"/>
      <c r="P362" s="248"/>
      <c r="Q362" s="248"/>
      <c r="R362" s="248"/>
      <c r="S362" s="248"/>
      <c r="T362" s="249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0" t="s">
        <v>260</v>
      </c>
      <c r="AU362" s="250" t="s">
        <v>78</v>
      </c>
      <c r="AV362" s="14" t="s">
        <v>78</v>
      </c>
      <c r="AW362" s="14" t="s">
        <v>31</v>
      </c>
      <c r="AX362" s="14" t="s">
        <v>76</v>
      </c>
      <c r="AY362" s="250" t="s">
        <v>252</v>
      </c>
    </row>
    <row r="363" spans="1:65" s="2" customFormat="1" ht="37.8" customHeight="1">
      <c r="A363" s="40"/>
      <c r="B363" s="41"/>
      <c r="C363" s="262" t="s">
        <v>911</v>
      </c>
      <c r="D363" s="262" t="s">
        <v>285</v>
      </c>
      <c r="E363" s="263" t="s">
        <v>1669</v>
      </c>
      <c r="F363" s="264" t="s">
        <v>1670</v>
      </c>
      <c r="G363" s="265" t="s">
        <v>300</v>
      </c>
      <c r="H363" s="266">
        <v>100.484</v>
      </c>
      <c r="I363" s="267"/>
      <c r="J363" s="268">
        <f>ROUND(I363*H363,2)</f>
        <v>0</v>
      </c>
      <c r="K363" s="264" t="s">
        <v>258</v>
      </c>
      <c r="L363" s="269"/>
      <c r="M363" s="270" t="s">
        <v>19</v>
      </c>
      <c r="N363" s="271" t="s">
        <v>40</v>
      </c>
      <c r="O363" s="86"/>
      <c r="P363" s="225">
        <f>O363*H363</f>
        <v>0</v>
      </c>
      <c r="Q363" s="225">
        <v>0.001</v>
      </c>
      <c r="R363" s="225">
        <f>Q363*H363</f>
        <v>0.10048399999999999</v>
      </c>
      <c r="S363" s="225">
        <v>0</v>
      </c>
      <c r="T363" s="226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27" t="s">
        <v>441</v>
      </c>
      <c r="AT363" s="227" t="s">
        <v>285</v>
      </c>
      <c r="AU363" s="227" t="s">
        <v>78</v>
      </c>
      <c r="AY363" s="19" t="s">
        <v>252</v>
      </c>
      <c r="BE363" s="228">
        <f>IF(N363="základní",J363,0)</f>
        <v>0</v>
      </c>
      <c r="BF363" s="228">
        <f>IF(N363="snížená",J363,0)</f>
        <v>0</v>
      </c>
      <c r="BG363" s="228">
        <f>IF(N363="zákl. přenesená",J363,0)</f>
        <v>0</v>
      </c>
      <c r="BH363" s="228">
        <f>IF(N363="sníž. přenesená",J363,0)</f>
        <v>0</v>
      </c>
      <c r="BI363" s="228">
        <f>IF(N363="nulová",J363,0)</f>
        <v>0</v>
      </c>
      <c r="BJ363" s="19" t="s">
        <v>76</v>
      </c>
      <c r="BK363" s="228">
        <f>ROUND(I363*H363,2)</f>
        <v>0</v>
      </c>
      <c r="BL363" s="19" t="s">
        <v>349</v>
      </c>
      <c r="BM363" s="227" t="s">
        <v>1671</v>
      </c>
    </row>
    <row r="364" spans="1:51" s="14" customFormat="1" ht="12">
      <c r="A364" s="14"/>
      <c r="B364" s="240"/>
      <c r="C364" s="241"/>
      <c r="D364" s="231" t="s">
        <v>260</v>
      </c>
      <c r="E364" s="242" t="s">
        <v>19</v>
      </c>
      <c r="F364" s="243" t="s">
        <v>1668</v>
      </c>
      <c r="G364" s="241"/>
      <c r="H364" s="244">
        <v>100.484</v>
      </c>
      <c r="I364" s="245"/>
      <c r="J364" s="241"/>
      <c r="K364" s="241"/>
      <c r="L364" s="246"/>
      <c r="M364" s="247"/>
      <c r="N364" s="248"/>
      <c r="O364" s="248"/>
      <c r="P364" s="248"/>
      <c r="Q364" s="248"/>
      <c r="R364" s="248"/>
      <c r="S364" s="248"/>
      <c r="T364" s="249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0" t="s">
        <v>260</v>
      </c>
      <c r="AU364" s="250" t="s">
        <v>78</v>
      </c>
      <c r="AV364" s="14" t="s">
        <v>78</v>
      </c>
      <c r="AW364" s="14" t="s">
        <v>31</v>
      </c>
      <c r="AX364" s="14" t="s">
        <v>76</v>
      </c>
      <c r="AY364" s="250" t="s">
        <v>252</v>
      </c>
    </row>
    <row r="365" spans="1:65" s="2" customFormat="1" ht="24.15" customHeight="1">
      <c r="A365" s="40"/>
      <c r="B365" s="41"/>
      <c r="C365" s="216" t="s">
        <v>915</v>
      </c>
      <c r="D365" s="216" t="s">
        <v>254</v>
      </c>
      <c r="E365" s="217" t="s">
        <v>1672</v>
      </c>
      <c r="F365" s="218" t="s">
        <v>1673</v>
      </c>
      <c r="G365" s="219" t="s">
        <v>300</v>
      </c>
      <c r="H365" s="220">
        <v>397.416</v>
      </c>
      <c r="I365" s="221"/>
      <c r="J365" s="222">
        <f>ROUND(I365*H365,2)</f>
        <v>0</v>
      </c>
      <c r="K365" s="218" t="s">
        <v>258</v>
      </c>
      <c r="L365" s="46"/>
      <c r="M365" s="223" t="s">
        <v>19</v>
      </c>
      <c r="N365" s="224" t="s">
        <v>40</v>
      </c>
      <c r="O365" s="86"/>
      <c r="P365" s="225">
        <f>O365*H365</f>
        <v>0</v>
      </c>
      <c r="Q365" s="225">
        <v>0.0004</v>
      </c>
      <c r="R365" s="225">
        <f>Q365*H365</f>
        <v>0.1589664</v>
      </c>
      <c r="S365" s="225">
        <v>0</v>
      </c>
      <c r="T365" s="226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27" t="s">
        <v>349</v>
      </c>
      <c r="AT365" s="227" t="s">
        <v>254</v>
      </c>
      <c r="AU365" s="227" t="s">
        <v>78</v>
      </c>
      <c r="AY365" s="19" t="s">
        <v>252</v>
      </c>
      <c r="BE365" s="228">
        <f>IF(N365="základní",J365,0)</f>
        <v>0</v>
      </c>
      <c r="BF365" s="228">
        <f>IF(N365="snížená",J365,0)</f>
        <v>0</v>
      </c>
      <c r="BG365" s="228">
        <f>IF(N365="zákl. přenesená",J365,0)</f>
        <v>0</v>
      </c>
      <c r="BH365" s="228">
        <f>IF(N365="sníž. přenesená",J365,0)</f>
        <v>0</v>
      </c>
      <c r="BI365" s="228">
        <f>IF(N365="nulová",J365,0)</f>
        <v>0</v>
      </c>
      <c r="BJ365" s="19" t="s">
        <v>76</v>
      </c>
      <c r="BK365" s="228">
        <f>ROUND(I365*H365,2)</f>
        <v>0</v>
      </c>
      <c r="BL365" s="19" t="s">
        <v>349</v>
      </c>
      <c r="BM365" s="227" t="s">
        <v>1674</v>
      </c>
    </row>
    <row r="366" spans="1:51" s="14" customFormat="1" ht="12">
      <c r="A366" s="14"/>
      <c r="B366" s="240"/>
      <c r="C366" s="241"/>
      <c r="D366" s="231" t="s">
        <v>260</v>
      </c>
      <c r="E366" s="242" t="s">
        <v>19</v>
      </c>
      <c r="F366" s="243" t="s">
        <v>1675</v>
      </c>
      <c r="G366" s="241"/>
      <c r="H366" s="244">
        <v>167.238</v>
      </c>
      <c r="I366" s="245"/>
      <c r="J366" s="241"/>
      <c r="K366" s="241"/>
      <c r="L366" s="246"/>
      <c r="M366" s="247"/>
      <c r="N366" s="248"/>
      <c r="O366" s="248"/>
      <c r="P366" s="248"/>
      <c r="Q366" s="248"/>
      <c r="R366" s="248"/>
      <c r="S366" s="248"/>
      <c r="T366" s="249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0" t="s">
        <v>260</v>
      </c>
      <c r="AU366" s="250" t="s">
        <v>78</v>
      </c>
      <c r="AV366" s="14" t="s">
        <v>78</v>
      </c>
      <c r="AW366" s="14" t="s">
        <v>31</v>
      </c>
      <c r="AX366" s="14" t="s">
        <v>69</v>
      </c>
      <c r="AY366" s="250" t="s">
        <v>252</v>
      </c>
    </row>
    <row r="367" spans="1:51" s="13" customFormat="1" ht="12">
      <c r="A367" s="13"/>
      <c r="B367" s="229"/>
      <c r="C367" s="230"/>
      <c r="D367" s="231" t="s">
        <v>260</v>
      </c>
      <c r="E367" s="232" t="s">
        <v>19</v>
      </c>
      <c r="F367" s="233" t="s">
        <v>1676</v>
      </c>
      <c r="G367" s="230"/>
      <c r="H367" s="232" t="s">
        <v>19</v>
      </c>
      <c r="I367" s="234"/>
      <c r="J367" s="230"/>
      <c r="K367" s="230"/>
      <c r="L367" s="235"/>
      <c r="M367" s="236"/>
      <c r="N367" s="237"/>
      <c r="O367" s="237"/>
      <c r="P367" s="237"/>
      <c r="Q367" s="237"/>
      <c r="R367" s="237"/>
      <c r="S367" s="237"/>
      <c r="T367" s="238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9" t="s">
        <v>260</v>
      </c>
      <c r="AU367" s="239" t="s">
        <v>78</v>
      </c>
      <c r="AV367" s="13" t="s">
        <v>76</v>
      </c>
      <c r="AW367" s="13" t="s">
        <v>31</v>
      </c>
      <c r="AX367" s="13" t="s">
        <v>69</v>
      </c>
      <c r="AY367" s="239" t="s">
        <v>252</v>
      </c>
    </row>
    <row r="368" spans="1:51" s="14" customFormat="1" ht="12">
      <c r="A368" s="14"/>
      <c r="B368" s="240"/>
      <c r="C368" s="241"/>
      <c r="D368" s="231" t="s">
        <v>260</v>
      </c>
      <c r="E368" s="242" t="s">
        <v>19</v>
      </c>
      <c r="F368" s="243" t="s">
        <v>1677</v>
      </c>
      <c r="G368" s="241"/>
      <c r="H368" s="244">
        <v>230.178</v>
      </c>
      <c r="I368" s="245"/>
      <c r="J368" s="241"/>
      <c r="K368" s="241"/>
      <c r="L368" s="246"/>
      <c r="M368" s="247"/>
      <c r="N368" s="248"/>
      <c r="O368" s="248"/>
      <c r="P368" s="248"/>
      <c r="Q368" s="248"/>
      <c r="R368" s="248"/>
      <c r="S368" s="248"/>
      <c r="T368" s="249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0" t="s">
        <v>260</v>
      </c>
      <c r="AU368" s="250" t="s">
        <v>78</v>
      </c>
      <c r="AV368" s="14" t="s">
        <v>78</v>
      </c>
      <c r="AW368" s="14" t="s">
        <v>31</v>
      </c>
      <c r="AX368" s="14" t="s">
        <v>69</v>
      </c>
      <c r="AY368" s="250" t="s">
        <v>252</v>
      </c>
    </row>
    <row r="369" spans="1:51" s="15" customFormat="1" ht="12">
      <c r="A369" s="15"/>
      <c r="B369" s="251"/>
      <c r="C369" s="252"/>
      <c r="D369" s="231" t="s">
        <v>260</v>
      </c>
      <c r="E369" s="253" t="s">
        <v>19</v>
      </c>
      <c r="F369" s="254" t="s">
        <v>265</v>
      </c>
      <c r="G369" s="252"/>
      <c r="H369" s="255">
        <v>397.416</v>
      </c>
      <c r="I369" s="256"/>
      <c r="J369" s="252"/>
      <c r="K369" s="252"/>
      <c r="L369" s="257"/>
      <c r="M369" s="258"/>
      <c r="N369" s="259"/>
      <c r="O369" s="259"/>
      <c r="P369" s="259"/>
      <c r="Q369" s="259"/>
      <c r="R369" s="259"/>
      <c r="S369" s="259"/>
      <c r="T369" s="260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61" t="s">
        <v>260</v>
      </c>
      <c r="AU369" s="261" t="s">
        <v>78</v>
      </c>
      <c r="AV369" s="15" t="s">
        <v>90</v>
      </c>
      <c r="AW369" s="15" t="s">
        <v>31</v>
      </c>
      <c r="AX369" s="15" t="s">
        <v>76</v>
      </c>
      <c r="AY369" s="261" t="s">
        <v>252</v>
      </c>
    </row>
    <row r="370" spans="1:65" s="2" customFormat="1" ht="49.05" customHeight="1">
      <c r="A370" s="40"/>
      <c r="B370" s="41"/>
      <c r="C370" s="262" t="s">
        <v>919</v>
      </c>
      <c r="D370" s="262" t="s">
        <v>285</v>
      </c>
      <c r="E370" s="263" t="s">
        <v>1665</v>
      </c>
      <c r="F370" s="264" t="s">
        <v>1666</v>
      </c>
      <c r="G370" s="265" t="s">
        <v>300</v>
      </c>
      <c r="H370" s="266">
        <v>132.352</v>
      </c>
      <c r="I370" s="267"/>
      <c r="J370" s="268">
        <f>ROUND(I370*H370,2)</f>
        <v>0</v>
      </c>
      <c r="K370" s="264" t="s">
        <v>258</v>
      </c>
      <c r="L370" s="269"/>
      <c r="M370" s="270" t="s">
        <v>19</v>
      </c>
      <c r="N370" s="271" t="s">
        <v>40</v>
      </c>
      <c r="O370" s="86"/>
      <c r="P370" s="225">
        <f>O370*H370</f>
        <v>0</v>
      </c>
      <c r="Q370" s="225">
        <v>0.001</v>
      </c>
      <c r="R370" s="225">
        <f>Q370*H370</f>
        <v>0.132352</v>
      </c>
      <c r="S370" s="225">
        <v>0</v>
      </c>
      <c r="T370" s="226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27" t="s">
        <v>441</v>
      </c>
      <c r="AT370" s="227" t="s">
        <v>285</v>
      </c>
      <c r="AU370" s="227" t="s">
        <v>78</v>
      </c>
      <c r="AY370" s="19" t="s">
        <v>252</v>
      </c>
      <c r="BE370" s="228">
        <f>IF(N370="základní",J370,0)</f>
        <v>0</v>
      </c>
      <c r="BF370" s="228">
        <f>IF(N370="snížená",J370,0)</f>
        <v>0</v>
      </c>
      <c r="BG370" s="228">
        <f>IF(N370="zákl. přenesená",J370,0)</f>
        <v>0</v>
      </c>
      <c r="BH370" s="228">
        <f>IF(N370="sníž. přenesená",J370,0)</f>
        <v>0</v>
      </c>
      <c r="BI370" s="228">
        <f>IF(N370="nulová",J370,0)</f>
        <v>0</v>
      </c>
      <c r="BJ370" s="19" t="s">
        <v>76</v>
      </c>
      <c r="BK370" s="228">
        <f>ROUND(I370*H370,2)</f>
        <v>0</v>
      </c>
      <c r="BL370" s="19" t="s">
        <v>349</v>
      </c>
      <c r="BM370" s="227" t="s">
        <v>1678</v>
      </c>
    </row>
    <row r="371" spans="1:51" s="14" customFormat="1" ht="12">
      <c r="A371" s="14"/>
      <c r="B371" s="240"/>
      <c r="C371" s="241"/>
      <c r="D371" s="231" t="s">
        <v>260</v>
      </c>
      <c r="E371" s="242" t="s">
        <v>19</v>
      </c>
      <c r="F371" s="243" t="s">
        <v>1679</v>
      </c>
      <c r="G371" s="241"/>
      <c r="H371" s="244">
        <v>96.162</v>
      </c>
      <c r="I371" s="245"/>
      <c r="J371" s="241"/>
      <c r="K371" s="241"/>
      <c r="L371" s="246"/>
      <c r="M371" s="247"/>
      <c r="N371" s="248"/>
      <c r="O371" s="248"/>
      <c r="P371" s="248"/>
      <c r="Q371" s="248"/>
      <c r="R371" s="248"/>
      <c r="S371" s="248"/>
      <c r="T371" s="249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0" t="s">
        <v>260</v>
      </c>
      <c r="AU371" s="250" t="s">
        <v>78</v>
      </c>
      <c r="AV371" s="14" t="s">
        <v>78</v>
      </c>
      <c r="AW371" s="14" t="s">
        <v>31</v>
      </c>
      <c r="AX371" s="14" t="s">
        <v>69</v>
      </c>
      <c r="AY371" s="250" t="s">
        <v>252</v>
      </c>
    </row>
    <row r="372" spans="1:51" s="13" customFormat="1" ht="12">
      <c r="A372" s="13"/>
      <c r="B372" s="229"/>
      <c r="C372" s="230"/>
      <c r="D372" s="231" t="s">
        <v>260</v>
      </c>
      <c r="E372" s="232" t="s">
        <v>19</v>
      </c>
      <c r="F372" s="233" t="s">
        <v>1676</v>
      </c>
      <c r="G372" s="230"/>
      <c r="H372" s="232" t="s">
        <v>19</v>
      </c>
      <c r="I372" s="234"/>
      <c r="J372" s="230"/>
      <c r="K372" s="230"/>
      <c r="L372" s="235"/>
      <c r="M372" s="236"/>
      <c r="N372" s="237"/>
      <c r="O372" s="237"/>
      <c r="P372" s="237"/>
      <c r="Q372" s="237"/>
      <c r="R372" s="237"/>
      <c r="S372" s="237"/>
      <c r="T372" s="238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9" t="s">
        <v>260</v>
      </c>
      <c r="AU372" s="239" t="s">
        <v>78</v>
      </c>
      <c r="AV372" s="13" t="s">
        <v>76</v>
      </c>
      <c r="AW372" s="13" t="s">
        <v>31</v>
      </c>
      <c r="AX372" s="13" t="s">
        <v>69</v>
      </c>
      <c r="AY372" s="239" t="s">
        <v>252</v>
      </c>
    </row>
    <row r="373" spans="1:51" s="14" customFormat="1" ht="12">
      <c r="A373" s="14"/>
      <c r="B373" s="240"/>
      <c r="C373" s="241"/>
      <c r="D373" s="231" t="s">
        <v>260</v>
      </c>
      <c r="E373" s="242" t="s">
        <v>19</v>
      </c>
      <c r="F373" s="243" t="s">
        <v>1680</v>
      </c>
      <c r="G373" s="241"/>
      <c r="H373" s="244">
        <v>132.352</v>
      </c>
      <c r="I373" s="245"/>
      <c r="J373" s="241"/>
      <c r="K373" s="241"/>
      <c r="L373" s="246"/>
      <c r="M373" s="247"/>
      <c r="N373" s="248"/>
      <c r="O373" s="248"/>
      <c r="P373" s="248"/>
      <c r="Q373" s="248"/>
      <c r="R373" s="248"/>
      <c r="S373" s="248"/>
      <c r="T373" s="249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0" t="s">
        <v>260</v>
      </c>
      <c r="AU373" s="250" t="s">
        <v>78</v>
      </c>
      <c r="AV373" s="14" t="s">
        <v>78</v>
      </c>
      <c r="AW373" s="14" t="s">
        <v>31</v>
      </c>
      <c r="AX373" s="14" t="s">
        <v>76</v>
      </c>
      <c r="AY373" s="250" t="s">
        <v>252</v>
      </c>
    </row>
    <row r="374" spans="1:65" s="2" customFormat="1" ht="37.8" customHeight="1">
      <c r="A374" s="40"/>
      <c r="B374" s="41"/>
      <c r="C374" s="262" t="s">
        <v>923</v>
      </c>
      <c r="D374" s="262" t="s">
        <v>285</v>
      </c>
      <c r="E374" s="263" t="s">
        <v>1669</v>
      </c>
      <c r="F374" s="264" t="s">
        <v>1670</v>
      </c>
      <c r="G374" s="265" t="s">
        <v>300</v>
      </c>
      <c r="H374" s="266">
        <v>228.514</v>
      </c>
      <c r="I374" s="267"/>
      <c r="J374" s="268">
        <f>ROUND(I374*H374,2)</f>
        <v>0</v>
      </c>
      <c r="K374" s="264" t="s">
        <v>258</v>
      </c>
      <c r="L374" s="269"/>
      <c r="M374" s="270" t="s">
        <v>19</v>
      </c>
      <c r="N374" s="271" t="s">
        <v>40</v>
      </c>
      <c r="O374" s="86"/>
      <c r="P374" s="225">
        <f>O374*H374</f>
        <v>0</v>
      </c>
      <c r="Q374" s="225">
        <v>0.001</v>
      </c>
      <c r="R374" s="225">
        <f>Q374*H374</f>
        <v>0.22851400000000002</v>
      </c>
      <c r="S374" s="225">
        <v>0</v>
      </c>
      <c r="T374" s="226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27" t="s">
        <v>441</v>
      </c>
      <c r="AT374" s="227" t="s">
        <v>285</v>
      </c>
      <c r="AU374" s="227" t="s">
        <v>78</v>
      </c>
      <c r="AY374" s="19" t="s">
        <v>252</v>
      </c>
      <c r="BE374" s="228">
        <f>IF(N374="základní",J374,0)</f>
        <v>0</v>
      </c>
      <c r="BF374" s="228">
        <f>IF(N374="snížená",J374,0)</f>
        <v>0</v>
      </c>
      <c r="BG374" s="228">
        <f>IF(N374="zákl. přenesená",J374,0)</f>
        <v>0</v>
      </c>
      <c r="BH374" s="228">
        <f>IF(N374="sníž. přenesená",J374,0)</f>
        <v>0</v>
      </c>
      <c r="BI374" s="228">
        <f>IF(N374="nulová",J374,0)</f>
        <v>0</v>
      </c>
      <c r="BJ374" s="19" t="s">
        <v>76</v>
      </c>
      <c r="BK374" s="228">
        <f>ROUND(I374*H374,2)</f>
        <v>0</v>
      </c>
      <c r="BL374" s="19" t="s">
        <v>349</v>
      </c>
      <c r="BM374" s="227" t="s">
        <v>1681</v>
      </c>
    </row>
    <row r="375" spans="1:51" s="14" customFormat="1" ht="12">
      <c r="A375" s="14"/>
      <c r="B375" s="240"/>
      <c r="C375" s="241"/>
      <c r="D375" s="231" t="s">
        <v>260</v>
      </c>
      <c r="E375" s="242" t="s">
        <v>19</v>
      </c>
      <c r="F375" s="243" t="s">
        <v>1679</v>
      </c>
      <c r="G375" s="241"/>
      <c r="H375" s="244">
        <v>96.162</v>
      </c>
      <c r="I375" s="245"/>
      <c r="J375" s="241"/>
      <c r="K375" s="241"/>
      <c r="L375" s="246"/>
      <c r="M375" s="247"/>
      <c r="N375" s="248"/>
      <c r="O375" s="248"/>
      <c r="P375" s="248"/>
      <c r="Q375" s="248"/>
      <c r="R375" s="248"/>
      <c r="S375" s="248"/>
      <c r="T375" s="249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0" t="s">
        <v>260</v>
      </c>
      <c r="AU375" s="250" t="s">
        <v>78</v>
      </c>
      <c r="AV375" s="14" t="s">
        <v>78</v>
      </c>
      <c r="AW375" s="14" t="s">
        <v>31</v>
      </c>
      <c r="AX375" s="14" t="s">
        <v>69</v>
      </c>
      <c r="AY375" s="250" t="s">
        <v>252</v>
      </c>
    </row>
    <row r="376" spans="1:51" s="13" customFormat="1" ht="12">
      <c r="A376" s="13"/>
      <c r="B376" s="229"/>
      <c r="C376" s="230"/>
      <c r="D376" s="231" t="s">
        <v>260</v>
      </c>
      <c r="E376" s="232" t="s">
        <v>19</v>
      </c>
      <c r="F376" s="233" t="s">
        <v>1676</v>
      </c>
      <c r="G376" s="230"/>
      <c r="H376" s="232" t="s">
        <v>19</v>
      </c>
      <c r="I376" s="234"/>
      <c r="J376" s="230"/>
      <c r="K376" s="230"/>
      <c r="L376" s="235"/>
      <c r="M376" s="236"/>
      <c r="N376" s="237"/>
      <c r="O376" s="237"/>
      <c r="P376" s="237"/>
      <c r="Q376" s="237"/>
      <c r="R376" s="237"/>
      <c r="S376" s="237"/>
      <c r="T376" s="238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9" t="s">
        <v>260</v>
      </c>
      <c r="AU376" s="239" t="s">
        <v>78</v>
      </c>
      <c r="AV376" s="13" t="s">
        <v>76</v>
      </c>
      <c r="AW376" s="13" t="s">
        <v>31</v>
      </c>
      <c r="AX376" s="13" t="s">
        <v>69</v>
      </c>
      <c r="AY376" s="239" t="s">
        <v>252</v>
      </c>
    </row>
    <row r="377" spans="1:51" s="14" customFormat="1" ht="12">
      <c r="A377" s="14"/>
      <c r="B377" s="240"/>
      <c r="C377" s="241"/>
      <c r="D377" s="231" t="s">
        <v>260</v>
      </c>
      <c r="E377" s="242" t="s">
        <v>19</v>
      </c>
      <c r="F377" s="243" t="s">
        <v>1680</v>
      </c>
      <c r="G377" s="241"/>
      <c r="H377" s="244">
        <v>132.352</v>
      </c>
      <c r="I377" s="245"/>
      <c r="J377" s="241"/>
      <c r="K377" s="241"/>
      <c r="L377" s="246"/>
      <c r="M377" s="247"/>
      <c r="N377" s="248"/>
      <c r="O377" s="248"/>
      <c r="P377" s="248"/>
      <c r="Q377" s="248"/>
      <c r="R377" s="248"/>
      <c r="S377" s="248"/>
      <c r="T377" s="249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0" t="s">
        <v>260</v>
      </c>
      <c r="AU377" s="250" t="s">
        <v>78</v>
      </c>
      <c r="AV377" s="14" t="s">
        <v>78</v>
      </c>
      <c r="AW377" s="14" t="s">
        <v>31</v>
      </c>
      <c r="AX377" s="14" t="s">
        <v>69</v>
      </c>
      <c r="AY377" s="250" t="s">
        <v>252</v>
      </c>
    </row>
    <row r="378" spans="1:51" s="15" customFormat="1" ht="12">
      <c r="A378" s="15"/>
      <c r="B378" s="251"/>
      <c r="C378" s="252"/>
      <c r="D378" s="231" t="s">
        <v>260</v>
      </c>
      <c r="E378" s="253" t="s">
        <v>19</v>
      </c>
      <c r="F378" s="254" t="s">
        <v>265</v>
      </c>
      <c r="G378" s="252"/>
      <c r="H378" s="255">
        <v>228.514</v>
      </c>
      <c r="I378" s="256"/>
      <c r="J378" s="252"/>
      <c r="K378" s="252"/>
      <c r="L378" s="257"/>
      <c r="M378" s="258"/>
      <c r="N378" s="259"/>
      <c r="O378" s="259"/>
      <c r="P378" s="259"/>
      <c r="Q378" s="259"/>
      <c r="R378" s="259"/>
      <c r="S378" s="259"/>
      <c r="T378" s="260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61" t="s">
        <v>260</v>
      </c>
      <c r="AU378" s="261" t="s">
        <v>78</v>
      </c>
      <c r="AV378" s="15" t="s">
        <v>90</v>
      </c>
      <c r="AW378" s="15" t="s">
        <v>31</v>
      </c>
      <c r="AX378" s="15" t="s">
        <v>76</v>
      </c>
      <c r="AY378" s="261" t="s">
        <v>252</v>
      </c>
    </row>
    <row r="379" spans="1:65" s="2" customFormat="1" ht="37.8" customHeight="1">
      <c r="A379" s="40"/>
      <c r="B379" s="41"/>
      <c r="C379" s="216" t="s">
        <v>927</v>
      </c>
      <c r="D379" s="216" t="s">
        <v>254</v>
      </c>
      <c r="E379" s="217" t="s">
        <v>1682</v>
      </c>
      <c r="F379" s="218" t="s">
        <v>1683</v>
      </c>
      <c r="G379" s="219" t="s">
        <v>300</v>
      </c>
      <c r="H379" s="220">
        <v>83.619</v>
      </c>
      <c r="I379" s="221"/>
      <c r="J379" s="222">
        <f>ROUND(I379*H379,2)</f>
        <v>0</v>
      </c>
      <c r="K379" s="218" t="s">
        <v>258</v>
      </c>
      <c r="L379" s="46"/>
      <c r="M379" s="223" t="s">
        <v>19</v>
      </c>
      <c r="N379" s="224" t="s">
        <v>40</v>
      </c>
      <c r="O379" s="86"/>
      <c r="P379" s="225">
        <f>O379*H379</f>
        <v>0</v>
      </c>
      <c r="Q379" s="225">
        <v>0.00603</v>
      </c>
      <c r="R379" s="225">
        <f>Q379*H379</f>
        <v>0.5042225699999999</v>
      </c>
      <c r="S379" s="225">
        <v>0</v>
      </c>
      <c r="T379" s="226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27" t="s">
        <v>349</v>
      </c>
      <c r="AT379" s="227" t="s">
        <v>254</v>
      </c>
      <c r="AU379" s="227" t="s">
        <v>78</v>
      </c>
      <c r="AY379" s="19" t="s">
        <v>252</v>
      </c>
      <c r="BE379" s="228">
        <f>IF(N379="základní",J379,0)</f>
        <v>0</v>
      </c>
      <c r="BF379" s="228">
        <f>IF(N379="snížená",J379,0)</f>
        <v>0</v>
      </c>
      <c r="BG379" s="228">
        <f>IF(N379="zákl. přenesená",J379,0)</f>
        <v>0</v>
      </c>
      <c r="BH379" s="228">
        <f>IF(N379="sníž. přenesená",J379,0)</f>
        <v>0</v>
      </c>
      <c r="BI379" s="228">
        <f>IF(N379="nulová",J379,0)</f>
        <v>0</v>
      </c>
      <c r="BJ379" s="19" t="s">
        <v>76</v>
      </c>
      <c r="BK379" s="228">
        <f>ROUND(I379*H379,2)</f>
        <v>0</v>
      </c>
      <c r="BL379" s="19" t="s">
        <v>349</v>
      </c>
      <c r="BM379" s="227" t="s">
        <v>1684</v>
      </c>
    </row>
    <row r="380" spans="1:51" s="14" customFormat="1" ht="12">
      <c r="A380" s="14"/>
      <c r="B380" s="240"/>
      <c r="C380" s="241"/>
      <c r="D380" s="231" t="s">
        <v>260</v>
      </c>
      <c r="E380" s="242" t="s">
        <v>19</v>
      </c>
      <c r="F380" s="243" t="s">
        <v>1685</v>
      </c>
      <c r="G380" s="241"/>
      <c r="H380" s="244">
        <v>83.619</v>
      </c>
      <c r="I380" s="245"/>
      <c r="J380" s="241"/>
      <c r="K380" s="241"/>
      <c r="L380" s="246"/>
      <c r="M380" s="247"/>
      <c r="N380" s="248"/>
      <c r="O380" s="248"/>
      <c r="P380" s="248"/>
      <c r="Q380" s="248"/>
      <c r="R380" s="248"/>
      <c r="S380" s="248"/>
      <c r="T380" s="249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0" t="s">
        <v>260</v>
      </c>
      <c r="AU380" s="250" t="s">
        <v>78</v>
      </c>
      <c r="AV380" s="14" t="s">
        <v>78</v>
      </c>
      <c r="AW380" s="14" t="s">
        <v>31</v>
      </c>
      <c r="AX380" s="14" t="s">
        <v>76</v>
      </c>
      <c r="AY380" s="250" t="s">
        <v>252</v>
      </c>
    </row>
    <row r="381" spans="1:65" s="2" customFormat="1" ht="49.05" customHeight="1">
      <c r="A381" s="40"/>
      <c r="B381" s="41"/>
      <c r="C381" s="216" t="s">
        <v>931</v>
      </c>
      <c r="D381" s="216" t="s">
        <v>254</v>
      </c>
      <c r="E381" s="217" t="s">
        <v>971</v>
      </c>
      <c r="F381" s="218" t="s">
        <v>972</v>
      </c>
      <c r="G381" s="219" t="s">
        <v>277</v>
      </c>
      <c r="H381" s="220">
        <v>1.352</v>
      </c>
      <c r="I381" s="221"/>
      <c r="J381" s="222">
        <f>ROUND(I381*H381,2)</f>
        <v>0</v>
      </c>
      <c r="K381" s="218" t="s">
        <v>258</v>
      </c>
      <c r="L381" s="46"/>
      <c r="M381" s="223" t="s">
        <v>19</v>
      </c>
      <c r="N381" s="224" t="s">
        <v>40</v>
      </c>
      <c r="O381" s="86"/>
      <c r="P381" s="225">
        <f>O381*H381</f>
        <v>0</v>
      </c>
      <c r="Q381" s="225">
        <v>0</v>
      </c>
      <c r="R381" s="225">
        <f>Q381*H381</f>
        <v>0</v>
      </c>
      <c r="S381" s="225">
        <v>0</v>
      </c>
      <c r="T381" s="226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27" t="s">
        <v>349</v>
      </c>
      <c r="AT381" s="227" t="s">
        <v>254</v>
      </c>
      <c r="AU381" s="227" t="s">
        <v>78</v>
      </c>
      <c r="AY381" s="19" t="s">
        <v>252</v>
      </c>
      <c r="BE381" s="228">
        <f>IF(N381="základní",J381,0)</f>
        <v>0</v>
      </c>
      <c r="BF381" s="228">
        <f>IF(N381="snížená",J381,0)</f>
        <v>0</v>
      </c>
      <c r="BG381" s="228">
        <f>IF(N381="zákl. přenesená",J381,0)</f>
        <v>0</v>
      </c>
      <c r="BH381" s="228">
        <f>IF(N381="sníž. přenesená",J381,0)</f>
        <v>0</v>
      </c>
      <c r="BI381" s="228">
        <f>IF(N381="nulová",J381,0)</f>
        <v>0</v>
      </c>
      <c r="BJ381" s="19" t="s">
        <v>76</v>
      </c>
      <c r="BK381" s="228">
        <f>ROUND(I381*H381,2)</f>
        <v>0</v>
      </c>
      <c r="BL381" s="19" t="s">
        <v>349</v>
      </c>
      <c r="BM381" s="227" t="s">
        <v>1686</v>
      </c>
    </row>
    <row r="382" spans="1:63" s="12" customFormat="1" ht="22.8" customHeight="1">
      <c r="A382" s="12"/>
      <c r="B382" s="200"/>
      <c r="C382" s="201"/>
      <c r="D382" s="202" t="s">
        <v>68</v>
      </c>
      <c r="E382" s="214" t="s">
        <v>974</v>
      </c>
      <c r="F382" s="214" t="s">
        <v>975</v>
      </c>
      <c r="G382" s="201"/>
      <c r="H382" s="201"/>
      <c r="I382" s="204"/>
      <c r="J382" s="215">
        <f>BK382</f>
        <v>0</v>
      </c>
      <c r="K382" s="201"/>
      <c r="L382" s="206"/>
      <c r="M382" s="207"/>
      <c r="N382" s="208"/>
      <c r="O382" s="208"/>
      <c r="P382" s="209">
        <f>SUM(P383:P439)</f>
        <v>0</v>
      </c>
      <c r="Q382" s="208"/>
      <c r="R382" s="209">
        <f>SUM(R383:R439)</f>
        <v>10.07632394</v>
      </c>
      <c r="S382" s="208"/>
      <c r="T382" s="210">
        <f>SUM(T383:T439)</f>
        <v>0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11" t="s">
        <v>78</v>
      </c>
      <c r="AT382" s="212" t="s">
        <v>68</v>
      </c>
      <c r="AU382" s="212" t="s">
        <v>76</v>
      </c>
      <c r="AY382" s="211" t="s">
        <v>252</v>
      </c>
      <c r="BK382" s="213">
        <f>SUM(BK383:BK439)</f>
        <v>0</v>
      </c>
    </row>
    <row r="383" spans="1:65" s="2" customFormat="1" ht="38.55" customHeight="1">
      <c r="A383" s="40"/>
      <c r="B383" s="41"/>
      <c r="C383" s="216" t="s">
        <v>937</v>
      </c>
      <c r="D383" s="216" t="s">
        <v>254</v>
      </c>
      <c r="E383" s="217" t="s">
        <v>977</v>
      </c>
      <c r="F383" s="218" t="s">
        <v>1687</v>
      </c>
      <c r="G383" s="219" t="s">
        <v>307</v>
      </c>
      <c r="H383" s="220">
        <v>0</v>
      </c>
      <c r="I383" s="221"/>
      <c r="J383" s="222">
        <f>ROUND(I383*H383,2)</f>
        <v>0</v>
      </c>
      <c r="K383" s="218" t="s">
        <v>19</v>
      </c>
      <c r="L383" s="46"/>
      <c r="M383" s="223" t="s">
        <v>19</v>
      </c>
      <c r="N383" s="224" t="s">
        <v>40</v>
      </c>
      <c r="O383" s="86"/>
      <c r="P383" s="225">
        <f>O383*H383</f>
        <v>0</v>
      </c>
      <c r="Q383" s="225">
        <v>0</v>
      </c>
      <c r="R383" s="225">
        <f>Q383*H383</f>
        <v>0</v>
      </c>
      <c r="S383" s="225">
        <v>0</v>
      </c>
      <c r="T383" s="226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27" t="s">
        <v>349</v>
      </c>
      <c r="AT383" s="227" t="s">
        <v>254</v>
      </c>
      <c r="AU383" s="227" t="s">
        <v>78</v>
      </c>
      <c r="AY383" s="19" t="s">
        <v>252</v>
      </c>
      <c r="BE383" s="228">
        <f>IF(N383="základní",J383,0)</f>
        <v>0</v>
      </c>
      <c r="BF383" s="228">
        <f>IF(N383="snížená",J383,0)</f>
        <v>0</v>
      </c>
      <c r="BG383" s="228">
        <f>IF(N383="zákl. přenesená",J383,0)</f>
        <v>0</v>
      </c>
      <c r="BH383" s="228">
        <f>IF(N383="sníž. přenesená",J383,0)</f>
        <v>0</v>
      </c>
      <c r="BI383" s="228">
        <f>IF(N383="nulová",J383,0)</f>
        <v>0</v>
      </c>
      <c r="BJ383" s="19" t="s">
        <v>76</v>
      </c>
      <c r="BK383" s="228">
        <f>ROUND(I383*H383,2)</f>
        <v>0</v>
      </c>
      <c r="BL383" s="19" t="s">
        <v>349</v>
      </c>
      <c r="BM383" s="227" t="s">
        <v>1688</v>
      </c>
    </row>
    <row r="384" spans="1:65" s="2" customFormat="1" ht="37.8" customHeight="1">
      <c r="A384" s="40"/>
      <c r="B384" s="41"/>
      <c r="C384" s="216" t="s">
        <v>945</v>
      </c>
      <c r="D384" s="216" t="s">
        <v>254</v>
      </c>
      <c r="E384" s="217" t="s">
        <v>981</v>
      </c>
      <c r="F384" s="218" t="s">
        <v>982</v>
      </c>
      <c r="G384" s="219" t="s">
        <v>300</v>
      </c>
      <c r="H384" s="220">
        <v>156.671</v>
      </c>
      <c r="I384" s="221"/>
      <c r="J384" s="222">
        <f>ROUND(I384*H384,2)</f>
        <v>0</v>
      </c>
      <c r="K384" s="218" t="s">
        <v>258</v>
      </c>
      <c r="L384" s="46"/>
      <c r="M384" s="223" t="s">
        <v>19</v>
      </c>
      <c r="N384" s="224" t="s">
        <v>40</v>
      </c>
      <c r="O384" s="86"/>
      <c r="P384" s="225">
        <f>O384*H384</f>
        <v>0</v>
      </c>
      <c r="Q384" s="225">
        <v>0</v>
      </c>
      <c r="R384" s="225">
        <f>Q384*H384</f>
        <v>0</v>
      </c>
      <c r="S384" s="225">
        <v>0</v>
      </c>
      <c r="T384" s="226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27" t="s">
        <v>349</v>
      </c>
      <c r="AT384" s="227" t="s">
        <v>254</v>
      </c>
      <c r="AU384" s="227" t="s">
        <v>78</v>
      </c>
      <c r="AY384" s="19" t="s">
        <v>252</v>
      </c>
      <c r="BE384" s="228">
        <f>IF(N384="základní",J384,0)</f>
        <v>0</v>
      </c>
      <c r="BF384" s="228">
        <f>IF(N384="snížená",J384,0)</f>
        <v>0</v>
      </c>
      <c r="BG384" s="228">
        <f>IF(N384="zákl. přenesená",J384,0)</f>
        <v>0</v>
      </c>
      <c r="BH384" s="228">
        <f>IF(N384="sníž. přenesená",J384,0)</f>
        <v>0</v>
      </c>
      <c r="BI384" s="228">
        <f>IF(N384="nulová",J384,0)</f>
        <v>0</v>
      </c>
      <c r="BJ384" s="19" t="s">
        <v>76</v>
      </c>
      <c r="BK384" s="228">
        <f>ROUND(I384*H384,2)</f>
        <v>0</v>
      </c>
      <c r="BL384" s="19" t="s">
        <v>349</v>
      </c>
      <c r="BM384" s="227" t="s">
        <v>1689</v>
      </c>
    </row>
    <row r="385" spans="1:51" s="14" customFormat="1" ht="12">
      <c r="A385" s="14"/>
      <c r="B385" s="240"/>
      <c r="C385" s="241"/>
      <c r="D385" s="231" t="s">
        <v>260</v>
      </c>
      <c r="E385" s="242" t="s">
        <v>19</v>
      </c>
      <c r="F385" s="243" t="s">
        <v>1690</v>
      </c>
      <c r="G385" s="241"/>
      <c r="H385" s="244">
        <v>121.508</v>
      </c>
      <c r="I385" s="245"/>
      <c r="J385" s="241"/>
      <c r="K385" s="241"/>
      <c r="L385" s="246"/>
      <c r="M385" s="247"/>
      <c r="N385" s="248"/>
      <c r="O385" s="248"/>
      <c r="P385" s="248"/>
      <c r="Q385" s="248"/>
      <c r="R385" s="248"/>
      <c r="S385" s="248"/>
      <c r="T385" s="249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0" t="s">
        <v>260</v>
      </c>
      <c r="AU385" s="250" t="s">
        <v>78</v>
      </c>
      <c r="AV385" s="14" t="s">
        <v>78</v>
      </c>
      <c r="AW385" s="14" t="s">
        <v>31</v>
      </c>
      <c r="AX385" s="14" t="s">
        <v>69</v>
      </c>
      <c r="AY385" s="250" t="s">
        <v>252</v>
      </c>
    </row>
    <row r="386" spans="1:51" s="14" customFormat="1" ht="12">
      <c r="A386" s="14"/>
      <c r="B386" s="240"/>
      <c r="C386" s="241"/>
      <c r="D386" s="231" t="s">
        <v>260</v>
      </c>
      <c r="E386" s="242" t="s">
        <v>19</v>
      </c>
      <c r="F386" s="243" t="s">
        <v>1691</v>
      </c>
      <c r="G386" s="241"/>
      <c r="H386" s="244">
        <v>35.163</v>
      </c>
      <c r="I386" s="245"/>
      <c r="J386" s="241"/>
      <c r="K386" s="241"/>
      <c r="L386" s="246"/>
      <c r="M386" s="247"/>
      <c r="N386" s="248"/>
      <c r="O386" s="248"/>
      <c r="P386" s="248"/>
      <c r="Q386" s="248"/>
      <c r="R386" s="248"/>
      <c r="S386" s="248"/>
      <c r="T386" s="249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0" t="s">
        <v>260</v>
      </c>
      <c r="AU386" s="250" t="s">
        <v>78</v>
      </c>
      <c r="AV386" s="14" t="s">
        <v>78</v>
      </c>
      <c r="AW386" s="14" t="s">
        <v>31</v>
      </c>
      <c r="AX386" s="14" t="s">
        <v>69</v>
      </c>
      <c r="AY386" s="250" t="s">
        <v>252</v>
      </c>
    </row>
    <row r="387" spans="1:51" s="15" customFormat="1" ht="12">
      <c r="A387" s="15"/>
      <c r="B387" s="251"/>
      <c r="C387" s="252"/>
      <c r="D387" s="231" t="s">
        <v>260</v>
      </c>
      <c r="E387" s="253" t="s">
        <v>19</v>
      </c>
      <c r="F387" s="254" t="s">
        <v>265</v>
      </c>
      <c r="G387" s="252"/>
      <c r="H387" s="255">
        <v>156.671</v>
      </c>
      <c r="I387" s="256"/>
      <c r="J387" s="252"/>
      <c r="K387" s="252"/>
      <c r="L387" s="257"/>
      <c r="M387" s="258"/>
      <c r="N387" s="259"/>
      <c r="O387" s="259"/>
      <c r="P387" s="259"/>
      <c r="Q387" s="259"/>
      <c r="R387" s="259"/>
      <c r="S387" s="259"/>
      <c r="T387" s="260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T387" s="261" t="s">
        <v>260</v>
      </c>
      <c r="AU387" s="261" t="s">
        <v>78</v>
      </c>
      <c r="AV387" s="15" t="s">
        <v>90</v>
      </c>
      <c r="AW387" s="15" t="s">
        <v>31</v>
      </c>
      <c r="AX387" s="15" t="s">
        <v>76</v>
      </c>
      <c r="AY387" s="261" t="s">
        <v>252</v>
      </c>
    </row>
    <row r="388" spans="1:65" s="2" customFormat="1" ht="14.4" customHeight="1">
      <c r="A388" s="40"/>
      <c r="B388" s="41"/>
      <c r="C388" s="262" t="s">
        <v>950</v>
      </c>
      <c r="D388" s="262" t="s">
        <v>285</v>
      </c>
      <c r="E388" s="263" t="s">
        <v>993</v>
      </c>
      <c r="F388" s="264" t="s">
        <v>994</v>
      </c>
      <c r="G388" s="265" t="s">
        <v>277</v>
      </c>
      <c r="H388" s="266">
        <v>0.031</v>
      </c>
      <c r="I388" s="267"/>
      <c r="J388" s="268">
        <f>ROUND(I388*H388,2)</f>
        <v>0</v>
      </c>
      <c r="K388" s="264" t="s">
        <v>258</v>
      </c>
      <c r="L388" s="269"/>
      <c r="M388" s="270" t="s">
        <v>19</v>
      </c>
      <c r="N388" s="271" t="s">
        <v>40</v>
      </c>
      <c r="O388" s="86"/>
      <c r="P388" s="225">
        <f>O388*H388</f>
        <v>0</v>
      </c>
      <c r="Q388" s="225">
        <v>1</v>
      </c>
      <c r="R388" s="225">
        <f>Q388*H388</f>
        <v>0.031</v>
      </c>
      <c r="S388" s="225">
        <v>0</v>
      </c>
      <c r="T388" s="226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27" t="s">
        <v>441</v>
      </c>
      <c r="AT388" s="227" t="s">
        <v>285</v>
      </c>
      <c r="AU388" s="227" t="s">
        <v>78</v>
      </c>
      <c r="AY388" s="19" t="s">
        <v>252</v>
      </c>
      <c r="BE388" s="228">
        <f>IF(N388="základní",J388,0)</f>
        <v>0</v>
      </c>
      <c r="BF388" s="228">
        <f>IF(N388="snížená",J388,0)</f>
        <v>0</v>
      </c>
      <c r="BG388" s="228">
        <f>IF(N388="zákl. přenesená",J388,0)</f>
        <v>0</v>
      </c>
      <c r="BH388" s="228">
        <f>IF(N388="sníž. přenesená",J388,0)</f>
        <v>0</v>
      </c>
      <c r="BI388" s="228">
        <f>IF(N388="nulová",J388,0)</f>
        <v>0</v>
      </c>
      <c r="BJ388" s="19" t="s">
        <v>76</v>
      </c>
      <c r="BK388" s="228">
        <f>ROUND(I388*H388,2)</f>
        <v>0</v>
      </c>
      <c r="BL388" s="19" t="s">
        <v>349</v>
      </c>
      <c r="BM388" s="227" t="s">
        <v>1692</v>
      </c>
    </row>
    <row r="389" spans="1:51" s="14" customFormat="1" ht="12">
      <c r="A389" s="14"/>
      <c r="B389" s="240"/>
      <c r="C389" s="241"/>
      <c r="D389" s="231" t="s">
        <v>260</v>
      </c>
      <c r="E389" s="242" t="s">
        <v>19</v>
      </c>
      <c r="F389" s="243" t="s">
        <v>1693</v>
      </c>
      <c r="G389" s="241"/>
      <c r="H389" s="244">
        <v>0.031</v>
      </c>
      <c r="I389" s="245"/>
      <c r="J389" s="241"/>
      <c r="K389" s="241"/>
      <c r="L389" s="246"/>
      <c r="M389" s="247"/>
      <c r="N389" s="248"/>
      <c r="O389" s="248"/>
      <c r="P389" s="248"/>
      <c r="Q389" s="248"/>
      <c r="R389" s="248"/>
      <c r="S389" s="248"/>
      <c r="T389" s="249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0" t="s">
        <v>260</v>
      </c>
      <c r="AU389" s="250" t="s">
        <v>78</v>
      </c>
      <c r="AV389" s="14" t="s">
        <v>78</v>
      </c>
      <c r="AW389" s="14" t="s">
        <v>31</v>
      </c>
      <c r="AX389" s="14" t="s">
        <v>76</v>
      </c>
      <c r="AY389" s="250" t="s">
        <v>252</v>
      </c>
    </row>
    <row r="390" spans="1:65" s="2" customFormat="1" ht="49.05" customHeight="1">
      <c r="A390" s="40"/>
      <c r="B390" s="41"/>
      <c r="C390" s="216" t="s">
        <v>955</v>
      </c>
      <c r="D390" s="216" t="s">
        <v>254</v>
      </c>
      <c r="E390" s="217" t="s">
        <v>998</v>
      </c>
      <c r="F390" s="218" t="s">
        <v>999</v>
      </c>
      <c r="G390" s="219" t="s">
        <v>300</v>
      </c>
      <c r="H390" s="220">
        <v>121.508</v>
      </c>
      <c r="I390" s="221"/>
      <c r="J390" s="222">
        <f>ROUND(I390*H390,2)</f>
        <v>0</v>
      </c>
      <c r="K390" s="218" t="s">
        <v>258</v>
      </c>
      <c r="L390" s="46"/>
      <c r="M390" s="223" t="s">
        <v>19</v>
      </c>
      <c r="N390" s="224" t="s">
        <v>40</v>
      </c>
      <c r="O390" s="86"/>
      <c r="P390" s="225">
        <f>O390*H390</f>
        <v>0</v>
      </c>
      <c r="Q390" s="225">
        <v>0.00142</v>
      </c>
      <c r="R390" s="225">
        <f>Q390*H390</f>
        <v>0.17254136</v>
      </c>
      <c r="S390" s="225">
        <v>0</v>
      </c>
      <c r="T390" s="226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27" t="s">
        <v>349</v>
      </c>
      <c r="AT390" s="227" t="s">
        <v>254</v>
      </c>
      <c r="AU390" s="227" t="s">
        <v>78</v>
      </c>
      <c r="AY390" s="19" t="s">
        <v>252</v>
      </c>
      <c r="BE390" s="228">
        <f>IF(N390="základní",J390,0)</f>
        <v>0</v>
      </c>
      <c r="BF390" s="228">
        <f>IF(N390="snížená",J390,0)</f>
        <v>0</v>
      </c>
      <c r="BG390" s="228">
        <f>IF(N390="zákl. přenesená",J390,0)</f>
        <v>0</v>
      </c>
      <c r="BH390" s="228">
        <f>IF(N390="sníž. přenesená",J390,0)</f>
        <v>0</v>
      </c>
      <c r="BI390" s="228">
        <f>IF(N390="nulová",J390,0)</f>
        <v>0</v>
      </c>
      <c r="BJ390" s="19" t="s">
        <v>76</v>
      </c>
      <c r="BK390" s="228">
        <f>ROUND(I390*H390,2)</f>
        <v>0</v>
      </c>
      <c r="BL390" s="19" t="s">
        <v>349</v>
      </c>
      <c r="BM390" s="227" t="s">
        <v>1694</v>
      </c>
    </row>
    <row r="391" spans="1:51" s="14" customFormat="1" ht="12">
      <c r="A391" s="14"/>
      <c r="B391" s="240"/>
      <c r="C391" s="241"/>
      <c r="D391" s="231" t="s">
        <v>260</v>
      </c>
      <c r="E391" s="242" t="s">
        <v>19</v>
      </c>
      <c r="F391" s="243" t="s">
        <v>1695</v>
      </c>
      <c r="G391" s="241"/>
      <c r="H391" s="244">
        <v>121.508</v>
      </c>
      <c r="I391" s="245"/>
      <c r="J391" s="241"/>
      <c r="K391" s="241"/>
      <c r="L391" s="246"/>
      <c r="M391" s="247"/>
      <c r="N391" s="248"/>
      <c r="O391" s="248"/>
      <c r="P391" s="248"/>
      <c r="Q391" s="248"/>
      <c r="R391" s="248"/>
      <c r="S391" s="248"/>
      <c r="T391" s="249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0" t="s">
        <v>260</v>
      </c>
      <c r="AU391" s="250" t="s">
        <v>78</v>
      </c>
      <c r="AV391" s="14" t="s">
        <v>78</v>
      </c>
      <c r="AW391" s="14" t="s">
        <v>31</v>
      </c>
      <c r="AX391" s="14" t="s">
        <v>76</v>
      </c>
      <c r="AY391" s="250" t="s">
        <v>252</v>
      </c>
    </row>
    <row r="392" spans="1:65" s="2" customFormat="1" ht="24.15" customHeight="1">
      <c r="A392" s="40"/>
      <c r="B392" s="41"/>
      <c r="C392" s="216" t="s">
        <v>959</v>
      </c>
      <c r="D392" s="216" t="s">
        <v>254</v>
      </c>
      <c r="E392" s="217" t="s">
        <v>1002</v>
      </c>
      <c r="F392" s="218" t="s">
        <v>1003</v>
      </c>
      <c r="G392" s="219" t="s">
        <v>300</v>
      </c>
      <c r="H392" s="220">
        <v>156.671</v>
      </c>
      <c r="I392" s="221"/>
      <c r="J392" s="222">
        <f>ROUND(I392*H392,2)</f>
        <v>0</v>
      </c>
      <c r="K392" s="218" t="s">
        <v>258</v>
      </c>
      <c r="L392" s="46"/>
      <c r="M392" s="223" t="s">
        <v>19</v>
      </c>
      <c r="N392" s="224" t="s">
        <v>40</v>
      </c>
      <c r="O392" s="86"/>
      <c r="P392" s="225">
        <f>O392*H392</f>
        <v>0</v>
      </c>
      <c r="Q392" s="225">
        <v>0.00088</v>
      </c>
      <c r="R392" s="225">
        <f>Q392*H392</f>
        <v>0.13787048</v>
      </c>
      <c r="S392" s="225">
        <v>0</v>
      </c>
      <c r="T392" s="226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27" t="s">
        <v>349</v>
      </c>
      <c r="AT392" s="227" t="s">
        <v>254</v>
      </c>
      <c r="AU392" s="227" t="s">
        <v>78</v>
      </c>
      <c r="AY392" s="19" t="s">
        <v>252</v>
      </c>
      <c r="BE392" s="228">
        <f>IF(N392="základní",J392,0)</f>
        <v>0</v>
      </c>
      <c r="BF392" s="228">
        <f>IF(N392="snížená",J392,0)</f>
        <v>0</v>
      </c>
      <c r="BG392" s="228">
        <f>IF(N392="zákl. přenesená",J392,0)</f>
        <v>0</v>
      </c>
      <c r="BH392" s="228">
        <f>IF(N392="sníž. přenesená",J392,0)</f>
        <v>0</v>
      </c>
      <c r="BI392" s="228">
        <f>IF(N392="nulová",J392,0)</f>
        <v>0</v>
      </c>
      <c r="BJ392" s="19" t="s">
        <v>76</v>
      </c>
      <c r="BK392" s="228">
        <f>ROUND(I392*H392,2)</f>
        <v>0</v>
      </c>
      <c r="BL392" s="19" t="s">
        <v>349</v>
      </c>
      <c r="BM392" s="227" t="s">
        <v>1696</v>
      </c>
    </row>
    <row r="393" spans="1:51" s="14" customFormat="1" ht="12">
      <c r="A393" s="14"/>
      <c r="B393" s="240"/>
      <c r="C393" s="241"/>
      <c r="D393" s="231" t="s">
        <v>260</v>
      </c>
      <c r="E393" s="242" t="s">
        <v>19</v>
      </c>
      <c r="F393" s="243" t="s">
        <v>1690</v>
      </c>
      <c r="G393" s="241"/>
      <c r="H393" s="244">
        <v>121.508</v>
      </c>
      <c r="I393" s="245"/>
      <c r="J393" s="241"/>
      <c r="K393" s="241"/>
      <c r="L393" s="246"/>
      <c r="M393" s="247"/>
      <c r="N393" s="248"/>
      <c r="O393" s="248"/>
      <c r="P393" s="248"/>
      <c r="Q393" s="248"/>
      <c r="R393" s="248"/>
      <c r="S393" s="248"/>
      <c r="T393" s="249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50" t="s">
        <v>260</v>
      </c>
      <c r="AU393" s="250" t="s">
        <v>78</v>
      </c>
      <c r="AV393" s="14" t="s">
        <v>78</v>
      </c>
      <c r="AW393" s="14" t="s">
        <v>31</v>
      </c>
      <c r="AX393" s="14" t="s">
        <v>69</v>
      </c>
      <c r="AY393" s="250" t="s">
        <v>252</v>
      </c>
    </row>
    <row r="394" spans="1:51" s="14" customFormat="1" ht="12">
      <c r="A394" s="14"/>
      <c r="B394" s="240"/>
      <c r="C394" s="241"/>
      <c r="D394" s="231" t="s">
        <v>260</v>
      </c>
      <c r="E394" s="242" t="s">
        <v>19</v>
      </c>
      <c r="F394" s="243" t="s">
        <v>1691</v>
      </c>
      <c r="G394" s="241"/>
      <c r="H394" s="244">
        <v>35.163</v>
      </c>
      <c r="I394" s="245"/>
      <c r="J394" s="241"/>
      <c r="K394" s="241"/>
      <c r="L394" s="246"/>
      <c r="M394" s="247"/>
      <c r="N394" s="248"/>
      <c r="O394" s="248"/>
      <c r="P394" s="248"/>
      <c r="Q394" s="248"/>
      <c r="R394" s="248"/>
      <c r="S394" s="248"/>
      <c r="T394" s="249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0" t="s">
        <v>260</v>
      </c>
      <c r="AU394" s="250" t="s">
        <v>78</v>
      </c>
      <c r="AV394" s="14" t="s">
        <v>78</v>
      </c>
      <c r="AW394" s="14" t="s">
        <v>31</v>
      </c>
      <c r="AX394" s="14" t="s">
        <v>69</v>
      </c>
      <c r="AY394" s="250" t="s">
        <v>252</v>
      </c>
    </row>
    <row r="395" spans="1:51" s="15" customFormat="1" ht="12">
      <c r="A395" s="15"/>
      <c r="B395" s="251"/>
      <c r="C395" s="252"/>
      <c r="D395" s="231" t="s">
        <v>260</v>
      </c>
      <c r="E395" s="253" t="s">
        <v>19</v>
      </c>
      <c r="F395" s="254" t="s">
        <v>265</v>
      </c>
      <c r="G395" s="252"/>
      <c r="H395" s="255">
        <v>156.671</v>
      </c>
      <c r="I395" s="256"/>
      <c r="J395" s="252"/>
      <c r="K395" s="252"/>
      <c r="L395" s="257"/>
      <c r="M395" s="258"/>
      <c r="N395" s="259"/>
      <c r="O395" s="259"/>
      <c r="P395" s="259"/>
      <c r="Q395" s="259"/>
      <c r="R395" s="259"/>
      <c r="S395" s="259"/>
      <c r="T395" s="260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61" t="s">
        <v>260</v>
      </c>
      <c r="AU395" s="261" t="s">
        <v>78</v>
      </c>
      <c r="AV395" s="15" t="s">
        <v>90</v>
      </c>
      <c r="AW395" s="15" t="s">
        <v>31</v>
      </c>
      <c r="AX395" s="15" t="s">
        <v>76</v>
      </c>
      <c r="AY395" s="261" t="s">
        <v>252</v>
      </c>
    </row>
    <row r="396" spans="1:65" s="2" customFormat="1" ht="49.05" customHeight="1">
      <c r="A396" s="40"/>
      <c r="B396" s="41"/>
      <c r="C396" s="262" t="s">
        <v>964</v>
      </c>
      <c r="D396" s="262" t="s">
        <v>285</v>
      </c>
      <c r="E396" s="263" t="s">
        <v>1006</v>
      </c>
      <c r="F396" s="264" t="s">
        <v>1007</v>
      </c>
      <c r="G396" s="265" t="s">
        <v>300</v>
      </c>
      <c r="H396" s="266">
        <v>180.172</v>
      </c>
      <c r="I396" s="267"/>
      <c r="J396" s="268">
        <f>ROUND(I396*H396,2)</f>
        <v>0</v>
      </c>
      <c r="K396" s="264" t="s">
        <v>258</v>
      </c>
      <c r="L396" s="269"/>
      <c r="M396" s="270" t="s">
        <v>19</v>
      </c>
      <c r="N396" s="271" t="s">
        <v>40</v>
      </c>
      <c r="O396" s="86"/>
      <c r="P396" s="225">
        <f>O396*H396</f>
        <v>0</v>
      </c>
      <c r="Q396" s="225">
        <v>0.001</v>
      </c>
      <c r="R396" s="225">
        <f>Q396*H396</f>
        <v>0.180172</v>
      </c>
      <c r="S396" s="225">
        <v>0</v>
      </c>
      <c r="T396" s="226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27" t="s">
        <v>441</v>
      </c>
      <c r="AT396" s="227" t="s">
        <v>285</v>
      </c>
      <c r="AU396" s="227" t="s">
        <v>78</v>
      </c>
      <c r="AY396" s="19" t="s">
        <v>252</v>
      </c>
      <c r="BE396" s="228">
        <f>IF(N396="základní",J396,0)</f>
        <v>0</v>
      </c>
      <c r="BF396" s="228">
        <f>IF(N396="snížená",J396,0)</f>
        <v>0</v>
      </c>
      <c r="BG396" s="228">
        <f>IF(N396="zákl. přenesená",J396,0)</f>
        <v>0</v>
      </c>
      <c r="BH396" s="228">
        <f>IF(N396="sníž. přenesená",J396,0)</f>
        <v>0</v>
      </c>
      <c r="BI396" s="228">
        <f>IF(N396="nulová",J396,0)</f>
        <v>0</v>
      </c>
      <c r="BJ396" s="19" t="s">
        <v>76</v>
      </c>
      <c r="BK396" s="228">
        <f>ROUND(I396*H396,2)</f>
        <v>0</v>
      </c>
      <c r="BL396" s="19" t="s">
        <v>349</v>
      </c>
      <c r="BM396" s="227" t="s">
        <v>1697</v>
      </c>
    </row>
    <row r="397" spans="1:51" s="14" customFormat="1" ht="12">
      <c r="A397" s="14"/>
      <c r="B397" s="240"/>
      <c r="C397" s="241"/>
      <c r="D397" s="231" t="s">
        <v>260</v>
      </c>
      <c r="E397" s="242" t="s">
        <v>19</v>
      </c>
      <c r="F397" s="243" t="s">
        <v>1698</v>
      </c>
      <c r="G397" s="241"/>
      <c r="H397" s="244">
        <v>180.172</v>
      </c>
      <c r="I397" s="245"/>
      <c r="J397" s="241"/>
      <c r="K397" s="241"/>
      <c r="L397" s="246"/>
      <c r="M397" s="247"/>
      <c r="N397" s="248"/>
      <c r="O397" s="248"/>
      <c r="P397" s="248"/>
      <c r="Q397" s="248"/>
      <c r="R397" s="248"/>
      <c r="S397" s="248"/>
      <c r="T397" s="249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0" t="s">
        <v>260</v>
      </c>
      <c r="AU397" s="250" t="s">
        <v>78</v>
      </c>
      <c r="AV397" s="14" t="s">
        <v>78</v>
      </c>
      <c r="AW397" s="14" t="s">
        <v>31</v>
      </c>
      <c r="AX397" s="14" t="s">
        <v>76</v>
      </c>
      <c r="AY397" s="250" t="s">
        <v>252</v>
      </c>
    </row>
    <row r="398" spans="1:65" s="2" customFormat="1" ht="62.7" customHeight="1">
      <c r="A398" s="40"/>
      <c r="B398" s="41"/>
      <c r="C398" s="216" t="s">
        <v>968</v>
      </c>
      <c r="D398" s="216" t="s">
        <v>254</v>
      </c>
      <c r="E398" s="217" t="s">
        <v>1011</v>
      </c>
      <c r="F398" s="218" t="s">
        <v>1012</v>
      </c>
      <c r="G398" s="219" t="s">
        <v>300</v>
      </c>
      <c r="H398" s="220">
        <v>83.698</v>
      </c>
      <c r="I398" s="221"/>
      <c r="J398" s="222">
        <f>ROUND(I398*H398,2)</f>
        <v>0</v>
      </c>
      <c r="K398" s="218" t="s">
        <v>258</v>
      </c>
      <c r="L398" s="46"/>
      <c r="M398" s="223" t="s">
        <v>19</v>
      </c>
      <c r="N398" s="224" t="s">
        <v>40</v>
      </c>
      <c r="O398" s="86"/>
      <c r="P398" s="225">
        <f>O398*H398</f>
        <v>0</v>
      </c>
      <c r="Q398" s="225">
        <v>0.00014</v>
      </c>
      <c r="R398" s="225">
        <f>Q398*H398</f>
        <v>0.011717719999999997</v>
      </c>
      <c r="S398" s="225">
        <v>0</v>
      </c>
      <c r="T398" s="226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27" t="s">
        <v>349</v>
      </c>
      <c r="AT398" s="227" t="s">
        <v>254</v>
      </c>
      <c r="AU398" s="227" t="s">
        <v>78</v>
      </c>
      <c r="AY398" s="19" t="s">
        <v>252</v>
      </c>
      <c r="BE398" s="228">
        <f>IF(N398="základní",J398,0)</f>
        <v>0</v>
      </c>
      <c r="BF398" s="228">
        <f>IF(N398="snížená",J398,0)</f>
        <v>0</v>
      </c>
      <c r="BG398" s="228">
        <f>IF(N398="zákl. přenesená",J398,0)</f>
        <v>0</v>
      </c>
      <c r="BH398" s="228">
        <f>IF(N398="sníž. přenesená",J398,0)</f>
        <v>0</v>
      </c>
      <c r="BI398" s="228">
        <f>IF(N398="nulová",J398,0)</f>
        <v>0</v>
      </c>
      <c r="BJ398" s="19" t="s">
        <v>76</v>
      </c>
      <c r="BK398" s="228">
        <f>ROUND(I398*H398,2)</f>
        <v>0</v>
      </c>
      <c r="BL398" s="19" t="s">
        <v>349</v>
      </c>
      <c r="BM398" s="227" t="s">
        <v>1699</v>
      </c>
    </row>
    <row r="399" spans="1:51" s="14" customFormat="1" ht="12">
      <c r="A399" s="14"/>
      <c r="B399" s="240"/>
      <c r="C399" s="241"/>
      <c r="D399" s="231" t="s">
        <v>260</v>
      </c>
      <c r="E399" s="242" t="s">
        <v>19</v>
      </c>
      <c r="F399" s="243" t="s">
        <v>1700</v>
      </c>
      <c r="G399" s="241"/>
      <c r="H399" s="244">
        <v>83.698</v>
      </c>
      <c r="I399" s="245"/>
      <c r="J399" s="241"/>
      <c r="K399" s="241"/>
      <c r="L399" s="246"/>
      <c r="M399" s="247"/>
      <c r="N399" s="248"/>
      <c r="O399" s="248"/>
      <c r="P399" s="248"/>
      <c r="Q399" s="248"/>
      <c r="R399" s="248"/>
      <c r="S399" s="248"/>
      <c r="T399" s="249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0" t="s">
        <v>260</v>
      </c>
      <c r="AU399" s="250" t="s">
        <v>78</v>
      </c>
      <c r="AV399" s="14" t="s">
        <v>78</v>
      </c>
      <c r="AW399" s="14" t="s">
        <v>31</v>
      </c>
      <c r="AX399" s="14" t="s">
        <v>69</v>
      </c>
      <c r="AY399" s="250" t="s">
        <v>252</v>
      </c>
    </row>
    <row r="400" spans="1:51" s="15" customFormat="1" ht="12">
      <c r="A400" s="15"/>
      <c r="B400" s="251"/>
      <c r="C400" s="252"/>
      <c r="D400" s="231" t="s">
        <v>260</v>
      </c>
      <c r="E400" s="253" t="s">
        <v>19</v>
      </c>
      <c r="F400" s="254" t="s">
        <v>265</v>
      </c>
      <c r="G400" s="252"/>
      <c r="H400" s="255">
        <v>83.698</v>
      </c>
      <c r="I400" s="256"/>
      <c r="J400" s="252"/>
      <c r="K400" s="252"/>
      <c r="L400" s="257"/>
      <c r="M400" s="258"/>
      <c r="N400" s="259"/>
      <c r="O400" s="259"/>
      <c r="P400" s="259"/>
      <c r="Q400" s="259"/>
      <c r="R400" s="259"/>
      <c r="S400" s="259"/>
      <c r="T400" s="260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61" t="s">
        <v>260</v>
      </c>
      <c r="AU400" s="261" t="s">
        <v>78</v>
      </c>
      <c r="AV400" s="15" t="s">
        <v>90</v>
      </c>
      <c r="AW400" s="15" t="s">
        <v>31</v>
      </c>
      <c r="AX400" s="15" t="s">
        <v>76</v>
      </c>
      <c r="AY400" s="261" t="s">
        <v>252</v>
      </c>
    </row>
    <row r="401" spans="1:65" s="2" customFormat="1" ht="62.7" customHeight="1">
      <c r="A401" s="40"/>
      <c r="B401" s="41"/>
      <c r="C401" s="216" t="s">
        <v>970</v>
      </c>
      <c r="D401" s="216" t="s">
        <v>254</v>
      </c>
      <c r="E401" s="217" t="s">
        <v>1017</v>
      </c>
      <c r="F401" s="218" t="s">
        <v>1018</v>
      </c>
      <c r="G401" s="219" t="s">
        <v>300</v>
      </c>
      <c r="H401" s="220">
        <v>37.81</v>
      </c>
      <c r="I401" s="221"/>
      <c r="J401" s="222">
        <f>ROUND(I401*H401,2)</f>
        <v>0</v>
      </c>
      <c r="K401" s="218" t="s">
        <v>258</v>
      </c>
      <c r="L401" s="46"/>
      <c r="M401" s="223" t="s">
        <v>19</v>
      </c>
      <c r="N401" s="224" t="s">
        <v>40</v>
      </c>
      <c r="O401" s="86"/>
      <c r="P401" s="225">
        <f>O401*H401</f>
        <v>0</v>
      </c>
      <c r="Q401" s="225">
        <v>0.00028</v>
      </c>
      <c r="R401" s="225">
        <f>Q401*H401</f>
        <v>0.0105868</v>
      </c>
      <c r="S401" s="225">
        <v>0</v>
      </c>
      <c r="T401" s="226">
        <f>S401*H401</f>
        <v>0</v>
      </c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27" t="s">
        <v>349</v>
      </c>
      <c r="AT401" s="227" t="s">
        <v>254</v>
      </c>
      <c r="AU401" s="227" t="s">
        <v>78</v>
      </c>
      <c r="AY401" s="19" t="s">
        <v>252</v>
      </c>
      <c r="BE401" s="228">
        <f>IF(N401="základní",J401,0)</f>
        <v>0</v>
      </c>
      <c r="BF401" s="228">
        <f>IF(N401="snížená",J401,0)</f>
        <v>0</v>
      </c>
      <c r="BG401" s="228">
        <f>IF(N401="zákl. přenesená",J401,0)</f>
        <v>0</v>
      </c>
      <c r="BH401" s="228">
        <f>IF(N401="sníž. přenesená",J401,0)</f>
        <v>0</v>
      </c>
      <c r="BI401" s="228">
        <f>IF(N401="nulová",J401,0)</f>
        <v>0</v>
      </c>
      <c r="BJ401" s="19" t="s">
        <v>76</v>
      </c>
      <c r="BK401" s="228">
        <f>ROUND(I401*H401,2)</f>
        <v>0</v>
      </c>
      <c r="BL401" s="19" t="s">
        <v>349</v>
      </c>
      <c r="BM401" s="227" t="s">
        <v>1701</v>
      </c>
    </row>
    <row r="402" spans="1:51" s="14" customFormat="1" ht="12">
      <c r="A402" s="14"/>
      <c r="B402" s="240"/>
      <c r="C402" s="241"/>
      <c r="D402" s="231" t="s">
        <v>260</v>
      </c>
      <c r="E402" s="242" t="s">
        <v>19</v>
      </c>
      <c r="F402" s="243" t="s">
        <v>1702</v>
      </c>
      <c r="G402" s="241"/>
      <c r="H402" s="244">
        <v>37.81</v>
      </c>
      <c r="I402" s="245"/>
      <c r="J402" s="241"/>
      <c r="K402" s="241"/>
      <c r="L402" s="246"/>
      <c r="M402" s="247"/>
      <c r="N402" s="248"/>
      <c r="O402" s="248"/>
      <c r="P402" s="248"/>
      <c r="Q402" s="248"/>
      <c r="R402" s="248"/>
      <c r="S402" s="248"/>
      <c r="T402" s="249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0" t="s">
        <v>260</v>
      </c>
      <c r="AU402" s="250" t="s">
        <v>78</v>
      </c>
      <c r="AV402" s="14" t="s">
        <v>78</v>
      </c>
      <c r="AW402" s="14" t="s">
        <v>31</v>
      </c>
      <c r="AX402" s="14" t="s">
        <v>69</v>
      </c>
      <c r="AY402" s="250" t="s">
        <v>252</v>
      </c>
    </row>
    <row r="403" spans="1:51" s="15" customFormat="1" ht="12">
      <c r="A403" s="15"/>
      <c r="B403" s="251"/>
      <c r="C403" s="252"/>
      <c r="D403" s="231" t="s">
        <v>260</v>
      </c>
      <c r="E403" s="253" t="s">
        <v>19</v>
      </c>
      <c r="F403" s="254" t="s">
        <v>265</v>
      </c>
      <c r="G403" s="252"/>
      <c r="H403" s="255">
        <v>37.81</v>
      </c>
      <c r="I403" s="256"/>
      <c r="J403" s="252"/>
      <c r="K403" s="252"/>
      <c r="L403" s="257"/>
      <c r="M403" s="258"/>
      <c r="N403" s="259"/>
      <c r="O403" s="259"/>
      <c r="P403" s="259"/>
      <c r="Q403" s="259"/>
      <c r="R403" s="259"/>
      <c r="S403" s="259"/>
      <c r="T403" s="260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61" t="s">
        <v>260</v>
      </c>
      <c r="AU403" s="261" t="s">
        <v>78</v>
      </c>
      <c r="AV403" s="15" t="s">
        <v>90</v>
      </c>
      <c r="AW403" s="15" t="s">
        <v>31</v>
      </c>
      <c r="AX403" s="15" t="s">
        <v>76</v>
      </c>
      <c r="AY403" s="261" t="s">
        <v>252</v>
      </c>
    </row>
    <row r="404" spans="1:65" s="2" customFormat="1" ht="62.7" customHeight="1">
      <c r="A404" s="40"/>
      <c r="B404" s="41"/>
      <c r="C404" s="216" t="s">
        <v>976</v>
      </c>
      <c r="D404" s="216" t="s">
        <v>254</v>
      </c>
      <c r="E404" s="217" t="s">
        <v>1022</v>
      </c>
      <c r="F404" s="218" t="s">
        <v>1023</v>
      </c>
      <c r="G404" s="219" t="s">
        <v>300</v>
      </c>
      <c r="H404" s="220">
        <v>20.796</v>
      </c>
      <c r="I404" s="221"/>
      <c r="J404" s="222">
        <f>ROUND(I404*H404,2)</f>
        <v>0</v>
      </c>
      <c r="K404" s="218" t="s">
        <v>258</v>
      </c>
      <c r="L404" s="46"/>
      <c r="M404" s="223" t="s">
        <v>19</v>
      </c>
      <c r="N404" s="224" t="s">
        <v>40</v>
      </c>
      <c r="O404" s="86"/>
      <c r="P404" s="225">
        <f>O404*H404</f>
        <v>0</v>
      </c>
      <c r="Q404" s="225">
        <v>0.00042</v>
      </c>
      <c r="R404" s="225">
        <f>Q404*H404</f>
        <v>0.00873432</v>
      </c>
      <c r="S404" s="225">
        <v>0</v>
      </c>
      <c r="T404" s="226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27" t="s">
        <v>349</v>
      </c>
      <c r="AT404" s="227" t="s">
        <v>254</v>
      </c>
      <c r="AU404" s="227" t="s">
        <v>78</v>
      </c>
      <c r="AY404" s="19" t="s">
        <v>252</v>
      </c>
      <c r="BE404" s="228">
        <f>IF(N404="základní",J404,0)</f>
        <v>0</v>
      </c>
      <c r="BF404" s="228">
        <f>IF(N404="snížená",J404,0)</f>
        <v>0</v>
      </c>
      <c r="BG404" s="228">
        <f>IF(N404="zákl. přenesená",J404,0)</f>
        <v>0</v>
      </c>
      <c r="BH404" s="228">
        <f>IF(N404="sníž. přenesená",J404,0)</f>
        <v>0</v>
      </c>
      <c r="BI404" s="228">
        <f>IF(N404="nulová",J404,0)</f>
        <v>0</v>
      </c>
      <c r="BJ404" s="19" t="s">
        <v>76</v>
      </c>
      <c r="BK404" s="228">
        <f>ROUND(I404*H404,2)</f>
        <v>0</v>
      </c>
      <c r="BL404" s="19" t="s">
        <v>349</v>
      </c>
      <c r="BM404" s="227" t="s">
        <v>1703</v>
      </c>
    </row>
    <row r="405" spans="1:51" s="14" customFormat="1" ht="12">
      <c r="A405" s="14"/>
      <c r="B405" s="240"/>
      <c r="C405" s="241"/>
      <c r="D405" s="231" t="s">
        <v>260</v>
      </c>
      <c r="E405" s="242" t="s">
        <v>19</v>
      </c>
      <c r="F405" s="243" t="s">
        <v>1704</v>
      </c>
      <c r="G405" s="241"/>
      <c r="H405" s="244">
        <v>20.796</v>
      </c>
      <c r="I405" s="245"/>
      <c r="J405" s="241"/>
      <c r="K405" s="241"/>
      <c r="L405" s="246"/>
      <c r="M405" s="247"/>
      <c r="N405" s="248"/>
      <c r="O405" s="248"/>
      <c r="P405" s="248"/>
      <c r="Q405" s="248"/>
      <c r="R405" s="248"/>
      <c r="S405" s="248"/>
      <c r="T405" s="249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0" t="s">
        <v>260</v>
      </c>
      <c r="AU405" s="250" t="s">
        <v>78</v>
      </c>
      <c r="AV405" s="14" t="s">
        <v>78</v>
      </c>
      <c r="AW405" s="14" t="s">
        <v>31</v>
      </c>
      <c r="AX405" s="14" t="s">
        <v>69</v>
      </c>
      <c r="AY405" s="250" t="s">
        <v>252</v>
      </c>
    </row>
    <row r="406" spans="1:51" s="15" customFormat="1" ht="12">
      <c r="A406" s="15"/>
      <c r="B406" s="251"/>
      <c r="C406" s="252"/>
      <c r="D406" s="231" t="s">
        <v>260</v>
      </c>
      <c r="E406" s="253" t="s">
        <v>19</v>
      </c>
      <c r="F406" s="254" t="s">
        <v>265</v>
      </c>
      <c r="G406" s="252"/>
      <c r="H406" s="255">
        <v>20.796</v>
      </c>
      <c r="I406" s="256"/>
      <c r="J406" s="252"/>
      <c r="K406" s="252"/>
      <c r="L406" s="257"/>
      <c r="M406" s="258"/>
      <c r="N406" s="259"/>
      <c r="O406" s="259"/>
      <c r="P406" s="259"/>
      <c r="Q406" s="259"/>
      <c r="R406" s="259"/>
      <c r="S406" s="259"/>
      <c r="T406" s="260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61" t="s">
        <v>260</v>
      </c>
      <c r="AU406" s="261" t="s">
        <v>78</v>
      </c>
      <c r="AV406" s="15" t="s">
        <v>90</v>
      </c>
      <c r="AW406" s="15" t="s">
        <v>31</v>
      </c>
      <c r="AX406" s="15" t="s">
        <v>76</v>
      </c>
      <c r="AY406" s="261" t="s">
        <v>252</v>
      </c>
    </row>
    <row r="407" spans="1:65" s="2" customFormat="1" ht="37.8" customHeight="1">
      <c r="A407" s="40"/>
      <c r="B407" s="41"/>
      <c r="C407" s="262" t="s">
        <v>980</v>
      </c>
      <c r="D407" s="262" t="s">
        <v>285</v>
      </c>
      <c r="E407" s="263" t="s">
        <v>1047</v>
      </c>
      <c r="F407" s="264" t="s">
        <v>1048</v>
      </c>
      <c r="G407" s="265" t="s">
        <v>300</v>
      </c>
      <c r="H407" s="266">
        <v>163.65</v>
      </c>
      <c r="I407" s="267"/>
      <c r="J407" s="268">
        <f>ROUND(I407*H407,2)</f>
        <v>0</v>
      </c>
      <c r="K407" s="264" t="s">
        <v>19</v>
      </c>
      <c r="L407" s="269"/>
      <c r="M407" s="270" t="s">
        <v>19</v>
      </c>
      <c r="N407" s="271" t="s">
        <v>40</v>
      </c>
      <c r="O407" s="86"/>
      <c r="P407" s="225">
        <f>O407*H407</f>
        <v>0</v>
      </c>
      <c r="Q407" s="225">
        <v>0.0005</v>
      </c>
      <c r="R407" s="225">
        <f>Q407*H407</f>
        <v>0.08182500000000001</v>
      </c>
      <c r="S407" s="225">
        <v>0</v>
      </c>
      <c r="T407" s="226">
        <f>S407*H407</f>
        <v>0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27" t="s">
        <v>441</v>
      </c>
      <c r="AT407" s="227" t="s">
        <v>285</v>
      </c>
      <c r="AU407" s="227" t="s">
        <v>78</v>
      </c>
      <c r="AY407" s="19" t="s">
        <v>252</v>
      </c>
      <c r="BE407" s="228">
        <f>IF(N407="základní",J407,0)</f>
        <v>0</v>
      </c>
      <c r="BF407" s="228">
        <f>IF(N407="snížená",J407,0)</f>
        <v>0</v>
      </c>
      <c r="BG407" s="228">
        <f>IF(N407="zákl. přenesená",J407,0)</f>
        <v>0</v>
      </c>
      <c r="BH407" s="228">
        <f>IF(N407="sníž. přenesená",J407,0)</f>
        <v>0</v>
      </c>
      <c r="BI407" s="228">
        <f>IF(N407="nulová",J407,0)</f>
        <v>0</v>
      </c>
      <c r="BJ407" s="19" t="s">
        <v>76</v>
      </c>
      <c r="BK407" s="228">
        <f>ROUND(I407*H407,2)</f>
        <v>0</v>
      </c>
      <c r="BL407" s="19" t="s">
        <v>349</v>
      </c>
      <c r="BM407" s="227" t="s">
        <v>1705</v>
      </c>
    </row>
    <row r="408" spans="1:51" s="14" customFormat="1" ht="12">
      <c r="A408" s="14"/>
      <c r="B408" s="240"/>
      <c r="C408" s="241"/>
      <c r="D408" s="231" t="s">
        <v>260</v>
      </c>
      <c r="E408" s="242" t="s">
        <v>19</v>
      </c>
      <c r="F408" s="243" t="s">
        <v>1706</v>
      </c>
      <c r="G408" s="241"/>
      <c r="H408" s="244">
        <v>163.65</v>
      </c>
      <c r="I408" s="245"/>
      <c r="J408" s="241"/>
      <c r="K408" s="241"/>
      <c r="L408" s="246"/>
      <c r="M408" s="247"/>
      <c r="N408" s="248"/>
      <c r="O408" s="248"/>
      <c r="P408" s="248"/>
      <c r="Q408" s="248"/>
      <c r="R408" s="248"/>
      <c r="S408" s="248"/>
      <c r="T408" s="249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0" t="s">
        <v>260</v>
      </c>
      <c r="AU408" s="250" t="s">
        <v>78</v>
      </c>
      <c r="AV408" s="14" t="s">
        <v>78</v>
      </c>
      <c r="AW408" s="14" t="s">
        <v>31</v>
      </c>
      <c r="AX408" s="14" t="s">
        <v>76</v>
      </c>
      <c r="AY408" s="250" t="s">
        <v>252</v>
      </c>
    </row>
    <row r="409" spans="1:65" s="2" customFormat="1" ht="24.15" customHeight="1">
      <c r="A409" s="40"/>
      <c r="B409" s="41"/>
      <c r="C409" s="216" t="s">
        <v>992</v>
      </c>
      <c r="D409" s="216" t="s">
        <v>254</v>
      </c>
      <c r="E409" s="217" t="s">
        <v>1055</v>
      </c>
      <c r="F409" s="218" t="s">
        <v>1056</v>
      </c>
      <c r="G409" s="219" t="s">
        <v>300</v>
      </c>
      <c r="H409" s="220">
        <v>142.304</v>
      </c>
      <c r="I409" s="221"/>
      <c r="J409" s="222">
        <f>ROUND(I409*H409,2)</f>
        <v>0</v>
      </c>
      <c r="K409" s="218" t="s">
        <v>258</v>
      </c>
      <c r="L409" s="46"/>
      <c r="M409" s="223" t="s">
        <v>19</v>
      </c>
      <c r="N409" s="224" t="s">
        <v>40</v>
      </c>
      <c r="O409" s="86"/>
      <c r="P409" s="225">
        <f>O409*H409</f>
        <v>0</v>
      </c>
      <c r="Q409" s="225">
        <v>0</v>
      </c>
      <c r="R409" s="225">
        <f>Q409*H409</f>
        <v>0</v>
      </c>
      <c r="S409" s="225">
        <v>0</v>
      </c>
      <c r="T409" s="226">
        <f>S409*H409</f>
        <v>0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27" t="s">
        <v>349</v>
      </c>
      <c r="AT409" s="227" t="s">
        <v>254</v>
      </c>
      <c r="AU409" s="227" t="s">
        <v>78</v>
      </c>
      <c r="AY409" s="19" t="s">
        <v>252</v>
      </c>
      <c r="BE409" s="228">
        <f>IF(N409="základní",J409,0)</f>
        <v>0</v>
      </c>
      <c r="BF409" s="228">
        <f>IF(N409="snížená",J409,0)</f>
        <v>0</v>
      </c>
      <c r="BG409" s="228">
        <f>IF(N409="zákl. přenesená",J409,0)</f>
        <v>0</v>
      </c>
      <c r="BH409" s="228">
        <f>IF(N409="sníž. přenesená",J409,0)</f>
        <v>0</v>
      </c>
      <c r="BI409" s="228">
        <f>IF(N409="nulová",J409,0)</f>
        <v>0</v>
      </c>
      <c r="BJ409" s="19" t="s">
        <v>76</v>
      </c>
      <c r="BK409" s="228">
        <f>ROUND(I409*H409,2)</f>
        <v>0</v>
      </c>
      <c r="BL409" s="19" t="s">
        <v>349</v>
      </c>
      <c r="BM409" s="227" t="s">
        <v>1707</v>
      </c>
    </row>
    <row r="410" spans="1:51" s="14" customFormat="1" ht="12">
      <c r="A410" s="14"/>
      <c r="B410" s="240"/>
      <c r="C410" s="241"/>
      <c r="D410" s="231" t="s">
        <v>260</v>
      </c>
      <c r="E410" s="242" t="s">
        <v>19</v>
      </c>
      <c r="F410" s="243" t="s">
        <v>1690</v>
      </c>
      <c r="G410" s="241"/>
      <c r="H410" s="244">
        <v>121.508</v>
      </c>
      <c r="I410" s="245"/>
      <c r="J410" s="241"/>
      <c r="K410" s="241"/>
      <c r="L410" s="246"/>
      <c r="M410" s="247"/>
      <c r="N410" s="248"/>
      <c r="O410" s="248"/>
      <c r="P410" s="248"/>
      <c r="Q410" s="248"/>
      <c r="R410" s="248"/>
      <c r="S410" s="248"/>
      <c r="T410" s="249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50" t="s">
        <v>260</v>
      </c>
      <c r="AU410" s="250" t="s">
        <v>78</v>
      </c>
      <c r="AV410" s="14" t="s">
        <v>78</v>
      </c>
      <c r="AW410" s="14" t="s">
        <v>31</v>
      </c>
      <c r="AX410" s="14" t="s">
        <v>69</v>
      </c>
      <c r="AY410" s="250" t="s">
        <v>252</v>
      </c>
    </row>
    <row r="411" spans="1:51" s="14" customFormat="1" ht="12">
      <c r="A411" s="14"/>
      <c r="B411" s="240"/>
      <c r="C411" s="241"/>
      <c r="D411" s="231" t="s">
        <v>260</v>
      </c>
      <c r="E411" s="242" t="s">
        <v>19</v>
      </c>
      <c r="F411" s="243" t="s">
        <v>1704</v>
      </c>
      <c r="G411" s="241"/>
      <c r="H411" s="244">
        <v>20.796</v>
      </c>
      <c r="I411" s="245"/>
      <c r="J411" s="241"/>
      <c r="K411" s="241"/>
      <c r="L411" s="246"/>
      <c r="M411" s="247"/>
      <c r="N411" s="248"/>
      <c r="O411" s="248"/>
      <c r="P411" s="248"/>
      <c r="Q411" s="248"/>
      <c r="R411" s="248"/>
      <c r="S411" s="248"/>
      <c r="T411" s="249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0" t="s">
        <v>260</v>
      </c>
      <c r="AU411" s="250" t="s">
        <v>78</v>
      </c>
      <c r="AV411" s="14" t="s">
        <v>78</v>
      </c>
      <c r="AW411" s="14" t="s">
        <v>31</v>
      </c>
      <c r="AX411" s="14" t="s">
        <v>69</v>
      </c>
      <c r="AY411" s="250" t="s">
        <v>252</v>
      </c>
    </row>
    <row r="412" spans="1:51" s="15" customFormat="1" ht="12">
      <c r="A412" s="15"/>
      <c r="B412" s="251"/>
      <c r="C412" s="252"/>
      <c r="D412" s="231" t="s">
        <v>260</v>
      </c>
      <c r="E412" s="253" t="s">
        <v>19</v>
      </c>
      <c r="F412" s="254" t="s">
        <v>265</v>
      </c>
      <c r="G412" s="252"/>
      <c r="H412" s="255">
        <v>142.304</v>
      </c>
      <c r="I412" s="256"/>
      <c r="J412" s="252"/>
      <c r="K412" s="252"/>
      <c r="L412" s="257"/>
      <c r="M412" s="258"/>
      <c r="N412" s="259"/>
      <c r="O412" s="259"/>
      <c r="P412" s="259"/>
      <c r="Q412" s="259"/>
      <c r="R412" s="259"/>
      <c r="S412" s="259"/>
      <c r="T412" s="260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61" t="s">
        <v>260</v>
      </c>
      <c r="AU412" s="261" t="s">
        <v>78</v>
      </c>
      <c r="AV412" s="15" t="s">
        <v>90</v>
      </c>
      <c r="AW412" s="15" t="s">
        <v>31</v>
      </c>
      <c r="AX412" s="15" t="s">
        <v>76</v>
      </c>
      <c r="AY412" s="261" t="s">
        <v>252</v>
      </c>
    </row>
    <row r="413" spans="1:65" s="2" customFormat="1" ht="24.15" customHeight="1">
      <c r="A413" s="40"/>
      <c r="B413" s="41"/>
      <c r="C413" s="262" t="s">
        <v>997</v>
      </c>
      <c r="D413" s="262" t="s">
        <v>285</v>
      </c>
      <c r="E413" s="263" t="s">
        <v>1059</v>
      </c>
      <c r="F413" s="264" t="s">
        <v>1060</v>
      </c>
      <c r="G413" s="265" t="s">
        <v>300</v>
      </c>
      <c r="H413" s="266">
        <v>163.65</v>
      </c>
      <c r="I413" s="267"/>
      <c r="J413" s="268">
        <f>ROUND(I413*H413,2)</f>
        <v>0</v>
      </c>
      <c r="K413" s="264" t="s">
        <v>258</v>
      </c>
      <c r="L413" s="269"/>
      <c r="M413" s="270" t="s">
        <v>19</v>
      </c>
      <c r="N413" s="271" t="s">
        <v>40</v>
      </c>
      <c r="O413" s="86"/>
      <c r="P413" s="225">
        <f>O413*H413</f>
        <v>0</v>
      </c>
      <c r="Q413" s="225">
        <v>0.0003</v>
      </c>
      <c r="R413" s="225">
        <f>Q413*H413</f>
        <v>0.049095</v>
      </c>
      <c r="S413" s="225">
        <v>0</v>
      </c>
      <c r="T413" s="226">
        <f>S413*H413</f>
        <v>0</v>
      </c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27" t="s">
        <v>441</v>
      </c>
      <c r="AT413" s="227" t="s">
        <v>285</v>
      </c>
      <c r="AU413" s="227" t="s">
        <v>78</v>
      </c>
      <c r="AY413" s="19" t="s">
        <v>252</v>
      </c>
      <c r="BE413" s="228">
        <f>IF(N413="základní",J413,0)</f>
        <v>0</v>
      </c>
      <c r="BF413" s="228">
        <f>IF(N413="snížená",J413,0)</f>
        <v>0</v>
      </c>
      <c r="BG413" s="228">
        <f>IF(N413="zákl. přenesená",J413,0)</f>
        <v>0</v>
      </c>
      <c r="BH413" s="228">
        <f>IF(N413="sníž. přenesená",J413,0)</f>
        <v>0</v>
      </c>
      <c r="BI413" s="228">
        <f>IF(N413="nulová",J413,0)</f>
        <v>0</v>
      </c>
      <c r="BJ413" s="19" t="s">
        <v>76</v>
      </c>
      <c r="BK413" s="228">
        <f>ROUND(I413*H413,2)</f>
        <v>0</v>
      </c>
      <c r="BL413" s="19" t="s">
        <v>349</v>
      </c>
      <c r="BM413" s="227" t="s">
        <v>1708</v>
      </c>
    </row>
    <row r="414" spans="1:51" s="14" customFormat="1" ht="12">
      <c r="A414" s="14"/>
      <c r="B414" s="240"/>
      <c r="C414" s="241"/>
      <c r="D414" s="231" t="s">
        <v>260</v>
      </c>
      <c r="E414" s="242" t="s">
        <v>19</v>
      </c>
      <c r="F414" s="243" t="s">
        <v>1709</v>
      </c>
      <c r="G414" s="241"/>
      <c r="H414" s="244">
        <v>163.65</v>
      </c>
      <c r="I414" s="245"/>
      <c r="J414" s="241"/>
      <c r="K414" s="241"/>
      <c r="L414" s="246"/>
      <c r="M414" s="247"/>
      <c r="N414" s="248"/>
      <c r="O414" s="248"/>
      <c r="P414" s="248"/>
      <c r="Q414" s="248"/>
      <c r="R414" s="248"/>
      <c r="S414" s="248"/>
      <c r="T414" s="249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0" t="s">
        <v>260</v>
      </c>
      <c r="AU414" s="250" t="s">
        <v>78</v>
      </c>
      <c r="AV414" s="14" t="s">
        <v>78</v>
      </c>
      <c r="AW414" s="14" t="s">
        <v>31</v>
      </c>
      <c r="AX414" s="14" t="s">
        <v>76</v>
      </c>
      <c r="AY414" s="250" t="s">
        <v>252</v>
      </c>
    </row>
    <row r="415" spans="1:65" s="2" customFormat="1" ht="24.15" customHeight="1">
      <c r="A415" s="40"/>
      <c r="B415" s="41"/>
      <c r="C415" s="216" t="s">
        <v>1001</v>
      </c>
      <c r="D415" s="216" t="s">
        <v>254</v>
      </c>
      <c r="E415" s="217" t="s">
        <v>1063</v>
      </c>
      <c r="F415" s="218" t="s">
        <v>1064</v>
      </c>
      <c r="G415" s="219" t="s">
        <v>300</v>
      </c>
      <c r="H415" s="220">
        <v>142.304</v>
      </c>
      <c r="I415" s="221"/>
      <c r="J415" s="222">
        <f>ROUND(I415*H415,2)</f>
        <v>0</v>
      </c>
      <c r="K415" s="218" t="s">
        <v>258</v>
      </c>
      <c r="L415" s="46"/>
      <c r="M415" s="223" t="s">
        <v>19</v>
      </c>
      <c r="N415" s="224" t="s">
        <v>40</v>
      </c>
      <c r="O415" s="86"/>
      <c r="P415" s="225">
        <f>O415*H415</f>
        <v>0</v>
      </c>
      <c r="Q415" s="225">
        <v>0</v>
      </c>
      <c r="R415" s="225">
        <f>Q415*H415</f>
        <v>0</v>
      </c>
      <c r="S415" s="225">
        <v>0</v>
      </c>
      <c r="T415" s="226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27" t="s">
        <v>349</v>
      </c>
      <c r="AT415" s="227" t="s">
        <v>254</v>
      </c>
      <c r="AU415" s="227" t="s">
        <v>78</v>
      </c>
      <c r="AY415" s="19" t="s">
        <v>252</v>
      </c>
      <c r="BE415" s="228">
        <f>IF(N415="základní",J415,0)</f>
        <v>0</v>
      </c>
      <c r="BF415" s="228">
        <f>IF(N415="snížená",J415,0)</f>
        <v>0</v>
      </c>
      <c r="BG415" s="228">
        <f>IF(N415="zákl. přenesená",J415,0)</f>
        <v>0</v>
      </c>
      <c r="BH415" s="228">
        <f>IF(N415="sníž. přenesená",J415,0)</f>
        <v>0</v>
      </c>
      <c r="BI415" s="228">
        <f>IF(N415="nulová",J415,0)</f>
        <v>0</v>
      </c>
      <c r="BJ415" s="19" t="s">
        <v>76</v>
      </c>
      <c r="BK415" s="228">
        <f>ROUND(I415*H415,2)</f>
        <v>0</v>
      </c>
      <c r="BL415" s="19" t="s">
        <v>349</v>
      </c>
      <c r="BM415" s="227" t="s">
        <v>1710</v>
      </c>
    </row>
    <row r="416" spans="1:51" s="14" customFormat="1" ht="12">
      <c r="A416" s="14"/>
      <c r="B416" s="240"/>
      <c r="C416" s="241"/>
      <c r="D416" s="231" t="s">
        <v>260</v>
      </c>
      <c r="E416" s="242" t="s">
        <v>19</v>
      </c>
      <c r="F416" s="243" t="s">
        <v>1690</v>
      </c>
      <c r="G416" s="241"/>
      <c r="H416" s="244">
        <v>121.508</v>
      </c>
      <c r="I416" s="245"/>
      <c r="J416" s="241"/>
      <c r="K416" s="241"/>
      <c r="L416" s="246"/>
      <c r="M416" s="247"/>
      <c r="N416" s="248"/>
      <c r="O416" s="248"/>
      <c r="P416" s="248"/>
      <c r="Q416" s="248"/>
      <c r="R416" s="248"/>
      <c r="S416" s="248"/>
      <c r="T416" s="249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0" t="s">
        <v>260</v>
      </c>
      <c r="AU416" s="250" t="s">
        <v>78</v>
      </c>
      <c r="AV416" s="14" t="s">
        <v>78</v>
      </c>
      <c r="AW416" s="14" t="s">
        <v>31</v>
      </c>
      <c r="AX416" s="14" t="s">
        <v>69</v>
      </c>
      <c r="AY416" s="250" t="s">
        <v>252</v>
      </c>
    </row>
    <row r="417" spans="1:51" s="14" customFormat="1" ht="12">
      <c r="A417" s="14"/>
      <c r="B417" s="240"/>
      <c r="C417" s="241"/>
      <c r="D417" s="231" t="s">
        <v>260</v>
      </c>
      <c r="E417" s="242" t="s">
        <v>19</v>
      </c>
      <c r="F417" s="243" t="s">
        <v>1704</v>
      </c>
      <c r="G417" s="241"/>
      <c r="H417" s="244">
        <v>20.796</v>
      </c>
      <c r="I417" s="245"/>
      <c r="J417" s="241"/>
      <c r="K417" s="241"/>
      <c r="L417" s="246"/>
      <c r="M417" s="247"/>
      <c r="N417" s="248"/>
      <c r="O417" s="248"/>
      <c r="P417" s="248"/>
      <c r="Q417" s="248"/>
      <c r="R417" s="248"/>
      <c r="S417" s="248"/>
      <c r="T417" s="249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0" t="s">
        <v>260</v>
      </c>
      <c r="AU417" s="250" t="s">
        <v>78</v>
      </c>
      <c r="AV417" s="14" t="s">
        <v>78</v>
      </c>
      <c r="AW417" s="14" t="s">
        <v>31</v>
      </c>
      <c r="AX417" s="14" t="s">
        <v>69</v>
      </c>
      <c r="AY417" s="250" t="s">
        <v>252</v>
      </c>
    </row>
    <row r="418" spans="1:51" s="15" customFormat="1" ht="12">
      <c r="A418" s="15"/>
      <c r="B418" s="251"/>
      <c r="C418" s="252"/>
      <c r="D418" s="231" t="s">
        <v>260</v>
      </c>
      <c r="E418" s="253" t="s">
        <v>19</v>
      </c>
      <c r="F418" s="254" t="s">
        <v>265</v>
      </c>
      <c r="G418" s="252"/>
      <c r="H418" s="255">
        <v>142.304</v>
      </c>
      <c r="I418" s="256"/>
      <c r="J418" s="252"/>
      <c r="K418" s="252"/>
      <c r="L418" s="257"/>
      <c r="M418" s="258"/>
      <c r="N418" s="259"/>
      <c r="O418" s="259"/>
      <c r="P418" s="259"/>
      <c r="Q418" s="259"/>
      <c r="R418" s="259"/>
      <c r="S418" s="259"/>
      <c r="T418" s="260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61" t="s">
        <v>260</v>
      </c>
      <c r="AU418" s="261" t="s">
        <v>78</v>
      </c>
      <c r="AV418" s="15" t="s">
        <v>90</v>
      </c>
      <c r="AW418" s="15" t="s">
        <v>31</v>
      </c>
      <c r="AX418" s="15" t="s">
        <v>76</v>
      </c>
      <c r="AY418" s="261" t="s">
        <v>252</v>
      </c>
    </row>
    <row r="419" spans="1:65" s="2" customFormat="1" ht="24.15" customHeight="1">
      <c r="A419" s="40"/>
      <c r="B419" s="41"/>
      <c r="C419" s="262" t="s">
        <v>1005</v>
      </c>
      <c r="D419" s="262" t="s">
        <v>285</v>
      </c>
      <c r="E419" s="263" t="s">
        <v>1059</v>
      </c>
      <c r="F419" s="264" t="s">
        <v>1060</v>
      </c>
      <c r="G419" s="265" t="s">
        <v>300</v>
      </c>
      <c r="H419" s="266">
        <v>163.65</v>
      </c>
      <c r="I419" s="267"/>
      <c r="J419" s="268">
        <f>ROUND(I419*H419,2)</f>
        <v>0</v>
      </c>
      <c r="K419" s="264" t="s">
        <v>258</v>
      </c>
      <c r="L419" s="269"/>
      <c r="M419" s="270" t="s">
        <v>19</v>
      </c>
      <c r="N419" s="271" t="s">
        <v>40</v>
      </c>
      <c r="O419" s="86"/>
      <c r="P419" s="225">
        <f>O419*H419</f>
        <v>0</v>
      </c>
      <c r="Q419" s="225">
        <v>0.0003</v>
      </c>
      <c r="R419" s="225">
        <f>Q419*H419</f>
        <v>0.049095</v>
      </c>
      <c r="S419" s="225">
        <v>0</v>
      </c>
      <c r="T419" s="226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27" t="s">
        <v>441</v>
      </c>
      <c r="AT419" s="227" t="s">
        <v>285</v>
      </c>
      <c r="AU419" s="227" t="s">
        <v>78</v>
      </c>
      <c r="AY419" s="19" t="s">
        <v>252</v>
      </c>
      <c r="BE419" s="228">
        <f>IF(N419="základní",J419,0)</f>
        <v>0</v>
      </c>
      <c r="BF419" s="228">
        <f>IF(N419="snížená",J419,0)</f>
        <v>0</v>
      </c>
      <c r="BG419" s="228">
        <f>IF(N419="zákl. přenesená",J419,0)</f>
        <v>0</v>
      </c>
      <c r="BH419" s="228">
        <f>IF(N419="sníž. přenesená",J419,0)</f>
        <v>0</v>
      </c>
      <c r="BI419" s="228">
        <f>IF(N419="nulová",J419,0)</f>
        <v>0</v>
      </c>
      <c r="BJ419" s="19" t="s">
        <v>76</v>
      </c>
      <c r="BK419" s="228">
        <f>ROUND(I419*H419,2)</f>
        <v>0</v>
      </c>
      <c r="BL419" s="19" t="s">
        <v>349</v>
      </c>
      <c r="BM419" s="227" t="s">
        <v>1711</v>
      </c>
    </row>
    <row r="420" spans="1:51" s="14" customFormat="1" ht="12">
      <c r="A420" s="14"/>
      <c r="B420" s="240"/>
      <c r="C420" s="241"/>
      <c r="D420" s="231" t="s">
        <v>260</v>
      </c>
      <c r="E420" s="242" t="s">
        <v>19</v>
      </c>
      <c r="F420" s="243" t="s">
        <v>1709</v>
      </c>
      <c r="G420" s="241"/>
      <c r="H420" s="244">
        <v>163.65</v>
      </c>
      <c r="I420" s="245"/>
      <c r="J420" s="241"/>
      <c r="K420" s="241"/>
      <c r="L420" s="246"/>
      <c r="M420" s="247"/>
      <c r="N420" s="248"/>
      <c r="O420" s="248"/>
      <c r="P420" s="248"/>
      <c r="Q420" s="248"/>
      <c r="R420" s="248"/>
      <c r="S420" s="248"/>
      <c r="T420" s="249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0" t="s">
        <v>260</v>
      </c>
      <c r="AU420" s="250" t="s">
        <v>78</v>
      </c>
      <c r="AV420" s="14" t="s">
        <v>78</v>
      </c>
      <c r="AW420" s="14" t="s">
        <v>31</v>
      </c>
      <c r="AX420" s="14" t="s">
        <v>76</v>
      </c>
      <c r="AY420" s="250" t="s">
        <v>252</v>
      </c>
    </row>
    <row r="421" spans="1:65" s="2" customFormat="1" ht="14.4" customHeight="1">
      <c r="A421" s="40"/>
      <c r="B421" s="41"/>
      <c r="C421" s="216" t="s">
        <v>1010</v>
      </c>
      <c r="D421" s="216" t="s">
        <v>254</v>
      </c>
      <c r="E421" s="217" t="s">
        <v>1069</v>
      </c>
      <c r="F421" s="218" t="s">
        <v>1070</v>
      </c>
      <c r="G421" s="219" t="s">
        <v>300</v>
      </c>
      <c r="H421" s="220">
        <v>101.494</v>
      </c>
      <c r="I421" s="221"/>
      <c r="J421" s="222">
        <f>ROUND(I421*H421,2)</f>
        <v>0</v>
      </c>
      <c r="K421" s="218" t="s">
        <v>19</v>
      </c>
      <c r="L421" s="46"/>
      <c r="M421" s="223" t="s">
        <v>19</v>
      </c>
      <c r="N421" s="224" t="s">
        <v>40</v>
      </c>
      <c r="O421" s="86"/>
      <c r="P421" s="225">
        <f>O421*H421</f>
        <v>0</v>
      </c>
      <c r="Q421" s="225">
        <v>0</v>
      </c>
      <c r="R421" s="225">
        <f>Q421*H421</f>
        <v>0</v>
      </c>
      <c r="S421" s="225">
        <v>0</v>
      </c>
      <c r="T421" s="226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27" t="s">
        <v>349</v>
      </c>
      <c r="AT421" s="227" t="s">
        <v>254</v>
      </c>
      <c r="AU421" s="227" t="s">
        <v>78</v>
      </c>
      <c r="AY421" s="19" t="s">
        <v>252</v>
      </c>
      <c r="BE421" s="228">
        <f>IF(N421="základní",J421,0)</f>
        <v>0</v>
      </c>
      <c r="BF421" s="228">
        <f>IF(N421="snížená",J421,0)</f>
        <v>0</v>
      </c>
      <c r="BG421" s="228">
        <f>IF(N421="zákl. přenesená",J421,0)</f>
        <v>0</v>
      </c>
      <c r="BH421" s="228">
        <f>IF(N421="sníž. přenesená",J421,0)</f>
        <v>0</v>
      </c>
      <c r="BI421" s="228">
        <f>IF(N421="nulová",J421,0)</f>
        <v>0</v>
      </c>
      <c r="BJ421" s="19" t="s">
        <v>76</v>
      </c>
      <c r="BK421" s="228">
        <f>ROUND(I421*H421,2)</f>
        <v>0</v>
      </c>
      <c r="BL421" s="19" t="s">
        <v>349</v>
      </c>
      <c r="BM421" s="227" t="s">
        <v>1712</v>
      </c>
    </row>
    <row r="422" spans="1:51" s="14" customFormat="1" ht="12">
      <c r="A422" s="14"/>
      <c r="B422" s="240"/>
      <c r="C422" s="241"/>
      <c r="D422" s="231" t="s">
        <v>260</v>
      </c>
      <c r="E422" s="242" t="s">
        <v>19</v>
      </c>
      <c r="F422" s="243" t="s">
        <v>1713</v>
      </c>
      <c r="G422" s="241"/>
      <c r="H422" s="244">
        <v>101.494</v>
      </c>
      <c r="I422" s="245"/>
      <c r="J422" s="241"/>
      <c r="K422" s="241"/>
      <c r="L422" s="246"/>
      <c r="M422" s="247"/>
      <c r="N422" s="248"/>
      <c r="O422" s="248"/>
      <c r="P422" s="248"/>
      <c r="Q422" s="248"/>
      <c r="R422" s="248"/>
      <c r="S422" s="248"/>
      <c r="T422" s="249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0" t="s">
        <v>260</v>
      </c>
      <c r="AU422" s="250" t="s">
        <v>78</v>
      </c>
      <c r="AV422" s="14" t="s">
        <v>78</v>
      </c>
      <c r="AW422" s="14" t="s">
        <v>31</v>
      </c>
      <c r="AX422" s="14" t="s">
        <v>76</v>
      </c>
      <c r="AY422" s="250" t="s">
        <v>252</v>
      </c>
    </row>
    <row r="423" spans="1:65" s="2" customFormat="1" ht="49.05" customHeight="1">
      <c r="A423" s="40"/>
      <c r="B423" s="41"/>
      <c r="C423" s="216" t="s">
        <v>1016</v>
      </c>
      <c r="D423" s="216" t="s">
        <v>254</v>
      </c>
      <c r="E423" s="217" t="s">
        <v>1073</v>
      </c>
      <c r="F423" s="218" t="s">
        <v>1074</v>
      </c>
      <c r="G423" s="219" t="s">
        <v>300</v>
      </c>
      <c r="H423" s="220">
        <v>121.508</v>
      </c>
      <c r="I423" s="221"/>
      <c r="J423" s="222">
        <f>ROUND(I423*H423,2)</f>
        <v>0</v>
      </c>
      <c r="K423" s="218" t="s">
        <v>258</v>
      </c>
      <c r="L423" s="46"/>
      <c r="M423" s="223" t="s">
        <v>19</v>
      </c>
      <c r="N423" s="224" t="s">
        <v>40</v>
      </c>
      <c r="O423" s="86"/>
      <c r="P423" s="225">
        <f>O423*H423</f>
        <v>0</v>
      </c>
      <c r="Q423" s="225">
        <v>0</v>
      </c>
      <c r="R423" s="225">
        <f>Q423*H423</f>
        <v>0</v>
      </c>
      <c r="S423" s="225">
        <v>0</v>
      </c>
      <c r="T423" s="226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27" t="s">
        <v>349</v>
      </c>
      <c r="AT423" s="227" t="s">
        <v>254</v>
      </c>
      <c r="AU423" s="227" t="s">
        <v>78</v>
      </c>
      <c r="AY423" s="19" t="s">
        <v>252</v>
      </c>
      <c r="BE423" s="228">
        <f>IF(N423="základní",J423,0)</f>
        <v>0</v>
      </c>
      <c r="BF423" s="228">
        <f>IF(N423="snížená",J423,0)</f>
        <v>0</v>
      </c>
      <c r="BG423" s="228">
        <f>IF(N423="zákl. přenesená",J423,0)</f>
        <v>0</v>
      </c>
      <c r="BH423" s="228">
        <f>IF(N423="sníž. přenesená",J423,0)</f>
        <v>0</v>
      </c>
      <c r="BI423" s="228">
        <f>IF(N423="nulová",J423,0)</f>
        <v>0</v>
      </c>
      <c r="BJ423" s="19" t="s">
        <v>76</v>
      </c>
      <c r="BK423" s="228">
        <f>ROUND(I423*H423,2)</f>
        <v>0</v>
      </c>
      <c r="BL423" s="19" t="s">
        <v>349</v>
      </c>
      <c r="BM423" s="227" t="s">
        <v>1714</v>
      </c>
    </row>
    <row r="424" spans="1:51" s="14" customFormat="1" ht="12">
      <c r="A424" s="14"/>
      <c r="B424" s="240"/>
      <c r="C424" s="241"/>
      <c r="D424" s="231" t="s">
        <v>260</v>
      </c>
      <c r="E424" s="242" t="s">
        <v>19</v>
      </c>
      <c r="F424" s="243" t="s">
        <v>1695</v>
      </c>
      <c r="G424" s="241"/>
      <c r="H424" s="244">
        <v>121.508</v>
      </c>
      <c r="I424" s="245"/>
      <c r="J424" s="241"/>
      <c r="K424" s="241"/>
      <c r="L424" s="246"/>
      <c r="M424" s="247"/>
      <c r="N424" s="248"/>
      <c r="O424" s="248"/>
      <c r="P424" s="248"/>
      <c r="Q424" s="248"/>
      <c r="R424" s="248"/>
      <c r="S424" s="248"/>
      <c r="T424" s="249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50" t="s">
        <v>260</v>
      </c>
      <c r="AU424" s="250" t="s">
        <v>78</v>
      </c>
      <c r="AV424" s="14" t="s">
        <v>78</v>
      </c>
      <c r="AW424" s="14" t="s">
        <v>31</v>
      </c>
      <c r="AX424" s="14" t="s">
        <v>76</v>
      </c>
      <c r="AY424" s="250" t="s">
        <v>252</v>
      </c>
    </row>
    <row r="425" spans="1:65" s="2" customFormat="1" ht="24.15" customHeight="1">
      <c r="A425" s="40"/>
      <c r="B425" s="41"/>
      <c r="C425" s="262" t="s">
        <v>1021</v>
      </c>
      <c r="D425" s="262" t="s">
        <v>285</v>
      </c>
      <c r="E425" s="263" t="s">
        <v>1077</v>
      </c>
      <c r="F425" s="264" t="s">
        <v>1078</v>
      </c>
      <c r="G425" s="265" t="s">
        <v>300</v>
      </c>
      <c r="H425" s="266">
        <v>139.734</v>
      </c>
      <c r="I425" s="267"/>
      <c r="J425" s="268">
        <f>ROUND(I425*H425,2)</f>
        <v>0</v>
      </c>
      <c r="K425" s="264" t="s">
        <v>258</v>
      </c>
      <c r="L425" s="269"/>
      <c r="M425" s="270" t="s">
        <v>19</v>
      </c>
      <c r="N425" s="271" t="s">
        <v>40</v>
      </c>
      <c r="O425" s="86"/>
      <c r="P425" s="225">
        <f>O425*H425</f>
        <v>0</v>
      </c>
      <c r="Q425" s="225">
        <v>0.0002</v>
      </c>
      <c r="R425" s="225">
        <f>Q425*H425</f>
        <v>0.027946800000000004</v>
      </c>
      <c r="S425" s="225">
        <v>0</v>
      </c>
      <c r="T425" s="226">
        <f>S425*H425</f>
        <v>0</v>
      </c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R425" s="227" t="s">
        <v>441</v>
      </c>
      <c r="AT425" s="227" t="s">
        <v>285</v>
      </c>
      <c r="AU425" s="227" t="s">
        <v>78</v>
      </c>
      <c r="AY425" s="19" t="s">
        <v>252</v>
      </c>
      <c r="BE425" s="228">
        <f>IF(N425="základní",J425,0)</f>
        <v>0</v>
      </c>
      <c r="BF425" s="228">
        <f>IF(N425="snížená",J425,0)</f>
        <v>0</v>
      </c>
      <c r="BG425" s="228">
        <f>IF(N425="zákl. přenesená",J425,0)</f>
        <v>0</v>
      </c>
      <c r="BH425" s="228">
        <f>IF(N425="sníž. přenesená",J425,0)</f>
        <v>0</v>
      </c>
      <c r="BI425" s="228">
        <f>IF(N425="nulová",J425,0)</f>
        <v>0</v>
      </c>
      <c r="BJ425" s="19" t="s">
        <v>76</v>
      </c>
      <c r="BK425" s="228">
        <f>ROUND(I425*H425,2)</f>
        <v>0</v>
      </c>
      <c r="BL425" s="19" t="s">
        <v>349</v>
      </c>
      <c r="BM425" s="227" t="s">
        <v>1715</v>
      </c>
    </row>
    <row r="426" spans="1:51" s="14" customFormat="1" ht="12">
      <c r="A426" s="14"/>
      <c r="B426" s="240"/>
      <c r="C426" s="241"/>
      <c r="D426" s="231" t="s">
        <v>260</v>
      </c>
      <c r="E426" s="242" t="s">
        <v>19</v>
      </c>
      <c r="F426" s="243" t="s">
        <v>1716</v>
      </c>
      <c r="G426" s="241"/>
      <c r="H426" s="244">
        <v>139.734</v>
      </c>
      <c r="I426" s="245"/>
      <c r="J426" s="241"/>
      <c r="K426" s="241"/>
      <c r="L426" s="246"/>
      <c r="M426" s="247"/>
      <c r="N426" s="248"/>
      <c r="O426" s="248"/>
      <c r="P426" s="248"/>
      <c r="Q426" s="248"/>
      <c r="R426" s="248"/>
      <c r="S426" s="248"/>
      <c r="T426" s="249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0" t="s">
        <v>260</v>
      </c>
      <c r="AU426" s="250" t="s">
        <v>78</v>
      </c>
      <c r="AV426" s="14" t="s">
        <v>78</v>
      </c>
      <c r="AW426" s="14" t="s">
        <v>31</v>
      </c>
      <c r="AX426" s="14" t="s">
        <v>76</v>
      </c>
      <c r="AY426" s="250" t="s">
        <v>252</v>
      </c>
    </row>
    <row r="427" spans="1:65" s="2" customFormat="1" ht="24.15" customHeight="1">
      <c r="A427" s="40"/>
      <c r="B427" s="41"/>
      <c r="C427" s="216" t="s">
        <v>1025</v>
      </c>
      <c r="D427" s="216" t="s">
        <v>254</v>
      </c>
      <c r="E427" s="217" t="s">
        <v>1082</v>
      </c>
      <c r="F427" s="218" t="s">
        <v>1083</v>
      </c>
      <c r="G427" s="219" t="s">
        <v>300</v>
      </c>
      <c r="H427" s="220">
        <v>101.494</v>
      </c>
      <c r="I427" s="221"/>
      <c r="J427" s="222">
        <f>ROUND(I427*H427,2)</f>
        <v>0</v>
      </c>
      <c r="K427" s="218" t="s">
        <v>258</v>
      </c>
      <c r="L427" s="46"/>
      <c r="M427" s="223" t="s">
        <v>19</v>
      </c>
      <c r="N427" s="224" t="s">
        <v>40</v>
      </c>
      <c r="O427" s="86"/>
      <c r="P427" s="225">
        <f>O427*H427</f>
        <v>0</v>
      </c>
      <c r="Q427" s="225">
        <v>0</v>
      </c>
      <c r="R427" s="225">
        <f>Q427*H427</f>
        <v>0</v>
      </c>
      <c r="S427" s="225">
        <v>0</v>
      </c>
      <c r="T427" s="226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27" t="s">
        <v>349</v>
      </c>
      <c r="AT427" s="227" t="s">
        <v>254</v>
      </c>
      <c r="AU427" s="227" t="s">
        <v>78</v>
      </c>
      <c r="AY427" s="19" t="s">
        <v>252</v>
      </c>
      <c r="BE427" s="228">
        <f>IF(N427="základní",J427,0)</f>
        <v>0</v>
      </c>
      <c r="BF427" s="228">
        <f>IF(N427="snížená",J427,0)</f>
        <v>0</v>
      </c>
      <c r="BG427" s="228">
        <f>IF(N427="zákl. přenesená",J427,0)</f>
        <v>0</v>
      </c>
      <c r="BH427" s="228">
        <f>IF(N427="sníž. přenesená",J427,0)</f>
        <v>0</v>
      </c>
      <c r="BI427" s="228">
        <f>IF(N427="nulová",J427,0)</f>
        <v>0</v>
      </c>
      <c r="BJ427" s="19" t="s">
        <v>76</v>
      </c>
      <c r="BK427" s="228">
        <f>ROUND(I427*H427,2)</f>
        <v>0</v>
      </c>
      <c r="BL427" s="19" t="s">
        <v>349</v>
      </c>
      <c r="BM427" s="227" t="s">
        <v>1717</v>
      </c>
    </row>
    <row r="428" spans="1:51" s="14" customFormat="1" ht="12">
      <c r="A428" s="14"/>
      <c r="B428" s="240"/>
      <c r="C428" s="241"/>
      <c r="D428" s="231" t="s">
        <v>260</v>
      </c>
      <c r="E428" s="242" t="s">
        <v>19</v>
      </c>
      <c r="F428" s="243" t="s">
        <v>1713</v>
      </c>
      <c r="G428" s="241"/>
      <c r="H428" s="244">
        <v>101.494</v>
      </c>
      <c r="I428" s="245"/>
      <c r="J428" s="241"/>
      <c r="K428" s="241"/>
      <c r="L428" s="246"/>
      <c r="M428" s="247"/>
      <c r="N428" s="248"/>
      <c r="O428" s="248"/>
      <c r="P428" s="248"/>
      <c r="Q428" s="248"/>
      <c r="R428" s="248"/>
      <c r="S428" s="248"/>
      <c r="T428" s="249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50" t="s">
        <v>260</v>
      </c>
      <c r="AU428" s="250" t="s">
        <v>78</v>
      </c>
      <c r="AV428" s="14" t="s">
        <v>78</v>
      </c>
      <c r="AW428" s="14" t="s">
        <v>31</v>
      </c>
      <c r="AX428" s="14" t="s">
        <v>76</v>
      </c>
      <c r="AY428" s="250" t="s">
        <v>252</v>
      </c>
    </row>
    <row r="429" spans="1:65" s="2" customFormat="1" ht="24.15" customHeight="1">
      <c r="A429" s="40"/>
      <c r="B429" s="41"/>
      <c r="C429" s="262" t="s">
        <v>1031</v>
      </c>
      <c r="D429" s="262" t="s">
        <v>285</v>
      </c>
      <c r="E429" s="263" t="s">
        <v>1087</v>
      </c>
      <c r="F429" s="264" t="s">
        <v>1088</v>
      </c>
      <c r="G429" s="265" t="s">
        <v>257</v>
      </c>
      <c r="H429" s="266">
        <v>8.12</v>
      </c>
      <c r="I429" s="267"/>
      <c r="J429" s="268">
        <f>ROUND(I429*H429,2)</f>
        <v>0</v>
      </c>
      <c r="K429" s="264" t="s">
        <v>258</v>
      </c>
      <c r="L429" s="269"/>
      <c r="M429" s="270" t="s">
        <v>19</v>
      </c>
      <c r="N429" s="271" t="s">
        <v>40</v>
      </c>
      <c r="O429" s="86"/>
      <c r="P429" s="225">
        <f>O429*H429</f>
        <v>0</v>
      </c>
      <c r="Q429" s="225">
        <v>0.75</v>
      </c>
      <c r="R429" s="225">
        <f>Q429*H429</f>
        <v>6.09</v>
      </c>
      <c r="S429" s="225">
        <v>0</v>
      </c>
      <c r="T429" s="226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27" t="s">
        <v>441</v>
      </c>
      <c r="AT429" s="227" t="s">
        <v>285</v>
      </c>
      <c r="AU429" s="227" t="s">
        <v>78</v>
      </c>
      <c r="AY429" s="19" t="s">
        <v>252</v>
      </c>
      <c r="BE429" s="228">
        <f>IF(N429="základní",J429,0)</f>
        <v>0</v>
      </c>
      <c r="BF429" s="228">
        <f>IF(N429="snížená",J429,0)</f>
        <v>0</v>
      </c>
      <c r="BG429" s="228">
        <f>IF(N429="zákl. přenesená",J429,0)</f>
        <v>0</v>
      </c>
      <c r="BH429" s="228">
        <f>IF(N429="sníž. přenesená",J429,0)</f>
        <v>0</v>
      </c>
      <c r="BI429" s="228">
        <f>IF(N429="nulová",J429,0)</f>
        <v>0</v>
      </c>
      <c r="BJ429" s="19" t="s">
        <v>76</v>
      </c>
      <c r="BK429" s="228">
        <f>ROUND(I429*H429,2)</f>
        <v>0</v>
      </c>
      <c r="BL429" s="19" t="s">
        <v>349</v>
      </c>
      <c r="BM429" s="227" t="s">
        <v>1718</v>
      </c>
    </row>
    <row r="430" spans="1:51" s="14" customFormat="1" ht="12">
      <c r="A430" s="14"/>
      <c r="B430" s="240"/>
      <c r="C430" s="241"/>
      <c r="D430" s="231" t="s">
        <v>260</v>
      </c>
      <c r="E430" s="242" t="s">
        <v>19</v>
      </c>
      <c r="F430" s="243" t="s">
        <v>1719</v>
      </c>
      <c r="G430" s="241"/>
      <c r="H430" s="244">
        <v>8.12</v>
      </c>
      <c r="I430" s="245"/>
      <c r="J430" s="241"/>
      <c r="K430" s="241"/>
      <c r="L430" s="246"/>
      <c r="M430" s="247"/>
      <c r="N430" s="248"/>
      <c r="O430" s="248"/>
      <c r="P430" s="248"/>
      <c r="Q430" s="248"/>
      <c r="R430" s="248"/>
      <c r="S430" s="248"/>
      <c r="T430" s="249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50" t="s">
        <v>260</v>
      </c>
      <c r="AU430" s="250" t="s">
        <v>78</v>
      </c>
      <c r="AV430" s="14" t="s">
        <v>78</v>
      </c>
      <c r="AW430" s="14" t="s">
        <v>31</v>
      </c>
      <c r="AX430" s="14" t="s">
        <v>76</v>
      </c>
      <c r="AY430" s="250" t="s">
        <v>252</v>
      </c>
    </row>
    <row r="431" spans="1:65" s="2" customFormat="1" ht="49.05" customHeight="1">
      <c r="A431" s="40"/>
      <c r="B431" s="41"/>
      <c r="C431" s="216" t="s">
        <v>1036</v>
      </c>
      <c r="D431" s="216" t="s">
        <v>254</v>
      </c>
      <c r="E431" s="217" t="s">
        <v>1092</v>
      </c>
      <c r="F431" s="218" t="s">
        <v>1093</v>
      </c>
      <c r="G431" s="219" t="s">
        <v>257</v>
      </c>
      <c r="H431" s="220">
        <v>1.601</v>
      </c>
      <c r="I431" s="221"/>
      <c r="J431" s="222">
        <f>ROUND(I431*H431,2)</f>
        <v>0</v>
      </c>
      <c r="K431" s="218" t="s">
        <v>258</v>
      </c>
      <c r="L431" s="46"/>
      <c r="M431" s="223" t="s">
        <v>19</v>
      </c>
      <c r="N431" s="224" t="s">
        <v>40</v>
      </c>
      <c r="O431" s="86"/>
      <c r="P431" s="225">
        <f>O431*H431</f>
        <v>0</v>
      </c>
      <c r="Q431" s="225">
        <v>0</v>
      </c>
      <c r="R431" s="225">
        <f>Q431*H431</f>
        <v>0</v>
      </c>
      <c r="S431" s="225">
        <v>0</v>
      </c>
      <c r="T431" s="226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27" t="s">
        <v>349</v>
      </c>
      <c r="AT431" s="227" t="s">
        <v>254</v>
      </c>
      <c r="AU431" s="227" t="s">
        <v>78</v>
      </c>
      <c r="AY431" s="19" t="s">
        <v>252</v>
      </c>
      <c r="BE431" s="228">
        <f>IF(N431="základní",J431,0)</f>
        <v>0</v>
      </c>
      <c r="BF431" s="228">
        <f>IF(N431="snížená",J431,0)</f>
        <v>0</v>
      </c>
      <c r="BG431" s="228">
        <f>IF(N431="zákl. přenesená",J431,0)</f>
        <v>0</v>
      </c>
      <c r="BH431" s="228">
        <f>IF(N431="sníž. přenesená",J431,0)</f>
        <v>0</v>
      </c>
      <c r="BI431" s="228">
        <f>IF(N431="nulová",J431,0)</f>
        <v>0</v>
      </c>
      <c r="BJ431" s="19" t="s">
        <v>76</v>
      </c>
      <c r="BK431" s="228">
        <f>ROUND(I431*H431,2)</f>
        <v>0</v>
      </c>
      <c r="BL431" s="19" t="s">
        <v>349</v>
      </c>
      <c r="BM431" s="227" t="s">
        <v>1720</v>
      </c>
    </row>
    <row r="432" spans="1:51" s="14" customFormat="1" ht="12">
      <c r="A432" s="14"/>
      <c r="B432" s="240"/>
      <c r="C432" s="241"/>
      <c r="D432" s="231" t="s">
        <v>260</v>
      </c>
      <c r="E432" s="242" t="s">
        <v>19</v>
      </c>
      <c r="F432" s="243" t="s">
        <v>1721</v>
      </c>
      <c r="G432" s="241"/>
      <c r="H432" s="244">
        <v>1.601</v>
      </c>
      <c r="I432" s="245"/>
      <c r="J432" s="241"/>
      <c r="K432" s="241"/>
      <c r="L432" s="246"/>
      <c r="M432" s="247"/>
      <c r="N432" s="248"/>
      <c r="O432" s="248"/>
      <c r="P432" s="248"/>
      <c r="Q432" s="248"/>
      <c r="R432" s="248"/>
      <c r="S432" s="248"/>
      <c r="T432" s="249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50" t="s">
        <v>260</v>
      </c>
      <c r="AU432" s="250" t="s">
        <v>78</v>
      </c>
      <c r="AV432" s="14" t="s">
        <v>78</v>
      </c>
      <c r="AW432" s="14" t="s">
        <v>31</v>
      </c>
      <c r="AX432" s="14" t="s">
        <v>76</v>
      </c>
      <c r="AY432" s="250" t="s">
        <v>252</v>
      </c>
    </row>
    <row r="433" spans="1:65" s="2" customFormat="1" ht="14.4" customHeight="1">
      <c r="A433" s="40"/>
      <c r="B433" s="41"/>
      <c r="C433" s="262" t="s">
        <v>1041</v>
      </c>
      <c r="D433" s="262" t="s">
        <v>285</v>
      </c>
      <c r="E433" s="263" t="s">
        <v>1097</v>
      </c>
      <c r="F433" s="264" t="s">
        <v>1098</v>
      </c>
      <c r="G433" s="265" t="s">
        <v>277</v>
      </c>
      <c r="H433" s="266">
        <v>3.202</v>
      </c>
      <c r="I433" s="267"/>
      <c r="J433" s="268">
        <f>ROUND(I433*H433,2)</f>
        <v>0</v>
      </c>
      <c r="K433" s="264" t="s">
        <v>258</v>
      </c>
      <c r="L433" s="269"/>
      <c r="M433" s="270" t="s">
        <v>19</v>
      </c>
      <c r="N433" s="271" t="s">
        <v>40</v>
      </c>
      <c r="O433" s="86"/>
      <c r="P433" s="225">
        <f>O433*H433</f>
        <v>0</v>
      </c>
      <c r="Q433" s="225">
        <v>1</v>
      </c>
      <c r="R433" s="225">
        <f>Q433*H433</f>
        <v>3.202</v>
      </c>
      <c r="S433" s="225">
        <v>0</v>
      </c>
      <c r="T433" s="226">
        <f>S433*H433</f>
        <v>0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27" t="s">
        <v>441</v>
      </c>
      <c r="AT433" s="227" t="s">
        <v>285</v>
      </c>
      <c r="AU433" s="227" t="s">
        <v>78</v>
      </c>
      <c r="AY433" s="19" t="s">
        <v>252</v>
      </c>
      <c r="BE433" s="228">
        <f>IF(N433="základní",J433,0)</f>
        <v>0</v>
      </c>
      <c r="BF433" s="228">
        <f>IF(N433="snížená",J433,0)</f>
        <v>0</v>
      </c>
      <c r="BG433" s="228">
        <f>IF(N433="zákl. přenesená",J433,0)</f>
        <v>0</v>
      </c>
      <c r="BH433" s="228">
        <f>IF(N433="sníž. přenesená",J433,0)</f>
        <v>0</v>
      </c>
      <c r="BI433" s="228">
        <f>IF(N433="nulová",J433,0)</f>
        <v>0</v>
      </c>
      <c r="BJ433" s="19" t="s">
        <v>76</v>
      </c>
      <c r="BK433" s="228">
        <f>ROUND(I433*H433,2)</f>
        <v>0</v>
      </c>
      <c r="BL433" s="19" t="s">
        <v>349</v>
      </c>
      <c r="BM433" s="227" t="s">
        <v>1722</v>
      </c>
    </row>
    <row r="434" spans="1:51" s="14" customFormat="1" ht="12">
      <c r="A434" s="14"/>
      <c r="B434" s="240"/>
      <c r="C434" s="241"/>
      <c r="D434" s="231" t="s">
        <v>260</v>
      </c>
      <c r="E434" s="242" t="s">
        <v>19</v>
      </c>
      <c r="F434" s="243" t="s">
        <v>1723</v>
      </c>
      <c r="G434" s="241"/>
      <c r="H434" s="244">
        <v>3.202</v>
      </c>
      <c r="I434" s="245"/>
      <c r="J434" s="241"/>
      <c r="K434" s="241"/>
      <c r="L434" s="246"/>
      <c r="M434" s="247"/>
      <c r="N434" s="248"/>
      <c r="O434" s="248"/>
      <c r="P434" s="248"/>
      <c r="Q434" s="248"/>
      <c r="R434" s="248"/>
      <c r="S434" s="248"/>
      <c r="T434" s="249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0" t="s">
        <v>260</v>
      </c>
      <c r="AU434" s="250" t="s">
        <v>78</v>
      </c>
      <c r="AV434" s="14" t="s">
        <v>78</v>
      </c>
      <c r="AW434" s="14" t="s">
        <v>31</v>
      </c>
      <c r="AX434" s="14" t="s">
        <v>76</v>
      </c>
      <c r="AY434" s="250" t="s">
        <v>252</v>
      </c>
    </row>
    <row r="435" spans="1:65" s="2" customFormat="1" ht="24.15" customHeight="1">
      <c r="A435" s="40"/>
      <c r="B435" s="41"/>
      <c r="C435" s="216" t="s">
        <v>1046</v>
      </c>
      <c r="D435" s="216" t="s">
        <v>254</v>
      </c>
      <c r="E435" s="217" t="s">
        <v>1102</v>
      </c>
      <c r="F435" s="218" t="s">
        <v>1103</v>
      </c>
      <c r="G435" s="219" t="s">
        <v>346</v>
      </c>
      <c r="H435" s="220">
        <v>41.648</v>
      </c>
      <c r="I435" s="221"/>
      <c r="J435" s="222">
        <f>ROUND(I435*H435,2)</f>
        <v>0</v>
      </c>
      <c r="K435" s="218" t="s">
        <v>258</v>
      </c>
      <c r="L435" s="46"/>
      <c r="M435" s="223" t="s">
        <v>19</v>
      </c>
      <c r="N435" s="224" t="s">
        <v>40</v>
      </c>
      <c r="O435" s="86"/>
      <c r="P435" s="225">
        <f>O435*H435</f>
        <v>0</v>
      </c>
      <c r="Q435" s="225">
        <v>2E-05</v>
      </c>
      <c r="R435" s="225">
        <f>Q435*H435</f>
        <v>0.0008329600000000001</v>
      </c>
      <c r="S435" s="225">
        <v>0</v>
      </c>
      <c r="T435" s="226">
        <f>S435*H435</f>
        <v>0</v>
      </c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R435" s="227" t="s">
        <v>349</v>
      </c>
      <c r="AT435" s="227" t="s">
        <v>254</v>
      </c>
      <c r="AU435" s="227" t="s">
        <v>78</v>
      </c>
      <c r="AY435" s="19" t="s">
        <v>252</v>
      </c>
      <c r="BE435" s="228">
        <f>IF(N435="základní",J435,0)</f>
        <v>0</v>
      </c>
      <c r="BF435" s="228">
        <f>IF(N435="snížená",J435,0)</f>
        <v>0</v>
      </c>
      <c r="BG435" s="228">
        <f>IF(N435="zákl. přenesená",J435,0)</f>
        <v>0</v>
      </c>
      <c r="BH435" s="228">
        <f>IF(N435="sníž. přenesená",J435,0)</f>
        <v>0</v>
      </c>
      <c r="BI435" s="228">
        <f>IF(N435="nulová",J435,0)</f>
        <v>0</v>
      </c>
      <c r="BJ435" s="19" t="s">
        <v>76</v>
      </c>
      <c r="BK435" s="228">
        <f>ROUND(I435*H435,2)</f>
        <v>0</v>
      </c>
      <c r="BL435" s="19" t="s">
        <v>349</v>
      </c>
      <c r="BM435" s="227" t="s">
        <v>1724</v>
      </c>
    </row>
    <row r="436" spans="1:51" s="14" customFormat="1" ht="12">
      <c r="A436" s="14"/>
      <c r="B436" s="240"/>
      <c r="C436" s="241"/>
      <c r="D436" s="231" t="s">
        <v>260</v>
      </c>
      <c r="E436" s="242" t="s">
        <v>19</v>
      </c>
      <c r="F436" s="243" t="s">
        <v>1725</v>
      </c>
      <c r="G436" s="241"/>
      <c r="H436" s="244">
        <v>41.648</v>
      </c>
      <c r="I436" s="245"/>
      <c r="J436" s="241"/>
      <c r="K436" s="241"/>
      <c r="L436" s="246"/>
      <c r="M436" s="247"/>
      <c r="N436" s="248"/>
      <c r="O436" s="248"/>
      <c r="P436" s="248"/>
      <c r="Q436" s="248"/>
      <c r="R436" s="248"/>
      <c r="S436" s="248"/>
      <c r="T436" s="249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0" t="s">
        <v>260</v>
      </c>
      <c r="AU436" s="250" t="s">
        <v>78</v>
      </c>
      <c r="AV436" s="14" t="s">
        <v>78</v>
      </c>
      <c r="AW436" s="14" t="s">
        <v>31</v>
      </c>
      <c r="AX436" s="14" t="s">
        <v>76</v>
      </c>
      <c r="AY436" s="250" t="s">
        <v>252</v>
      </c>
    </row>
    <row r="437" spans="1:65" s="2" customFormat="1" ht="14.4" customHeight="1">
      <c r="A437" s="40"/>
      <c r="B437" s="41"/>
      <c r="C437" s="262" t="s">
        <v>1054</v>
      </c>
      <c r="D437" s="262" t="s">
        <v>285</v>
      </c>
      <c r="E437" s="263" t="s">
        <v>1106</v>
      </c>
      <c r="F437" s="264" t="s">
        <v>1107</v>
      </c>
      <c r="G437" s="265" t="s">
        <v>346</v>
      </c>
      <c r="H437" s="266">
        <v>45.813</v>
      </c>
      <c r="I437" s="267"/>
      <c r="J437" s="268">
        <f>ROUND(I437*H437,2)</f>
        <v>0</v>
      </c>
      <c r="K437" s="264" t="s">
        <v>258</v>
      </c>
      <c r="L437" s="269"/>
      <c r="M437" s="270" t="s">
        <v>19</v>
      </c>
      <c r="N437" s="271" t="s">
        <v>40</v>
      </c>
      <c r="O437" s="86"/>
      <c r="P437" s="225">
        <f>O437*H437</f>
        <v>0</v>
      </c>
      <c r="Q437" s="225">
        <v>0.0005</v>
      </c>
      <c r="R437" s="225">
        <f>Q437*H437</f>
        <v>0.022906500000000003</v>
      </c>
      <c r="S437" s="225">
        <v>0</v>
      </c>
      <c r="T437" s="226">
        <f>S437*H437</f>
        <v>0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27" t="s">
        <v>441</v>
      </c>
      <c r="AT437" s="227" t="s">
        <v>285</v>
      </c>
      <c r="AU437" s="227" t="s">
        <v>78</v>
      </c>
      <c r="AY437" s="19" t="s">
        <v>252</v>
      </c>
      <c r="BE437" s="228">
        <f>IF(N437="základní",J437,0)</f>
        <v>0</v>
      </c>
      <c r="BF437" s="228">
        <f>IF(N437="snížená",J437,0)</f>
        <v>0</v>
      </c>
      <c r="BG437" s="228">
        <f>IF(N437="zákl. přenesená",J437,0)</f>
        <v>0</v>
      </c>
      <c r="BH437" s="228">
        <f>IF(N437="sníž. přenesená",J437,0)</f>
        <v>0</v>
      </c>
      <c r="BI437" s="228">
        <f>IF(N437="nulová",J437,0)</f>
        <v>0</v>
      </c>
      <c r="BJ437" s="19" t="s">
        <v>76</v>
      </c>
      <c r="BK437" s="228">
        <f>ROUND(I437*H437,2)</f>
        <v>0</v>
      </c>
      <c r="BL437" s="19" t="s">
        <v>349</v>
      </c>
      <c r="BM437" s="227" t="s">
        <v>1726</v>
      </c>
    </row>
    <row r="438" spans="1:51" s="14" customFormat="1" ht="12">
      <c r="A438" s="14"/>
      <c r="B438" s="240"/>
      <c r="C438" s="241"/>
      <c r="D438" s="231" t="s">
        <v>260</v>
      </c>
      <c r="E438" s="242" t="s">
        <v>19</v>
      </c>
      <c r="F438" s="243" t="s">
        <v>1727</v>
      </c>
      <c r="G438" s="241"/>
      <c r="H438" s="244">
        <v>45.813</v>
      </c>
      <c r="I438" s="245"/>
      <c r="J438" s="241"/>
      <c r="K438" s="241"/>
      <c r="L438" s="246"/>
      <c r="M438" s="247"/>
      <c r="N438" s="248"/>
      <c r="O438" s="248"/>
      <c r="P438" s="248"/>
      <c r="Q438" s="248"/>
      <c r="R438" s="248"/>
      <c r="S438" s="248"/>
      <c r="T438" s="249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0" t="s">
        <v>260</v>
      </c>
      <c r="AU438" s="250" t="s">
        <v>78</v>
      </c>
      <c r="AV438" s="14" t="s">
        <v>78</v>
      </c>
      <c r="AW438" s="14" t="s">
        <v>31</v>
      </c>
      <c r="AX438" s="14" t="s">
        <v>76</v>
      </c>
      <c r="AY438" s="250" t="s">
        <v>252</v>
      </c>
    </row>
    <row r="439" spans="1:65" s="2" customFormat="1" ht="37.8" customHeight="1">
      <c r="A439" s="40"/>
      <c r="B439" s="41"/>
      <c r="C439" s="216" t="s">
        <v>1058</v>
      </c>
      <c r="D439" s="216" t="s">
        <v>254</v>
      </c>
      <c r="E439" s="217" t="s">
        <v>1111</v>
      </c>
      <c r="F439" s="218" t="s">
        <v>1112</v>
      </c>
      <c r="G439" s="219" t="s">
        <v>277</v>
      </c>
      <c r="H439" s="220">
        <v>10.076</v>
      </c>
      <c r="I439" s="221"/>
      <c r="J439" s="222">
        <f>ROUND(I439*H439,2)</f>
        <v>0</v>
      </c>
      <c r="K439" s="218" t="s">
        <v>258</v>
      </c>
      <c r="L439" s="46"/>
      <c r="M439" s="223" t="s">
        <v>19</v>
      </c>
      <c r="N439" s="224" t="s">
        <v>40</v>
      </c>
      <c r="O439" s="86"/>
      <c r="P439" s="225">
        <f>O439*H439</f>
        <v>0</v>
      </c>
      <c r="Q439" s="225">
        <v>0</v>
      </c>
      <c r="R439" s="225">
        <f>Q439*H439</f>
        <v>0</v>
      </c>
      <c r="S439" s="225">
        <v>0</v>
      </c>
      <c r="T439" s="226">
        <f>S439*H439</f>
        <v>0</v>
      </c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R439" s="227" t="s">
        <v>349</v>
      </c>
      <c r="AT439" s="227" t="s">
        <v>254</v>
      </c>
      <c r="AU439" s="227" t="s">
        <v>78</v>
      </c>
      <c r="AY439" s="19" t="s">
        <v>252</v>
      </c>
      <c r="BE439" s="228">
        <f>IF(N439="základní",J439,0)</f>
        <v>0</v>
      </c>
      <c r="BF439" s="228">
        <f>IF(N439="snížená",J439,0)</f>
        <v>0</v>
      </c>
      <c r="BG439" s="228">
        <f>IF(N439="zákl. přenesená",J439,0)</f>
        <v>0</v>
      </c>
      <c r="BH439" s="228">
        <f>IF(N439="sníž. přenesená",J439,0)</f>
        <v>0</v>
      </c>
      <c r="BI439" s="228">
        <f>IF(N439="nulová",J439,0)</f>
        <v>0</v>
      </c>
      <c r="BJ439" s="19" t="s">
        <v>76</v>
      </c>
      <c r="BK439" s="228">
        <f>ROUND(I439*H439,2)</f>
        <v>0</v>
      </c>
      <c r="BL439" s="19" t="s">
        <v>349</v>
      </c>
      <c r="BM439" s="227" t="s">
        <v>1728</v>
      </c>
    </row>
    <row r="440" spans="1:63" s="12" customFormat="1" ht="22.8" customHeight="1">
      <c r="A440" s="12"/>
      <c r="B440" s="200"/>
      <c r="C440" s="201"/>
      <c r="D440" s="202" t="s">
        <v>68</v>
      </c>
      <c r="E440" s="214" t="s">
        <v>1114</v>
      </c>
      <c r="F440" s="214" t="s">
        <v>1115</v>
      </c>
      <c r="G440" s="201"/>
      <c r="H440" s="201"/>
      <c r="I440" s="204"/>
      <c r="J440" s="215">
        <f>BK440</f>
        <v>0</v>
      </c>
      <c r="K440" s="201"/>
      <c r="L440" s="206"/>
      <c r="M440" s="207"/>
      <c r="N440" s="208"/>
      <c r="O440" s="208"/>
      <c r="P440" s="209">
        <f>SUM(P441:P471)</f>
        <v>0</v>
      </c>
      <c r="Q440" s="208"/>
      <c r="R440" s="209">
        <f>SUM(R441:R471)</f>
        <v>3.7876640600000004</v>
      </c>
      <c r="S440" s="208"/>
      <c r="T440" s="210">
        <f>SUM(T441:T471)</f>
        <v>0</v>
      </c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R440" s="211" t="s">
        <v>78</v>
      </c>
      <c r="AT440" s="212" t="s">
        <v>68</v>
      </c>
      <c r="AU440" s="212" t="s">
        <v>76</v>
      </c>
      <c r="AY440" s="211" t="s">
        <v>252</v>
      </c>
      <c r="BK440" s="213">
        <f>SUM(BK441:BK471)</f>
        <v>0</v>
      </c>
    </row>
    <row r="441" spans="1:65" s="2" customFormat="1" ht="37.8" customHeight="1">
      <c r="A441" s="40"/>
      <c r="B441" s="41"/>
      <c r="C441" s="216" t="s">
        <v>1062</v>
      </c>
      <c r="D441" s="216" t="s">
        <v>254</v>
      </c>
      <c r="E441" s="217" t="s">
        <v>1729</v>
      </c>
      <c r="F441" s="218" t="s">
        <v>1730</v>
      </c>
      <c r="G441" s="219" t="s">
        <v>300</v>
      </c>
      <c r="H441" s="220">
        <v>81.03</v>
      </c>
      <c r="I441" s="221"/>
      <c r="J441" s="222">
        <f>ROUND(I441*H441,2)</f>
        <v>0</v>
      </c>
      <c r="K441" s="218" t="s">
        <v>258</v>
      </c>
      <c r="L441" s="46"/>
      <c r="M441" s="223" t="s">
        <v>19</v>
      </c>
      <c r="N441" s="224" t="s">
        <v>40</v>
      </c>
      <c r="O441" s="86"/>
      <c r="P441" s="225">
        <f>O441*H441</f>
        <v>0</v>
      </c>
      <c r="Q441" s="225">
        <v>0</v>
      </c>
      <c r="R441" s="225">
        <f>Q441*H441</f>
        <v>0</v>
      </c>
      <c r="S441" s="225">
        <v>0</v>
      </c>
      <c r="T441" s="226">
        <f>S441*H441</f>
        <v>0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27" t="s">
        <v>349</v>
      </c>
      <c r="AT441" s="227" t="s">
        <v>254</v>
      </c>
      <c r="AU441" s="227" t="s">
        <v>78</v>
      </c>
      <c r="AY441" s="19" t="s">
        <v>252</v>
      </c>
      <c r="BE441" s="228">
        <f>IF(N441="základní",J441,0)</f>
        <v>0</v>
      </c>
      <c r="BF441" s="228">
        <f>IF(N441="snížená",J441,0)</f>
        <v>0</v>
      </c>
      <c r="BG441" s="228">
        <f>IF(N441="zákl. přenesená",J441,0)</f>
        <v>0</v>
      </c>
      <c r="BH441" s="228">
        <f>IF(N441="sníž. přenesená",J441,0)</f>
        <v>0</v>
      </c>
      <c r="BI441" s="228">
        <f>IF(N441="nulová",J441,0)</f>
        <v>0</v>
      </c>
      <c r="BJ441" s="19" t="s">
        <v>76</v>
      </c>
      <c r="BK441" s="228">
        <f>ROUND(I441*H441,2)</f>
        <v>0</v>
      </c>
      <c r="BL441" s="19" t="s">
        <v>349</v>
      </c>
      <c r="BM441" s="227" t="s">
        <v>1731</v>
      </c>
    </row>
    <row r="442" spans="1:65" s="2" customFormat="1" ht="24.15" customHeight="1">
      <c r="A442" s="40"/>
      <c r="B442" s="41"/>
      <c r="C442" s="262" t="s">
        <v>1066</v>
      </c>
      <c r="D442" s="262" t="s">
        <v>285</v>
      </c>
      <c r="E442" s="263" t="s">
        <v>1732</v>
      </c>
      <c r="F442" s="264" t="s">
        <v>1733</v>
      </c>
      <c r="G442" s="265" t="s">
        <v>300</v>
      </c>
      <c r="H442" s="266">
        <v>170.163</v>
      </c>
      <c r="I442" s="267"/>
      <c r="J442" s="268">
        <f>ROUND(I442*H442,2)</f>
        <v>0</v>
      </c>
      <c r="K442" s="264" t="s">
        <v>258</v>
      </c>
      <c r="L442" s="269"/>
      <c r="M442" s="270" t="s">
        <v>19</v>
      </c>
      <c r="N442" s="271" t="s">
        <v>40</v>
      </c>
      <c r="O442" s="86"/>
      <c r="P442" s="225">
        <f>O442*H442</f>
        <v>0</v>
      </c>
      <c r="Q442" s="225">
        <v>0.0018</v>
      </c>
      <c r="R442" s="225">
        <f>Q442*H442</f>
        <v>0.3062934</v>
      </c>
      <c r="S442" s="225">
        <v>0</v>
      </c>
      <c r="T442" s="226">
        <f>S442*H442</f>
        <v>0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27" t="s">
        <v>441</v>
      </c>
      <c r="AT442" s="227" t="s">
        <v>285</v>
      </c>
      <c r="AU442" s="227" t="s">
        <v>78</v>
      </c>
      <c r="AY442" s="19" t="s">
        <v>252</v>
      </c>
      <c r="BE442" s="228">
        <f>IF(N442="základní",J442,0)</f>
        <v>0</v>
      </c>
      <c r="BF442" s="228">
        <f>IF(N442="snížená",J442,0)</f>
        <v>0</v>
      </c>
      <c r="BG442" s="228">
        <f>IF(N442="zákl. přenesená",J442,0)</f>
        <v>0</v>
      </c>
      <c r="BH442" s="228">
        <f>IF(N442="sníž. přenesená",J442,0)</f>
        <v>0</v>
      </c>
      <c r="BI442" s="228">
        <f>IF(N442="nulová",J442,0)</f>
        <v>0</v>
      </c>
      <c r="BJ442" s="19" t="s">
        <v>76</v>
      </c>
      <c r="BK442" s="228">
        <f>ROUND(I442*H442,2)</f>
        <v>0</v>
      </c>
      <c r="BL442" s="19" t="s">
        <v>349</v>
      </c>
      <c r="BM442" s="227" t="s">
        <v>1734</v>
      </c>
    </row>
    <row r="443" spans="1:51" s="14" customFormat="1" ht="12">
      <c r="A443" s="14"/>
      <c r="B443" s="240"/>
      <c r="C443" s="241"/>
      <c r="D443" s="231" t="s">
        <v>260</v>
      </c>
      <c r="E443" s="242" t="s">
        <v>19</v>
      </c>
      <c r="F443" s="243" t="s">
        <v>1735</v>
      </c>
      <c r="G443" s="241"/>
      <c r="H443" s="244">
        <v>170.163</v>
      </c>
      <c r="I443" s="245"/>
      <c r="J443" s="241"/>
      <c r="K443" s="241"/>
      <c r="L443" s="246"/>
      <c r="M443" s="247"/>
      <c r="N443" s="248"/>
      <c r="O443" s="248"/>
      <c r="P443" s="248"/>
      <c r="Q443" s="248"/>
      <c r="R443" s="248"/>
      <c r="S443" s="248"/>
      <c r="T443" s="249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0" t="s">
        <v>260</v>
      </c>
      <c r="AU443" s="250" t="s">
        <v>78</v>
      </c>
      <c r="AV443" s="14" t="s">
        <v>78</v>
      </c>
      <c r="AW443" s="14" t="s">
        <v>31</v>
      </c>
      <c r="AX443" s="14" t="s">
        <v>76</v>
      </c>
      <c r="AY443" s="250" t="s">
        <v>252</v>
      </c>
    </row>
    <row r="444" spans="1:65" s="2" customFormat="1" ht="24.15" customHeight="1">
      <c r="A444" s="40"/>
      <c r="B444" s="41"/>
      <c r="C444" s="216" t="s">
        <v>1068</v>
      </c>
      <c r="D444" s="216" t="s">
        <v>254</v>
      </c>
      <c r="E444" s="217" t="s">
        <v>1736</v>
      </c>
      <c r="F444" s="218" t="s">
        <v>1737</v>
      </c>
      <c r="G444" s="219" t="s">
        <v>346</v>
      </c>
      <c r="H444" s="220">
        <v>60.15</v>
      </c>
      <c r="I444" s="221"/>
      <c r="J444" s="222">
        <f>ROUND(I444*H444,2)</f>
        <v>0</v>
      </c>
      <c r="K444" s="218" t="s">
        <v>258</v>
      </c>
      <c r="L444" s="46"/>
      <c r="M444" s="223" t="s">
        <v>19</v>
      </c>
      <c r="N444" s="224" t="s">
        <v>40</v>
      </c>
      <c r="O444" s="86"/>
      <c r="P444" s="225">
        <f>O444*H444</f>
        <v>0</v>
      </c>
      <c r="Q444" s="225">
        <v>0</v>
      </c>
      <c r="R444" s="225">
        <f>Q444*H444</f>
        <v>0</v>
      </c>
      <c r="S444" s="225">
        <v>0</v>
      </c>
      <c r="T444" s="226">
        <f>S444*H444</f>
        <v>0</v>
      </c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R444" s="227" t="s">
        <v>349</v>
      </c>
      <c r="AT444" s="227" t="s">
        <v>254</v>
      </c>
      <c r="AU444" s="227" t="s">
        <v>78</v>
      </c>
      <c r="AY444" s="19" t="s">
        <v>252</v>
      </c>
      <c r="BE444" s="228">
        <f>IF(N444="základní",J444,0)</f>
        <v>0</v>
      </c>
      <c r="BF444" s="228">
        <f>IF(N444="snížená",J444,0)</f>
        <v>0</v>
      </c>
      <c r="BG444" s="228">
        <f>IF(N444="zákl. přenesená",J444,0)</f>
        <v>0</v>
      </c>
      <c r="BH444" s="228">
        <f>IF(N444="sníž. přenesená",J444,0)</f>
        <v>0</v>
      </c>
      <c r="BI444" s="228">
        <f>IF(N444="nulová",J444,0)</f>
        <v>0</v>
      </c>
      <c r="BJ444" s="19" t="s">
        <v>76</v>
      </c>
      <c r="BK444" s="228">
        <f>ROUND(I444*H444,2)</f>
        <v>0</v>
      </c>
      <c r="BL444" s="19" t="s">
        <v>349</v>
      </c>
      <c r="BM444" s="227" t="s">
        <v>1738</v>
      </c>
    </row>
    <row r="445" spans="1:65" s="2" customFormat="1" ht="24.15" customHeight="1">
      <c r="A445" s="40"/>
      <c r="B445" s="41"/>
      <c r="C445" s="262" t="s">
        <v>1072</v>
      </c>
      <c r="D445" s="262" t="s">
        <v>285</v>
      </c>
      <c r="E445" s="263" t="s">
        <v>1739</v>
      </c>
      <c r="F445" s="264" t="s">
        <v>1740</v>
      </c>
      <c r="G445" s="265" t="s">
        <v>346</v>
      </c>
      <c r="H445" s="266">
        <v>66.165</v>
      </c>
      <c r="I445" s="267"/>
      <c r="J445" s="268">
        <f>ROUND(I445*H445,2)</f>
        <v>0</v>
      </c>
      <c r="K445" s="264" t="s">
        <v>258</v>
      </c>
      <c r="L445" s="269"/>
      <c r="M445" s="270" t="s">
        <v>19</v>
      </c>
      <c r="N445" s="271" t="s">
        <v>40</v>
      </c>
      <c r="O445" s="86"/>
      <c r="P445" s="225">
        <f>O445*H445</f>
        <v>0</v>
      </c>
      <c r="Q445" s="225">
        <v>2E-05</v>
      </c>
      <c r="R445" s="225">
        <f>Q445*H445</f>
        <v>0.0013233000000000001</v>
      </c>
      <c r="S445" s="225">
        <v>0</v>
      </c>
      <c r="T445" s="226">
        <f>S445*H445</f>
        <v>0</v>
      </c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R445" s="227" t="s">
        <v>441</v>
      </c>
      <c r="AT445" s="227" t="s">
        <v>285</v>
      </c>
      <c r="AU445" s="227" t="s">
        <v>78</v>
      </c>
      <c r="AY445" s="19" t="s">
        <v>252</v>
      </c>
      <c r="BE445" s="228">
        <f>IF(N445="základní",J445,0)</f>
        <v>0</v>
      </c>
      <c r="BF445" s="228">
        <f>IF(N445="snížená",J445,0)</f>
        <v>0</v>
      </c>
      <c r="BG445" s="228">
        <f>IF(N445="zákl. přenesená",J445,0)</f>
        <v>0</v>
      </c>
      <c r="BH445" s="228">
        <f>IF(N445="sníž. přenesená",J445,0)</f>
        <v>0</v>
      </c>
      <c r="BI445" s="228">
        <f>IF(N445="nulová",J445,0)</f>
        <v>0</v>
      </c>
      <c r="BJ445" s="19" t="s">
        <v>76</v>
      </c>
      <c r="BK445" s="228">
        <f>ROUND(I445*H445,2)</f>
        <v>0</v>
      </c>
      <c r="BL445" s="19" t="s">
        <v>349</v>
      </c>
      <c r="BM445" s="227" t="s">
        <v>1741</v>
      </c>
    </row>
    <row r="446" spans="1:51" s="14" customFormat="1" ht="12">
      <c r="A446" s="14"/>
      <c r="B446" s="240"/>
      <c r="C446" s="241"/>
      <c r="D446" s="231" t="s">
        <v>260</v>
      </c>
      <c r="E446" s="242" t="s">
        <v>19</v>
      </c>
      <c r="F446" s="243" t="s">
        <v>1742</v>
      </c>
      <c r="G446" s="241"/>
      <c r="H446" s="244">
        <v>66.165</v>
      </c>
      <c r="I446" s="245"/>
      <c r="J446" s="241"/>
      <c r="K446" s="241"/>
      <c r="L446" s="246"/>
      <c r="M446" s="247"/>
      <c r="N446" s="248"/>
      <c r="O446" s="248"/>
      <c r="P446" s="248"/>
      <c r="Q446" s="248"/>
      <c r="R446" s="248"/>
      <c r="S446" s="248"/>
      <c r="T446" s="249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0" t="s">
        <v>260</v>
      </c>
      <c r="AU446" s="250" t="s">
        <v>78</v>
      </c>
      <c r="AV446" s="14" t="s">
        <v>78</v>
      </c>
      <c r="AW446" s="14" t="s">
        <v>31</v>
      </c>
      <c r="AX446" s="14" t="s">
        <v>76</v>
      </c>
      <c r="AY446" s="250" t="s">
        <v>252</v>
      </c>
    </row>
    <row r="447" spans="1:65" s="2" customFormat="1" ht="37.8" customHeight="1">
      <c r="A447" s="40"/>
      <c r="B447" s="41"/>
      <c r="C447" s="216" t="s">
        <v>1076</v>
      </c>
      <c r="D447" s="216" t="s">
        <v>254</v>
      </c>
      <c r="E447" s="217" t="s">
        <v>1117</v>
      </c>
      <c r="F447" s="218" t="s">
        <v>1118</v>
      </c>
      <c r="G447" s="219" t="s">
        <v>300</v>
      </c>
      <c r="H447" s="220">
        <v>170.589</v>
      </c>
      <c r="I447" s="221"/>
      <c r="J447" s="222">
        <f>ROUND(I447*H447,2)</f>
        <v>0</v>
      </c>
      <c r="K447" s="218" t="s">
        <v>258</v>
      </c>
      <c r="L447" s="46"/>
      <c r="M447" s="223" t="s">
        <v>19</v>
      </c>
      <c r="N447" s="224" t="s">
        <v>40</v>
      </c>
      <c r="O447" s="86"/>
      <c r="P447" s="225">
        <f>O447*H447</f>
        <v>0</v>
      </c>
      <c r="Q447" s="225">
        <v>0.006</v>
      </c>
      <c r="R447" s="225">
        <f>Q447*H447</f>
        <v>1.023534</v>
      </c>
      <c r="S447" s="225">
        <v>0</v>
      </c>
      <c r="T447" s="226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27" t="s">
        <v>349</v>
      </c>
      <c r="AT447" s="227" t="s">
        <v>254</v>
      </c>
      <c r="AU447" s="227" t="s">
        <v>78</v>
      </c>
      <c r="AY447" s="19" t="s">
        <v>252</v>
      </c>
      <c r="BE447" s="228">
        <f>IF(N447="základní",J447,0)</f>
        <v>0</v>
      </c>
      <c r="BF447" s="228">
        <f>IF(N447="snížená",J447,0)</f>
        <v>0</v>
      </c>
      <c r="BG447" s="228">
        <f>IF(N447="zákl. přenesená",J447,0)</f>
        <v>0</v>
      </c>
      <c r="BH447" s="228">
        <f>IF(N447="sníž. přenesená",J447,0)</f>
        <v>0</v>
      </c>
      <c r="BI447" s="228">
        <f>IF(N447="nulová",J447,0)</f>
        <v>0</v>
      </c>
      <c r="BJ447" s="19" t="s">
        <v>76</v>
      </c>
      <c r="BK447" s="228">
        <f>ROUND(I447*H447,2)</f>
        <v>0</v>
      </c>
      <c r="BL447" s="19" t="s">
        <v>349</v>
      </c>
      <c r="BM447" s="227" t="s">
        <v>1743</v>
      </c>
    </row>
    <row r="448" spans="1:51" s="14" customFormat="1" ht="12">
      <c r="A448" s="14"/>
      <c r="B448" s="240"/>
      <c r="C448" s="241"/>
      <c r="D448" s="231" t="s">
        <v>260</v>
      </c>
      <c r="E448" s="242" t="s">
        <v>19</v>
      </c>
      <c r="F448" s="243" t="s">
        <v>1744</v>
      </c>
      <c r="G448" s="241"/>
      <c r="H448" s="244">
        <v>33.57</v>
      </c>
      <c r="I448" s="245"/>
      <c r="J448" s="241"/>
      <c r="K448" s="241"/>
      <c r="L448" s="246"/>
      <c r="M448" s="247"/>
      <c r="N448" s="248"/>
      <c r="O448" s="248"/>
      <c r="P448" s="248"/>
      <c r="Q448" s="248"/>
      <c r="R448" s="248"/>
      <c r="S448" s="248"/>
      <c r="T448" s="249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50" t="s">
        <v>260</v>
      </c>
      <c r="AU448" s="250" t="s">
        <v>78</v>
      </c>
      <c r="AV448" s="14" t="s">
        <v>78</v>
      </c>
      <c r="AW448" s="14" t="s">
        <v>31</v>
      </c>
      <c r="AX448" s="14" t="s">
        <v>69</v>
      </c>
      <c r="AY448" s="250" t="s">
        <v>252</v>
      </c>
    </row>
    <row r="449" spans="1:51" s="13" customFormat="1" ht="12">
      <c r="A449" s="13"/>
      <c r="B449" s="229"/>
      <c r="C449" s="230"/>
      <c r="D449" s="231" t="s">
        <v>260</v>
      </c>
      <c r="E449" s="232" t="s">
        <v>19</v>
      </c>
      <c r="F449" s="233" t="s">
        <v>1676</v>
      </c>
      <c r="G449" s="230"/>
      <c r="H449" s="232" t="s">
        <v>19</v>
      </c>
      <c r="I449" s="234"/>
      <c r="J449" s="230"/>
      <c r="K449" s="230"/>
      <c r="L449" s="235"/>
      <c r="M449" s="236"/>
      <c r="N449" s="237"/>
      <c r="O449" s="237"/>
      <c r="P449" s="237"/>
      <c r="Q449" s="237"/>
      <c r="R449" s="237"/>
      <c r="S449" s="237"/>
      <c r="T449" s="238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9" t="s">
        <v>260</v>
      </c>
      <c r="AU449" s="239" t="s">
        <v>78</v>
      </c>
      <c r="AV449" s="13" t="s">
        <v>76</v>
      </c>
      <c r="AW449" s="13" t="s">
        <v>31</v>
      </c>
      <c r="AX449" s="13" t="s">
        <v>69</v>
      </c>
      <c r="AY449" s="239" t="s">
        <v>252</v>
      </c>
    </row>
    <row r="450" spans="1:51" s="14" customFormat="1" ht="12">
      <c r="A450" s="14"/>
      <c r="B450" s="240"/>
      <c r="C450" s="241"/>
      <c r="D450" s="231" t="s">
        <v>260</v>
      </c>
      <c r="E450" s="242" t="s">
        <v>19</v>
      </c>
      <c r="F450" s="243" t="s">
        <v>1658</v>
      </c>
      <c r="G450" s="241"/>
      <c r="H450" s="244">
        <v>115.089</v>
      </c>
      <c r="I450" s="245"/>
      <c r="J450" s="241"/>
      <c r="K450" s="241"/>
      <c r="L450" s="246"/>
      <c r="M450" s="247"/>
      <c r="N450" s="248"/>
      <c r="O450" s="248"/>
      <c r="P450" s="248"/>
      <c r="Q450" s="248"/>
      <c r="R450" s="248"/>
      <c r="S450" s="248"/>
      <c r="T450" s="249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50" t="s">
        <v>260</v>
      </c>
      <c r="AU450" s="250" t="s">
        <v>78</v>
      </c>
      <c r="AV450" s="14" t="s">
        <v>78</v>
      </c>
      <c r="AW450" s="14" t="s">
        <v>31</v>
      </c>
      <c r="AX450" s="14" t="s">
        <v>69</v>
      </c>
      <c r="AY450" s="250" t="s">
        <v>252</v>
      </c>
    </row>
    <row r="451" spans="1:51" s="14" customFormat="1" ht="12">
      <c r="A451" s="14"/>
      <c r="B451" s="240"/>
      <c r="C451" s="241"/>
      <c r="D451" s="231" t="s">
        <v>260</v>
      </c>
      <c r="E451" s="242" t="s">
        <v>19</v>
      </c>
      <c r="F451" s="243" t="s">
        <v>1745</v>
      </c>
      <c r="G451" s="241"/>
      <c r="H451" s="244">
        <v>21.93</v>
      </c>
      <c r="I451" s="245"/>
      <c r="J451" s="241"/>
      <c r="K451" s="241"/>
      <c r="L451" s="246"/>
      <c r="M451" s="247"/>
      <c r="N451" s="248"/>
      <c r="O451" s="248"/>
      <c r="P451" s="248"/>
      <c r="Q451" s="248"/>
      <c r="R451" s="248"/>
      <c r="S451" s="248"/>
      <c r="T451" s="249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0" t="s">
        <v>260</v>
      </c>
      <c r="AU451" s="250" t="s">
        <v>78</v>
      </c>
      <c r="AV451" s="14" t="s">
        <v>78</v>
      </c>
      <c r="AW451" s="14" t="s">
        <v>31</v>
      </c>
      <c r="AX451" s="14" t="s">
        <v>69</v>
      </c>
      <c r="AY451" s="250" t="s">
        <v>252</v>
      </c>
    </row>
    <row r="452" spans="1:51" s="15" customFormat="1" ht="12">
      <c r="A452" s="15"/>
      <c r="B452" s="251"/>
      <c r="C452" s="252"/>
      <c r="D452" s="231" t="s">
        <v>260</v>
      </c>
      <c r="E452" s="253" t="s">
        <v>19</v>
      </c>
      <c r="F452" s="254" t="s">
        <v>265</v>
      </c>
      <c r="G452" s="252"/>
      <c r="H452" s="255">
        <v>170.589</v>
      </c>
      <c r="I452" s="256"/>
      <c r="J452" s="252"/>
      <c r="K452" s="252"/>
      <c r="L452" s="257"/>
      <c r="M452" s="258"/>
      <c r="N452" s="259"/>
      <c r="O452" s="259"/>
      <c r="P452" s="259"/>
      <c r="Q452" s="259"/>
      <c r="R452" s="259"/>
      <c r="S452" s="259"/>
      <c r="T452" s="260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T452" s="261" t="s">
        <v>260</v>
      </c>
      <c r="AU452" s="261" t="s">
        <v>78</v>
      </c>
      <c r="AV452" s="15" t="s">
        <v>90</v>
      </c>
      <c r="AW452" s="15" t="s">
        <v>31</v>
      </c>
      <c r="AX452" s="15" t="s">
        <v>76</v>
      </c>
      <c r="AY452" s="261" t="s">
        <v>252</v>
      </c>
    </row>
    <row r="453" spans="1:65" s="2" customFormat="1" ht="24.15" customHeight="1">
      <c r="A453" s="40"/>
      <c r="B453" s="41"/>
      <c r="C453" s="262" t="s">
        <v>1081</v>
      </c>
      <c r="D453" s="262" t="s">
        <v>285</v>
      </c>
      <c r="E453" s="263" t="s">
        <v>1549</v>
      </c>
      <c r="F453" s="264" t="s">
        <v>1550</v>
      </c>
      <c r="G453" s="265" t="s">
        <v>257</v>
      </c>
      <c r="H453" s="266">
        <v>17.472</v>
      </c>
      <c r="I453" s="267"/>
      <c r="J453" s="268">
        <f>ROUND(I453*H453,2)</f>
        <v>0</v>
      </c>
      <c r="K453" s="264" t="s">
        <v>258</v>
      </c>
      <c r="L453" s="269"/>
      <c r="M453" s="270" t="s">
        <v>19</v>
      </c>
      <c r="N453" s="271" t="s">
        <v>40</v>
      </c>
      <c r="O453" s="86"/>
      <c r="P453" s="225">
        <f>O453*H453</f>
        <v>0</v>
      </c>
      <c r="Q453" s="225">
        <v>0.032</v>
      </c>
      <c r="R453" s="225">
        <f>Q453*H453</f>
        <v>0.559104</v>
      </c>
      <c r="S453" s="225">
        <v>0</v>
      </c>
      <c r="T453" s="226">
        <f>S453*H453</f>
        <v>0</v>
      </c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R453" s="227" t="s">
        <v>441</v>
      </c>
      <c r="AT453" s="227" t="s">
        <v>285</v>
      </c>
      <c r="AU453" s="227" t="s">
        <v>78</v>
      </c>
      <c r="AY453" s="19" t="s">
        <v>252</v>
      </c>
      <c r="BE453" s="228">
        <f>IF(N453="základní",J453,0)</f>
        <v>0</v>
      </c>
      <c r="BF453" s="228">
        <f>IF(N453="snížená",J453,0)</f>
        <v>0</v>
      </c>
      <c r="BG453" s="228">
        <f>IF(N453="zákl. přenesená",J453,0)</f>
        <v>0</v>
      </c>
      <c r="BH453" s="228">
        <f>IF(N453="sníž. přenesená",J453,0)</f>
        <v>0</v>
      </c>
      <c r="BI453" s="228">
        <f>IF(N453="nulová",J453,0)</f>
        <v>0</v>
      </c>
      <c r="BJ453" s="19" t="s">
        <v>76</v>
      </c>
      <c r="BK453" s="228">
        <f>ROUND(I453*H453,2)</f>
        <v>0</v>
      </c>
      <c r="BL453" s="19" t="s">
        <v>349</v>
      </c>
      <c r="BM453" s="227" t="s">
        <v>1746</v>
      </c>
    </row>
    <row r="454" spans="1:51" s="14" customFormat="1" ht="12">
      <c r="A454" s="14"/>
      <c r="B454" s="240"/>
      <c r="C454" s="241"/>
      <c r="D454" s="231" t="s">
        <v>260</v>
      </c>
      <c r="E454" s="242" t="s">
        <v>19</v>
      </c>
      <c r="F454" s="243" t="s">
        <v>1747</v>
      </c>
      <c r="G454" s="241"/>
      <c r="H454" s="244">
        <v>1.762</v>
      </c>
      <c r="I454" s="245"/>
      <c r="J454" s="241"/>
      <c r="K454" s="241"/>
      <c r="L454" s="246"/>
      <c r="M454" s="247"/>
      <c r="N454" s="248"/>
      <c r="O454" s="248"/>
      <c r="P454" s="248"/>
      <c r="Q454" s="248"/>
      <c r="R454" s="248"/>
      <c r="S454" s="248"/>
      <c r="T454" s="249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0" t="s">
        <v>260</v>
      </c>
      <c r="AU454" s="250" t="s">
        <v>78</v>
      </c>
      <c r="AV454" s="14" t="s">
        <v>78</v>
      </c>
      <c r="AW454" s="14" t="s">
        <v>31</v>
      </c>
      <c r="AX454" s="14" t="s">
        <v>69</v>
      </c>
      <c r="AY454" s="250" t="s">
        <v>252</v>
      </c>
    </row>
    <row r="455" spans="1:51" s="13" customFormat="1" ht="12">
      <c r="A455" s="13"/>
      <c r="B455" s="229"/>
      <c r="C455" s="230"/>
      <c r="D455" s="231" t="s">
        <v>260</v>
      </c>
      <c r="E455" s="232" t="s">
        <v>19</v>
      </c>
      <c r="F455" s="233" t="s">
        <v>1748</v>
      </c>
      <c r="G455" s="230"/>
      <c r="H455" s="232" t="s">
        <v>19</v>
      </c>
      <c r="I455" s="234"/>
      <c r="J455" s="230"/>
      <c r="K455" s="230"/>
      <c r="L455" s="235"/>
      <c r="M455" s="236"/>
      <c r="N455" s="237"/>
      <c r="O455" s="237"/>
      <c r="P455" s="237"/>
      <c r="Q455" s="237"/>
      <c r="R455" s="237"/>
      <c r="S455" s="237"/>
      <c r="T455" s="238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9" t="s">
        <v>260</v>
      </c>
      <c r="AU455" s="239" t="s">
        <v>78</v>
      </c>
      <c r="AV455" s="13" t="s">
        <v>76</v>
      </c>
      <c r="AW455" s="13" t="s">
        <v>31</v>
      </c>
      <c r="AX455" s="13" t="s">
        <v>69</v>
      </c>
      <c r="AY455" s="239" t="s">
        <v>252</v>
      </c>
    </row>
    <row r="456" spans="1:51" s="14" customFormat="1" ht="12">
      <c r="A456" s="14"/>
      <c r="B456" s="240"/>
      <c r="C456" s="241"/>
      <c r="D456" s="231" t="s">
        <v>260</v>
      </c>
      <c r="E456" s="242" t="s">
        <v>19</v>
      </c>
      <c r="F456" s="243" t="s">
        <v>1749</v>
      </c>
      <c r="G456" s="241"/>
      <c r="H456" s="244">
        <v>15.71</v>
      </c>
      <c r="I456" s="245"/>
      <c r="J456" s="241"/>
      <c r="K456" s="241"/>
      <c r="L456" s="246"/>
      <c r="M456" s="247"/>
      <c r="N456" s="248"/>
      <c r="O456" s="248"/>
      <c r="P456" s="248"/>
      <c r="Q456" s="248"/>
      <c r="R456" s="248"/>
      <c r="S456" s="248"/>
      <c r="T456" s="249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50" t="s">
        <v>260</v>
      </c>
      <c r="AU456" s="250" t="s">
        <v>78</v>
      </c>
      <c r="AV456" s="14" t="s">
        <v>78</v>
      </c>
      <c r="AW456" s="14" t="s">
        <v>31</v>
      </c>
      <c r="AX456" s="14" t="s">
        <v>69</v>
      </c>
      <c r="AY456" s="250" t="s">
        <v>252</v>
      </c>
    </row>
    <row r="457" spans="1:51" s="15" customFormat="1" ht="12">
      <c r="A457" s="15"/>
      <c r="B457" s="251"/>
      <c r="C457" s="252"/>
      <c r="D457" s="231" t="s">
        <v>260</v>
      </c>
      <c r="E457" s="253" t="s">
        <v>19</v>
      </c>
      <c r="F457" s="254" t="s">
        <v>265</v>
      </c>
      <c r="G457" s="252"/>
      <c r="H457" s="255">
        <v>17.472</v>
      </c>
      <c r="I457" s="256"/>
      <c r="J457" s="252"/>
      <c r="K457" s="252"/>
      <c r="L457" s="257"/>
      <c r="M457" s="258"/>
      <c r="N457" s="259"/>
      <c r="O457" s="259"/>
      <c r="P457" s="259"/>
      <c r="Q457" s="259"/>
      <c r="R457" s="259"/>
      <c r="S457" s="259"/>
      <c r="T457" s="260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T457" s="261" t="s">
        <v>260</v>
      </c>
      <c r="AU457" s="261" t="s">
        <v>78</v>
      </c>
      <c r="AV457" s="15" t="s">
        <v>90</v>
      </c>
      <c r="AW457" s="15" t="s">
        <v>31</v>
      </c>
      <c r="AX457" s="15" t="s">
        <v>76</v>
      </c>
      <c r="AY457" s="261" t="s">
        <v>252</v>
      </c>
    </row>
    <row r="458" spans="1:65" s="2" customFormat="1" ht="24.15" customHeight="1">
      <c r="A458" s="40"/>
      <c r="B458" s="41"/>
      <c r="C458" s="262" t="s">
        <v>1086</v>
      </c>
      <c r="D458" s="262" t="s">
        <v>285</v>
      </c>
      <c r="E458" s="263" t="s">
        <v>1128</v>
      </c>
      <c r="F458" s="264" t="s">
        <v>1129</v>
      </c>
      <c r="G458" s="265" t="s">
        <v>300</v>
      </c>
      <c r="H458" s="266">
        <v>23.026</v>
      </c>
      <c r="I458" s="267"/>
      <c r="J458" s="268">
        <f>ROUND(I458*H458,2)</f>
        <v>0</v>
      </c>
      <c r="K458" s="264" t="s">
        <v>258</v>
      </c>
      <c r="L458" s="269"/>
      <c r="M458" s="270" t="s">
        <v>19</v>
      </c>
      <c r="N458" s="271" t="s">
        <v>40</v>
      </c>
      <c r="O458" s="86"/>
      <c r="P458" s="225">
        <f>O458*H458</f>
        <v>0</v>
      </c>
      <c r="Q458" s="225">
        <v>0.0025</v>
      </c>
      <c r="R458" s="225">
        <f>Q458*H458</f>
        <v>0.057565</v>
      </c>
      <c r="S458" s="225">
        <v>0</v>
      </c>
      <c r="T458" s="226">
        <f>S458*H458</f>
        <v>0</v>
      </c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27" t="s">
        <v>441</v>
      </c>
      <c r="AT458" s="227" t="s">
        <v>285</v>
      </c>
      <c r="AU458" s="227" t="s">
        <v>78</v>
      </c>
      <c r="AY458" s="19" t="s">
        <v>252</v>
      </c>
      <c r="BE458" s="228">
        <f>IF(N458="základní",J458,0)</f>
        <v>0</v>
      </c>
      <c r="BF458" s="228">
        <f>IF(N458="snížená",J458,0)</f>
        <v>0</v>
      </c>
      <c r="BG458" s="228">
        <f>IF(N458="zákl. přenesená",J458,0)</f>
        <v>0</v>
      </c>
      <c r="BH458" s="228">
        <f>IF(N458="sníž. přenesená",J458,0)</f>
        <v>0</v>
      </c>
      <c r="BI458" s="228">
        <f>IF(N458="nulová",J458,0)</f>
        <v>0</v>
      </c>
      <c r="BJ458" s="19" t="s">
        <v>76</v>
      </c>
      <c r="BK458" s="228">
        <f>ROUND(I458*H458,2)</f>
        <v>0</v>
      </c>
      <c r="BL458" s="19" t="s">
        <v>349</v>
      </c>
      <c r="BM458" s="227" t="s">
        <v>1750</v>
      </c>
    </row>
    <row r="459" spans="1:51" s="14" customFormat="1" ht="12">
      <c r="A459" s="14"/>
      <c r="B459" s="240"/>
      <c r="C459" s="241"/>
      <c r="D459" s="231" t="s">
        <v>260</v>
      </c>
      <c r="E459" s="242" t="s">
        <v>19</v>
      </c>
      <c r="F459" s="243" t="s">
        <v>1751</v>
      </c>
      <c r="G459" s="241"/>
      <c r="H459" s="244">
        <v>23.026</v>
      </c>
      <c r="I459" s="245"/>
      <c r="J459" s="241"/>
      <c r="K459" s="241"/>
      <c r="L459" s="246"/>
      <c r="M459" s="247"/>
      <c r="N459" s="248"/>
      <c r="O459" s="248"/>
      <c r="P459" s="248"/>
      <c r="Q459" s="248"/>
      <c r="R459" s="248"/>
      <c r="S459" s="248"/>
      <c r="T459" s="249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0" t="s">
        <v>260</v>
      </c>
      <c r="AU459" s="250" t="s">
        <v>78</v>
      </c>
      <c r="AV459" s="14" t="s">
        <v>78</v>
      </c>
      <c r="AW459" s="14" t="s">
        <v>31</v>
      </c>
      <c r="AX459" s="14" t="s">
        <v>76</v>
      </c>
      <c r="AY459" s="250" t="s">
        <v>252</v>
      </c>
    </row>
    <row r="460" spans="1:65" s="2" customFormat="1" ht="37.8" customHeight="1">
      <c r="A460" s="40"/>
      <c r="B460" s="41"/>
      <c r="C460" s="216" t="s">
        <v>1091</v>
      </c>
      <c r="D460" s="216" t="s">
        <v>254</v>
      </c>
      <c r="E460" s="217" t="s">
        <v>1148</v>
      </c>
      <c r="F460" s="218" t="s">
        <v>1149</v>
      </c>
      <c r="G460" s="219" t="s">
        <v>300</v>
      </c>
      <c r="H460" s="220">
        <v>364.524</v>
      </c>
      <c r="I460" s="221"/>
      <c r="J460" s="222">
        <f>ROUND(I460*H460,2)</f>
        <v>0</v>
      </c>
      <c r="K460" s="218" t="s">
        <v>258</v>
      </c>
      <c r="L460" s="46"/>
      <c r="M460" s="223" t="s">
        <v>19</v>
      </c>
      <c r="N460" s="224" t="s">
        <v>40</v>
      </c>
      <c r="O460" s="86"/>
      <c r="P460" s="225">
        <f>O460*H460</f>
        <v>0</v>
      </c>
      <c r="Q460" s="225">
        <v>0.00204</v>
      </c>
      <c r="R460" s="225">
        <f>Q460*H460</f>
        <v>0.74362896</v>
      </c>
      <c r="S460" s="225">
        <v>0</v>
      </c>
      <c r="T460" s="226">
        <f>S460*H460</f>
        <v>0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27" t="s">
        <v>349</v>
      </c>
      <c r="AT460" s="227" t="s">
        <v>254</v>
      </c>
      <c r="AU460" s="227" t="s">
        <v>78</v>
      </c>
      <c r="AY460" s="19" t="s">
        <v>252</v>
      </c>
      <c r="BE460" s="228">
        <f>IF(N460="základní",J460,0)</f>
        <v>0</v>
      </c>
      <c r="BF460" s="228">
        <f>IF(N460="snížená",J460,0)</f>
        <v>0</v>
      </c>
      <c r="BG460" s="228">
        <f>IF(N460="zákl. přenesená",J460,0)</f>
        <v>0</v>
      </c>
      <c r="BH460" s="228">
        <f>IF(N460="sníž. přenesená",J460,0)</f>
        <v>0</v>
      </c>
      <c r="BI460" s="228">
        <f>IF(N460="nulová",J460,0)</f>
        <v>0</v>
      </c>
      <c r="BJ460" s="19" t="s">
        <v>76</v>
      </c>
      <c r="BK460" s="228">
        <f>ROUND(I460*H460,2)</f>
        <v>0</v>
      </c>
      <c r="BL460" s="19" t="s">
        <v>349</v>
      </c>
      <c r="BM460" s="227" t="s">
        <v>1752</v>
      </c>
    </row>
    <row r="461" spans="1:51" s="14" customFormat="1" ht="12">
      <c r="A461" s="14"/>
      <c r="B461" s="240"/>
      <c r="C461" s="241"/>
      <c r="D461" s="231" t="s">
        <v>260</v>
      </c>
      <c r="E461" s="242" t="s">
        <v>19</v>
      </c>
      <c r="F461" s="243" t="s">
        <v>1753</v>
      </c>
      <c r="G461" s="241"/>
      <c r="H461" s="244">
        <v>364.524</v>
      </c>
      <c r="I461" s="245"/>
      <c r="J461" s="241"/>
      <c r="K461" s="241"/>
      <c r="L461" s="246"/>
      <c r="M461" s="247"/>
      <c r="N461" s="248"/>
      <c r="O461" s="248"/>
      <c r="P461" s="248"/>
      <c r="Q461" s="248"/>
      <c r="R461" s="248"/>
      <c r="S461" s="248"/>
      <c r="T461" s="249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50" t="s">
        <v>260</v>
      </c>
      <c r="AU461" s="250" t="s">
        <v>78</v>
      </c>
      <c r="AV461" s="14" t="s">
        <v>78</v>
      </c>
      <c r="AW461" s="14" t="s">
        <v>31</v>
      </c>
      <c r="AX461" s="14" t="s">
        <v>76</v>
      </c>
      <c r="AY461" s="250" t="s">
        <v>252</v>
      </c>
    </row>
    <row r="462" spans="1:65" s="2" customFormat="1" ht="24.15" customHeight="1">
      <c r="A462" s="40"/>
      <c r="B462" s="41"/>
      <c r="C462" s="262" t="s">
        <v>1096</v>
      </c>
      <c r="D462" s="262" t="s">
        <v>285</v>
      </c>
      <c r="E462" s="263" t="s">
        <v>1754</v>
      </c>
      <c r="F462" s="264" t="s">
        <v>1755</v>
      </c>
      <c r="G462" s="265" t="s">
        <v>300</v>
      </c>
      <c r="H462" s="266">
        <v>127.583</v>
      </c>
      <c r="I462" s="267"/>
      <c r="J462" s="268">
        <f>ROUND(I462*H462,2)</f>
        <v>0</v>
      </c>
      <c r="K462" s="264" t="s">
        <v>258</v>
      </c>
      <c r="L462" s="269"/>
      <c r="M462" s="270" t="s">
        <v>19</v>
      </c>
      <c r="N462" s="271" t="s">
        <v>40</v>
      </c>
      <c r="O462" s="86"/>
      <c r="P462" s="225">
        <f>O462*H462</f>
        <v>0</v>
      </c>
      <c r="Q462" s="225">
        <v>0.003</v>
      </c>
      <c r="R462" s="225">
        <f>Q462*H462</f>
        <v>0.382749</v>
      </c>
      <c r="S462" s="225">
        <v>0</v>
      </c>
      <c r="T462" s="226">
        <f>S462*H462</f>
        <v>0</v>
      </c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R462" s="227" t="s">
        <v>441</v>
      </c>
      <c r="AT462" s="227" t="s">
        <v>285</v>
      </c>
      <c r="AU462" s="227" t="s">
        <v>78</v>
      </c>
      <c r="AY462" s="19" t="s">
        <v>252</v>
      </c>
      <c r="BE462" s="228">
        <f>IF(N462="základní",J462,0)</f>
        <v>0</v>
      </c>
      <c r="BF462" s="228">
        <f>IF(N462="snížená",J462,0)</f>
        <v>0</v>
      </c>
      <c r="BG462" s="228">
        <f>IF(N462="zákl. přenesená",J462,0)</f>
        <v>0</v>
      </c>
      <c r="BH462" s="228">
        <f>IF(N462="sníž. přenesená",J462,0)</f>
        <v>0</v>
      </c>
      <c r="BI462" s="228">
        <f>IF(N462="nulová",J462,0)</f>
        <v>0</v>
      </c>
      <c r="BJ462" s="19" t="s">
        <v>76</v>
      </c>
      <c r="BK462" s="228">
        <f>ROUND(I462*H462,2)</f>
        <v>0</v>
      </c>
      <c r="BL462" s="19" t="s">
        <v>349</v>
      </c>
      <c r="BM462" s="227" t="s">
        <v>1756</v>
      </c>
    </row>
    <row r="463" spans="1:51" s="14" customFormat="1" ht="12">
      <c r="A463" s="14"/>
      <c r="B463" s="240"/>
      <c r="C463" s="241"/>
      <c r="D463" s="231" t="s">
        <v>260</v>
      </c>
      <c r="E463" s="242" t="s">
        <v>19</v>
      </c>
      <c r="F463" s="243" t="s">
        <v>1757</v>
      </c>
      <c r="G463" s="241"/>
      <c r="H463" s="244">
        <v>127.583</v>
      </c>
      <c r="I463" s="245"/>
      <c r="J463" s="241"/>
      <c r="K463" s="241"/>
      <c r="L463" s="246"/>
      <c r="M463" s="247"/>
      <c r="N463" s="248"/>
      <c r="O463" s="248"/>
      <c r="P463" s="248"/>
      <c r="Q463" s="248"/>
      <c r="R463" s="248"/>
      <c r="S463" s="248"/>
      <c r="T463" s="249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50" t="s">
        <v>260</v>
      </c>
      <c r="AU463" s="250" t="s">
        <v>78</v>
      </c>
      <c r="AV463" s="14" t="s">
        <v>78</v>
      </c>
      <c r="AW463" s="14" t="s">
        <v>31</v>
      </c>
      <c r="AX463" s="14" t="s">
        <v>76</v>
      </c>
      <c r="AY463" s="250" t="s">
        <v>252</v>
      </c>
    </row>
    <row r="464" spans="1:65" s="2" customFormat="1" ht="24.15" customHeight="1">
      <c r="A464" s="40"/>
      <c r="B464" s="41"/>
      <c r="C464" s="262" t="s">
        <v>1101</v>
      </c>
      <c r="D464" s="262" t="s">
        <v>285</v>
      </c>
      <c r="E464" s="263" t="s">
        <v>1758</v>
      </c>
      <c r="F464" s="264" t="s">
        <v>1759</v>
      </c>
      <c r="G464" s="265" t="s">
        <v>300</v>
      </c>
      <c r="H464" s="266">
        <v>127.583</v>
      </c>
      <c r="I464" s="267"/>
      <c r="J464" s="268">
        <f>ROUND(I464*H464,2)</f>
        <v>0</v>
      </c>
      <c r="K464" s="264" t="s">
        <v>258</v>
      </c>
      <c r="L464" s="269"/>
      <c r="M464" s="270" t="s">
        <v>19</v>
      </c>
      <c r="N464" s="271" t="s">
        <v>40</v>
      </c>
      <c r="O464" s="86"/>
      <c r="P464" s="225">
        <f>O464*H464</f>
        <v>0</v>
      </c>
      <c r="Q464" s="225">
        <v>0.0028</v>
      </c>
      <c r="R464" s="225">
        <f>Q464*H464</f>
        <v>0.3572324</v>
      </c>
      <c r="S464" s="225">
        <v>0</v>
      </c>
      <c r="T464" s="226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27" t="s">
        <v>441</v>
      </c>
      <c r="AT464" s="227" t="s">
        <v>285</v>
      </c>
      <c r="AU464" s="227" t="s">
        <v>78</v>
      </c>
      <c r="AY464" s="19" t="s">
        <v>252</v>
      </c>
      <c r="BE464" s="228">
        <f>IF(N464="základní",J464,0)</f>
        <v>0</v>
      </c>
      <c r="BF464" s="228">
        <f>IF(N464="snížená",J464,0)</f>
        <v>0</v>
      </c>
      <c r="BG464" s="228">
        <f>IF(N464="zákl. přenesená",J464,0)</f>
        <v>0</v>
      </c>
      <c r="BH464" s="228">
        <f>IF(N464="sníž. přenesená",J464,0)</f>
        <v>0</v>
      </c>
      <c r="BI464" s="228">
        <f>IF(N464="nulová",J464,0)</f>
        <v>0</v>
      </c>
      <c r="BJ464" s="19" t="s">
        <v>76</v>
      </c>
      <c r="BK464" s="228">
        <f>ROUND(I464*H464,2)</f>
        <v>0</v>
      </c>
      <c r="BL464" s="19" t="s">
        <v>349</v>
      </c>
      <c r="BM464" s="227" t="s">
        <v>1760</v>
      </c>
    </row>
    <row r="465" spans="1:51" s="14" customFormat="1" ht="12">
      <c r="A465" s="14"/>
      <c r="B465" s="240"/>
      <c r="C465" s="241"/>
      <c r="D465" s="231" t="s">
        <v>260</v>
      </c>
      <c r="E465" s="242" t="s">
        <v>19</v>
      </c>
      <c r="F465" s="243" t="s">
        <v>1757</v>
      </c>
      <c r="G465" s="241"/>
      <c r="H465" s="244">
        <v>127.583</v>
      </c>
      <c r="I465" s="245"/>
      <c r="J465" s="241"/>
      <c r="K465" s="241"/>
      <c r="L465" s="246"/>
      <c r="M465" s="247"/>
      <c r="N465" s="248"/>
      <c r="O465" s="248"/>
      <c r="P465" s="248"/>
      <c r="Q465" s="248"/>
      <c r="R465" s="248"/>
      <c r="S465" s="248"/>
      <c r="T465" s="249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50" t="s">
        <v>260</v>
      </c>
      <c r="AU465" s="250" t="s">
        <v>78</v>
      </c>
      <c r="AV465" s="14" t="s">
        <v>78</v>
      </c>
      <c r="AW465" s="14" t="s">
        <v>31</v>
      </c>
      <c r="AX465" s="14" t="s">
        <v>76</v>
      </c>
      <c r="AY465" s="250" t="s">
        <v>252</v>
      </c>
    </row>
    <row r="466" spans="1:65" s="2" customFormat="1" ht="14.4" customHeight="1">
      <c r="A466" s="40"/>
      <c r="B466" s="41"/>
      <c r="C466" s="262" t="s">
        <v>1105</v>
      </c>
      <c r="D466" s="262" t="s">
        <v>285</v>
      </c>
      <c r="E466" s="263" t="s">
        <v>1138</v>
      </c>
      <c r="F466" s="264" t="s">
        <v>1139</v>
      </c>
      <c r="G466" s="265" t="s">
        <v>257</v>
      </c>
      <c r="H466" s="266">
        <v>15.948</v>
      </c>
      <c r="I466" s="267"/>
      <c r="J466" s="268">
        <f>ROUND(I466*H466,2)</f>
        <v>0</v>
      </c>
      <c r="K466" s="264" t="s">
        <v>258</v>
      </c>
      <c r="L466" s="269"/>
      <c r="M466" s="270" t="s">
        <v>19</v>
      </c>
      <c r="N466" s="271" t="s">
        <v>40</v>
      </c>
      <c r="O466" s="86"/>
      <c r="P466" s="225">
        <f>O466*H466</f>
        <v>0</v>
      </c>
      <c r="Q466" s="225">
        <v>0.02</v>
      </c>
      <c r="R466" s="225">
        <f>Q466*H466</f>
        <v>0.31896</v>
      </c>
      <c r="S466" s="225">
        <v>0</v>
      </c>
      <c r="T466" s="226">
        <f>S466*H466</f>
        <v>0</v>
      </c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27" t="s">
        <v>441</v>
      </c>
      <c r="AT466" s="227" t="s">
        <v>285</v>
      </c>
      <c r="AU466" s="227" t="s">
        <v>78</v>
      </c>
      <c r="AY466" s="19" t="s">
        <v>252</v>
      </c>
      <c r="BE466" s="228">
        <f>IF(N466="základní",J466,0)</f>
        <v>0</v>
      </c>
      <c r="BF466" s="228">
        <f>IF(N466="snížená",J466,0)</f>
        <v>0</v>
      </c>
      <c r="BG466" s="228">
        <f>IF(N466="zákl. přenesená",J466,0)</f>
        <v>0</v>
      </c>
      <c r="BH466" s="228">
        <f>IF(N466="sníž. přenesená",J466,0)</f>
        <v>0</v>
      </c>
      <c r="BI466" s="228">
        <f>IF(N466="nulová",J466,0)</f>
        <v>0</v>
      </c>
      <c r="BJ466" s="19" t="s">
        <v>76</v>
      </c>
      <c r="BK466" s="228">
        <f>ROUND(I466*H466,2)</f>
        <v>0</v>
      </c>
      <c r="BL466" s="19" t="s">
        <v>349</v>
      </c>
      <c r="BM466" s="227" t="s">
        <v>1761</v>
      </c>
    </row>
    <row r="467" spans="1:51" s="14" customFormat="1" ht="12">
      <c r="A467" s="14"/>
      <c r="B467" s="240"/>
      <c r="C467" s="241"/>
      <c r="D467" s="231" t="s">
        <v>260</v>
      </c>
      <c r="E467" s="242" t="s">
        <v>19</v>
      </c>
      <c r="F467" s="243" t="s">
        <v>1762</v>
      </c>
      <c r="G467" s="241"/>
      <c r="H467" s="244">
        <v>15.948</v>
      </c>
      <c r="I467" s="245"/>
      <c r="J467" s="241"/>
      <c r="K467" s="241"/>
      <c r="L467" s="246"/>
      <c r="M467" s="247"/>
      <c r="N467" s="248"/>
      <c r="O467" s="248"/>
      <c r="P467" s="248"/>
      <c r="Q467" s="248"/>
      <c r="R467" s="248"/>
      <c r="S467" s="248"/>
      <c r="T467" s="249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50" t="s">
        <v>260</v>
      </c>
      <c r="AU467" s="250" t="s">
        <v>78</v>
      </c>
      <c r="AV467" s="14" t="s">
        <v>78</v>
      </c>
      <c r="AW467" s="14" t="s">
        <v>31</v>
      </c>
      <c r="AX467" s="14" t="s">
        <v>76</v>
      </c>
      <c r="AY467" s="250" t="s">
        <v>252</v>
      </c>
    </row>
    <row r="468" spans="1:65" s="2" customFormat="1" ht="37.8" customHeight="1">
      <c r="A468" s="40"/>
      <c r="B468" s="41"/>
      <c r="C468" s="216" t="s">
        <v>1110</v>
      </c>
      <c r="D468" s="216" t="s">
        <v>254</v>
      </c>
      <c r="E468" s="217" t="s">
        <v>1763</v>
      </c>
      <c r="F468" s="218" t="s">
        <v>1764</v>
      </c>
      <c r="G468" s="219" t="s">
        <v>300</v>
      </c>
      <c r="H468" s="220">
        <v>81.03</v>
      </c>
      <c r="I468" s="221"/>
      <c r="J468" s="222">
        <f>ROUND(I468*H468,2)</f>
        <v>0</v>
      </c>
      <c r="K468" s="218" t="s">
        <v>258</v>
      </c>
      <c r="L468" s="46"/>
      <c r="M468" s="223" t="s">
        <v>19</v>
      </c>
      <c r="N468" s="224" t="s">
        <v>40</v>
      </c>
      <c r="O468" s="86"/>
      <c r="P468" s="225">
        <f>O468*H468</f>
        <v>0</v>
      </c>
      <c r="Q468" s="225">
        <v>0</v>
      </c>
      <c r="R468" s="225">
        <f>Q468*H468</f>
        <v>0</v>
      </c>
      <c r="S468" s="225">
        <v>0</v>
      </c>
      <c r="T468" s="226">
        <f>S468*H468</f>
        <v>0</v>
      </c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R468" s="227" t="s">
        <v>349</v>
      </c>
      <c r="AT468" s="227" t="s">
        <v>254</v>
      </c>
      <c r="AU468" s="227" t="s">
        <v>78</v>
      </c>
      <c r="AY468" s="19" t="s">
        <v>252</v>
      </c>
      <c r="BE468" s="228">
        <f>IF(N468="základní",J468,0)</f>
        <v>0</v>
      </c>
      <c r="BF468" s="228">
        <f>IF(N468="snížená",J468,0)</f>
        <v>0</v>
      </c>
      <c r="BG468" s="228">
        <f>IF(N468="zákl. přenesená",J468,0)</f>
        <v>0</v>
      </c>
      <c r="BH468" s="228">
        <f>IF(N468="sníž. přenesená",J468,0)</f>
        <v>0</v>
      </c>
      <c r="BI468" s="228">
        <f>IF(N468="nulová",J468,0)</f>
        <v>0</v>
      </c>
      <c r="BJ468" s="19" t="s">
        <v>76</v>
      </c>
      <c r="BK468" s="228">
        <f>ROUND(I468*H468,2)</f>
        <v>0</v>
      </c>
      <c r="BL468" s="19" t="s">
        <v>349</v>
      </c>
      <c r="BM468" s="227" t="s">
        <v>1765</v>
      </c>
    </row>
    <row r="469" spans="1:65" s="2" customFormat="1" ht="14.4" customHeight="1">
      <c r="A469" s="40"/>
      <c r="B469" s="41"/>
      <c r="C469" s="262" t="s">
        <v>1116</v>
      </c>
      <c r="D469" s="262" t="s">
        <v>285</v>
      </c>
      <c r="E469" s="263" t="s">
        <v>951</v>
      </c>
      <c r="F469" s="264" t="s">
        <v>952</v>
      </c>
      <c r="G469" s="265" t="s">
        <v>300</v>
      </c>
      <c r="H469" s="266">
        <v>93.185</v>
      </c>
      <c r="I469" s="267"/>
      <c r="J469" s="268">
        <f>ROUND(I469*H469,2)</f>
        <v>0</v>
      </c>
      <c r="K469" s="264" t="s">
        <v>258</v>
      </c>
      <c r="L469" s="269"/>
      <c r="M469" s="270" t="s">
        <v>19</v>
      </c>
      <c r="N469" s="271" t="s">
        <v>40</v>
      </c>
      <c r="O469" s="86"/>
      <c r="P469" s="225">
        <f>O469*H469</f>
        <v>0</v>
      </c>
      <c r="Q469" s="225">
        <v>0.0004</v>
      </c>
      <c r="R469" s="225">
        <f>Q469*H469</f>
        <v>0.037274</v>
      </c>
      <c r="S469" s="225">
        <v>0</v>
      </c>
      <c r="T469" s="226">
        <f>S469*H469</f>
        <v>0</v>
      </c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R469" s="227" t="s">
        <v>441</v>
      </c>
      <c r="AT469" s="227" t="s">
        <v>285</v>
      </c>
      <c r="AU469" s="227" t="s">
        <v>78</v>
      </c>
      <c r="AY469" s="19" t="s">
        <v>252</v>
      </c>
      <c r="BE469" s="228">
        <f>IF(N469="základní",J469,0)</f>
        <v>0</v>
      </c>
      <c r="BF469" s="228">
        <f>IF(N469="snížená",J469,0)</f>
        <v>0</v>
      </c>
      <c r="BG469" s="228">
        <f>IF(N469="zákl. přenesená",J469,0)</f>
        <v>0</v>
      </c>
      <c r="BH469" s="228">
        <f>IF(N469="sníž. přenesená",J469,0)</f>
        <v>0</v>
      </c>
      <c r="BI469" s="228">
        <f>IF(N469="nulová",J469,0)</f>
        <v>0</v>
      </c>
      <c r="BJ469" s="19" t="s">
        <v>76</v>
      </c>
      <c r="BK469" s="228">
        <f>ROUND(I469*H469,2)</f>
        <v>0</v>
      </c>
      <c r="BL469" s="19" t="s">
        <v>349</v>
      </c>
      <c r="BM469" s="227" t="s">
        <v>1766</v>
      </c>
    </row>
    <row r="470" spans="1:51" s="14" customFormat="1" ht="12">
      <c r="A470" s="14"/>
      <c r="B470" s="240"/>
      <c r="C470" s="241"/>
      <c r="D470" s="231" t="s">
        <v>260</v>
      </c>
      <c r="E470" s="242" t="s">
        <v>19</v>
      </c>
      <c r="F470" s="243" t="s">
        <v>1767</v>
      </c>
      <c r="G470" s="241"/>
      <c r="H470" s="244">
        <v>93.185</v>
      </c>
      <c r="I470" s="245"/>
      <c r="J470" s="241"/>
      <c r="K470" s="241"/>
      <c r="L470" s="246"/>
      <c r="M470" s="247"/>
      <c r="N470" s="248"/>
      <c r="O470" s="248"/>
      <c r="P470" s="248"/>
      <c r="Q470" s="248"/>
      <c r="R470" s="248"/>
      <c r="S470" s="248"/>
      <c r="T470" s="249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50" t="s">
        <v>260</v>
      </c>
      <c r="AU470" s="250" t="s">
        <v>78</v>
      </c>
      <c r="AV470" s="14" t="s">
        <v>78</v>
      </c>
      <c r="AW470" s="14" t="s">
        <v>31</v>
      </c>
      <c r="AX470" s="14" t="s">
        <v>76</v>
      </c>
      <c r="AY470" s="250" t="s">
        <v>252</v>
      </c>
    </row>
    <row r="471" spans="1:65" s="2" customFormat="1" ht="37.8" customHeight="1">
      <c r="A471" s="40"/>
      <c r="B471" s="41"/>
      <c r="C471" s="216" t="s">
        <v>1122</v>
      </c>
      <c r="D471" s="216" t="s">
        <v>254</v>
      </c>
      <c r="E471" s="217" t="s">
        <v>1153</v>
      </c>
      <c r="F471" s="218" t="s">
        <v>1154</v>
      </c>
      <c r="G471" s="219" t="s">
        <v>277</v>
      </c>
      <c r="H471" s="220">
        <v>3.788</v>
      </c>
      <c r="I471" s="221"/>
      <c r="J471" s="222">
        <f>ROUND(I471*H471,2)</f>
        <v>0</v>
      </c>
      <c r="K471" s="218" t="s">
        <v>258</v>
      </c>
      <c r="L471" s="46"/>
      <c r="M471" s="223" t="s">
        <v>19</v>
      </c>
      <c r="N471" s="224" t="s">
        <v>40</v>
      </c>
      <c r="O471" s="86"/>
      <c r="P471" s="225">
        <f>O471*H471</f>
        <v>0</v>
      </c>
      <c r="Q471" s="225">
        <v>0</v>
      </c>
      <c r="R471" s="225">
        <f>Q471*H471</f>
        <v>0</v>
      </c>
      <c r="S471" s="225">
        <v>0</v>
      </c>
      <c r="T471" s="226">
        <f>S471*H471</f>
        <v>0</v>
      </c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R471" s="227" t="s">
        <v>349</v>
      </c>
      <c r="AT471" s="227" t="s">
        <v>254</v>
      </c>
      <c r="AU471" s="227" t="s">
        <v>78</v>
      </c>
      <c r="AY471" s="19" t="s">
        <v>252</v>
      </c>
      <c r="BE471" s="228">
        <f>IF(N471="základní",J471,0)</f>
        <v>0</v>
      </c>
      <c r="BF471" s="228">
        <f>IF(N471="snížená",J471,0)</f>
        <v>0</v>
      </c>
      <c r="BG471" s="228">
        <f>IF(N471="zákl. přenesená",J471,0)</f>
        <v>0</v>
      </c>
      <c r="BH471" s="228">
        <f>IF(N471="sníž. přenesená",J471,0)</f>
        <v>0</v>
      </c>
      <c r="BI471" s="228">
        <f>IF(N471="nulová",J471,0)</f>
        <v>0</v>
      </c>
      <c r="BJ471" s="19" t="s">
        <v>76</v>
      </c>
      <c r="BK471" s="228">
        <f>ROUND(I471*H471,2)</f>
        <v>0</v>
      </c>
      <c r="BL471" s="19" t="s">
        <v>349</v>
      </c>
      <c r="BM471" s="227" t="s">
        <v>1768</v>
      </c>
    </row>
    <row r="472" spans="1:63" s="12" customFormat="1" ht="22.8" customHeight="1">
      <c r="A472" s="12"/>
      <c r="B472" s="200"/>
      <c r="C472" s="201"/>
      <c r="D472" s="202" t="s">
        <v>68</v>
      </c>
      <c r="E472" s="214" t="s">
        <v>1156</v>
      </c>
      <c r="F472" s="214" t="s">
        <v>1157</v>
      </c>
      <c r="G472" s="201"/>
      <c r="H472" s="201"/>
      <c r="I472" s="204"/>
      <c r="J472" s="215">
        <f>BK472</f>
        <v>0</v>
      </c>
      <c r="K472" s="201"/>
      <c r="L472" s="206"/>
      <c r="M472" s="207"/>
      <c r="N472" s="208"/>
      <c r="O472" s="208"/>
      <c r="P472" s="209">
        <f>SUM(P473:P484)</f>
        <v>0</v>
      </c>
      <c r="Q472" s="208"/>
      <c r="R472" s="209">
        <f>SUM(R473:R484)</f>
        <v>0.269766</v>
      </c>
      <c r="S472" s="208"/>
      <c r="T472" s="210">
        <f>SUM(T473:T484)</f>
        <v>0</v>
      </c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R472" s="211" t="s">
        <v>78</v>
      </c>
      <c r="AT472" s="212" t="s">
        <v>68</v>
      </c>
      <c r="AU472" s="212" t="s">
        <v>76</v>
      </c>
      <c r="AY472" s="211" t="s">
        <v>252</v>
      </c>
      <c r="BK472" s="213">
        <f>SUM(BK473:BK484)</f>
        <v>0</v>
      </c>
    </row>
    <row r="473" spans="1:65" s="2" customFormat="1" ht="24.15" customHeight="1">
      <c r="A473" s="40"/>
      <c r="B473" s="41"/>
      <c r="C473" s="216" t="s">
        <v>1127</v>
      </c>
      <c r="D473" s="216" t="s">
        <v>254</v>
      </c>
      <c r="E473" s="217" t="s">
        <v>1159</v>
      </c>
      <c r="F473" s="218" t="s">
        <v>1160</v>
      </c>
      <c r="G473" s="219" t="s">
        <v>346</v>
      </c>
      <c r="H473" s="220">
        <v>32.8</v>
      </c>
      <c r="I473" s="221"/>
      <c r="J473" s="222">
        <f>ROUND(I473*H473,2)</f>
        <v>0</v>
      </c>
      <c r="K473" s="218" t="s">
        <v>258</v>
      </c>
      <c r="L473" s="46"/>
      <c r="M473" s="223" t="s">
        <v>19</v>
      </c>
      <c r="N473" s="224" t="s">
        <v>40</v>
      </c>
      <c r="O473" s="86"/>
      <c r="P473" s="225">
        <f>O473*H473</f>
        <v>0</v>
      </c>
      <c r="Q473" s="225">
        <v>0.00347</v>
      </c>
      <c r="R473" s="225">
        <f>Q473*H473</f>
        <v>0.11381599999999999</v>
      </c>
      <c r="S473" s="225">
        <v>0</v>
      </c>
      <c r="T473" s="226">
        <f>S473*H473</f>
        <v>0</v>
      </c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R473" s="227" t="s">
        <v>349</v>
      </c>
      <c r="AT473" s="227" t="s">
        <v>254</v>
      </c>
      <c r="AU473" s="227" t="s">
        <v>78</v>
      </c>
      <c r="AY473" s="19" t="s">
        <v>252</v>
      </c>
      <c r="BE473" s="228">
        <f>IF(N473="základní",J473,0)</f>
        <v>0</v>
      </c>
      <c r="BF473" s="228">
        <f>IF(N473="snížená",J473,0)</f>
        <v>0</v>
      </c>
      <c r="BG473" s="228">
        <f>IF(N473="zákl. přenesená",J473,0)</f>
        <v>0</v>
      </c>
      <c r="BH473" s="228">
        <f>IF(N473="sníž. přenesená",J473,0)</f>
        <v>0</v>
      </c>
      <c r="BI473" s="228">
        <f>IF(N473="nulová",J473,0)</f>
        <v>0</v>
      </c>
      <c r="BJ473" s="19" t="s">
        <v>76</v>
      </c>
      <c r="BK473" s="228">
        <f>ROUND(I473*H473,2)</f>
        <v>0</v>
      </c>
      <c r="BL473" s="19" t="s">
        <v>349</v>
      </c>
      <c r="BM473" s="227" t="s">
        <v>1769</v>
      </c>
    </row>
    <row r="474" spans="1:51" s="14" customFormat="1" ht="12">
      <c r="A474" s="14"/>
      <c r="B474" s="240"/>
      <c r="C474" s="241"/>
      <c r="D474" s="231" t="s">
        <v>260</v>
      </c>
      <c r="E474" s="242" t="s">
        <v>19</v>
      </c>
      <c r="F474" s="243" t="s">
        <v>1770</v>
      </c>
      <c r="G474" s="241"/>
      <c r="H474" s="244">
        <v>32.8</v>
      </c>
      <c r="I474" s="245"/>
      <c r="J474" s="241"/>
      <c r="K474" s="241"/>
      <c r="L474" s="246"/>
      <c r="M474" s="247"/>
      <c r="N474" s="248"/>
      <c r="O474" s="248"/>
      <c r="P474" s="248"/>
      <c r="Q474" s="248"/>
      <c r="R474" s="248"/>
      <c r="S474" s="248"/>
      <c r="T474" s="249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50" t="s">
        <v>260</v>
      </c>
      <c r="AU474" s="250" t="s">
        <v>78</v>
      </c>
      <c r="AV474" s="14" t="s">
        <v>78</v>
      </c>
      <c r="AW474" s="14" t="s">
        <v>31</v>
      </c>
      <c r="AX474" s="14" t="s">
        <v>69</v>
      </c>
      <c r="AY474" s="250" t="s">
        <v>252</v>
      </c>
    </row>
    <row r="475" spans="1:51" s="15" customFormat="1" ht="12">
      <c r="A475" s="15"/>
      <c r="B475" s="251"/>
      <c r="C475" s="252"/>
      <c r="D475" s="231" t="s">
        <v>260</v>
      </c>
      <c r="E475" s="253" t="s">
        <v>19</v>
      </c>
      <c r="F475" s="254" t="s">
        <v>265</v>
      </c>
      <c r="G475" s="252"/>
      <c r="H475" s="255">
        <v>32.8</v>
      </c>
      <c r="I475" s="256"/>
      <c r="J475" s="252"/>
      <c r="K475" s="252"/>
      <c r="L475" s="257"/>
      <c r="M475" s="258"/>
      <c r="N475" s="259"/>
      <c r="O475" s="259"/>
      <c r="P475" s="259"/>
      <c r="Q475" s="259"/>
      <c r="R475" s="259"/>
      <c r="S475" s="259"/>
      <c r="T475" s="260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T475" s="261" t="s">
        <v>260</v>
      </c>
      <c r="AU475" s="261" t="s">
        <v>78</v>
      </c>
      <c r="AV475" s="15" t="s">
        <v>90</v>
      </c>
      <c r="AW475" s="15" t="s">
        <v>31</v>
      </c>
      <c r="AX475" s="15" t="s">
        <v>76</v>
      </c>
      <c r="AY475" s="261" t="s">
        <v>252</v>
      </c>
    </row>
    <row r="476" spans="1:65" s="2" customFormat="1" ht="37.8" customHeight="1">
      <c r="A476" s="40"/>
      <c r="B476" s="41"/>
      <c r="C476" s="216" t="s">
        <v>1132</v>
      </c>
      <c r="D476" s="216" t="s">
        <v>254</v>
      </c>
      <c r="E476" s="217" t="s">
        <v>1771</v>
      </c>
      <c r="F476" s="218" t="s">
        <v>1772</v>
      </c>
      <c r="G476" s="219" t="s">
        <v>346</v>
      </c>
      <c r="H476" s="220">
        <v>11.5</v>
      </c>
      <c r="I476" s="221"/>
      <c r="J476" s="222">
        <f>ROUND(I476*H476,2)</f>
        <v>0</v>
      </c>
      <c r="K476" s="218" t="s">
        <v>258</v>
      </c>
      <c r="L476" s="46"/>
      <c r="M476" s="223" t="s">
        <v>19</v>
      </c>
      <c r="N476" s="224" t="s">
        <v>40</v>
      </c>
      <c r="O476" s="86"/>
      <c r="P476" s="225">
        <f>O476*H476</f>
        <v>0</v>
      </c>
      <c r="Q476" s="225">
        <v>0.00786</v>
      </c>
      <c r="R476" s="225">
        <f>Q476*H476</f>
        <v>0.09039000000000001</v>
      </c>
      <c r="S476" s="225">
        <v>0</v>
      </c>
      <c r="T476" s="226">
        <f>S476*H476</f>
        <v>0</v>
      </c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R476" s="227" t="s">
        <v>349</v>
      </c>
      <c r="AT476" s="227" t="s">
        <v>254</v>
      </c>
      <c r="AU476" s="227" t="s">
        <v>78</v>
      </c>
      <c r="AY476" s="19" t="s">
        <v>252</v>
      </c>
      <c r="BE476" s="228">
        <f>IF(N476="základní",J476,0)</f>
        <v>0</v>
      </c>
      <c r="BF476" s="228">
        <f>IF(N476="snížená",J476,0)</f>
        <v>0</v>
      </c>
      <c r="BG476" s="228">
        <f>IF(N476="zákl. přenesená",J476,0)</f>
        <v>0</v>
      </c>
      <c r="BH476" s="228">
        <f>IF(N476="sníž. přenesená",J476,0)</f>
        <v>0</v>
      </c>
      <c r="BI476" s="228">
        <f>IF(N476="nulová",J476,0)</f>
        <v>0</v>
      </c>
      <c r="BJ476" s="19" t="s">
        <v>76</v>
      </c>
      <c r="BK476" s="228">
        <f>ROUND(I476*H476,2)</f>
        <v>0</v>
      </c>
      <c r="BL476" s="19" t="s">
        <v>349</v>
      </c>
      <c r="BM476" s="227" t="s">
        <v>1773</v>
      </c>
    </row>
    <row r="477" spans="1:51" s="14" customFormat="1" ht="12">
      <c r="A477" s="14"/>
      <c r="B477" s="240"/>
      <c r="C477" s="241"/>
      <c r="D477" s="231" t="s">
        <v>260</v>
      </c>
      <c r="E477" s="242" t="s">
        <v>19</v>
      </c>
      <c r="F477" s="243" t="s">
        <v>1774</v>
      </c>
      <c r="G477" s="241"/>
      <c r="H477" s="244">
        <v>11.5</v>
      </c>
      <c r="I477" s="245"/>
      <c r="J477" s="241"/>
      <c r="K477" s="241"/>
      <c r="L477" s="246"/>
      <c r="M477" s="247"/>
      <c r="N477" s="248"/>
      <c r="O477" s="248"/>
      <c r="P477" s="248"/>
      <c r="Q477" s="248"/>
      <c r="R477" s="248"/>
      <c r="S477" s="248"/>
      <c r="T477" s="249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50" t="s">
        <v>260</v>
      </c>
      <c r="AU477" s="250" t="s">
        <v>78</v>
      </c>
      <c r="AV477" s="14" t="s">
        <v>78</v>
      </c>
      <c r="AW477" s="14" t="s">
        <v>31</v>
      </c>
      <c r="AX477" s="14" t="s">
        <v>76</v>
      </c>
      <c r="AY477" s="250" t="s">
        <v>252</v>
      </c>
    </row>
    <row r="478" spans="1:65" s="2" customFormat="1" ht="37.8" customHeight="1">
      <c r="A478" s="40"/>
      <c r="B478" s="41"/>
      <c r="C478" s="216" t="s">
        <v>1137</v>
      </c>
      <c r="D478" s="216" t="s">
        <v>254</v>
      </c>
      <c r="E478" s="217" t="s">
        <v>1775</v>
      </c>
      <c r="F478" s="218" t="s">
        <v>1776</v>
      </c>
      <c r="G478" s="219" t="s">
        <v>346</v>
      </c>
      <c r="H478" s="220">
        <v>5.7</v>
      </c>
      <c r="I478" s="221"/>
      <c r="J478" s="222">
        <f>ROUND(I478*H478,2)</f>
        <v>0</v>
      </c>
      <c r="K478" s="218" t="s">
        <v>258</v>
      </c>
      <c r="L478" s="46"/>
      <c r="M478" s="223" t="s">
        <v>19</v>
      </c>
      <c r="N478" s="224" t="s">
        <v>40</v>
      </c>
      <c r="O478" s="86"/>
      <c r="P478" s="225">
        <f>O478*H478</f>
        <v>0</v>
      </c>
      <c r="Q478" s="225">
        <v>0.00216</v>
      </c>
      <c r="R478" s="225">
        <f>Q478*H478</f>
        <v>0.012312</v>
      </c>
      <c r="S478" s="225">
        <v>0</v>
      </c>
      <c r="T478" s="226">
        <f>S478*H478</f>
        <v>0</v>
      </c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R478" s="227" t="s">
        <v>349</v>
      </c>
      <c r="AT478" s="227" t="s">
        <v>254</v>
      </c>
      <c r="AU478" s="227" t="s">
        <v>78</v>
      </c>
      <c r="AY478" s="19" t="s">
        <v>252</v>
      </c>
      <c r="BE478" s="228">
        <f>IF(N478="základní",J478,0)</f>
        <v>0</v>
      </c>
      <c r="BF478" s="228">
        <f>IF(N478="snížená",J478,0)</f>
        <v>0</v>
      </c>
      <c r="BG478" s="228">
        <f>IF(N478="zákl. přenesená",J478,0)</f>
        <v>0</v>
      </c>
      <c r="BH478" s="228">
        <f>IF(N478="sníž. přenesená",J478,0)</f>
        <v>0</v>
      </c>
      <c r="BI478" s="228">
        <f>IF(N478="nulová",J478,0)</f>
        <v>0</v>
      </c>
      <c r="BJ478" s="19" t="s">
        <v>76</v>
      </c>
      <c r="BK478" s="228">
        <f>ROUND(I478*H478,2)</f>
        <v>0</v>
      </c>
      <c r="BL478" s="19" t="s">
        <v>349</v>
      </c>
      <c r="BM478" s="227" t="s">
        <v>1777</v>
      </c>
    </row>
    <row r="479" spans="1:51" s="14" customFormat="1" ht="12">
      <c r="A479" s="14"/>
      <c r="B479" s="240"/>
      <c r="C479" s="241"/>
      <c r="D479" s="231" t="s">
        <v>260</v>
      </c>
      <c r="E479" s="242" t="s">
        <v>19</v>
      </c>
      <c r="F479" s="243" t="s">
        <v>1778</v>
      </c>
      <c r="G479" s="241"/>
      <c r="H479" s="244">
        <v>5.7</v>
      </c>
      <c r="I479" s="245"/>
      <c r="J479" s="241"/>
      <c r="K479" s="241"/>
      <c r="L479" s="246"/>
      <c r="M479" s="247"/>
      <c r="N479" s="248"/>
      <c r="O479" s="248"/>
      <c r="P479" s="248"/>
      <c r="Q479" s="248"/>
      <c r="R479" s="248"/>
      <c r="S479" s="248"/>
      <c r="T479" s="249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50" t="s">
        <v>260</v>
      </c>
      <c r="AU479" s="250" t="s">
        <v>78</v>
      </c>
      <c r="AV479" s="14" t="s">
        <v>78</v>
      </c>
      <c r="AW479" s="14" t="s">
        <v>31</v>
      </c>
      <c r="AX479" s="14" t="s">
        <v>76</v>
      </c>
      <c r="AY479" s="250" t="s">
        <v>252</v>
      </c>
    </row>
    <row r="480" spans="1:65" s="2" customFormat="1" ht="37.8" customHeight="1">
      <c r="A480" s="40"/>
      <c r="B480" s="41"/>
      <c r="C480" s="216" t="s">
        <v>1142</v>
      </c>
      <c r="D480" s="216" t="s">
        <v>254</v>
      </c>
      <c r="E480" s="217" t="s">
        <v>1779</v>
      </c>
      <c r="F480" s="218" t="s">
        <v>1780</v>
      </c>
      <c r="G480" s="219" t="s">
        <v>346</v>
      </c>
      <c r="H480" s="220">
        <v>11.8</v>
      </c>
      <c r="I480" s="221"/>
      <c r="J480" s="222">
        <f>ROUND(I480*H480,2)</f>
        <v>0</v>
      </c>
      <c r="K480" s="218" t="s">
        <v>258</v>
      </c>
      <c r="L480" s="46"/>
      <c r="M480" s="223" t="s">
        <v>19</v>
      </c>
      <c r="N480" s="224" t="s">
        <v>40</v>
      </c>
      <c r="O480" s="86"/>
      <c r="P480" s="225">
        <f>O480*H480</f>
        <v>0</v>
      </c>
      <c r="Q480" s="225">
        <v>0.00351</v>
      </c>
      <c r="R480" s="225">
        <f>Q480*H480</f>
        <v>0.041418</v>
      </c>
      <c r="S480" s="225">
        <v>0</v>
      </c>
      <c r="T480" s="226">
        <f>S480*H480</f>
        <v>0</v>
      </c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R480" s="227" t="s">
        <v>349</v>
      </c>
      <c r="AT480" s="227" t="s">
        <v>254</v>
      </c>
      <c r="AU480" s="227" t="s">
        <v>78</v>
      </c>
      <c r="AY480" s="19" t="s">
        <v>252</v>
      </c>
      <c r="BE480" s="228">
        <f>IF(N480="základní",J480,0)</f>
        <v>0</v>
      </c>
      <c r="BF480" s="228">
        <f>IF(N480="snížená",J480,0)</f>
        <v>0</v>
      </c>
      <c r="BG480" s="228">
        <f>IF(N480="zákl. přenesená",J480,0)</f>
        <v>0</v>
      </c>
      <c r="BH480" s="228">
        <f>IF(N480="sníž. přenesená",J480,0)</f>
        <v>0</v>
      </c>
      <c r="BI480" s="228">
        <f>IF(N480="nulová",J480,0)</f>
        <v>0</v>
      </c>
      <c r="BJ480" s="19" t="s">
        <v>76</v>
      </c>
      <c r="BK480" s="228">
        <f>ROUND(I480*H480,2)</f>
        <v>0</v>
      </c>
      <c r="BL480" s="19" t="s">
        <v>349</v>
      </c>
      <c r="BM480" s="227" t="s">
        <v>1781</v>
      </c>
    </row>
    <row r="481" spans="1:51" s="14" customFormat="1" ht="12">
      <c r="A481" s="14"/>
      <c r="B481" s="240"/>
      <c r="C481" s="241"/>
      <c r="D481" s="231" t="s">
        <v>260</v>
      </c>
      <c r="E481" s="242" t="s">
        <v>19</v>
      </c>
      <c r="F481" s="243" t="s">
        <v>1782</v>
      </c>
      <c r="G481" s="241"/>
      <c r="H481" s="244">
        <v>11.8</v>
      </c>
      <c r="I481" s="245"/>
      <c r="J481" s="241"/>
      <c r="K481" s="241"/>
      <c r="L481" s="246"/>
      <c r="M481" s="247"/>
      <c r="N481" s="248"/>
      <c r="O481" s="248"/>
      <c r="P481" s="248"/>
      <c r="Q481" s="248"/>
      <c r="R481" s="248"/>
      <c r="S481" s="248"/>
      <c r="T481" s="249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50" t="s">
        <v>260</v>
      </c>
      <c r="AU481" s="250" t="s">
        <v>78</v>
      </c>
      <c r="AV481" s="14" t="s">
        <v>78</v>
      </c>
      <c r="AW481" s="14" t="s">
        <v>31</v>
      </c>
      <c r="AX481" s="14" t="s">
        <v>76</v>
      </c>
      <c r="AY481" s="250" t="s">
        <v>252</v>
      </c>
    </row>
    <row r="482" spans="1:65" s="2" customFormat="1" ht="37.8" customHeight="1">
      <c r="A482" s="40"/>
      <c r="B482" s="41"/>
      <c r="C482" s="216" t="s">
        <v>1147</v>
      </c>
      <c r="D482" s="216" t="s">
        <v>254</v>
      </c>
      <c r="E482" s="217" t="s">
        <v>1783</v>
      </c>
      <c r="F482" s="218" t="s">
        <v>1784</v>
      </c>
      <c r="G482" s="219" t="s">
        <v>346</v>
      </c>
      <c r="H482" s="220">
        <v>6.5</v>
      </c>
      <c r="I482" s="221"/>
      <c r="J482" s="222">
        <f>ROUND(I482*H482,2)</f>
        <v>0</v>
      </c>
      <c r="K482" s="218" t="s">
        <v>258</v>
      </c>
      <c r="L482" s="46"/>
      <c r="M482" s="223" t="s">
        <v>19</v>
      </c>
      <c r="N482" s="224" t="s">
        <v>40</v>
      </c>
      <c r="O482" s="86"/>
      <c r="P482" s="225">
        <f>O482*H482</f>
        <v>0</v>
      </c>
      <c r="Q482" s="225">
        <v>0.00182</v>
      </c>
      <c r="R482" s="225">
        <f>Q482*H482</f>
        <v>0.01183</v>
      </c>
      <c r="S482" s="225">
        <v>0</v>
      </c>
      <c r="T482" s="226">
        <f>S482*H482</f>
        <v>0</v>
      </c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R482" s="227" t="s">
        <v>349</v>
      </c>
      <c r="AT482" s="227" t="s">
        <v>254</v>
      </c>
      <c r="AU482" s="227" t="s">
        <v>78</v>
      </c>
      <c r="AY482" s="19" t="s">
        <v>252</v>
      </c>
      <c r="BE482" s="228">
        <f>IF(N482="základní",J482,0)</f>
        <v>0</v>
      </c>
      <c r="BF482" s="228">
        <f>IF(N482="snížená",J482,0)</f>
        <v>0</v>
      </c>
      <c r="BG482" s="228">
        <f>IF(N482="zákl. přenesená",J482,0)</f>
        <v>0</v>
      </c>
      <c r="BH482" s="228">
        <f>IF(N482="sníž. přenesená",J482,0)</f>
        <v>0</v>
      </c>
      <c r="BI482" s="228">
        <f>IF(N482="nulová",J482,0)</f>
        <v>0</v>
      </c>
      <c r="BJ482" s="19" t="s">
        <v>76</v>
      </c>
      <c r="BK482" s="228">
        <f>ROUND(I482*H482,2)</f>
        <v>0</v>
      </c>
      <c r="BL482" s="19" t="s">
        <v>349</v>
      </c>
      <c r="BM482" s="227" t="s">
        <v>1785</v>
      </c>
    </row>
    <row r="483" spans="1:51" s="14" customFormat="1" ht="12">
      <c r="A483" s="14"/>
      <c r="B483" s="240"/>
      <c r="C483" s="241"/>
      <c r="D483" s="231" t="s">
        <v>260</v>
      </c>
      <c r="E483" s="242" t="s">
        <v>19</v>
      </c>
      <c r="F483" s="243" t="s">
        <v>1786</v>
      </c>
      <c r="G483" s="241"/>
      <c r="H483" s="244">
        <v>6.5</v>
      </c>
      <c r="I483" s="245"/>
      <c r="J483" s="241"/>
      <c r="K483" s="241"/>
      <c r="L483" s="246"/>
      <c r="M483" s="247"/>
      <c r="N483" s="248"/>
      <c r="O483" s="248"/>
      <c r="P483" s="248"/>
      <c r="Q483" s="248"/>
      <c r="R483" s="248"/>
      <c r="S483" s="248"/>
      <c r="T483" s="249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50" t="s">
        <v>260</v>
      </c>
      <c r="AU483" s="250" t="s">
        <v>78</v>
      </c>
      <c r="AV483" s="14" t="s">
        <v>78</v>
      </c>
      <c r="AW483" s="14" t="s">
        <v>31</v>
      </c>
      <c r="AX483" s="14" t="s">
        <v>76</v>
      </c>
      <c r="AY483" s="250" t="s">
        <v>252</v>
      </c>
    </row>
    <row r="484" spans="1:65" s="2" customFormat="1" ht="37.8" customHeight="1">
      <c r="A484" s="40"/>
      <c r="B484" s="41"/>
      <c r="C484" s="216" t="s">
        <v>1152</v>
      </c>
      <c r="D484" s="216" t="s">
        <v>254</v>
      </c>
      <c r="E484" s="217" t="s">
        <v>1169</v>
      </c>
      <c r="F484" s="218" t="s">
        <v>1170</v>
      </c>
      <c r="G484" s="219" t="s">
        <v>277</v>
      </c>
      <c r="H484" s="220">
        <v>0.27</v>
      </c>
      <c r="I484" s="221"/>
      <c r="J484" s="222">
        <f>ROUND(I484*H484,2)</f>
        <v>0</v>
      </c>
      <c r="K484" s="218" t="s">
        <v>258</v>
      </c>
      <c r="L484" s="46"/>
      <c r="M484" s="223" t="s">
        <v>19</v>
      </c>
      <c r="N484" s="224" t="s">
        <v>40</v>
      </c>
      <c r="O484" s="86"/>
      <c r="P484" s="225">
        <f>O484*H484</f>
        <v>0</v>
      </c>
      <c r="Q484" s="225">
        <v>0</v>
      </c>
      <c r="R484" s="225">
        <f>Q484*H484</f>
        <v>0</v>
      </c>
      <c r="S484" s="225">
        <v>0</v>
      </c>
      <c r="T484" s="226">
        <f>S484*H484</f>
        <v>0</v>
      </c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R484" s="227" t="s">
        <v>349</v>
      </c>
      <c r="AT484" s="227" t="s">
        <v>254</v>
      </c>
      <c r="AU484" s="227" t="s">
        <v>78</v>
      </c>
      <c r="AY484" s="19" t="s">
        <v>252</v>
      </c>
      <c r="BE484" s="228">
        <f>IF(N484="základní",J484,0)</f>
        <v>0</v>
      </c>
      <c r="BF484" s="228">
        <f>IF(N484="snížená",J484,0)</f>
        <v>0</v>
      </c>
      <c r="BG484" s="228">
        <f>IF(N484="zákl. přenesená",J484,0)</f>
        <v>0</v>
      </c>
      <c r="BH484" s="228">
        <f>IF(N484="sníž. přenesená",J484,0)</f>
        <v>0</v>
      </c>
      <c r="BI484" s="228">
        <f>IF(N484="nulová",J484,0)</f>
        <v>0</v>
      </c>
      <c r="BJ484" s="19" t="s">
        <v>76</v>
      </c>
      <c r="BK484" s="228">
        <f>ROUND(I484*H484,2)</f>
        <v>0</v>
      </c>
      <c r="BL484" s="19" t="s">
        <v>349</v>
      </c>
      <c r="BM484" s="227" t="s">
        <v>1787</v>
      </c>
    </row>
    <row r="485" spans="1:63" s="12" customFormat="1" ht="22.8" customHeight="1">
      <c r="A485" s="12"/>
      <c r="B485" s="200"/>
      <c r="C485" s="201"/>
      <c r="D485" s="202" t="s">
        <v>68</v>
      </c>
      <c r="E485" s="214" t="s">
        <v>1172</v>
      </c>
      <c r="F485" s="214" t="s">
        <v>1173</v>
      </c>
      <c r="G485" s="201"/>
      <c r="H485" s="201"/>
      <c r="I485" s="204"/>
      <c r="J485" s="215">
        <f>BK485</f>
        <v>0</v>
      </c>
      <c r="K485" s="201"/>
      <c r="L485" s="206"/>
      <c r="M485" s="207"/>
      <c r="N485" s="208"/>
      <c r="O485" s="208"/>
      <c r="P485" s="209">
        <f>SUM(P486:P494)</f>
        <v>0</v>
      </c>
      <c r="Q485" s="208"/>
      <c r="R485" s="209">
        <f>SUM(R486:R494)</f>
        <v>5.0264999999999995</v>
      </c>
      <c r="S485" s="208"/>
      <c r="T485" s="210">
        <f>SUM(T486:T494)</f>
        <v>0</v>
      </c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R485" s="211" t="s">
        <v>78</v>
      </c>
      <c r="AT485" s="212" t="s">
        <v>68</v>
      </c>
      <c r="AU485" s="212" t="s">
        <v>76</v>
      </c>
      <c r="AY485" s="211" t="s">
        <v>252</v>
      </c>
      <c r="BK485" s="213">
        <f>SUM(BK486:BK494)</f>
        <v>0</v>
      </c>
    </row>
    <row r="486" spans="1:65" s="2" customFormat="1" ht="37.8" customHeight="1">
      <c r="A486" s="40"/>
      <c r="B486" s="41"/>
      <c r="C486" s="216" t="s">
        <v>1158</v>
      </c>
      <c r="D486" s="216" t="s">
        <v>254</v>
      </c>
      <c r="E486" s="217" t="s">
        <v>1788</v>
      </c>
      <c r="F486" s="218" t="s">
        <v>1789</v>
      </c>
      <c r="G486" s="219" t="s">
        <v>307</v>
      </c>
      <c r="H486" s="220">
        <v>5</v>
      </c>
      <c r="I486" s="221"/>
      <c r="J486" s="222">
        <f>ROUND(I486*H486,2)</f>
        <v>0</v>
      </c>
      <c r="K486" s="218" t="s">
        <v>19</v>
      </c>
      <c r="L486" s="46"/>
      <c r="M486" s="223" t="s">
        <v>19</v>
      </c>
      <c r="N486" s="224" t="s">
        <v>40</v>
      </c>
      <c r="O486" s="86"/>
      <c r="P486" s="225">
        <f>O486*H486</f>
        <v>0</v>
      </c>
      <c r="Q486" s="225">
        <v>0</v>
      </c>
      <c r="R486" s="225">
        <f>Q486*H486</f>
        <v>0</v>
      </c>
      <c r="S486" s="225">
        <v>0</v>
      </c>
      <c r="T486" s="226">
        <f>S486*H486</f>
        <v>0</v>
      </c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R486" s="227" t="s">
        <v>349</v>
      </c>
      <c r="AT486" s="227" t="s">
        <v>254</v>
      </c>
      <c r="AU486" s="227" t="s">
        <v>78</v>
      </c>
      <c r="AY486" s="19" t="s">
        <v>252</v>
      </c>
      <c r="BE486" s="228">
        <f>IF(N486="základní",J486,0)</f>
        <v>0</v>
      </c>
      <c r="BF486" s="228">
        <f>IF(N486="snížená",J486,0)</f>
        <v>0</v>
      </c>
      <c r="BG486" s="228">
        <f>IF(N486="zákl. přenesená",J486,0)</f>
        <v>0</v>
      </c>
      <c r="BH486" s="228">
        <f>IF(N486="sníž. přenesená",J486,0)</f>
        <v>0</v>
      </c>
      <c r="BI486" s="228">
        <f>IF(N486="nulová",J486,0)</f>
        <v>0</v>
      </c>
      <c r="BJ486" s="19" t="s">
        <v>76</v>
      </c>
      <c r="BK486" s="228">
        <f>ROUND(I486*H486,2)</f>
        <v>0</v>
      </c>
      <c r="BL486" s="19" t="s">
        <v>349</v>
      </c>
      <c r="BM486" s="227" t="s">
        <v>1790</v>
      </c>
    </row>
    <row r="487" spans="1:65" s="2" customFormat="1" ht="37.8" customHeight="1">
      <c r="A487" s="40"/>
      <c r="B487" s="41"/>
      <c r="C487" s="216" t="s">
        <v>1163</v>
      </c>
      <c r="D487" s="216" t="s">
        <v>254</v>
      </c>
      <c r="E487" s="217" t="s">
        <v>1791</v>
      </c>
      <c r="F487" s="218" t="s">
        <v>1792</v>
      </c>
      <c r="G487" s="219" t="s">
        <v>346</v>
      </c>
      <c r="H487" s="220">
        <v>53.85</v>
      </c>
      <c r="I487" s="221"/>
      <c r="J487" s="222">
        <f>ROUND(I487*H487,2)</f>
        <v>0</v>
      </c>
      <c r="K487" s="218" t="s">
        <v>19</v>
      </c>
      <c r="L487" s="46"/>
      <c r="M487" s="223" t="s">
        <v>19</v>
      </c>
      <c r="N487" s="224" t="s">
        <v>40</v>
      </c>
      <c r="O487" s="86"/>
      <c r="P487" s="225">
        <f>O487*H487</f>
        <v>0</v>
      </c>
      <c r="Q487" s="225">
        <v>0.09</v>
      </c>
      <c r="R487" s="225">
        <f>Q487*H487</f>
        <v>4.8465</v>
      </c>
      <c r="S487" s="225">
        <v>0</v>
      </c>
      <c r="T487" s="226">
        <f>S487*H487</f>
        <v>0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27" t="s">
        <v>349</v>
      </c>
      <c r="AT487" s="227" t="s">
        <v>254</v>
      </c>
      <c r="AU487" s="227" t="s">
        <v>78</v>
      </c>
      <c r="AY487" s="19" t="s">
        <v>252</v>
      </c>
      <c r="BE487" s="228">
        <f>IF(N487="základní",J487,0)</f>
        <v>0</v>
      </c>
      <c r="BF487" s="228">
        <f>IF(N487="snížená",J487,0)</f>
        <v>0</v>
      </c>
      <c r="BG487" s="228">
        <f>IF(N487="zákl. přenesená",J487,0)</f>
        <v>0</v>
      </c>
      <c r="BH487" s="228">
        <f>IF(N487="sníž. přenesená",J487,0)</f>
        <v>0</v>
      </c>
      <c r="BI487" s="228">
        <f>IF(N487="nulová",J487,0)</f>
        <v>0</v>
      </c>
      <c r="BJ487" s="19" t="s">
        <v>76</v>
      </c>
      <c r="BK487" s="228">
        <f>ROUND(I487*H487,2)</f>
        <v>0</v>
      </c>
      <c r="BL487" s="19" t="s">
        <v>349</v>
      </c>
      <c r="BM487" s="227" t="s">
        <v>1793</v>
      </c>
    </row>
    <row r="488" spans="1:65" s="2" customFormat="1" ht="37.8" customHeight="1">
      <c r="A488" s="40"/>
      <c r="B488" s="41"/>
      <c r="C488" s="216" t="s">
        <v>1168</v>
      </c>
      <c r="D488" s="216" t="s">
        <v>254</v>
      </c>
      <c r="E488" s="217" t="s">
        <v>1794</v>
      </c>
      <c r="F488" s="218" t="s">
        <v>1795</v>
      </c>
      <c r="G488" s="219" t="s">
        <v>307</v>
      </c>
      <c r="H488" s="220">
        <v>1</v>
      </c>
      <c r="I488" s="221"/>
      <c r="J488" s="222">
        <f>ROUND(I488*H488,2)</f>
        <v>0</v>
      </c>
      <c r="K488" s="218" t="s">
        <v>19</v>
      </c>
      <c r="L488" s="46"/>
      <c r="M488" s="223" t="s">
        <v>19</v>
      </c>
      <c r="N488" s="224" t="s">
        <v>40</v>
      </c>
      <c r="O488" s="86"/>
      <c r="P488" s="225">
        <f>O488*H488</f>
        <v>0</v>
      </c>
      <c r="Q488" s="225">
        <v>0.09</v>
      </c>
      <c r="R488" s="225">
        <f>Q488*H488</f>
        <v>0.09</v>
      </c>
      <c r="S488" s="225">
        <v>0</v>
      </c>
      <c r="T488" s="226">
        <f>S488*H488</f>
        <v>0</v>
      </c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R488" s="227" t="s">
        <v>349</v>
      </c>
      <c r="AT488" s="227" t="s">
        <v>254</v>
      </c>
      <c r="AU488" s="227" t="s">
        <v>78</v>
      </c>
      <c r="AY488" s="19" t="s">
        <v>252</v>
      </c>
      <c r="BE488" s="228">
        <f>IF(N488="základní",J488,0)</f>
        <v>0</v>
      </c>
      <c r="BF488" s="228">
        <f>IF(N488="snížená",J488,0)</f>
        <v>0</v>
      </c>
      <c r="BG488" s="228">
        <f>IF(N488="zákl. přenesená",J488,0)</f>
        <v>0</v>
      </c>
      <c r="BH488" s="228">
        <f>IF(N488="sníž. přenesená",J488,0)</f>
        <v>0</v>
      </c>
      <c r="BI488" s="228">
        <f>IF(N488="nulová",J488,0)</f>
        <v>0</v>
      </c>
      <c r="BJ488" s="19" t="s">
        <v>76</v>
      </c>
      <c r="BK488" s="228">
        <f>ROUND(I488*H488,2)</f>
        <v>0</v>
      </c>
      <c r="BL488" s="19" t="s">
        <v>349</v>
      </c>
      <c r="BM488" s="227" t="s">
        <v>1796</v>
      </c>
    </row>
    <row r="489" spans="1:65" s="2" customFormat="1" ht="37.8" customHeight="1">
      <c r="A489" s="40"/>
      <c r="B489" s="41"/>
      <c r="C489" s="216" t="s">
        <v>1174</v>
      </c>
      <c r="D489" s="216" t="s">
        <v>254</v>
      </c>
      <c r="E489" s="217" t="s">
        <v>1797</v>
      </c>
      <c r="F489" s="218" t="s">
        <v>1798</v>
      </c>
      <c r="G489" s="219" t="s">
        <v>307</v>
      </c>
      <c r="H489" s="220">
        <v>1</v>
      </c>
      <c r="I489" s="221"/>
      <c r="J489" s="222">
        <f>ROUND(I489*H489,2)</f>
        <v>0</v>
      </c>
      <c r="K489" s="218" t="s">
        <v>19</v>
      </c>
      <c r="L489" s="46"/>
      <c r="M489" s="223" t="s">
        <v>19</v>
      </c>
      <c r="N489" s="224" t="s">
        <v>40</v>
      </c>
      <c r="O489" s="86"/>
      <c r="P489" s="225">
        <f>O489*H489</f>
        <v>0</v>
      </c>
      <c r="Q489" s="225">
        <v>0.09</v>
      </c>
      <c r="R489" s="225">
        <f>Q489*H489</f>
        <v>0.09</v>
      </c>
      <c r="S489" s="225">
        <v>0</v>
      </c>
      <c r="T489" s="226">
        <f>S489*H489</f>
        <v>0</v>
      </c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R489" s="227" t="s">
        <v>349</v>
      </c>
      <c r="AT489" s="227" t="s">
        <v>254</v>
      </c>
      <c r="AU489" s="227" t="s">
        <v>78</v>
      </c>
      <c r="AY489" s="19" t="s">
        <v>252</v>
      </c>
      <c r="BE489" s="228">
        <f>IF(N489="základní",J489,0)</f>
        <v>0</v>
      </c>
      <c r="BF489" s="228">
        <f>IF(N489="snížená",J489,0)</f>
        <v>0</v>
      </c>
      <c r="BG489" s="228">
        <f>IF(N489="zákl. přenesená",J489,0)</f>
        <v>0</v>
      </c>
      <c r="BH489" s="228">
        <f>IF(N489="sníž. přenesená",J489,0)</f>
        <v>0</v>
      </c>
      <c r="BI489" s="228">
        <f>IF(N489="nulová",J489,0)</f>
        <v>0</v>
      </c>
      <c r="BJ489" s="19" t="s">
        <v>76</v>
      </c>
      <c r="BK489" s="228">
        <f>ROUND(I489*H489,2)</f>
        <v>0</v>
      </c>
      <c r="BL489" s="19" t="s">
        <v>349</v>
      </c>
      <c r="BM489" s="227" t="s">
        <v>1799</v>
      </c>
    </row>
    <row r="490" spans="1:65" s="2" customFormat="1" ht="14.4" customHeight="1">
      <c r="A490" s="40"/>
      <c r="B490" s="41"/>
      <c r="C490" s="216" t="s">
        <v>1178</v>
      </c>
      <c r="D490" s="216" t="s">
        <v>254</v>
      </c>
      <c r="E490" s="217" t="s">
        <v>1800</v>
      </c>
      <c r="F490" s="218" t="s">
        <v>1801</v>
      </c>
      <c r="G490" s="219" t="s">
        <v>1181</v>
      </c>
      <c r="H490" s="220">
        <v>257.904</v>
      </c>
      <c r="I490" s="221"/>
      <c r="J490" s="222">
        <f>ROUND(I490*H490,2)</f>
        <v>0</v>
      </c>
      <c r="K490" s="218" t="s">
        <v>19</v>
      </c>
      <c r="L490" s="46"/>
      <c r="M490" s="223" t="s">
        <v>19</v>
      </c>
      <c r="N490" s="224" t="s">
        <v>40</v>
      </c>
      <c r="O490" s="86"/>
      <c r="P490" s="225">
        <f>O490*H490</f>
        <v>0</v>
      </c>
      <c r="Q490" s="225">
        <v>0</v>
      </c>
      <c r="R490" s="225">
        <f>Q490*H490</f>
        <v>0</v>
      </c>
      <c r="S490" s="225">
        <v>0</v>
      </c>
      <c r="T490" s="226">
        <f>S490*H490</f>
        <v>0</v>
      </c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R490" s="227" t="s">
        <v>349</v>
      </c>
      <c r="AT490" s="227" t="s">
        <v>254</v>
      </c>
      <c r="AU490" s="227" t="s">
        <v>78</v>
      </c>
      <c r="AY490" s="19" t="s">
        <v>252</v>
      </c>
      <c r="BE490" s="228">
        <f>IF(N490="základní",J490,0)</f>
        <v>0</v>
      </c>
      <c r="BF490" s="228">
        <f>IF(N490="snížená",J490,0)</f>
        <v>0</v>
      </c>
      <c r="BG490" s="228">
        <f>IF(N490="zákl. přenesená",J490,0)</f>
        <v>0</v>
      </c>
      <c r="BH490" s="228">
        <f>IF(N490="sníž. přenesená",J490,0)</f>
        <v>0</v>
      </c>
      <c r="BI490" s="228">
        <f>IF(N490="nulová",J490,0)</f>
        <v>0</v>
      </c>
      <c r="BJ490" s="19" t="s">
        <v>76</v>
      </c>
      <c r="BK490" s="228">
        <f>ROUND(I490*H490,2)</f>
        <v>0</v>
      </c>
      <c r="BL490" s="19" t="s">
        <v>349</v>
      </c>
      <c r="BM490" s="227" t="s">
        <v>1802</v>
      </c>
    </row>
    <row r="491" spans="1:51" s="14" customFormat="1" ht="12">
      <c r="A491" s="14"/>
      <c r="B491" s="240"/>
      <c r="C491" s="241"/>
      <c r="D491" s="231" t="s">
        <v>260</v>
      </c>
      <c r="E491" s="242" t="s">
        <v>19</v>
      </c>
      <c r="F491" s="243" t="s">
        <v>1803</v>
      </c>
      <c r="G491" s="241"/>
      <c r="H491" s="244">
        <v>214.92</v>
      </c>
      <c r="I491" s="245"/>
      <c r="J491" s="241"/>
      <c r="K491" s="241"/>
      <c r="L491" s="246"/>
      <c r="M491" s="247"/>
      <c r="N491" s="248"/>
      <c r="O491" s="248"/>
      <c r="P491" s="248"/>
      <c r="Q491" s="248"/>
      <c r="R491" s="248"/>
      <c r="S491" s="248"/>
      <c r="T491" s="249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50" t="s">
        <v>260</v>
      </c>
      <c r="AU491" s="250" t="s">
        <v>78</v>
      </c>
      <c r="AV491" s="14" t="s">
        <v>78</v>
      </c>
      <c r="AW491" s="14" t="s">
        <v>31</v>
      </c>
      <c r="AX491" s="14" t="s">
        <v>69</v>
      </c>
      <c r="AY491" s="250" t="s">
        <v>252</v>
      </c>
    </row>
    <row r="492" spans="1:51" s="14" customFormat="1" ht="12">
      <c r="A492" s="14"/>
      <c r="B492" s="240"/>
      <c r="C492" s="241"/>
      <c r="D492" s="231" t="s">
        <v>260</v>
      </c>
      <c r="E492" s="242" t="s">
        <v>19</v>
      </c>
      <c r="F492" s="243" t="s">
        <v>1804</v>
      </c>
      <c r="G492" s="241"/>
      <c r="H492" s="244">
        <v>42.984</v>
      </c>
      <c r="I492" s="245"/>
      <c r="J492" s="241"/>
      <c r="K492" s="241"/>
      <c r="L492" s="246"/>
      <c r="M492" s="247"/>
      <c r="N492" s="248"/>
      <c r="O492" s="248"/>
      <c r="P492" s="248"/>
      <c r="Q492" s="248"/>
      <c r="R492" s="248"/>
      <c r="S492" s="248"/>
      <c r="T492" s="249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50" t="s">
        <v>260</v>
      </c>
      <c r="AU492" s="250" t="s">
        <v>78</v>
      </c>
      <c r="AV492" s="14" t="s">
        <v>78</v>
      </c>
      <c r="AW492" s="14" t="s">
        <v>31</v>
      </c>
      <c r="AX492" s="14" t="s">
        <v>69</v>
      </c>
      <c r="AY492" s="250" t="s">
        <v>252</v>
      </c>
    </row>
    <row r="493" spans="1:51" s="15" customFormat="1" ht="12">
      <c r="A493" s="15"/>
      <c r="B493" s="251"/>
      <c r="C493" s="252"/>
      <c r="D493" s="231" t="s">
        <v>260</v>
      </c>
      <c r="E493" s="253" t="s">
        <v>19</v>
      </c>
      <c r="F493" s="254" t="s">
        <v>265</v>
      </c>
      <c r="G493" s="252"/>
      <c r="H493" s="255">
        <v>257.904</v>
      </c>
      <c r="I493" s="256"/>
      <c r="J493" s="252"/>
      <c r="K493" s="252"/>
      <c r="L493" s="257"/>
      <c r="M493" s="258"/>
      <c r="N493" s="259"/>
      <c r="O493" s="259"/>
      <c r="P493" s="259"/>
      <c r="Q493" s="259"/>
      <c r="R493" s="259"/>
      <c r="S493" s="259"/>
      <c r="T493" s="260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T493" s="261" t="s">
        <v>260</v>
      </c>
      <c r="AU493" s="261" t="s">
        <v>78</v>
      </c>
      <c r="AV493" s="15" t="s">
        <v>90</v>
      </c>
      <c r="AW493" s="15" t="s">
        <v>31</v>
      </c>
      <c r="AX493" s="15" t="s">
        <v>76</v>
      </c>
      <c r="AY493" s="261" t="s">
        <v>252</v>
      </c>
    </row>
    <row r="494" spans="1:65" s="2" customFormat="1" ht="37.8" customHeight="1">
      <c r="A494" s="40"/>
      <c r="B494" s="41"/>
      <c r="C494" s="216" t="s">
        <v>1183</v>
      </c>
      <c r="D494" s="216" t="s">
        <v>254</v>
      </c>
      <c r="E494" s="217" t="s">
        <v>1280</v>
      </c>
      <c r="F494" s="218" t="s">
        <v>1281</v>
      </c>
      <c r="G494" s="219" t="s">
        <v>277</v>
      </c>
      <c r="H494" s="220">
        <v>5.027</v>
      </c>
      <c r="I494" s="221"/>
      <c r="J494" s="222">
        <f>ROUND(I494*H494,2)</f>
        <v>0</v>
      </c>
      <c r="K494" s="218" t="s">
        <v>258</v>
      </c>
      <c r="L494" s="46"/>
      <c r="M494" s="223" t="s">
        <v>19</v>
      </c>
      <c r="N494" s="224" t="s">
        <v>40</v>
      </c>
      <c r="O494" s="86"/>
      <c r="P494" s="225">
        <f>O494*H494</f>
        <v>0</v>
      </c>
      <c r="Q494" s="225">
        <v>0</v>
      </c>
      <c r="R494" s="225">
        <f>Q494*H494</f>
        <v>0</v>
      </c>
      <c r="S494" s="225">
        <v>0</v>
      </c>
      <c r="T494" s="226">
        <f>S494*H494</f>
        <v>0</v>
      </c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R494" s="227" t="s">
        <v>349</v>
      </c>
      <c r="AT494" s="227" t="s">
        <v>254</v>
      </c>
      <c r="AU494" s="227" t="s">
        <v>78</v>
      </c>
      <c r="AY494" s="19" t="s">
        <v>252</v>
      </c>
      <c r="BE494" s="228">
        <f>IF(N494="základní",J494,0)</f>
        <v>0</v>
      </c>
      <c r="BF494" s="228">
        <f>IF(N494="snížená",J494,0)</f>
        <v>0</v>
      </c>
      <c r="BG494" s="228">
        <f>IF(N494="zákl. přenesená",J494,0)</f>
        <v>0</v>
      </c>
      <c r="BH494" s="228">
        <f>IF(N494="sníž. přenesená",J494,0)</f>
        <v>0</v>
      </c>
      <c r="BI494" s="228">
        <f>IF(N494="nulová",J494,0)</f>
        <v>0</v>
      </c>
      <c r="BJ494" s="19" t="s">
        <v>76</v>
      </c>
      <c r="BK494" s="228">
        <f>ROUND(I494*H494,2)</f>
        <v>0</v>
      </c>
      <c r="BL494" s="19" t="s">
        <v>349</v>
      </c>
      <c r="BM494" s="227" t="s">
        <v>1805</v>
      </c>
    </row>
    <row r="495" spans="1:63" s="12" customFormat="1" ht="22.8" customHeight="1">
      <c r="A495" s="12"/>
      <c r="B495" s="200"/>
      <c r="C495" s="201"/>
      <c r="D495" s="202" t="s">
        <v>68</v>
      </c>
      <c r="E495" s="214" t="s">
        <v>1806</v>
      </c>
      <c r="F495" s="214" t="s">
        <v>1807</v>
      </c>
      <c r="G495" s="201"/>
      <c r="H495" s="201"/>
      <c r="I495" s="204"/>
      <c r="J495" s="215">
        <f>BK495</f>
        <v>0</v>
      </c>
      <c r="K495" s="201"/>
      <c r="L495" s="206"/>
      <c r="M495" s="207"/>
      <c r="N495" s="208"/>
      <c r="O495" s="208"/>
      <c r="P495" s="209">
        <f>SUM(P496:P503)</f>
        <v>0</v>
      </c>
      <c r="Q495" s="208"/>
      <c r="R495" s="209">
        <f>SUM(R496:R503)</f>
        <v>2.2110605899999998</v>
      </c>
      <c r="S495" s="208"/>
      <c r="T495" s="210">
        <f>SUM(T496:T503)</f>
        <v>0</v>
      </c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R495" s="211" t="s">
        <v>78</v>
      </c>
      <c r="AT495" s="212" t="s">
        <v>68</v>
      </c>
      <c r="AU495" s="212" t="s">
        <v>76</v>
      </c>
      <c r="AY495" s="211" t="s">
        <v>252</v>
      </c>
      <c r="BK495" s="213">
        <f>SUM(BK496:BK503)</f>
        <v>0</v>
      </c>
    </row>
    <row r="496" spans="1:65" s="2" customFormat="1" ht="24.15" customHeight="1">
      <c r="A496" s="40"/>
      <c r="B496" s="41"/>
      <c r="C496" s="216" t="s">
        <v>1187</v>
      </c>
      <c r="D496" s="216" t="s">
        <v>254</v>
      </c>
      <c r="E496" s="217" t="s">
        <v>1808</v>
      </c>
      <c r="F496" s="218" t="s">
        <v>1809</v>
      </c>
      <c r="G496" s="219" t="s">
        <v>346</v>
      </c>
      <c r="H496" s="220">
        <v>60.65</v>
      </c>
      <c r="I496" s="221"/>
      <c r="J496" s="222">
        <f>ROUND(I496*H496,2)</f>
        <v>0</v>
      </c>
      <c r="K496" s="218" t="s">
        <v>258</v>
      </c>
      <c r="L496" s="46"/>
      <c r="M496" s="223" t="s">
        <v>19</v>
      </c>
      <c r="N496" s="224" t="s">
        <v>40</v>
      </c>
      <c r="O496" s="86"/>
      <c r="P496" s="225">
        <f>O496*H496</f>
        <v>0</v>
      </c>
      <c r="Q496" s="225">
        <v>0.00043</v>
      </c>
      <c r="R496" s="225">
        <f>Q496*H496</f>
        <v>0.0260795</v>
      </c>
      <c r="S496" s="225">
        <v>0</v>
      </c>
      <c r="T496" s="226">
        <f>S496*H496</f>
        <v>0</v>
      </c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R496" s="227" t="s">
        <v>349</v>
      </c>
      <c r="AT496" s="227" t="s">
        <v>254</v>
      </c>
      <c r="AU496" s="227" t="s">
        <v>78</v>
      </c>
      <c r="AY496" s="19" t="s">
        <v>252</v>
      </c>
      <c r="BE496" s="228">
        <f>IF(N496="základní",J496,0)</f>
        <v>0</v>
      </c>
      <c r="BF496" s="228">
        <f>IF(N496="snížená",J496,0)</f>
        <v>0</v>
      </c>
      <c r="BG496" s="228">
        <f>IF(N496="zákl. přenesená",J496,0)</f>
        <v>0</v>
      </c>
      <c r="BH496" s="228">
        <f>IF(N496="sníž. přenesená",J496,0)</f>
        <v>0</v>
      </c>
      <c r="BI496" s="228">
        <f>IF(N496="nulová",J496,0)</f>
        <v>0</v>
      </c>
      <c r="BJ496" s="19" t="s">
        <v>76</v>
      </c>
      <c r="BK496" s="228">
        <f>ROUND(I496*H496,2)</f>
        <v>0</v>
      </c>
      <c r="BL496" s="19" t="s">
        <v>349</v>
      </c>
      <c r="BM496" s="227" t="s">
        <v>1810</v>
      </c>
    </row>
    <row r="497" spans="1:65" s="2" customFormat="1" ht="24.15" customHeight="1">
      <c r="A497" s="40"/>
      <c r="B497" s="41"/>
      <c r="C497" s="262" t="s">
        <v>1191</v>
      </c>
      <c r="D497" s="262" t="s">
        <v>285</v>
      </c>
      <c r="E497" s="263" t="s">
        <v>1811</v>
      </c>
      <c r="F497" s="264" t="s">
        <v>1812</v>
      </c>
      <c r="G497" s="265" t="s">
        <v>307</v>
      </c>
      <c r="H497" s="266">
        <v>202.167</v>
      </c>
      <c r="I497" s="267"/>
      <c r="J497" s="268">
        <f>ROUND(I497*H497,2)</f>
        <v>0</v>
      </c>
      <c r="K497" s="264" t="s">
        <v>258</v>
      </c>
      <c r="L497" s="269"/>
      <c r="M497" s="270" t="s">
        <v>19</v>
      </c>
      <c r="N497" s="271" t="s">
        <v>40</v>
      </c>
      <c r="O497" s="86"/>
      <c r="P497" s="225">
        <f>O497*H497</f>
        <v>0</v>
      </c>
      <c r="Q497" s="225">
        <v>0.00047</v>
      </c>
      <c r="R497" s="225">
        <f>Q497*H497</f>
        <v>0.09501849</v>
      </c>
      <c r="S497" s="225">
        <v>0</v>
      </c>
      <c r="T497" s="226">
        <f>S497*H497</f>
        <v>0</v>
      </c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R497" s="227" t="s">
        <v>441</v>
      </c>
      <c r="AT497" s="227" t="s">
        <v>285</v>
      </c>
      <c r="AU497" s="227" t="s">
        <v>78</v>
      </c>
      <c r="AY497" s="19" t="s">
        <v>252</v>
      </c>
      <c r="BE497" s="228">
        <f>IF(N497="základní",J497,0)</f>
        <v>0</v>
      </c>
      <c r="BF497" s="228">
        <f>IF(N497="snížená",J497,0)</f>
        <v>0</v>
      </c>
      <c r="BG497" s="228">
        <f>IF(N497="zákl. přenesená",J497,0)</f>
        <v>0</v>
      </c>
      <c r="BH497" s="228">
        <f>IF(N497="sníž. přenesená",J497,0)</f>
        <v>0</v>
      </c>
      <c r="BI497" s="228">
        <f>IF(N497="nulová",J497,0)</f>
        <v>0</v>
      </c>
      <c r="BJ497" s="19" t="s">
        <v>76</v>
      </c>
      <c r="BK497" s="228">
        <f>ROUND(I497*H497,2)</f>
        <v>0</v>
      </c>
      <c r="BL497" s="19" t="s">
        <v>349</v>
      </c>
      <c r="BM497" s="227" t="s">
        <v>1813</v>
      </c>
    </row>
    <row r="498" spans="1:51" s="14" customFormat="1" ht="12">
      <c r="A498" s="14"/>
      <c r="B498" s="240"/>
      <c r="C498" s="241"/>
      <c r="D498" s="231" t="s">
        <v>260</v>
      </c>
      <c r="E498" s="242" t="s">
        <v>19</v>
      </c>
      <c r="F498" s="243" t="s">
        <v>1814</v>
      </c>
      <c r="G498" s="241"/>
      <c r="H498" s="244">
        <v>202.167</v>
      </c>
      <c r="I498" s="245"/>
      <c r="J498" s="241"/>
      <c r="K498" s="241"/>
      <c r="L498" s="246"/>
      <c r="M498" s="247"/>
      <c r="N498" s="248"/>
      <c r="O498" s="248"/>
      <c r="P498" s="248"/>
      <c r="Q498" s="248"/>
      <c r="R498" s="248"/>
      <c r="S498" s="248"/>
      <c r="T498" s="249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50" t="s">
        <v>260</v>
      </c>
      <c r="AU498" s="250" t="s">
        <v>78</v>
      </c>
      <c r="AV498" s="14" t="s">
        <v>78</v>
      </c>
      <c r="AW498" s="14" t="s">
        <v>31</v>
      </c>
      <c r="AX498" s="14" t="s">
        <v>76</v>
      </c>
      <c r="AY498" s="250" t="s">
        <v>252</v>
      </c>
    </row>
    <row r="499" spans="1:65" s="2" customFormat="1" ht="37.8" customHeight="1">
      <c r="A499" s="40"/>
      <c r="B499" s="41"/>
      <c r="C499" s="216" t="s">
        <v>1195</v>
      </c>
      <c r="D499" s="216" t="s">
        <v>254</v>
      </c>
      <c r="E499" s="217" t="s">
        <v>1815</v>
      </c>
      <c r="F499" s="218" t="s">
        <v>1816</v>
      </c>
      <c r="G499" s="219" t="s">
        <v>300</v>
      </c>
      <c r="H499" s="220">
        <v>81.03</v>
      </c>
      <c r="I499" s="221"/>
      <c r="J499" s="222">
        <f>ROUND(I499*H499,2)</f>
        <v>0</v>
      </c>
      <c r="K499" s="218" t="s">
        <v>258</v>
      </c>
      <c r="L499" s="46"/>
      <c r="M499" s="223" t="s">
        <v>19</v>
      </c>
      <c r="N499" s="224" t="s">
        <v>40</v>
      </c>
      <c r="O499" s="86"/>
      <c r="P499" s="225">
        <f>O499*H499</f>
        <v>0</v>
      </c>
      <c r="Q499" s="225">
        <v>0.0063</v>
      </c>
      <c r="R499" s="225">
        <f>Q499*H499</f>
        <v>0.510489</v>
      </c>
      <c r="S499" s="225">
        <v>0</v>
      </c>
      <c r="T499" s="226">
        <f>S499*H499</f>
        <v>0</v>
      </c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R499" s="227" t="s">
        <v>349</v>
      </c>
      <c r="AT499" s="227" t="s">
        <v>254</v>
      </c>
      <c r="AU499" s="227" t="s">
        <v>78</v>
      </c>
      <c r="AY499" s="19" t="s">
        <v>252</v>
      </c>
      <c r="BE499" s="228">
        <f>IF(N499="základní",J499,0)</f>
        <v>0</v>
      </c>
      <c r="BF499" s="228">
        <f>IF(N499="snížená",J499,0)</f>
        <v>0</v>
      </c>
      <c r="BG499" s="228">
        <f>IF(N499="zákl. přenesená",J499,0)</f>
        <v>0</v>
      </c>
      <c r="BH499" s="228">
        <f>IF(N499="sníž. přenesená",J499,0)</f>
        <v>0</v>
      </c>
      <c r="BI499" s="228">
        <f>IF(N499="nulová",J499,0)</f>
        <v>0</v>
      </c>
      <c r="BJ499" s="19" t="s">
        <v>76</v>
      </c>
      <c r="BK499" s="228">
        <f>ROUND(I499*H499,2)</f>
        <v>0</v>
      </c>
      <c r="BL499" s="19" t="s">
        <v>349</v>
      </c>
      <c r="BM499" s="227" t="s">
        <v>1817</v>
      </c>
    </row>
    <row r="500" spans="1:65" s="2" customFormat="1" ht="14.4" customHeight="1">
      <c r="A500" s="40"/>
      <c r="B500" s="41"/>
      <c r="C500" s="262" t="s">
        <v>1199</v>
      </c>
      <c r="D500" s="262" t="s">
        <v>285</v>
      </c>
      <c r="E500" s="263" t="s">
        <v>1818</v>
      </c>
      <c r="F500" s="264" t="s">
        <v>1819</v>
      </c>
      <c r="G500" s="265" t="s">
        <v>300</v>
      </c>
      <c r="H500" s="266">
        <v>89.133</v>
      </c>
      <c r="I500" s="267"/>
      <c r="J500" s="268">
        <f>ROUND(I500*H500,2)</f>
        <v>0</v>
      </c>
      <c r="K500" s="264" t="s">
        <v>258</v>
      </c>
      <c r="L500" s="269"/>
      <c r="M500" s="270" t="s">
        <v>19</v>
      </c>
      <c r="N500" s="271" t="s">
        <v>40</v>
      </c>
      <c r="O500" s="86"/>
      <c r="P500" s="225">
        <f>O500*H500</f>
        <v>0</v>
      </c>
      <c r="Q500" s="225">
        <v>0.0177</v>
      </c>
      <c r="R500" s="225">
        <f>Q500*H500</f>
        <v>1.5776541</v>
      </c>
      <c r="S500" s="225">
        <v>0</v>
      </c>
      <c r="T500" s="226">
        <f>S500*H500</f>
        <v>0</v>
      </c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R500" s="227" t="s">
        <v>441</v>
      </c>
      <c r="AT500" s="227" t="s">
        <v>285</v>
      </c>
      <c r="AU500" s="227" t="s">
        <v>78</v>
      </c>
      <c r="AY500" s="19" t="s">
        <v>252</v>
      </c>
      <c r="BE500" s="228">
        <f>IF(N500="základní",J500,0)</f>
        <v>0</v>
      </c>
      <c r="BF500" s="228">
        <f>IF(N500="snížená",J500,0)</f>
        <v>0</v>
      </c>
      <c r="BG500" s="228">
        <f>IF(N500="zákl. přenesená",J500,0)</f>
        <v>0</v>
      </c>
      <c r="BH500" s="228">
        <f>IF(N500="sníž. přenesená",J500,0)</f>
        <v>0</v>
      </c>
      <c r="BI500" s="228">
        <f>IF(N500="nulová",J500,0)</f>
        <v>0</v>
      </c>
      <c r="BJ500" s="19" t="s">
        <v>76</v>
      </c>
      <c r="BK500" s="228">
        <f>ROUND(I500*H500,2)</f>
        <v>0</v>
      </c>
      <c r="BL500" s="19" t="s">
        <v>349</v>
      </c>
      <c r="BM500" s="227" t="s">
        <v>1820</v>
      </c>
    </row>
    <row r="501" spans="1:51" s="14" customFormat="1" ht="12">
      <c r="A501" s="14"/>
      <c r="B501" s="240"/>
      <c r="C501" s="241"/>
      <c r="D501" s="231" t="s">
        <v>260</v>
      </c>
      <c r="E501" s="242" t="s">
        <v>19</v>
      </c>
      <c r="F501" s="243" t="s">
        <v>1821</v>
      </c>
      <c r="G501" s="241"/>
      <c r="H501" s="244">
        <v>89.133</v>
      </c>
      <c r="I501" s="245"/>
      <c r="J501" s="241"/>
      <c r="K501" s="241"/>
      <c r="L501" s="246"/>
      <c r="M501" s="247"/>
      <c r="N501" s="248"/>
      <c r="O501" s="248"/>
      <c r="P501" s="248"/>
      <c r="Q501" s="248"/>
      <c r="R501" s="248"/>
      <c r="S501" s="248"/>
      <c r="T501" s="249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50" t="s">
        <v>260</v>
      </c>
      <c r="AU501" s="250" t="s">
        <v>78</v>
      </c>
      <c r="AV501" s="14" t="s">
        <v>78</v>
      </c>
      <c r="AW501" s="14" t="s">
        <v>31</v>
      </c>
      <c r="AX501" s="14" t="s">
        <v>76</v>
      </c>
      <c r="AY501" s="250" t="s">
        <v>252</v>
      </c>
    </row>
    <row r="502" spans="1:65" s="2" customFormat="1" ht="14.4" customHeight="1">
      <c r="A502" s="40"/>
      <c r="B502" s="41"/>
      <c r="C502" s="216" t="s">
        <v>1203</v>
      </c>
      <c r="D502" s="216" t="s">
        <v>254</v>
      </c>
      <c r="E502" s="217" t="s">
        <v>1822</v>
      </c>
      <c r="F502" s="218" t="s">
        <v>1823</v>
      </c>
      <c r="G502" s="219" t="s">
        <v>346</v>
      </c>
      <c r="H502" s="220">
        <v>60.65</v>
      </c>
      <c r="I502" s="221"/>
      <c r="J502" s="222">
        <f>ROUND(I502*H502,2)</f>
        <v>0</v>
      </c>
      <c r="K502" s="218" t="s">
        <v>258</v>
      </c>
      <c r="L502" s="46"/>
      <c r="M502" s="223" t="s">
        <v>19</v>
      </c>
      <c r="N502" s="224" t="s">
        <v>40</v>
      </c>
      <c r="O502" s="86"/>
      <c r="P502" s="225">
        <f>O502*H502</f>
        <v>0</v>
      </c>
      <c r="Q502" s="225">
        <v>3E-05</v>
      </c>
      <c r="R502" s="225">
        <f>Q502*H502</f>
        <v>0.0018195</v>
      </c>
      <c r="S502" s="225">
        <v>0</v>
      </c>
      <c r="T502" s="226">
        <f>S502*H502</f>
        <v>0</v>
      </c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R502" s="227" t="s">
        <v>349</v>
      </c>
      <c r="AT502" s="227" t="s">
        <v>254</v>
      </c>
      <c r="AU502" s="227" t="s">
        <v>78</v>
      </c>
      <c r="AY502" s="19" t="s">
        <v>252</v>
      </c>
      <c r="BE502" s="228">
        <f>IF(N502="základní",J502,0)</f>
        <v>0</v>
      </c>
      <c r="BF502" s="228">
        <f>IF(N502="snížená",J502,0)</f>
        <v>0</v>
      </c>
      <c r="BG502" s="228">
        <f>IF(N502="zákl. přenesená",J502,0)</f>
        <v>0</v>
      </c>
      <c r="BH502" s="228">
        <f>IF(N502="sníž. přenesená",J502,0)</f>
        <v>0</v>
      </c>
      <c r="BI502" s="228">
        <f>IF(N502="nulová",J502,0)</f>
        <v>0</v>
      </c>
      <c r="BJ502" s="19" t="s">
        <v>76</v>
      </c>
      <c r="BK502" s="228">
        <f>ROUND(I502*H502,2)</f>
        <v>0</v>
      </c>
      <c r="BL502" s="19" t="s">
        <v>349</v>
      </c>
      <c r="BM502" s="227" t="s">
        <v>1824</v>
      </c>
    </row>
    <row r="503" spans="1:65" s="2" customFormat="1" ht="37.8" customHeight="1">
      <c r="A503" s="40"/>
      <c r="B503" s="41"/>
      <c r="C503" s="216" t="s">
        <v>1207</v>
      </c>
      <c r="D503" s="216" t="s">
        <v>254</v>
      </c>
      <c r="E503" s="217" t="s">
        <v>1825</v>
      </c>
      <c r="F503" s="218" t="s">
        <v>1826</v>
      </c>
      <c r="G503" s="219" t="s">
        <v>277</v>
      </c>
      <c r="H503" s="220">
        <v>2.211</v>
      </c>
      <c r="I503" s="221"/>
      <c r="J503" s="222">
        <f>ROUND(I503*H503,2)</f>
        <v>0</v>
      </c>
      <c r="K503" s="218" t="s">
        <v>258</v>
      </c>
      <c r="L503" s="46"/>
      <c r="M503" s="223" t="s">
        <v>19</v>
      </c>
      <c r="N503" s="224" t="s">
        <v>40</v>
      </c>
      <c r="O503" s="86"/>
      <c r="P503" s="225">
        <f>O503*H503</f>
        <v>0</v>
      </c>
      <c r="Q503" s="225">
        <v>0</v>
      </c>
      <c r="R503" s="225">
        <f>Q503*H503</f>
        <v>0</v>
      </c>
      <c r="S503" s="225">
        <v>0</v>
      </c>
      <c r="T503" s="226">
        <f>S503*H503</f>
        <v>0</v>
      </c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R503" s="227" t="s">
        <v>349</v>
      </c>
      <c r="AT503" s="227" t="s">
        <v>254</v>
      </c>
      <c r="AU503" s="227" t="s">
        <v>78</v>
      </c>
      <c r="AY503" s="19" t="s">
        <v>252</v>
      </c>
      <c r="BE503" s="228">
        <f>IF(N503="základní",J503,0)</f>
        <v>0</v>
      </c>
      <c r="BF503" s="228">
        <f>IF(N503="snížená",J503,0)</f>
        <v>0</v>
      </c>
      <c r="BG503" s="228">
        <f>IF(N503="zákl. přenesená",J503,0)</f>
        <v>0</v>
      </c>
      <c r="BH503" s="228">
        <f>IF(N503="sníž. přenesená",J503,0)</f>
        <v>0</v>
      </c>
      <c r="BI503" s="228">
        <f>IF(N503="nulová",J503,0)</f>
        <v>0</v>
      </c>
      <c r="BJ503" s="19" t="s">
        <v>76</v>
      </c>
      <c r="BK503" s="228">
        <f>ROUND(I503*H503,2)</f>
        <v>0</v>
      </c>
      <c r="BL503" s="19" t="s">
        <v>349</v>
      </c>
      <c r="BM503" s="227" t="s">
        <v>1827</v>
      </c>
    </row>
    <row r="504" spans="1:63" s="12" customFormat="1" ht="22.8" customHeight="1">
      <c r="A504" s="12"/>
      <c r="B504" s="200"/>
      <c r="C504" s="201"/>
      <c r="D504" s="202" t="s">
        <v>68</v>
      </c>
      <c r="E504" s="214" t="s">
        <v>1313</v>
      </c>
      <c r="F504" s="214" t="s">
        <v>1314</v>
      </c>
      <c r="G504" s="201"/>
      <c r="H504" s="201"/>
      <c r="I504" s="204"/>
      <c r="J504" s="215">
        <f>BK504</f>
        <v>0</v>
      </c>
      <c r="K504" s="201"/>
      <c r="L504" s="206"/>
      <c r="M504" s="207"/>
      <c r="N504" s="208"/>
      <c r="O504" s="208"/>
      <c r="P504" s="209">
        <f>SUM(P505:P508)</f>
        <v>0</v>
      </c>
      <c r="Q504" s="208"/>
      <c r="R504" s="209">
        <f>SUM(R505:R508)</f>
        <v>0.012793</v>
      </c>
      <c r="S504" s="208"/>
      <c r="T504" s="210">
        <f>SUM(T505:T508)</f>
        <v>0</v>
      </c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R504" s="211" t="s">
        <v>78</v>
      </c>
      <c r="AT504" s="212" t="s">
        <v>68</v>
      </c>
      <c r="AU504" s="212" t="s">
        <v>76</v>
      </c>
      <c r="AY504" s="211" t="s">
        <v>252</v>
      </c>
      <c r="BK504" s="213">
        <f>SUM(BK505:BK508)</f>
        <v>0</v>
      </c>
    </row>
    <row r="505" spans="1:65" s="2" customFormat="1" ht="37.8" customHeight="1">
      <c r="A505" s="40"/>
      <c r="B505" s="41"/>
      <c r="C505" s="216" t="s">
        <v>1211</v>
      </c>
      <c r="D505" s="216" t="s">
        <v>254</v>
      </c>
      <c r="E505" s="217" t="s">
        <v>1321</v>
      </c>
      <c r="F505" s="218" t="s">
        <v>1322</v>
      </c>
      <c r="G505" s="219" t="s">
        <v>300</v>
      </c>
      <c r="H505" s="220">
        <v>127.93</v>
      </c>
      <c r="I505" s="221"/>
      <c r="J505" s="222">
        <f>ROUND(I505*H505,2)</f>
        <v>0</v>
      </c>
      <c r="K505" s="218" t="s">
        <v>258</v>
      </c>
      <c r="L505" s="46"/>
      <c r="M505" s="223" t="s">
        <v>19</v>
      </c>
      <c r="N505" s="224" t="s">
        <v>40</v>
      </c>
      <c r="O505" s="86"/>
      <c r="P505" s="225">
        <f>O505*H505</f>
        <v>0</v>
      </c>
      <c r="Q505" s="225">
        <v>0.0001</v>
      </c>
      <c r="R505" s="225">
        <f>Q505*H505</f>
        <v>0.012793</v>
      </c>
      <c r="S505" s="225">
        <v>0</v>
      </c>
      <c r="T505" s="226">
        <f>S505*H505</f>
        <v>0</v>
      </c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R505" s="227" t="s">
        <v>349</v>
      </c>
      <c r="AT505" s="227" t="s">
        <v>254</v>
      </c>
      <c r="AU505" s="227" t="s">
        <v>78</v>
      </c>
      <c r="AY505" s="19" t="s">
        <v>252</v>
      </c>
      <c r="BE505" s="228">
        <f>IF(N505="základní",J505,0)</f>
        <v>0</v>
      </c>
      <c r="BF505" s="228">
        <f>IF(N505="snížená",J505,0)</f>
        <v>0</v>
      </c>
      <c r="BG505" s="228">
        <f>IF(N505="zákl. přenesená",J505,0)</f>
        <v>0</v>
      </c>
      <c r="BH505" s="228">
        <f>IF(N505="sníž. přenesená",J505,0)</f>
        <v>0</v>
      </c>
      <c r="BI505" s="228">
        <f>IF(N505="nulová",J505,0)</f>
        <v>0</v>
      </c>
      <c r="BJ505" s="19" t="s">
        <v>76</v>
      </c>
      <c r="BK505" s="228">
        <f>ROUND(I505*H505,2)</f>
        <v>0</v>
      </c>
      <c r="BL505" s="19" t="s">
        <v>349</v>
      </c>
      <c r="BM505" s="227" t="s">
        <v>1828</v>
      </c>
    </row>
    <row r="506" spans="1:51" s="14" customFormat="1" ht="12">
      <c r="A506" s="14"/>
      <c r="B506" s="240"/>
      <c r="C506" s="241"/>
      <c r="D506" s="231" t="s">
        <v>260</v>
      </c>
      <c r="E506" s="242" t="s">
        <v>19</v>
      </c>
      <c r="F506" s="243" t="s">
        <v>1829</v>
      </c>
      <c r="G506" s="241"/>
      <c r="H506" s="244">
        <v>81.03</v>
      </c>
      <c r="I506" s="245"/>
      <c r="J506" s="241"/>
      <c r="K506" s="241"/>
      <c r="L506" s="246"/>
      <c r="M506" s="247"/>
      <c r="N506" s="248"/>
      <c r="O506" s="248"/>
      <c r="P506" s="248"/>
      <c r="Q506" s="248"/>
      <c r="R506" s="248"/>
      <c r="S506" s="248"/>
      <c r="T506" s="249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50" t="s">
        <v>260</v>
      </c>
      <c r="AU506" s="250" t="s">
        <v>78</v>
      </c>
      <c r="AV506" s="14" t="s">
        <v>78</v>
      </c>
      <c r="AW506" s="14" t="s">
        <v>31</v>
      </c>
      <c r="AX506" s="14" t="s">
        <v>69</v>
      </c>
      <c r="AY506" s="250" t="s">
        <v>252</v>
      </c>
    </row>
    <row r="507" spans="1:51" s="14" customFormat="1" ht="12">
      <c r="A507" s="14"/>
      <c r="B507" s="240"/>
      <c r="C507" s="241"/>
      <c r="D507" s="231" t="s">
        <v>260</v>
      </c>
      <c r="E507" s="242" t="s">
        <v>19</v>
      </c>
      <c r="F507" s="243" t="s">
        <v>1830</v>
      </c>
      <c r="G507" s="241"/>
      <c r="H507" s="244">
        <v>46.9</v>
      </c>
      <c r="I507" s="245"/>
      <c r="J507" s="241"/>
      <c r="K507" s="241"/>
      <c r="L507" s="246"/>
      <c r="M507" s="247"/>
      <c r="N507" s="248"/>
      <c r="O507" s="248"/>
      <c r="P507" s="248"/>
      <c r="Q507" s="248"/>
      <c r="R507" s="248"/>
      <c r="S507" s="248"/>
      <c r="T507" s="249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50" t="s">
        <v>260</v>
      </c>
      <c r="AU507" s="250" t="s">
        <v>78</v>
      </c>
      <c r="AV507" s="14" t="s">
        <v>78</v>
      </c>
      <c r="AW507" s="14" t="s">
        <v>31</v>
      </c>
      <c r="AX507" s="14" t="s">
        <v>69</v>
      </c>
      <c r="AY507" s="250" t="s">
        <v>252</v>
      </c>
    </row>
    <row r="508" spans="1:51" s="15" customFormat="1" ht="12">
      <c r="A508" s="15"/>
      <c r="B508" s="251"/>
      <c r="C508" s="252"/>
      <c r="D508" s="231" t="s">
        <v>260</v>
      </c>
      <c r="E508" s="253" t="s">
        <v>19</v>
      </c>
      <c r="F508" s="254" t="s">
        <v>265</v>
      </c>
      <c r="G508" s="252"/>
      <c r="H508" s="255">
        <v>127.93</v>
      </c>
      <c r="I508" s="256"/>
      <c r="J508" s="252"/>
      <c r="K508" s="252"/>
      <c r="L508" s="257"/>
      <c r="M508" s="258"/>
      <c r="N508" s="259"/>
      <c r="O508" s="259"/>
      <c r="P508" s="259"/>
      <c r="Q508" s="259"/>
      <c r="R508" s="259"/>
      <c r="S508" s="259"/>
      <c r="T508" s="260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T508" s="261" t="s">
        <v>260</v>
      </c>
      <c r="AU508" s="261" t="s">
        <v>78</v>
      </c>
      <c r="AV508" s="15" t="s">
        <v>90</v>
      </c>
      <c r="AW508" s="15" t="s">
        <v>31</v>
      </c>
      <c r="AX508" s="15" t="s">
        <v>76</v>
      </c>
      <c r="AY508" s="261" t="s">
        <v>252</v>
      </c>
    </row>
    <row r="509" spans="1:63" s="12" customFormat="1" ht="22.8" customHeight="1">
      <c r="A509" s="12"/>
      <c r="B509" s="200"/>
      <c r="C509" s="201"/>
      <c r="D509" s="202" t="s">
        <v>68</v>
      </c>
      <c r="E509" s="214" t="s">
        <v>1349</v>
      </c>
      <c r="F509" s="214" t="s">
        <v>1350</v>
      </c>
      <c r="G509" s="201"/>
      <c r="H509" s="201"/>
      <c r="I509" s="204"/>
      <c r="J509" s="215">
        <f>BK509</f>
        <v>0</v>
      </c>
      <c r="K509" s="201"/>
      <c r="L509" s="206"/>
      <c r="M509" s="207"/>
      <c r="N509" s="208"/>
      <c r="O509" s="208"/>
      <c r="P509" s="209">
        <f>SUM(P510:P517)</f>
        <v>0</v>
      </c>
      <c r="Q509" s="208"/>
      <c r="R509" s="209">
        <f>SUM(R510:R517)</f>
        <v>0.10113404000000001</v>
      </c>
      <c r="S509" s="208"/>
      <c r="T509" s="210">
        <f>SUM(T510:T517)</f>
        <v>0</v>
      </c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R509" s="211" t="s">
        <v>78</v>
      </c>
      <c r="AT509" s="212" t="s">
        <v>68</v>
      </c>
      <c r="AU509" s="212" t="s">
        <v>76</v>
      </c>
      <c r="AY509" s="211" t="s">
        <v>252</v>
      </c>
      <c r="BK509" s="213">
        <f>SUM(BK510:BK517)</f>
        <v>0</v>
      </c>
    </row>
    <row r="510" spans="1:65" s="2" customFormat="1" ht="24.15" customHeight="1">
      <c r="A510" s="40"/>
      <c r="B510" s="41"/>
      <c r="C510" s="216" t="s">
        <v>1215</v>
      </c>
      <c r="D510" s="216" t="s">
        <v>254</v>
      </c>
      <c r="E510" s="217" t="s">
        <v>1352</v>
      </c>
      <c r="F510" s="218" t="s">
        <v>1353</v>
      </c>
      <c r="G510" s="219" t="s">
        <v>300</v>
      </c>
      <c r="H510" s="220">
        <v>206.396</v>
      </c>
      <c r="I510" s="221"/>
      <c r="J510" s="222">
        <f>ROUND(I510*H510,2)</f>
        <v>0</v>
      </c>
      <c r="K510" s="218" t="s">
        <v>258</v>
      </c>
      <c r="L510" s="46"/>
      <c r="M510" s="223" t="s">
        <v>19</v>
      </c>
      <c r="N510" s="224" t="s">
        <v>40</v>
      </c>
      <c r="O510" s="86"/>
      <c r="P510" s="225">
        <f>O510*H510</f>
        <v>0</v>
      </c>
      <c r="Q510" s="225">
        <v>0.0002</v>
      </c>
      <c r="R510" s="225">
        <f>Q510*H510</f>
        <v>0.0412792</v>
      </c>
      <c r="S510" s="225">
        <v>0</v>
      </c>
      <c r="T510" s="226">
        <f>S510*H510</f>
        <v>0</v>
      </c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R510" s="227" t="s">
        <v>349</v>
      </c>
      <c r="AT510" s="227" t="s">
        <v>254</v>
      </c>
      <c r="AU510" s="227" t="s">
        <v>78</v>
      </c>
      <c r="AY510" s="19" t="s">
        <v>252</v>
      </c>
      <c r="BE510" s="228">
        <f>IF(N510="základní",J510,0)</f>
        <v>0</v>
      </c>
      <c r="BF510" s="228">
        <f>IF(N510="snížená",J510,0)</f>
        <v>0</v>
      </c>
      <c r="BG510" s="228">
        <f>IF(N510="zákl. přenesená",J510,0)</f>
        <v>0</v>
      </c>
      <c r="BH510" s="228">
        <f>IF(N510="sníž. přenesená",J510,0)</f>
        <v>0</v>
      </c>
      <c r="BI510" s="228">
        <f>IF(N510="nulová",J510,0)</f>
        <v>0</v>
      </c>
      <c r="BJ510" s="19" t="s">
        <v>76</v>
      </c>
      <c r="BK510" s="228">
        <f>ROUND(I510*H510,2)</f>
        <v>0</v>
      </c>
      <c r="BL510" s="19" t="s">
        <v>349</v>
      </c>
      <c r="BM510" s="227" t="s">
        <v>1831</v>
      </c>
    </row>
    <row r="511" spans="1:51" s="14" customFormat="1" ht="12">
      <c r="A511" s="14"/>
      <c r="B511" s="240"/>
      <c r="C511" s="241"/>
      <c r="D511" s="231" t="s">
        <v>260</v>
      </c>
      <c r="E511" s="242" t="s">
        <v>19</v>
      </c>
      <c r="F511" s="243" t="s">
        <v>1832</v>
      </c>
      <c r="G511" s="241"/>
      <c r="H511" s="244">
        <v>194.396</v>
      </c>
      <c r="I511" s="245"/>
      <c r="J511" s="241"/>
      <c r="K511" s="241"/>
      <c r="L511" s="246"/>
      <c r="M511" s="247"/>
      <c r="N511" s="248"/>
      <c r="O511" s="248"/>
      <c r="P511" s="248"/>
      <c r="Q511" s="248"/>
      <c r="R511" s="248"/>
      <c r="S511" s="248"/>
      <c r="T511" s="249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50" t="s">
        <v>260</v>
      </c>
      <c r="AU511" s="250" t="s">
        <v>78</v>
      </c>
      <c r="AV511" s="14" t="s">
        <v>78</v>
      </c>
      <c r="AW511" s="14" t="s">
        <v>31</v>
      </c>
      <c r="AX511" s="14" t="s">
        <v>69</v>
      </c>
      <c r="AY511" s="250" t="s">
        <v>252</v>
      </c>
    </row>
    <row r="512" spans="1:51" s="14" customFormat="1" ht="12">
      <c r="A512" s="14"/>
      <c r="B512" s="240"/>
      <c r="C512" s="241"/>
      <c r="D512" s="231" t="s">
        <v>260</v>
      </c>
      <c r="E512" s="242" t="s">
        <v>19</v>
      </c>
      <c r="F512" s="243" t="s">
        <v>1833</v>
      </c>
      <c r="G512" s="241"/>
      <c r="H512" s="244">
        <v>12</v>
      </c>
      <c r="I512" s="245"/>
      <c r="J512" s="241"/>
      <c r="K512" s="241"/>
      <c r="L512" s="246"/>
      <c r="M512" s="247"/>
      <c r="N512" s="248"/>
      <c r="O512" s="248"/>
      <c r="P512" s="248"/>
      <c r="Q512" s="248"/>
      <c r="R512" s="248"/>
      <c r="S512" s="248"/>
      <c r="T512" s="249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50" t="s">
        <v>260</v>
      </c>
      <c r="AU512" s="250" t="s">
        <v>78</v>
      </c>
      <c r="AV512" s="14" t="s">
        <v>78</v>
      </c>
      <c r="AW512" s="14" t="s">
        <v>31</v>
      </c>
      <c r="AX512" s="14" t="s">
        <v>69</v>
      </c>
      <c r="AY512" s="250" t="s">
        <v>252</v>
      </c>
    </row>
    <row r="513" spans="1:51" s="15" customFormat="1" ht="12">
      <c r="A513" s="15"/>
      <c r="B513" s="251"/>
      <c r="C513" s="252"/>
      <c r="D513" s="231" t="s">
        <v>260</v>
      </c>
      <c r="E513" s="253" t="s">
        <v>19</v>
      </c>
      <c r="F513" s="254" t="s">
        <v>265</v>
      </c>
      <c r="G513" s="252"/>
      <c r="H513" s="255">
        <v>206.396</v>
      </c>
      <c r="I513" s="256"/>
      <c r="J513" s="252"/>
      <c r="K513" s="252"/>
      <c r="L513" s="257"/>
      <c r="M513" s="258"/>
      <c r="N513" s="259"/>
      <c r="O513" s="259"/>
      <c r="P513" s="259"/>
      <c r="Q513" s="259"/>
      <c r="R513" s="259"/>
      <c r="S513" s="259"/>
      <c r="T513" s="260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T513" s="261" t="s">
        <v>260</v>
      </c>
      <c r="AU513" s="261" t="s">
        <v>78</v>
      </c>
      <c r="AV513" s="15" t="s">
        <v>90</v>
      </c>
      <c r="AW513" s="15" t="s">
        <v>31</v>
      </c>
      <c r="AX513" s="15" t="s">
        <v>76</v>
      </c>
      <c r="AY513" s="261" t="s">
        <v>252</v>
      </c>
    </row>
    <row r="514" spans="1:65" s="2" customFormat="1" ht="37.8" customHeight="1">
      <c r="A514" s="40"/>
      <c r="B514" s="41"/>
      <c r="C514" s="216" t="s">
        <v>1219</v>
      </c>
      <c r="D514" s="216" t="s">
        <v>254</v>
      </c>
      <c r="E514" s="217" t="s">
        <v>1356</v>
      </c>
      <c r="F514" s="218" t="s">
        <v>1357</v>
      </c>
      <c r="G514" s="219" t="s">
        <v>300</v>
      </c>
      <c r="H514" s="220">
        <v>206.396</v>
      </c>
      <c r="I514" s="221"/>
      <c r="J514" s="222">
        <f>ROUND(I514*H514,2)</f>
        <v>0</v>
      </c>
      <c r="K514" s="218" t="s">
        <v>258</v>
      </c>
      <c r="L514" s="46"/>
      <c r="M514" s="223" t="s">
        <v>19</v>
      </c>
      <c r="N514" s="224" t="s">
        <v>40</v>
      </c>
      <c r="O514" s="86"/>
      <c r="P514" s="225">
        <f>O514*H514</f>
        <v>0</v>
      </c>
      <c r="Q514" s="225">
        <v>0.00029</v>
      </c>
      <c r="R514" s="225">
        <f>Q514*H514</f>
        <v>0.05985484</v>
      </c>
      <c r="S514" s="225">
        <v>0</v>
      </c>
      <c r="T514" s="226">
        <f>S514*H514</f>
        <v>0</v>
      </c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R514" s="227" t="s">
        <v>349</v>
      </c>
      <c r="AT514" s="227" t="s">
        <v>254</v>
      </c>
      <c r="AU514" s="227" t="s">
        <v>78</v>
      </c>
      <c r="AY514" s="19" t="s">
        <v>252</v>
      </c>
      <c r="BE514" s="228">
        <f>IF(N514="základní",J514,0)</f>
        <v>0</v>
      </c>
      <c r="BF514" s="228">
        <f>IF(N514="snížená",J514,0)</f>
        <v>0</v>
      </c>
      <c r="BG514" s="228">
        <f>IF(N514="zákl. přenesená",J514,0)</f>
        <v>0</v>
      </c>
      <c r="BH514" s="228">
        <f>IF(N514="sníž. přenesená",J514,0)</f>
        <v>0</v>
      </c>
      <c r="BI514" s="228">
        <f>IF(N514="nulová",J514,0)</f>
        <v>0</v>
      </c>
      <c r="BJ514" s="19" t="s">
        <v>76</v>
      </c>
      <c r="BK514" s="228">
        <f>ROUND(I514*H514,2)</f>
        <v>0</v>
      </c>
      <c r="BL514" s="19" t="s">
        <v>349</v>
      </c>
      <c r="BM514" s="227" t="s">
        <v>1834</v>
      </c>
    </row>
    <row r="515" spans="1:51" s="14" customFormat="1" ht="12">
      <c r="A515" s="14"/>
      <c r="B515" s="240"/>
      <c r="C515" s="241"/>
      <c r="D515" s="231" t="s">
        <v>260</v>
      </c>
      <c r="E515" s="242" t="s">
        <v>19</v>
      </c>
      <c r="F515" s="243" t="s">
        <v>1832</v>
      </c>
      <c r="G515" s="241"/>
      <c r="H515" s="244">
        <v>194.396</v>
      </c>
      <c r="I515" s="245"/>
      <c r="J515" s="241"/>
      <c r="K515" s="241"/>
      <c r="L515" s="246"/>
      <c r="M515" s="247"/>
      <c r="N515" s="248"/>
      <c r="O515" s="248"/>
      <c r="P515" s="248"/>
      <c r="Q515" s="248"/>
      <c r="R515" s="248"/>
      <c r="S515" s="248"/>
      <c r="T515" s="249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50" t="s">
        <v>260</v>
      </c>
      <c r="AU515" s="250" t="s">
        <v>78</v>
      </c>
      <c r="AV515" s="14" t="s">
        <v>78</v>
      </c>
      <c r="AW515" s="14" t="s">
        <v>31</v>
      </c>
      <c r="AX515" s="14" t="s">
        <v>69</v>
      </c>
      <c r="AY515" s="250" t="s">
        <v>252</v>
      </c>
    </row>
    <row r="516" spans="1:51" s="14" customFormat="1" ht="12">
      <c r="A516" s="14"/>
      <c r="B516" s="240"/>
      <c r="C516" s="241"/>
      <c r="D516" s="231" t="s">
        <v>260</v>
      </c>
      <c r="E516" s="242" t="s">
        <v>19</v>
      </c>
      <c r="F516" s="243" t="s">
        <v>1833</v>
      </c>
      <c r="G516" s="241"/>
      <c r="H516" s="244">
        <v>12</v>
      </c>
      <c r="I516" s="245"/>
      <c r="J516" s="241"/>
      <c r="K516" s="241"/>
      <c r="L516" s="246"/>
      <c r="M516" s="247"/>
      <c r="N516" s="248"/>
      <c r="O516" s="248"/>
      <c r="P516" s="248"/>
      <c r="Q516" s="248"/>
      <c r="R516" s="248"/>
      <c r="S516" s="248"/>
      <c r="T516" s="249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50" t="s">
        <v>260</v>
      </c>
      <c r="AU516" s="250" t="s">
        <v>78</v>
      </c>
      <c r="AV516" s="14" t="s">
        <v>78</v>
      </c>
      <c r="AW516" s="14" t="s">
        <v>31</v>
      </c>
      <c r="AX516" s="14" t="s">
        <v>69</v>
      </c>
      <c r="AY516" s="250" t="s">
        <v>252</v>
      </c>
    </row>
    <row r="517" spans="1:51" s="15" customFormat="1" ht="12">
      <c r="A517" s="15"/>
      <c r="B517" s="251"/>
      <c r="C517" s="252"/>
      <c r="D517" s="231" t="s">
        <v>260</v>
      </c>
      <c r="E517" s="253" t="s">
        <v>19</v>
      </c>
      <c r="F517" s="254" t="s">
        <v>265</v>
      </c>
      <c r="G517" s="252"/>
      <c r="H517" s="255">
        <v>206.396</v>
      </c>
      <c r="I517" s="256"/>
      <c r="J517" s="252"/>
      <c r="K517" s="252"/>
      <c r="L517" s="257"/>
      <c r="M517" s="288"/>
      <c r="N517" s="289"/>
      <c r="O517" s="289"/>
      <c r="P517" s="289"/>
      <c r="Q517" s="289"/>
      <c r="R517" s="289"/>
      <c r="S517" s="289"/>
      <c r="T517" s="290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T517" s="261" t="s">
        <v>260</v>
      </c>
      <c r="AU517" s="261" t="s">
        <v>78</v>
      </c>
      <c r="AV517" s="15" t="s">
        <v>90</v>
      </c>
      <c r="AW517" s="15" t="s">
        <v>31</v>
      </c>
      <c r="AX517" s="15" t="s">
        <v>76</v>
      </c>
      <c r="AY517" s="261" t="s">
        <v>252</v>
      </c>
    </row>
    <row r="518" spans="1:31" s="2" customFormat="1" ht="6.95" customHeight="1">
      <c r="A518" s="40"/>
      <c r="B518" s="61"/>
      <c r="C518" s="62"/>
      <c r="D518" s="62"/>
      <c r="E518" s="62"/>
      <c r="F518" s="62"/>
      <c r="G518" s="62"/>
      <c r="H518" s="62"/>
      <c r="I518" s="62"/>
      <c r="J518" s="62"/>
      <c r="K518" s="62"/>
      <c r="L518" s="46"/>
      <c r="M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</row>
  </sheetData>
  <sheetProtection password="CC35" sheet="1" objects="1" scenarios="1" formatColumns="0" formatRows="0" autoFilter="0"/>
  <autoFilter ref="C108:K517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95:H95"/>
    <mergeCell ref="E99:H99"/>
    <mergeCell ref="E97:H97"/>
    <mergeCell ref="E101:H10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207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78</v>
      </c>
    </row>
    <row r="4" spans="2:46" s="1" customFormat="1" ht="24.95" customHeight="1">
      <c r="B4" s="22"/>
      <c r="D4" s="143" t="s">
        <v>208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Parkovací dům Havlíčkova 1, Kroměříž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209</v>
      </c>
      <c r="E8" s="40"/>
      <c r="F8" s="40"/>
      <c r="G8" s="40"/>
      <c r="H8" s="40"/>
      <c r="I8" s="40"/>
      <c r="J8" s="40"/>
      <c r="K8" s="40"/>
      <c r="L8" s="14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9" t="s">
        <v>4789</v>
      </c>
      <c r="F9" s="40"/>
      <c r="G9" s="40"/>
      <c r="H9" s="40"/>
      <c r="I9" s="40"/>
      <c r="J9" s="40"/>
      <c r="K9" s="40"/>
      <c r="L9" s="14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19</v>
      </c>
      <c r="G11" s="40"/>
      <c r="H11" s="40"/>
      <c r="I11" s="145" t="s">
        <v>20</v>
      </c>
      <c r="J11" s="135" t="s">
        <v>19</v>
      </c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21</v>
      </c>
      <c r="E12" s="40"/>
      <c r="F12" s="135" t="s">
        <v>22</v>
      </c>
      <c r="G12" s="40"/>
      <c r="H12" s="40"/>
      <c r="I12" s="145" t="s">
        <v>23</v>
      </c>
      <c r="J12" s="150" t="str">
        <f>'Rekapitulace stavby'!AN8</f>
        <v>3. 7. 2019</v>
      </c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25</v>
      </c>
      <c r="E14" s="40"/>
      <c r="F14" s="40"/>
      <c r="G14" s="40"/>
      <c r="H14" s="40"/>
      <c r="I14" s="145" t="s">
        <v>26</v>
      </c>
      <c r="J14" s="135" t="s">
        <v>19</v>
      </c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22</v>
      </c>
      <c r="F15" s="40"/>
      <c r="G15" s="40"/>
      <c r="H15" s="40"/>
      <c r="I15" s="145" t="s">
        <v>27</v>
      </c>
      <c r="J15" s="135" t="s">
        <v>19</v>
      </c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28</v>
      </c>
      <c r="E17" s="40"/>
      <c r="F17" s="40"/>
      <c r="G17" s="40"/>
      <c r="H17" s="40"/>
      <c r="I17" s="145" t="s">
        <v>26</v>
      </c>
      <c r="J17" s="35" t="str">
        <f>'Rekapitulace stavby'!AN13</f>
        <v>Vyplň údaj</v>
      </c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27</v>
      </c>
      <c r="J18" s="35" t="str">
        <f>'Rekapitulace stavby'!AN14</f>
        <v>Vyplň údaj</v>
      </c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30</v>
      </c>
      <c r="E20" s="40"/>
      <c r="F20" s="40"/>
      <c r="G20" s="40"/>
      <c r="H20" s="40"/>
      <c r="I20" s="145" t="s">
        <v>26</v>
      </c>
      <c r="J20" s="135" t="s">
        <v>19</v>
      </c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22</v>
      </c>
      <c r="F21" s="40"/>
      <c r="G21" s="40"/>
      <c r="H21" s="40"/>
      <c r="I21" s="145" t="s">
        <v>27</v>
      </c>
      <c r="J21" s="135" t="s">
        <v>19</v>
      </c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32</v>
      </c>
      <c r="E23" s="40"/>
      <c r="F23" s="40"/>
      <c r="G23" s="40"/>
      <c r="H23" s="40"/>
      <c r="I23" s="145" t="s">
        <v>26</v>
      </c>
      <c r="J23" s="135" t="s">
        <v>19</v>
      </c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22</v>
      </c>
      <c r="F24" s="40"/>
      <c r="G24" s="40"/>
      <c r="H24" s="40"/>
      <c r="I24" s="145" t="s">
        <v>27</v>
      </c>
      <c r="J24" s="135" t="s">
        <v>19</v>
      </c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33</v>
      </c>
      <c r="E26" s="40"/>
      <c r="F26" s="40"/>
      <c r="G26" s="40"/>
      <c r="H26" s="40"/>
      <c r="I26" s="40"/>
      <c r="J26" s="40"/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51"/>
      <c r="B27" s="152"/>
      <c r="C27" s="151"/>
      <c r="D27" s="151"/>
      <c r="E27" s="153" t="s">
        <v>19</v>
      </c>
      <c r="F27" s="153"/>
      <c r="G27" s="153"/>
      <c r="H27" s="153"/>
      <c r="I27" s="151"/>
      <c r="J27" s="151"/>
      <c r="K27" s="151"/>
      <c r="L27" s="154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5"/>
      <c r="E29" s="155"/>
      <c r="F29" s="155"/>
      <c r="G29" s="155"/>
      <c r="H29" s="155"/>
      <c r="I29" s="155"/>
      <c r="J29" s="155"/>
      <c r="K29" s="155"/>
      <c r="L29" s="14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6" t="s">
        <v>35</v>
      </c>
      <c r="E30" s="40"/>
      <c r="F30" s="40"/>
      <c r="G30" s="40"/>
      <c r="H30" s="40"/>
      <c r="I30" s="40"/>
      <c r="J30" s="157">
        <f>ROUND(J83,2)</f>
        <v>0</v>
      </c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14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8" t="s">
        <v>37</v>
      </c>
      <c r="G32" s="40"/>
      <c r="H32" s="40"/>
      <c r="I32" s="158" t="s">
        <v>36</v>
      </c>
      <c r="J32" s="158" t="s">
        <v>38</v>
      </c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7" t="s">
        <v>39</v>
      </c>
      <c r="E33" s="145" t="s">
        <v>40</v>
      </c>
      <c r="F33" s="159">
        <f>ROUND((SUM(BE83:BE91)),2)</f>
        <v>0</v>
      </c>
      <c r="G33" s="40"/>
      <c r="H33" s="40"/>
      <c r="I33" s="160">
        <v>0.21</v>
      </c>
      <c r="J33" s="159">
        <f>ROUND(((SUM(BE83:BE91))*I33),2)</f>
        <v>0</v>
      </c>
      <c r="K33" s="40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41</v>
      </c>
      <c r="F34" s="159">
        <f>ROUND((SUM(BF83:BF91)),2)</f>
        <v>0</v>
      </c>
      <c r="G34" s="40"/>
      <c r="H34" s="40"/>
      <c r="I34" s="160">
        <v>0.15</v>
      </c>
      <c r="J34" s="159">
        <f>ROUND(((SUM(BF83:BF91))*I34),2)</f>
        <v>0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42</v>
      </c>
      <c r="F35" s="159">
        <f>ROUND((SUM(BG83:BG91)),2)</f>
        <v>0</v>
      </c>
      <c r="G35" s="40"/>
      <c r="H35" s="40"/>
      <c r="I35" s="160">
        <v>0.21</v>
      </c>
      <c r="J35" s="159">
        <f>0</f>
        <v>0</v>
      </c>
      <c r="K35" s="40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43</v>
      </c>
      <c r="F36" s="159">
        <f>ROUND((SUM(BH83:BH91)),2)</f>
        <v>0</v>
      </c>
      <c r="G36" s="40"/>
      <c r="H36" s="40"/>
      <c r="I36" s="160">
        <v>0.15</v>
      </c>
      <c r="J36" s="159">
        <f>0</f>
        <v>0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44</v>
      </c>
      <c r="F37" s="159">
        <f>ROUND((SUM(BI83:BI91)),2)</f>
        <v>0</v>
      </c>
      <c r="G37" s="40"/>
      <c r="H37" s="40"/>
      <c r="I37" s="160">
        <v>0</v>
      </c>
      <c r="J37" s="159">
        <f>0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1"/>
      <c r="D39" s="162" t="s">
        <v>45</v>
      </c>
      <c r="E39" s="163"/>
      <c r="F39" s="163"/>
      <c r="G39" s="164" t="s">
        <v>46</v>
      </c>
      <c r="H39" s="165" t="s">
        <v>47</v>
      </c>
      <c r="I39" s="163"/>
      <c r="J39" s="166">
        <f>SUM(J30:J37)</f>
        <v>0</v>
      </c>
      <c r="K39" s="167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215</v>
      </c>
      <c r="D45" s="42"/>
      <c r="E45" s="42"/>
      <c r="F45" s="42"/>
      <c r="G45" s="42"/>
      <c r="H45" s="42"/>
      <c r="I45" s="42"/>
      <c r="J45" s="42"/>
      <c r="K45" s="42"/>
      <c r="L45" s="14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Parkovací dům Havlíčkova 1, Kroměříž</v>
      </c>
      <c r="F48" s="34"/>
      <c r="G48" s="34"/>
      <c r="H48" s="34"/>
      <c r="I48" s="42"/>
      <c r="J48" s="42"/>
      <c r="K48" s="42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209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VON - Vedlejší a ostatní náklady</v>
      </c>
      <c r="F50" s="42"/>
      <c r="G50" s="42"/>
      <c r="H50" s="42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3. 7. 2019</v>
      </c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34" t="s">
        <v>30</v>
      </c>
      <c r="J54" s="38" t="str">
        <f>E21</f>
        <v xml:space="preserve"> </v>
      </c>
      <c r="K54" s="42"/>
      <c r="L54" s="14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28</v>
      </c>
      <c r="D55" s="42"/>
      <c r="E55" s="42"/>
      <c r="F55" s="29" t="str">
        <f>IF(E18="","",E18)</f>
        <v>Vyplň údaj</v>
      </c>
      <c r="G55" s="42"/>
      <c r="H55" s="42"/>
      <c r="I55" s="34" t="s">
        <v>32</v>
      </c>
      <c r="J55" s="38" t="str">
        <f>E24</f>
        <v xml:space="preserve"> </v>
      </c>
      <c r="K55" s="42"/>
      <c r="L55" s="14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4" t="s">
        <v>216</v>
      </c>
      <c r="D57" s="175"/>
      <c r="E57" s="175"/>
      <c r="F57" s="175"/>
      <c r="G57" s="175"/>
      <c r="H57" s="175"/>
      <c r="I57" s="175"/>
      <c r="J57" s="176" t="s">
        <v>217</v>
      </c>
      <c r="K57" s="175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67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218</v>
      </c>
    </row>
    <row r="60" spans="1:31" s="9" customFormat="1" ht="24.95" customHeight="1">
      <c r="A60" s="9"/>
      <c r="B60" s="178"/>
      <c r="C60" s="179"/>
      <c r="D60" s="180" t="s">
        <v>4790</v>
      </c>
      <c r="E60" s="181"/>
      <c r="F60" s="181"/>
      <c r="G60" s="181"/>
      <c r="H60" s="181"/>
      <c r="I60" s="181"/>
      <c r="J60" s="182">
        <f>J84</f>
        <v>0</v>
      </c>
      <c r="K60" s="179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26"/>
      <c r="D61" s="185" t="s">
        <v>4791</v>
      </c>
      <c r="E61" s="186"/>
      <c r="F61" s="186"/>
      <c r="G61" s="186"/>
      <c r="H61" s="186"/>
      <c r="I61" s="186"/>
      <c r="J61" s="187">
        <f>J85</f>
        <v>0</v>
      </c>
      <c r="K61" s="126"/>
      <c r="L61" s="18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26"/>
      <c r="D62" s="185" t="s">
        <v>4792</v>
      </c>
      <c r="E62" s="186"/>
      <c r="F62" s="186"/>
      <c r="G62" s="186"/>
      <c r="H62" s="186"/>
      <c r="I62" s="186"/>
      <c r="J62" s="187">
        <f>J88</f>
        <v>0</v>
      </c>
      <c r="K62" s="126"/>
      <c r="L62" s="18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26"/>
      <c r="D63" s="185" t="s">
        <v>4793</v>
      </c>
      <c r="E63" s="186"/>
      <c r="F63" s="186"/>
      <c r="G63" s="186"/>
      <c r="H63" s="186"/>
      <c r="I63" s="186"/>
      <c r="J63" s="187">
        <f>J90</f>
        <v>0</v>
      </c>
      <c r="K63" s="126"/>
      <c r="L63" s="18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48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4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238</v>
      </c>
      <c r="D70" s="42"/>
      <c r="E70" s="42"/>
      <c r="F70" s="42"/>
      <c r="G70" s="42"/>
      <c r="H70" s="42"/>
      <c r="I70" s="42"/>
      <c r="J70" s="42"/>
      <c r="K70" s="42"/>
      <c r="L70" s="14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42"/>
      <c r="J72" s="42"/>
      <c r="K72" s="42"/>
      <c r="L72" s="14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172" t="str">
        <f>E7</f>
        <v>Parkovací dům Havlíčkova 1, Kroměříž</v>
      </c>
      <c r="F73" s="34"/>
      <c r="G73" s="34"/>
      <c r="H73" s="34"/>
      <c r="I73" s="42"/>
      <c r="J73" s="42"/>
      <c r="K73" s="42"/>
      <c r="L73" s="14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209</v>
      </c>
      <c r="D74" s="42"/>
      <c r="E74" s="42"/>
      <c r="F74" s="42"/>
      <c r="G74" s="42"/>
      <c r="H74" s="42"/>
      <c r="I74" s="42"/>
      <c r="J74" s="42"/>
      <c r="K74" s="42"/>
      <c r="L74" s="14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71" t="str">
        <f>E9</f>
        <v>VON - Vedlejší a ostatní náklady</v>
      </c>
      <c r="F75" s="42"/>
      <c r="G75" s="42"/>
      <c r="H75" s="42"/>
      <c r="I75" s="42"/>
      <c r="J75" s="42"/>
      <c r="K75" s="42"/>
      <c r="L75" s="14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21</v>
      </c>
      <c r="D77" s="42"/>
      <c r="E77" s="42"/>
      <c r="F77" s="29" t="str">
        <f>F12</f>
        <v xml:space="preserve"> </v>
      </c>
      <c r="G77" s="42"/>
      <c r="H77" s="42"/>
      <c r="I77" s="34" t="s">
        <v>23</v>
      </c>
      <c r="J77" s="74" t="str">
        <f>IF(J12="","",J12)</f>
        <v>3. 7. 2019</v>
      </c>
      <c r="K77" s="42"/>
      <c r="L77" s="14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15" customHeight="1">
      <c r="A79" s="40"/>
      <c r="B79" s="41"/>
      <c r="C79" s="34" t="s">
        <v>25</v>
      </c>
      <c r="D79" s="42"/>
      <c r="E79" s="42"/>
      <c r="F79" s="29" t="str">
        <f>E15</f>
        <v xml:space="preserve"> </v>
      </c>
      <c r="G79" s="42"/>
      <c r="H79" s="42"/>
      <c r="I79" s="34" t="s">
        <v>30</v>
      </c>
      <c r="J79" s="38" t="str">
        <f>E21</f>
        <v xml:space="preserve"> </v>
      </c>
      <c r="K79" s="42"/>
      <c r="L79" s="14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28</v>
      </c>
      <c r="D80" s="42"/>
      <c r="E80" s="42"/>
      <c r="F80" s="29" t="str">
        <f>IF(E18="","",E18)</f>
        <v>Vyplň údaj</v>
      </c>
      <c r="G80" s="42"/>
      <c r="H80" s="42"/>
      <c r="I80" s="34" t="s">
        <v>32</v>
      </c>
      <c r="J80" s="38" t="str">
        <f>E24</f>
        <v xml:space="preserve"> </v>
      </c>
      <c r="K80" s="42"/>
      <c r="L80" s="14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89"/>
      <c r="B82" s="190"/>
      <c r="C82" s="191" t="s">
        <v>239</v>
      </c>
      <c r="D82" s="192" t="s">
        <v>54</v>
      </c>
      <c r="E82" s="192" t="s">
        <v>50</v>
      </c>
      <c r="F82" s="192" t="s">
        <v>51</v>
      </c>
      <c r="G82" s="192" t="s">
        <v>240</v>
      </c>
      <c r="H82" s="192" t="s">
        <v>241</v>
      </c>
      <c r="I82" s="192" t="s">
        <v>242</v>
      </c>
      <c r="J82" s="192" t="s">
        <v>217</v>
      </c>
      <c r="K82" s="193" t="s">
        <v>243</v>
      </c>
      <c r="L82" s="194"/>
      <c r="M82" s="94" t="s">
        <v>19</v>
      </c>
      <c r="N82" s="95" t="s">
        <v>39</v>
      </c>
      <c r="O82" s="95" t="s">
        <v>244</v>
      </c>
      <c r="P82" s="95" t="s">
        <v>245</v>
      </c>
      <c r="Q82" s="95" t="s">
        <v>246</v>
      </c>
      <c r="R82" s="95" t="s">
        <v>247</v>
      </c>
      <c r="S82" s="95" t="s">
        <v>248</v>
      </c>
      <c r="T82" s="96" t="s">
        <v>249</v>
      </c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</row>
    <row r="83" spans="1:63" s="2" customFormat="1" ht="22.8" customHeight="1">
      <c r="A83" s="40"/>
      <c r="B83" s="41"/>
      <c r="C83" s="101" t="s">
        <v>250</v>
      </c>
      <c r="D83" s="42"/>
      <c r="E83" s="42"/>
      <c r="F83" s="42"/>
      <c r="G83" s="42"/>
      <c r="H83" s="42"/>
      <c r="I83" s="42"/>
      <c r="J83" s="195">
        <f>BK83</f>
        <v>0</v>
      </c>
      <c r="K83" s="42"/>
      <c r="L83" s="46"/>
      <c r="M83" s="97"/>
      <c r="N83" s="196"/>
      <c r="O83" s="98"/>
      <c r="P83" s="197">
        <f>P84</f>
        <v>0</v>
      </c>
      <c r="Q83" s="98"/>
      <c r="R83" s="197">
        <f>R84</f>
        <v>0</v>
      </c>
      <c r="S83" s="98"/>
      <c r="T83" s="198">
        <f>T84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68</v>
      </c>
      <c r="AU83" s="19" t="s">
        <v>218</v>
      </c>
      <c r="BK83" s="199">
        <f>BK84</f>
        <v>0</v>
      </c>
    </row>
    <row r="84" spans="1:63" s="12" customFormat="1" ht="25.9" customHeight="1">
      <c r="A84" s="12"/>
      <c r="B84" s="200"/>
      <c r="C84" s="201"/>
      <c r="D84" s="202" t="s">
        <v>68</v>
      </c>
      <c r="E84" s="203" t="s">
        <v>4794</v>
      </c>
      <c r="F84" s="203" t="s">
        <v>4795</v>
      </c>
      <c r="G84" s="201"/>
      <c r="H84" s="201"/>
      <c r="I84" s="204"/>
      <c r="J84" s="205">
        <f>BK84</f>
        <v>0</v>
      </c>
      <c r="K84" s="201"/>
      <c r="L84" s="206"/>
      <c r="M84" s="207"/>
      <c r="N84" s="208"/>
      <c r="O84" s="208"/>
      <c r="P84" s="209">
        <f>P85+P88+P90</f>
        <v>0</v>
      </c>
      <c r="Q84" s="208"/>
      <c r="R84" s="209">
        <f>R85+R88+R90</f>
        <v>0</v>
      </c>
      <c r="S84" s="208"/>
      <c r="T84" s="210">
        <f>T85+T88+T90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1" t="s">
        <v>121</v>
      </c>
      <c r="AT84" s="212" t="s">
        <v>68</v>
      </c>
      <c r="AU84" s="212" t="s">
        <v>69</v>
      </c>
      <c r="AY84" s="211" t="s">
        <v>252</v>
      </c>
      <c r="BK84" s="213">
        <f>BK85+BK88+BK90</f>
        <v>0</v>
      </c>
    </row>
    <row r="85" spans="1:63" s="12" customFormat="1" ht="22.8" customHeight="1">
      <c r="A85" s="12"/>
      <c r="B85" s="200"/>
      <c r="C85" s="201"/>
      <c r="D85" s="202" t="s">
        <v>68</v>
      </c>
      <c r="E85" s="214" t="s">
        <v>4796</v>
      </c>
      <c r="F85" s="214" t="s">
        <v>4797</v>
      </c>
      <c r="G85" s="201"/>
      <c r="H85" s="201"/>
      <c r="I85" s="204"/>
      <c r="J85" s="215">
        <f>BK85</f>
        <v>0</v>
      </c>
      <c r="K85" s="201"/>
      <c r="L85" s="206"/>
      <c r="M85" s="207"/>
      <c r="N85" s="208"/>
      <c r="O85" s="208"/>
      <c r="P85" s="209">
        <f>SUM(P86:P87)</f>
        <v>0</v>
      </c>
      <c r="Q85" s="208"/>
      <c r="R85" s="209">
        <f>SUM(R86:R87)</f>
        <v>0</v>
      </c>
      <c r="S85" s="208"/>
      <c r="T85" s="210">
        <f>SUM(T86:T87)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1" t="s">
        <v>121</v>
      </c>
      <c r="AT85" s="212" t="s">
        <v>68</v>
      </c>
      <c r="AU85" s="212" t="s">
        <v>76</v>
      </c>
      <c r="AY85" s="211" t="s">
        <v>252</v>
      </c>
      <c r="BK85" s="213">
        <f>SUM(BK86:BK87)</f>
        <v>0</v>
      </c>
    </row>
    <row r="86" spans="1:65" s="2" customFormat="1" ht="14.4" customHeight="1">
      <c r="A86" s="40"/>
      <c r="B86" s="41"/>
      <c r="C86" s="216" t="s">
        <v>76</v>
      </c>
      <c r="D86" s="216" t="s">
        <v>254</v>
      </c>
      <c r="E86" s="217" t="s">
        <v>4798</v>
      </c>
      <c r="F86" s="218" t="s">
        <v>4799</v>
      </c>
      <c r="G86" s="219" t="s">
        <v>2133</v>
      </c>
      <c r="H86" s="220">
        <v>1</v>
      </c>
      <c r="I86" s="221"/>
      <c r="J86" s="222">
        <f>ROUND(I86*H86,2)</f>
        <v>0</v>
      </c>
      <c r="K86" s="218" t="s">
        <v>19</v>
      </c>
      <c r="L86" s="46"/>
      <c r="M86" s="223" t="s">
        <v>19</v>
      </c>
      <c r="N86" s="224" t="s">
        <v>40</v>
      </c>
      <c r="O86" s="86"/>
      <c r="P86" s="225">
        <f>O86*H86</f>
        <v>0</v>
      </c>
      <c r="Q86" s="225">
        <v>0</v>
      </c>
      <c r="R86" s="225">
        <f>Q86*H86</f>
        <v>0</v>
      </c>
      <c r="S86" s="225">
        <v>0</v>
      </c>
      <c r="T86" s="226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27" t="s">
        <v>90</v>
      </c>
      <c r="AT86" s="227" t="s">
        <v>254</v>
      </c>
      <c r="AU86" s="227" t="s">
        <v>78</v>
      </c>
      <c r="AY86" s="19" t="s">
        <v>252</v>
      </c>
      <c r="BE86" s="228">
        <f>IF(N86="základní",J86,0)</f>
        <v>0</v>
      </c>
      <c r="BF86" s="228">
        <f>IF(N86="snížená",J86,0)</f>
        <v>0</v>
      </c>
      <c r="BG86" s="228">
        <f>IF(N86="zákl. přenesená",J86,0)</f>
        <v>0</v>
      </c>
      <c r="BH86" s="228">
        <f>IF(N86="sníž. přenesená",J86,0)</f>
        <v>0</v>
      </c>
      <c r="BI86" s="228">
        <f>IF(N86="nulová",J86,0)</f>
        <v>0</v>
      </c>
      <c r="BJ86" s="19" t="s">
        <v>76</v>
      </c>
      <c r="BK86" s="228">
        <f>ROUND(I86*H86,2)</f>
        <v>0</v>
      </c>
      <c r="BL86" s="19" t="s">
        <v>90</v>
      </c>
      <c r="BM86" s="227" t="s">
        <v>4800</v>
      </c>
    </row>
    <row r="87" spans="1:65" s="2" customFormat="1" ht="14.4" customHeight="1">
      <c r="A87" s="40"/>
      <c r="B87" s="41"/>
      <c r="C87" s="216" t="s">
        <v>78</v>
      </c>
      <c r="D87" s="216" t="s">
        <v>254</v>
      </c>
      <c r="E87" s="217" t="s">
        <v>4801</v>
      </c>
      <c r="F87" s="218" t="s">
        <v>4802</v>
      </c>
      <c r="G87" s="219" t="s">
        <v>307</v>
      </c>
      <c r="H87" s="220">
        <v>4</v>
      </c>
      <c r="I87" s="221"/>
      <c r="J87" s="222">
        <f>ROUND(I87*H87,2)</f>
        <v>0</v>
      </c>
      <c r="K87" s="218" t="s">
        <v>19</v>
      </c>
      <c r="L87" s="46"/>
      <c r="M87" s="223" t="s">
        <v>19</v>
      </c>
      <c r="N87" s="224" t="s">
        <v>40</v>
      </c>
      <c r="O87" s="86"/>
      <c r="P87" s="225">
        <f>O87*H87</f>
        <v>0</v>
      </c>
      <c r="Q87" s="225">
        <v>0</v>
      </c>
      <c r="R87" s="225">
        <f>Q87*H87</f>
        <v>0</v>
      </c>
      <c r="S87" s="225">
        <v>0</v>
      </c>
      <c r="T87" s="22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27" t="s">
        <v>90</v>
      </c>
      <c r="AT87" s="227" t="s">
        <v>254</v>
      </c>
      <c r="AU87" s="227" t="s">
        <v>78</v>
      </c>
      <c r="AY87" s="19" t="s">
        <v>252</v>
      </c>
      <c r="BE87" s="228">
        <f>IF(N87="základní",J87,0)</f>
        <v>0</v>
      </c>
      <c r="BF87" s="228">
        <f>IF(N87="snížená",J87,0)</f>
        <v>0</v>
      </c>
      <c r="BG87" s="228">
        <f>IF(N87="zákl. přenesená",J87,0)</f>
        <v>0</v>
      </c>
      <c r="BH87" s="228">
        <f>IF(N87="sníž. přenesená",J87,0)</f>
        <v>0</v>
      </c>
      <c r="BI87" s="228">
        <f>IF(N87="nulová",J87,0)</f>
        <v>0</v>
      </c>
      <c r="BJ87" s="19" t="s">
        <v>76</v>
      </c>
      <c r="BK87" s="228">
        <f>ROUND(I87*H87,2)</f>
        <v>0</v>
      </c>
      <c r="BL87" s="19" t="s">
        <v>90</v>
      </c>
      <c r="BM87" s="227" t="s">
        <v>4803</v>
      </c>
    </row>
    <row r="88" spans="1:63" s="12" customFormat="1" ht="22.8" customHeight="1">
      <c r="A88" s="12"/>
      <c r="B88" s="200"/>
      <c r="C88" s="201"/>
      <c r="D88" s="202" t="s">
        <v>68</v>
      </c>
      <c r="E88" s="214" t="s">
        <v>4804</v>
      </c>
      <c r="F88" s="214" t="s">
        <v>3036</v>
      </c>
      <c r="G88" s="201"/>
      <c r="H88" s="201"/>
      <c r="I88" s="204"/>
      <c r="J88" s="215">
        <f>BK88</f>
        <v>0</v>
      </c>
      <c r="K88" s="201"/>
      <c r="L88" s="206"/>
      <c r="M88" s="207"/>
      <c r="N88" s="208"/>
      <c r="O88" s="208"/>
      <c r="P88" s="209">
        <f>P89</f>
        <v>0</v>
      </c>
      <c r="Q88" s="208"/>
      <c r="R88" s="209">
        <f>R89</f>
        <v>0</v>
      </c>
      <c r="S88" s="208"/>
      <c r="T88" s="210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1" t="s">
        <v>121</v>
      </c>
      <c r="AT88" s="212" t="s">
        <v>68</v>
      </c>
      <c r="AU88" s="212" t="s">
        <v>76</v>
      </c>
      <c r="AY88" s="211" t="s">
        <v>252</v>
      </c>
      <c r="BK88" s="213">
        <f>BK89</f>
        <v>0</v>
      </c>
    </row>
    <row r="89" spans="1:65" s="2" customFormat="1" ht="24.15" customHeight="1">
      <c r="A89" s="40"/>
      <c r="B89" s="41"/>
      <c r="C89" s="216" t="s">
        <v>85</v>
      </c>
      <c r="D89" s="216" t="s">
        <v>254</v>
      </c>
      <c r="E89" s="217" t="s">
        <v>4805</v>
      </c>
      <c r="F89" s="218" t="s">
        <v>4806</v>
      </c>
      <c r="G89" s="219" t="s">
        <v>2133</v>
      </c>
      <c r="H89" s="220">
        <v>1</v>
      </c>
      <c r="I89" s="221"/>
      <c r="J89" s="222">
        <f>ROUND(I89*H89,2)</f>
        <v>0</v>
      </c>
      <c r="K89" s="218" t="s">
        <v>19</v>
      </c>
      <c r="L89" s="46"/>
      <c r="M89" s="223" t="s">
        <v>19</v>
      </c>
      <c r="N89" s="224" t="s">
        <v>40</v>
      </c>
      <c r="O89" s="86"/>
      <c r="P89" s="225">
        <f>O89*H89</f>
        <v>0</v>
      </c>
      <c r="Q89" s="225">
        <v>0</v>
      </c>
      <c r="R89" s="225">
        <f>Q89*H89</f>
        <v>0</v>
      </c>
      <c r="S89" s="225">
        <v>0</v>
      </c>
      <c r="T89" s="22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27" t="s">
        <v>90</v>
      </c>
      <c r="AT89" s="227" t="s">
        <v>254</v>
      </c>
      <c r="AU89" s="227" t="s">
        <v>78</v>
      </c>
      <c r="AY89" s="19" t="s">
        <v>252</v>
      </c>
      <c r="BE89" s="228">
        <f>IF(N89="základní",J89,0)</f>
        <v>0</v>
      </c>
      <c r="BF89" s="228">
        <f>IF(N89="snížená",J89,0)</f>
        <v>0</v>
      </c>
      <c r="BG89" s="228">
        <f>IF(N89="zákl. přenesená",J89,0)</f>
        <v>0</v>
      </c>
      <c r="BH89" s="228">
        <f>IF(N89="sníž. přenesená",J89,0)</f>
        <v>0</v>
      </c>
      <c r="BI89" s="228">
        <f>IF(N89="nulová",J89,0)</f>
        <v>0</v>
      </c>
      <c r="BJ89" s="19" t="s">
        <v>76</v>
      </c>
      <c r="BK89" s="228">
        <f>ROUND(I89*H89,2)</f>
        <v>0</v>
      </c>
      <c r="BL89" s="19" t="s">
        <v>90</v>
      </c>
      <c r="BM89" s="227" t="s">
        <v>4807</v>
      </c>
    </row>
    <row r="90" spans="1:63" s="12" customFormat="1" ht="22.8" customHeight="1">
      <c r="A90" s="12"/>
      <c r="B90" s="200"/>
      <c r="C90" s="201"/>
      <c r="D90" s="202" t="s">
        <v>68</v>
      </c>
      <c r="E90" s="214" t="s">
        <v>4808</v>
      </c>
      <c r="F90" s="214" t="s">
        <v>4809</v>
      </c>
      <c r="G90" s="201"/>
      <c r="H90" s="201"/>
      <c r="I90" s="204"/>
      <c r="J90" s="215">
        <f>BK90</f>
        <v>0</v>
      </c>
      <c r="K90" s="201"/>
      <c r="L90" s="206"/>
      <c r="M90" s="207"/>
      <c r="N90" s="208"/>
      <c r="O90" s="208"/>
      <c r="P90" s="209">
        <f>P91</f>
        <v>0</v>
      </c>
      <c r="Q90" s="208"/>
      <c r="R90" s="209">
        <f>R91</f>
        <v>0</v>
      </c>
      <c r="S90" s="208"/>
      <c r="T90" s="210">
        <f>T91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1" t="s">
        <v>121</v>
      </c>
      <c r="AT90" s="212" t="s">
        <v>68</v>
      </c>
      <c r="AU90" s="212" t="s">
        <v>76</v>
      </c>
      <c r="AY90" s="211" t="s">
        <v>252</v>
      </c>
      <c r="BK90" s="213">
        <f>BK91</f>
        <v>0</v>
      </c>
    </row>
    <row r="91" spans="1:65" s="2" customFormat="1" ht="14.4" customHeight="1">
      <c r="A91" s="40"/>
      <c r="B91" s="41"/>
      <c r="C91" s="216" t="s">
        <v>90</v>
      </c>
      <c r="D91" s="216" t="s">
        <v>254</v>
      </c>
      <c r="E91" s="217" t="s">
        <v>4810</v>
      </c>
      <c r="F91" s="218" t="s">
        <v>4811</v>
      </c>
      <c r="G91" s="219" t="s">
        <v>2133</v>
      </c>
      <c r="H91" s="220">
        <v>1</v>
      </c>
      <c r="I91" s="221"/>
      <c r="J91" s="222">
        <f>ROUND(I91*H91,2)</f>
        <v>0</v>
      </c>
      <c r="K91" s="218" t="s">
        <v>19</v>
      </c>
      <c r="L91" s="46"/>
      <c r="M91" s="283" t="s">
        <v>19</v>
      </c>
      <c r="N91" s="284" t="s">
        <v>40</v>
      </c>
      <c r="O91" s="285"/>
      <c r="P91" s="286">
        <f>O91*H91</f>
        <v>0</v>
      </c>
      <c r="Q91" s="286">
        <v>0</v>
      </c>
      <c r="R91" s="286">
        <f>Q91*H91</f>
        <v>0</v>
      </c>
      <c r="S91" s="286">
        <v>0</v>
      </c>
      <c r="T91" s="287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7" t="s">
        <v>90</v>
      </c>
      <c r="AT91" s="227" t="s">
        <v>254</v>
      </c>
      <c r="AU91" s="227" t="s">
        <v>78</v>
      </c>
      <c r="AY91" s="19" t="s">
        <v>252</v>
      </c>
      <c r="BE91" s="228">
        <f>IF(N91="základní",J91,0)</f>
        <v>0</v>
      </c>
      <c r="BF91" s="228">
        <f>IF(N91="snížená",J91,0)</f>
        <v>0</v>
      </c>
      <c r="BG91" s="228">
        <f>IF(N91="zákl. přenesená",J91,0)</f>
        <v>0</v>
      </c>
      <c r="BH91" s="228">
        <f>IF(N91="sníž. přenesená",J91,0)</f>
        <v>0</v>
      </c>
      <c r="BI91" s="228">
        <f>IF(N91="nulová",J91,0)</f>
        <v>0</v>
      </c>
      <c r="BJ91" s="19" t="s">
        <v>76</v>
      </c>
      <c r="BK91" s="228">
        <f>ROUND(I91*H91,2)</f>
        <v>0</v>
      </c>
      <c r="BL91" s="19" t="s">
        <v>90</v>
      </c>
      <c r="BM91" s="227" t="s">
        <v>4812</v>
      </c>
    </row>
    <row r="92" spans="1:31" s="2" customFormat="1" ht="6.95" customHeight="1">
      <c r="A92" s="40"/>
      <c r="B92" s="61"/>
      <c r="C92" s="62"/>
      <c r="D92" s="62"/>
      <c r="E92" s="62"/>
      <c r="F92" s="62"/>
      <c r="G92" s="62"/>
      <c r="H92" s="62"/>
      <c r="I92" s="62"/>
      <c r="J92" s="62"/>
      <c r="K92" s="62"/>
      <c r="L92" s="46"/>
      <c r="M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</sheetData>
  <sheetProtection password="CC35" sheet="1" objects="1" scenarios="1" formatColumns="0" formatRows="0" autoFilter="0"/>
  <autoFilter ref="C82:K91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02" customWidth="1"/>
    <col min="2" max="2" width="1.7109375" style="302" customWidth="1"/>
    <col min="3" max="4" width="5.00390625" style="302" customWidth="1"/>
    <col min="5" max="5" width="11.7109375" style="302" customWidth="1"/>
    <col min="6" max="6" width="9.140625" style="302" customWidth="1"/>
    <col min="7" max="7" width="5.00390625" style="302" customWidth="1"/>
    <col min="8" max="8" width="77.8515625" style="302" customWidth="1"/>
    <col min="9" max="10" width="20.00390625" style="302" customWidth="1"/>
    <col min="11" max="11" width="1.7109375" style="302" customWidth="1"/>
  </cols>
  <sheetData>
    <row r="1" s="1" customFormat="1" ht="37.5" customHeight="1"/>
    <row r="2" spans="2:11" s="1" customFormat="1" ht="7.5" customHeight="1">
      <c r="B2" s="303"/>
      <c r="C2" s="304"/>
      <c r="D2" s="304"/>
      <c r="E2" s="304"/>
      <c r="F2" s="304"/>
      <c r="G2" s="304"/>
      <c r="H2" s="304"/>
      <c r="I2" s="304"/>
      <c r="J2" s="304"/>
      <c r="K2" s="305"/>
    </row>
    <row r="3" spans="2:11" s="17" customFormat="1" ht="45" customHeight="1">
      <c r="B3" s="306"/>
      <c r="C3" s="307" t="s">
        <v>4813</v>
      </c>
      <c r="D3" s="307"/>
      <c r="E3" s="307"/>
      <c r="F3" s="307"/>
      <c r="G3" s="307"/>
      <c r="H3" s="307"/>
      <c r="I3" s="307"/>
      <c r="J3" s="307"/>
      <c r="K3" s="308"/>
    </row>
    <row r="4" spans="2:11" s="1" customFormat="1" ht="25.5" customHeight="1">
      <c r="B4" s="309"/>
      <c r="C4" s="310" t="s">
        <v>4814</v>
      </c>
      <c r="D4" s="310"/>
      <c r="E4" s="310"/>
      <c r="F4" s="310"/>
      <c r="G4" s="310"/>
      <c r="H4" s="310"/>
      <c r="I4" s="310"/>
      <c r="J4" s="310"/>
      <c r="K4" s="311"/>
    </row>
    <row r="5" spans="2:11" s="1" customFormat="1" ht="5.25" customHeight="1">
      <c r="B5" s="309"/>
      <c r="C5" s="312"/>
      <c r="D5" s="312"/>
      <c r="E5" s="312"/>
      <c r="F5" s="312"/>
      <c r="G5" s="312"/>
      <c r="H5" s="312"/>
      <c r="I5" s="312"/>
      <c r="J5" s="312"/>
      <c r="K5" s="311"/>
    </row>
    <row r="6" spans="2:11" s="1" customFormat="1" ht="15" customHeight="1">
      <c r="B6" s="309"/>
      <c r="C6" s="313" t="s">
        <v>4815</v>
      </c>
      <c r="D6" s="313"/>
      <c r="E6" s="313"/>
      <c r="F6" s="313"/>
      <c r="G6" s="313"/>
      <c r="H6" s="313"/>
      <c r="I6" s="313"/>
      <c r="J6" s="313"/>
      <c r="K6" s="311"/>
    </row>
    <row r="7" spans="2:11" s="1" customFormat="1" ht="15" customHeight="1">
      <c r="B7" s="314"/>
      <c r="C7" s="313" t="s">
        <v>4816</v>
      </c>
      <c r="D7" s="313"/>
      <c r="E7" s="313"/>
      <c r="F7" s="313"/>
      <c r="G7" s="313"/>
      <c r="H7" s="313"/>
      <c r="I7" s="313"/>
      <c r="J7" s="313"/>
      <c r="K7" s="311"/>
    </row>
    <row r="8" spans="2:11" s="1" customFormat="1" ht="12.75" customHeight="1">
      <c r="B8" s="314"/>
      <c r="C8" s="313"/>
      <c r="D8" s="313"/>
      <c r="E8" s="313"/>
      <c r="F8" s="313"/>
      <c r="G8" s="313"/>
      <c r="H8" s="313"/>
      <c r="I8" s="313"/>
      <c r="J8" s="313"/>
      <c r="K8" s="311"/>
    </row>
    <row r="9" spans="2:11" s="1" customFormat="1" ht="15" customHeight="1">
      <c r="B9" s="314"/>
      <c r="C9" s="313" t="s">
        <v>4817</v>
      </c>
      <c r="D9" s="313"/>
      <c r="E9" s="313"/>
      <c r="F9" s="313"/>
      <c r="G9" s="313"/>
      <c r="H9" s="313"/>
      <c r="I9" s="313"/>
      <c r="J9" s="313"/>
      <c r="K9" s="311"/>
    </row>
    <row r="10" spans="2:11" s="1" customFormat="1" ht="15" customHeight="1">
      <c r="B10" s="314"/>
      <c r="C10" s="313"/>
      <c r="D10" s="313" t="s">
        <v>4818</v>
      </c>
      <c r="E10" s="313"/>
      <c r="F10" s="313"/>
      <c r="G10" s="313"/>
      <c r="H10" s="313"/>
      <c r="I10" s="313"/>
      <c r="J10" s="313"/>
      <c r="K10" s="311"/>
    </row>
    <row r="11" spans="2:11" s="1" customFormat="1" ht="15" customHeight="1">
      <c r="B11" s="314"/>
      <c r="C11" s="315"/>
      <c r="D11" s="313" t="s">
        <v>4819</v>
      </c>
      <c r="E11" s="313"/>
      <c r="F11" s="313"/>
      <c r="G11" s="313"/>
      <c r="H11" s="313"/>
      <c r="I11" s="313"/>
      <c r="J11" s="313"/>
      <c r="K11" s="311"/>
    </row>
    <row r="12" spans="2:11" s="1" customFormat="1" ht="15" customHeight="1">
      <c r="B12" s="314"/>
      <c r="C12" s="315"/>
      <c r="D12" s="313"/>
      <c r="E12" s="313"/>
      <c r="F12" s="313"/>
      <c r="G12" s="313"/>
      <c r="H12" s="313"/>
      <c r="I12" s="313"/>
      <c r="J12" s="313"/>
      <c r="K12" s="311"/>
    </row>
    <row r="13" spans="2:11" s="1" customFormat="1" ht="15" customHeight="1">
      <c r="B13" s="314"/>
      <c r="C13" s="315"/>
      <c r="D13" s="316" t="s">
        <v>4820</v>
      </c>
      <c r="E13" s="313"/>
      <c r="F13" s="313"/>
      <c r="G13" s="313"/>
      <c r="H13" s="313"/>
      <c r="I13" s="313"/>
      <c r="J13" s="313"/>
      <c r="K13" s="311"/>
    </row>
    <row r="14" spans="2:11" s="1" customFormat="1" ht="12.75" customHeight="1">
      <c r="B14" s="314"/>
      <c r="C14" s="315"/>
      <c r="D14" s="315"/>
      <c r="E14" s="315"/>
      <c r="F14" s="315"/>
      <c r="G14" s="315"/>
      <c r="H14" s="315"/>
      <c r="I14" s="315"/>
      <c r="J14" s="315"/>
      <c r="K14" s="311"/>
    </row>
    <row r="15" spans="2:11" s="1" customFormat="1" ht="15" customHeight="1">
      <c r="B15" s="314"/>
      <c r="C15" s="315"/>
      <c r="D15" s="313" t="s">
        <v>4821</v>
      </c>
      <c r="E15" s="313"/>
      <c r="F15" s="313"/>
      <c r="G15" s="313"/>
      <c r="H15" s="313"/>
      <c r="I15" s="313"/>
      <c r="J15" s="313"/>
      <c r="K15" s="311"/>
    </row>
    <row r="16" spans="2:11" s="1" customFormat="1" ht="15" customHeight="1">
      <c r="B16" s="314"/>
      <c r="C16" s="315"/>
      <c r="D16" s="313" t="s">
        <v>4822</v>
      </c>
      <c r="E16" s="313"/>
      <c r="F16" s="313"/>
      <c r="G16" s="313"/>
      <c r="H16" s="313"/>
      <c r="I16" s="313"/>
      <c r="J16" s="313"/>
      <c r="K16" s="311"/>
    </row>
    <row r="17" spans="2:11" s="1" customFormat="1" ht="15" customHeight="1">
      <c r="B17" s="314"/>
      <c r="C17" s="315"/>
      <c r="D17" s="313" t="s">
        <v>4823</v>
      </c>
      <c r="E17" s="313"/>
      <c r="F17" s="313"/>
      <c r="G17" s="313"/>
      <c r="H17" s="313"/>
      <c r="I17" s="313"/>
      <c r="J17" s="313"/>
      <c r="K17" s="311"/>
    </row>
    <row r="18" spans="2:11" s="1" customFormat="1" ht="15" customHeight="1">
      <c r="B18" s="314"/>
      <c r="C18" s="315"/>
      <c r="D18" s="315"/>
      <c r="E18" s="317" t="s">
        <v>75</v>
      </c>
      <c r="F18" s="313" t="s">
        <v>4824</v>
      </c>
      <c r="G18" s="313"/>
      <c r="H18" s="313"/>
      <c r="I18" s="313"/>
      <c r="J18" s="313"/>
      <c r="K18" s="311"/>
    </row>
    <row r="19" spans="2:11" s="1" customFormat="1" ht="15" customHeight="1">
      <c r="B19" s="314"/>
      <c r="C19" s="315"/>
      <c r="D19" s="315"/>
      <c r="E19" s="317" t="s">
        <v>4825</v>
      </c>
      <c r="F19" s="313" t="s">
        <v>4826</v>
      </c>
      <c r="G19" s="313"/>
      <c r="H19" s="313"/>
      <c r="I19" s="313"/>
      <c r="J19" s="313"/>
      <c r="K19" s="311"/>
    </row>
    <row r="20" spans="2:11" s="1" customFormat="1" ht="15" customHeight="1">
      <c r="B20" s="314"/>
      <c r="C20" s="315"/>
      <c r="D20" s="315"/>
      <c r="E20" s="317" t="s">
        <v>4827</v>
      </c>
      <c r="F20" s="313" t="s">
        <v>4828</v>
      </c>
      <c r="G20" s="313"/>
      <c r="H20" s="313"/>
      <c r="I20" s="313"/>
      <c r="J20" s="313"/>
      <c r="K20" s="311"/>
    </row>
    <row r="21" spans="2:11" s="1" customFormat="1" ht="15" customHeight="1">
      <c r="B21" s="314"/>
      <c r="C21" s="315"/>
      <c r="D21" s="315"/>
      <c r="E21" s="317" t="s">
        <v>205</v>
      </c>
      <c r="F21" s="313" t="s">
        <v>206</v>
      </c>
      <c r="G21" s="313"/>
      <c r="H21" s="313"/>
      <c r="I21" s="313"/>
      <c r="J21" s="313"/>
      <c r="K21" s="311"/>
    </row>
    <row r="22" spans="2:11" s="1" customFormat="1" ht="15" customHeight="1">
      <c r="B22" s="314"/>
      <c r="C22" s="315"/>
      <c r="D22" s="315"/>
      <c r="E22" s="317" t="s">
        <v>4829</v>
      </c>
      <c r="F22" s="313" t="s">
        <v>2828</v>
      </c>
      <c r="G22" s="313"/>
      <c r="H22" s="313"/>
      <c r="I22" s="313"/>
      <c r="J22" s="313"/>
      <c r="K22" s="311"/>
    </row>
    <row r="23" spans="2:11" s="1" customFormat="1" ht="15" customHeight="1">
      <c r="B23" s="314"/>
      <c r="C23" s="315"/>
      <c r="D23" s="315"/>
      <c r="E23" s="317" t="s">
        <v>81</v>
      </c>
      <c r="F23" s="313" t="s">
        <v>4830</v>
      </c>
      <c r="G23" s="313"/>
      <c r="H23" s="313"/>
      <c r="I23" s="313"/>
      <c r="J23" s="313"/>
      <c r="K23" s="311"/>
    </row>
    <row r="24" spans="2:11" s="1" customFormat="1" ht="12.75" customHeight="1">
      <c r="B24" s="314"/>
      <c r="C24" s="315"/>
      <c r="D24" s="315"/>
      <c r="E24" s="315"/>
      <c r="F24" s="315"/>
      <c r="G24" s="315"/>
      <c r="H24" s="315"/>
      <c r="I24" s="315"/>
      <c r="J24" s="315"/>
      <c r="K24" s="311"/>
    </row>
    <row r="25" spans="2:11" s="1" customFormat="1" ht="15" customHeight="1">
      <c r="B25" s="314"/>
      <c r="C25" s="313" t="s">
        <v>4831</v>
      </c>
      <c r="D25" s="313"/>
      <c r="E25" s="313"/>
      <c r="F25" s="313"/>
      <c r="G25" s="313"/>
      <c r="H25" s="313"/>
      <c r="I25" s="313"/>
      <c r="J25" s="313"/>
      <c r="K25" s="311"/>
    </row>
    <row r="26" spans="2:11" s="1" customFormat="1" ht="15" customHeight="1">
      <c r="B26" s="314"/>
      <c r="C26" s="313" t="s">
        <v>4832</v>
      </c>
      <c r="D26" s="313"/>
      <c r="E26" s="313"/>
      <c r="F26" s="313"/>
      <c r="G26" s="313"/>
      <c r="H26" s="313"/>
      <c r="I26" s="313"/>
      <c r="J26" s="313"/>
      <c r="K26" s="311"/>
    </row>
    <row r="27" spans="2:11" s="1" customFormat="1" ht="15" customHeight="1">
      <c r="B27" s="314"/>
      <c r="C27" s="313"/>
      <c r="D27" s="313" t="s">
        <v>4833</v>
      </c>
      <c r="E27" s="313"/>
      <c r="F27" s="313"/>
      <c r="G27" s="313"/>
      <c r="H27" s="313"/>
      <c r="I27" s="313"/>
      <c r="J27" s="313"/>
      <c r="K27" s="311"/>
    </row>
    <row r="28" spans="2:11" s="1" customFormat="1" ht="15" customHeight="1">
      <c r="B28" s="314"/>
      <c r="C28" s="315"/>
      <c r="D28" s="313" t="s">
        <v>4834</v>
      </c>
      <c r="E28" s="313"/>
      <c r="F28" s="313"/>
      <c r="G28" s="313"/>
      <c r="H28" s="313"/>
      <c r="I28" s="313"/>
      <c r="J28" s="313"/>
      <c r="K28" s="311"/>
    </row>
    <row r="29" spans="2:11" s="1" customFormat="1" ht="12.75" customHeight="1">
      <c r="B29" s="314"/>
      <c r="C29" s="315"/>
      <c r="D29" s="315"/>
      <c r="E29" s="315"/>
      <c r="F29" s="315"/>
      <c r="G29" s="315"/>
      <c r="H29" s="315"/>
      <c r="I29" s="315"/>
      <c r="J29" s="315"/>
      <c r="K29" s="311"/>
    </row>
    <row r="30" spans="2:11" s="1" customFormat="1" ht="15" customHeight="1">
      <c r="B30" s="314"/>
      <c r="C30" s="315"/>
      <c r="D30" s="313" t="s">
        <v>4835</v>
      </c>
      <c r="E30" s="313"/>
      <c r="F30" s="313"/>
      <c r="G30" s="313"/>
      <c r="H30" s="313"/>
      <c r="I30" s="313"/>
      <c r="J30" s="313"/>
      <c r="K30" s="311"/>
    </row>
    <row r="31" spans="2:11" s="1" customFormat="1" ht="15" customHeight="1">
      <c r="B31" s="314"/>
      <c r="C31" s="315"/>
      <c r="D31" s="313" t="s">
        <v>4836</v>
      </c>
      <c r="E31" s="313"/>
      <c r="F31" s="313"/>
      <c r="G31" s="313"/>
      <c r="H31" s="313"/>
      <c r="I31" s="313"/>
      <c r="J31" s="313"/>
      <c r="K31" s="311"/>
    </row>
    <row r="32" spans="2:11" s="1" customFormat="1" ht="12.75" customHeight="1">
      <c r="B32" s="314"/>
      <c r="C32" s="315"/>
      <c r="D32" s="315"/>
      <c r="E32" s="315"/>
      <c r="F32" s="315"/>
      <c r="G32" s="315"/>
      <c r="H32" s="315"/>
      <c r="I32" s="315"/>
      <c r="J32" s="315"/>
      <c r="K32" s="311"/>
    </row>
    <row r="33" spans="2:11" s="1" customFormat="1" ht="15" customHeight="1">
      <c r="B33" s="314"/>
      <c r="C33" s="315"/>
      <c r="D33" s="313" t="s">
        <v>4837</v>
      </c>
      <c r="E33" s="313"/>
      <c r="F33" s="313"/>
      <c r="G33" s="313"/>
      <c r="H33" s="313"/>
      <c r="I33" s="313"/>
      <c r="J33" s="313"/>
      <c r="K33" s="311"/>
    </row>
    <row r="34" spans="2:11" s="1" customFormat="1" ht="15" customHeight="1">
      <c r="B34" s="314"/>
      <c r="C34" s="315"/>
      <c r="D34" s="313" t="s">
        <v>4838</v>
      </c>
      <c r="E34" s="313"/>
      <c r="F34" s="313"/>
      <c r="G34" s="313"/>
      <c r="H34" s="313"/>
      <c r="I34" s="313"/>
      <c r="J34" s="313"/>
      <c r="K34" s="311"/>
    </row>
    <row r="35" spans="2:11" s="1" customFormat="1" ht="15" customHeight="1">
      <c r="B35" s="314"/>
      <c r="C35" s="315"/>
      <c r="D35" s="313" t="s">
        <v>4839</v>
      </c>
      <c r="E35" s="313"/>
      <c r="F35" s="313"/>
      <c r="G35" s="313"/>
      <c r="H35" s="313"/>
      <c r="I35" s="313"/>
      <c r="J35" s="313"/>
      <c r="K35" s="311"/>
    </row>
    <row r="36" spans="2:11" s="1" customFormat="1" ht="15" customHeight="1">
      <c r="B36" s="314"/>
      <c r="C36" s="315"/>
      <c r="D36" s="313"/>
      <c r="E36" s="316" t="s">
        <v>239</v>
      </c>
      <c r="F36" s="313"/>
      <c r="G36" s="313" t="s">
        <v>4840</v>
      </c>
      <c r="H36" s="313"/>
      <c r="I36" s="313"/>
      <c r="J36" s="313"/>
      <c r="K36" s="311"/>
    </row>
    <row r="37" spans="2:11" s="1" customFormat="1" ht="30.75" customHeight="1">
      <c r="B37" s="314"/>
      <c r="C37" s="315"/>
      <c r="D37" s="313"/>
      <c r="E37" s="316" t="s">
        <v>4841</v>
      </c>
      <c r="F37" s="313"/>
      <c r="G37" s="313" t="s">
        <v>4842</v>
      </c>
      <c r="H37" s="313"/>
      <c r="I37" s="313"/>
      <c r="J37" s="313"/>
      <c r="K37" s="311"/>
    </row>
    <row r="38" spans="2:11" s="1" customFormat="1" ht="15" customHeight="1">
      <c r="B38" s="314"/>
      <c r="C38" s="315"/>
      <c r="D38" s="313"/>
      <c r="E38" s="316" t="s">
        <v>50</v>
      </c>
      <c r="F38" s="313"/>
      <c r="G38" s="313" t="s">
        <v>4843</v>
      </c>
      <c r="H38" s="313"/>
      <c r="I38" s="313"/>
      <c r="J38" s="313"/>
      <c r="K38" s="311"/>
    </row>
    <row r="39" spans="2:11" s="1" customFormat="1" ht="15" customHeight="1">
      <c r="B39" s="314"/>
      <c r="C39" s="315"/>
      <c r="D39" s="313"/>
      <c r="E39" s="316" t="s">
        <v>51</v>
      </c>
      <c r="F39" s="313"/>
      <c r="G39" s="313" t="s">
        <v>4844</v>
      </c>
      <c r="H39" s="313"/>
      <c r="I39" s="313"/>
      <c r="J39" s="313"/>
      <c r="K39" s="311"/>
    </row>
    <row r="40" spans="2:11" s="1" customFormat="1" ht="15" customHeight="1">
      <c r="B40" s="314"/>
      <c r="C40" s="315"/>
      <c r="D40" s="313"/>
      <c r="E40" s="316" t="s">
        <v>240</v>
      </c>
      <c r="F40" s="313"/>
      <c r="G40" s="313" t="s">
        <v>4845</v>
      </c>
      <c r="H40" s="313"/>
      <c r="I40" s="313"/>
      <c r="J40" s="313"/>
      <c r="K40" s="311"/>
    </row>
    <row r="41" spans="2:11" s="1" customFormat="1" ht="15" customHeight="1">
      <c r="B41" s="314"/>
      <c r="C41" s="315"/>
      <c r="D41" s="313"/>
      <c r="E41" s="316" t="s">
        <v>241</v>
      </c>
      <c r="F41" s="313"/>
      <c r="G41" s="313" t="s">
        <v>4846</v>
      </c>
      <c r="H41" s="313"/>
      <c r="I41" s="313"/>
      <c r="J41" s="313"/>
      <c r="K41" s="311"/>
    </row>
    <row r="42" spans="2:11" s="1" customFormat="1" ht="15" customHeight="1">
      <c r="B42" s="314"/>
      <c r="C42" s="315"/>
      <c r="D42" s="313"/>
      <c r="E42" s="316" t="s">
        <v>4847</v>
      </c>
      <c r="F42" s="313"/>
      <c r="G42" s="313" t="s">
        <v>4848</v>
      </c>
      <c r="H42" s="313"/>
      <c r="I42" s="313"/>
      <c r="J42" s="313"/>
      <c r="K42" s="311"/>
    </row>
    <row r="43" spans="2:11" s="1" customFormat="1" ht="15" customHeight="1">
      <c r="B43" s="314"/>
      <c r="C43" s="315"/>
      <c r="D43" s="313"/>
      <c r="E43" s="316"/>
      <c r="F43" s="313"/>
      <c r="G43" s="313" t="s">
        <v>4849</v>
      </c>
      <c r="H43" s="313"/>
      <c r="I43" s="313"/>
      <c r="J43" s="313"/>
      <c r="K43" s="311"/>
    </row>
    <row r="44" spans="2:11" s="1" customFormat="1" ht="15" customHeight="1">
      <c r="B44" s="314"/>
      <c r="C44" s="315"/>
      <c r="D44" s="313"/>
      <c r="E44" s="316" t="s">
        <v>4850</v>
      </c>
      <c r="F44" s="313"/>
      <c r="G44" s="313" t="s">
        <v>4851</v>
      </c>
      <c r="H44" s="313"/>
      <c r="I44" s="313"/>
      <c r="J44" s="313"/>
      <c r="K44" s="311"/>
    </row>
    <row r="45" spans="2:11" s="1" customFormat="1" ht="15" customHeight="1">
      <c r="B45" s="314"/>
      <c r="C45" s="315"/>
      <c r="D45" s="313"/>
      <c r="E45" s="316" t="s">
        <v>243</v>
      </c>
      <c r="F45" s="313"/>
      <c r="G45" s="313" t="s">
        <v>4852</v>
      </c>
      <c r="H45" s="313"/>
      <c r="I45" s="313"/>
      <c r="J45" s="313"/>
      <c r="K45" s="311"/>
    </row>
    <row r="46" spans="2:11" s="1" customFormat="1" ht="12.75" customHeight="1">
      <c r="B46" s="314"/>
      <c r="C46" s="315"/>
      <c r="D46" s="313"/>
      <c r="E46" s="313"/>
      <c r="F46" s="313"/>
      <c r="G46" s="313"/>
      <c r="H46" s="313"/>
      <c r="I46" s="313"/>
      <c r="J46" s="313"/>
      <c r="K46" s="311"/>
    </row>
    <row r="47" spans="2:11" s="1" customFormat="1" ht="15" customHeight="1">
      <c r="B47" s="314"/>
      <c r="C47" s="315"/>
      <c r="D47" s="313" t="s">
        <v>4853</v>
      </c>
      <c r="E47" s="313"/>
      <c r="F47" s="313"/>
      <c r="G47" s="313"/>
      <c r="H47" s="313"/>
      <c r="I47" s="313"/>
      <c r="J47" s="313"/>
      <c r="K47" s="311"/>
    </row>
    <row r="48" spans="2:11" s="1" customFormat="1" ht="15" customHeight="1">
      <c r="B48" s="314"/>
      <c r="C48" s="315"/>
      <c r="D48" s="315"/>
      <c r="E48" s="313" t="s">
        <v>4854</v>
      </c>
      <c r="F48" s="313"/>
      <c r="G48" s="313"/>
      <c r="H48" s="313"/>
      <c r="I48" s="313"/>
      <c r="J48" s="313"/>
      <c r="K48" s="311"/>
    </row>
    <row r="49" spans="2:11" s="1" customFormat="1" ht="15" customHeight="1">
      <c r="B49" s="314"/>
      <c r="C49" s="315"/>
      <c r="D49" s="315"/>
      <c r="E49" s="313" t="s">
        <v>4855</v>
      </c>
      <c r="F49" s="313"/>
      <c r="G49" s="313"/>
      <c r="H49" s="313"/>
      <c r="I49" s="313"/>
      <c r="J49" s="313"/>
      <c r="K49" s="311"/>
    </row>
    <row r="50" spans="2:11" s="1" customFormat="1" ht="15" customHeight="1">
      <c r="B50" s="314"/>
      <c r="C50" s="315"/>
      <c r="D50" s="315"/>
      <c r="E50" s="313" t="s">
        <v>4856</v>
      </c>
      <c r="F50" s="313"/>
      <c r="G50" s="313"/>
      <c r="H50" s="313"/>
      <c r="I50" s="313"/>
      <c r="J50" s="313"/>
      <c r="K50" s="311"/>
    </row>
    <row r="51" spans="2:11" s="1" customFormat="1" ht="15" customHeight="1">
      <c r="B51" s="314"/>
      <c r="C51" s="315"/>
      <c r="D51" s="313" t="s">
        <v>4857</v>
      </c>
      <c r="E51" s="313"/>
      <c r="F51" s="313"/>
      <c r="G51" s="313"/>
      <c r="H51" s="313"/>
      <c r="I51" s="313"/>
      <c r="J51" s="313"/>
      <c r="K51" s="311"/>
    </row>
    <row r="52" spans="2:11" s="1" customFormat="1" ht="25.5" customHeight="1">
      <c r="B52" s="309"/>
      <c r="C52" s="310" t="s">
        <v>4858</v>
      </c>
      <c r="D52" s="310"/>
      <c r="E52" s="310"/>
      <c r="F52" s="310"/>
      <c r="G52" s="310"/>
      <c r="H52" s="310"/>
      <c r="I52" s="310"/>
      <c r="J52" s="310"/>
      <c r="K52" s="311"/>
    </row>
    <row r="53" spans="2:11" s="1" customFormat="1" ht="5.25" customHeight="1">
      <c r="B53" s="309"/>
      <c r="C53" s="312"/>
      <c r="D53" s="312"/>
      <c r="E53" s="312"/>
      <c r="F53" s="312"/>
      <c r="G53" s="312"/>
      <c r="H53" s="312"/>
      <c r="I53" s="312"/>
      <c r="J53" s="312"/>
      <c r="K53" s="311"/>
    </row>
    <row r="54" spans="2:11" s="1" customFormat="1" ht="15" customHeight="1">
      <c r="B54" s="309"/>
      <c r="C54" s="313" t="s">
        <v>4859</v>
      </c>
      <c r="D54" s="313"/>
      <c r="E54" s="313"/>
      <c r="F54" s="313"/>
      <c r="G54" s="313"/>
      <c r="H54" s="313"/>
      <c r="I54" s="313"/>
      <c r="J54" s="313"/>
      <c r="K54" s="311"/>
    </row>
    <row r="55" spans="2:11" s="1" customFormat="1" ht="15" customHeight="1">
      <c r="B55" s="309"/>
      <c r="C55" s="313" t="s">
        <v>4860</v>
      </c>
      <c r="D55" s="313"/>
      <c r="E55" s="313"/>
      <c r="F55" s="313"/>
      <c r="G55" s="313"/>
      <c r="H55" s="313"/>
      <c r="I55" s="313"/>
      <c r="J55" s="313"/>
      <c r="K55" s="311"/>
    </row>
    <row r="56" spans="2:11" s="1" customFormat="1" ht="12.75" customHeight="1">
      <c r="B56" s="309"/>
      <c r="C56" s="313"/>
      <c r="D56" s="313"/>
      <c r="E56" s="313"/>
      <c r="F56" s="313"/>
      <c r="G56" s="313"/>
      <c r="H56" s="313"/>
      <c r="I56" s="313"/>
      <c r="J56" s="313"/>
      <c r="K56" s="311"/>
    </row>
    <row r="57" spans="2:11" s="1" customFormat="1" ht="15" customHeight="1">
      <c r="B57" s="309"/>
      <c r="C57" s="313" t="s">
        <v>4861</v>
      </c>
      <c r="D57" s="313"/>
      <c r="E57" s="313"/>
      <c r="F57" s="313"/>
      <c r="G57" s="313"/>
      <c r="H57" s="313"/>
      <c r="I57" s="313"/>
      <c r="J57" s="313"/>
      <c r="K57" s="311"/>
    </row>
    <row r="58" spans="2:11" s="1" customFormat="1" ht="15" customHeight="1">
      <c r="B58" s="309"/>
      <c r="C58" s="315"/>
      <c r="D58" s="313" t="s">
        <v>4862</v>
      </c>
      <c r="E58" s="313"/>
      <c r="F58" s="313"/>
      <c r="G58" s="313"/>
      <c r="H58" s="313"/>
      <c r="I58" s="313"/>
      <c r="J58" s="313"/>
      <c r="K58" s="311"/>
    </row>
    <row r="59" spans="2:11" s="1" customFormat="1" ht="15" customHeight="1">
      <c r="B59" s="309"/>
      <c r="C59" s="315"/>
      <c r="D59" s="313" t="s">
        <v>4863</v>
      </c>
      <c r="E59" s="313"/>
      <c r="F59" s="313"/>
      <c r="G59" s="313"/>
      <c r="H59" s="313"/>
      <c r="I59" s="313"/>
      <c r="J59" s="313"/>
      <c r="K59" s="311"/>
    </row>
    <row r="60" spans="2:11" s="1" customFormat="1" ht="15" customHeight="1">
      <c r="B60" s="309"/>
      <c r="C60" s="315"/>
      <c r="D60" s="313" t="s">
        <v>4864</v>
      </c>
      <c r="E60" s="313"/>
      <c r="F60" s="313"/>
      <c r="G60" s="313"/>
      <c r="H60" s="313"/>
      <c r="I60" s="313"/>
      <c r="J60" s="313"/>
      <c r="K60" s="311"/>
    </row>
    <row r="61" spans="2:11" s="1" customFormat="1" ht="15" customHeight="1">
      <c r="B61" s="309"/>
      <c r="C61" s="315"/>
      <c r="D61" s="313" t="s">
        <v>4865</v>
      </c>
      <c r="E61" s="313"/>
      <c r="F61" s="313"/>
      <c r="G61" s="313"/>
      <c r="H61" s="313"/>
      <c r="I61" s="313"/>
      <c r="J61" s="313"/>
      <c r="K61" s="311"/>
    </row>
    <row r="62" spans="2:11" s="1" customFormat="1" ht="15" customHeight="1">
      <c r="B62" s="309"/>
      <c r="C62" s="315"/>
      <c r="D62" s="318" t="s">
        <v>4866</v>
      </c>
      <c r="E62" s="318"/>
      <c r="F62" s="318"/>
      <c r="G62" s="318"/>
      <c r="H62" s="318"/>
      <c r="I62" s="318"/>
      <c r="J62" s="318"/>
      <c r="K62" s="311"/>
    </row>
    <row r="63" spans="2:11" s="1" customFormat="1" ht="15" customHeight="1">
      <c r="B63" s="309"/>
      <c r="C63" s="315"/>
      <c r="D63" s="313" t="s">
        <v>4867</v>
      </c>
      <c r="E63" s="313"/>
      <c r="F63" s="313"/>
      <c r="G63" s="313"/>
      <c r="H63" s="313"/>
      <c r="I63" s="313"/>
      <c r="J63" s="313"/>
      <c r="K63" s="311"/>
    </row>
    <row r="64" spans="2:11" s="1" customFormat="1" ht="12.75" customHeight="1">
      <c r="B64" s="309"/>
      <c r="C64" s="315"/>
      <c r="D64" s="315"/>
      <c r="E64" s="319"/>
      <c r="F64" s="315"/>
      <c r="G64" s="315"/>
      <c r="H64" s="315"/>
      <c r="I64" s="315"/>
      <c r="J64" s="315"/>
      <c r="K64" s="311"/>
    </row>
    <row r="65" spans="2:11" s="1" customFormat="1" ht="15" customHeight="1">
      <c r="B65" s="309"/>
      <c r="C65" s="315"/>
      <c r="D65" s="313" t="s">
        <v>4868</v>
      </c>
      <c r="E65" s="313"/>
      <c r="F65" s="313"/>
      <c r="G65" s="313"/>
      <c r="H65" s="313"/>
      <c r="I65" s="313"/>
      <c r="J65" s="313"/>
      <c r="K65" s="311"/>
    </row>
    <row r="66" spans="2:11" s="1" customFormat="1" ht="15" customHeight="1">
      <c r="B66" s="309"/>
      <c r="C66" s="315"/>
      <c r="D66" s="318" t="s">
        <v>4869</v>
      </c>
      <c r="E66" s="318"/>
      <c r="F66" s="318"/>
      <c r="G66" s="318"/>
      <c r="H66" s="318"/>
      <c r="I66" s="318"/>
      <c r="J66" s="318"/>
      <c r="K66" s="311"/>
    </row>
    <row r="67" spans="2:11" s="1" customFormat="1" ht="15" customHeight="1">
      <c r="B67" s="309"/>
      <c r="C67" s="315"/>
      <c r="D67" s="313" t="s">
        <v>4870</v>
      </c>
      <c r="E67" s="313"/>
      <c r="F67" s="313"/>
      <c r="G67" s="313"/>
      <c r="H67" s="313"/>
      <c r="I67" s="313"/>
      <c r="J67" s="313"/>
      <c r="K67" s="311"/>
    </row>
    <row r="68" spans="2:11" s="1" customFormat="1" ht="15" customHeight="1">
      <c r="B68" s="309"/>
      <c r="C68" s="315"/>
      <c r="D68" s="313" t="s">
        <v>4871</v>
      </c>
      <c r="E68" s="313"/>
      <c r="F68" s="313"/>
      <c r="G68" s="313"/>
      <c r="H68" s="313"/>
      <c r="I68" s="313"/>
      <c r="J68" s="313"/>
      <c r="K68" s="311"/>
    </row>
    <row r="69" spans="2:11" s="1" customFormat="1" ht="15" customHeight="1">
      <c r="B69" s="309"/>
      <c r="C69" s="315"/>
      <c r="D69" s="313" t="s">
        <v>4872</v>
      </c>
      <c r="E69" s="313"/>
      <c r="F69" s="313"/>
      <c r="G69" s="313"/>
      <c r="H69" s="313"/>
      <c r="I69" s="313"/>
      <c r="J69" s="313"/>
      <c r="K69" s="311"/>
    </row>
    <row r="70" spans="2:11" s="1" customFormat="1" ht="15" customHeight="1">
      <c r="B70" s="309"/>
      <c r="C70" s="315"/>
      <c r="D70" s="313" t="s">
        <v>4873</v>
      </c>
      <c r="E70" s="313"/>
      <c r="F70" s="313"/>
      <c r="G70" s="313"/>
      <c r="H70" s="313"/>
      <c r="I70" s="313"/>
      <c r="J70" s="313"/>
      <c r="K70" s="311"/>
    </row>
    <row r="71" spans="2:11" s="1" customFormat="1" ht="12.75" customHeight="1">
      <c r="B71" s="320"/>
      <c r="C71" s="321"/>
      <c r="D71" s="321"/>
      <c r="E71" s="321"/>
      <c r="F71" s="321"/>
      <c r="G71" s="321"/>
      <c r="H71" s="321"/>
      <c r="I71" s="321"/>
      <c r="J71" s="321"/>
      <c r="K71" s="322"/>
    </row>
    <row r="72" spans="2:11" s="1" customFormat="1" ht="18.75" customHeight="1">
      <c r="B72" s="323"/>
      <c r="C72" s="323"/>
      <c r="D72" s="323"/>
      <c r="E72" s="323"/>
      <c r="F72" s="323"/>
      <c r="G72" s="323"/>
      <c r="H72" s="323"/>
      <c r="I72" s="323"/>
      <c r="J72" s="323"/>
      <c r="K72" s="324"/>
    </row>
    <row r="73" spans="2:11" s="1" customFormat="1" ht="18.75" customHeight="1">
      <c r="B73" s="324"/>
      <c r="C73" s="324"/>
      <c r="D73" s="324"/>
      <c r="E73" s="324"/>
      <c r="F73" s="324"/>
      <c r="G73" s="324"/>
      <c r="H73" s="324"/>
      <c r="I73" s="324"/>
      <c r="J73" s="324"/>
      <c r="K73" s="324"/>
    </row>
    <row r="74" spans="2:11" s="1" customFormat="1" ht="7.5" customHeight="1">
      <c r="B74" s="325"/>
      <c r="C74" s="326"/>
      <c r="D74" s="326"/>
      <c r="E74" s="326"/>
      <c r="F74" s="326"/>
      <c r="G74" s="326"/>
      <c r="H74" s="326"/>
      <c r="I74" s="326"/>
      <c r="J74" s="326"/>
      <c r="K74" s="327"/>
    </row>
    <row r="75" spans="2:11" s="1" customFormat="1" ht="45" customHeight="1">
      <c r="B75" s="328"/>
      <c r="C75" s="329" t="s">
        <v>4874</v>
      </c>
      <c r="D75" s="329"/>
      <c r="E75" s="329"/>
      <c r="F75" s="329"/>
      <c r="G75" s="329"/>
      <c r="H75" s="329"/>
      <c r="I75" s="329"/>
      <c r="J75" s="329"/>
      <c r="K75" s="330"/>
    </row>
    <row r="76" spans="2:11" s="1" customFormat="1" ht="17.25" customHeight="1">
      <c r="B76" s="328"/>
      <c r="C76" s="331" t="s">
        <v>4875</v>
      </c>
      <c r="D76" s="331"/>
      <c r="E76" s="331"/>
      <c r="F76" s="331" t="s">
        <v>4876</v>
      </c>
      <c r="G76" s="332"/>
      <c r="H76" s="331" t="s">
        <v>51</v>
      </c>
      <c r="I76" s="331" t="s">
        <v>54</v>
      </c>
      <c r="J76" s="331" t="s">
        <v>4877</v>
      </c>
      <c r="K76" s="330"/>
    </row>
    <row r="77" spans="2:11" s="1" customFormat="1" ht="17.25" customHeight="1">
      <c r="B77" s="328"/>
      <c r="C77" s="333" t="s">
        <v>4878</v>
      </c>
      <c r="D77" s="333"/>
      <c r="E77" s="333"/>
      <c r="F77" s="334" t="s">
        <v>4879</v>
      </c>
      <c r="G77" s="335"/>
      <c r="H77" s="333"/>
      <c r="I77" s="333"/>
      <c r="J77" s="333" t="s">
        <v>4880</v>
      </c>
      <c r="K77" s="330"/>
    </row>
    <row r="78" spans="2:11" s="1" customFormat="1" ht="5.25" customHeight="1">
      <c r="B78" s="328"/>
      <c r="C78" s="336"/>
      <c r="D78" s="336"/>
      <c r="E78" s="336"/>
      <c r="F78" s="336"/>
      <c r="G78" s="337"/>
      <c r="H78" s="336"/>
      <c r="I78" s="336"/>
      <c r="J78" s="336"/>
      <c r="K78" s="330"/>
    </row>
    <row r="79" spans="2:11" s="1" customFormat="1" ht="15" customHeight="1">
      <c r="B79" s="328"/>
      <c r="C79" s="316" t="s">
        <v>50</v>
      </c>
      <c r="D79" s="338"/>
      <c r="E79" s="338"/>
      <c r="F79" s="339" t="s">
        <v>4881</v>
      </c>
      <c r="G79" s="340"/>
      <c r="H79" s="316" t="s">
        <v>4882</v>
      </c>
      <c r="I79" s="316" t="s">
        <v>4883</v>
      </c>
      <c r="J79" s="316">
        <v>20</v>
      </c>
      <c r="K79" s="330"/>
    </row>
    <row r="80" spans="2:11" s="1" customFormat="1" ht="15" customHeight="1">
      <c r="B80" s="328"/>
      <c r="C80" s="316" t="s">
        <v>4884</v>
      </c>
      <c r="D80" s="316"/>
      <c r="E80" s="316"/>
      <c r="F80" s="339" t="s">
        <v>4881</v>
      </c>
      <c r="G80" s="340"/>
      <c r="H80" s="316" t="s">
        <v>4885</v>
      </c>
      <c r="I80" s="316" t="s">
        <v>4883</v>
      </c>
      <c r="J80" s="316">
        <v>120</v>
      </c>
      <c r="K80" s="330"/>
    </row>
    <row r="81" spans="2:11" s="1" customFormat="1" ht="15" customHeight="1">
      <c r="B81" s="341"/>
      <c r="C81" s="316" t="s">
        <v>4886</v>
      </c>
      <c r="D81" s="316"/>
      <c r="E81" s="316"/>
      <c r="F81" s="339" t="s">
        <v>4887</v>
      </c>
      <c r="G81" s="340"/>
      <c r="H81" s="316" t="s">
        <v>4888</v>
      </c>
      <c r="I81" s="316" t="s">
        <v>4883</v>
      </c>
      <c r="J81" s="316">
        <v>50</v>
      </c>
      <c r="K81" s="330"/>
    </row>
    <row r="82" spans="2:11" s="1" customFormat="1" ht="15" customHeight="1">
      <c r="B82" s="341"/>
      <c r="C82" s="316" t="s">
        <v>4889</v>
      </c>
      <c r="D82" s="316"/>
      <c r="E82" s="316"/>
      <c r="F82" s="339" t="s">
        <v>4881</v>
      </c>
      <c r="G82" s="340"/>
      <c r="H82" s="316" t="s">
        <v>4890</v>
      </c>
      <c r="I82" s="316" t="s">
        <v>4891</v>
      </c>
      <c r="J82" s="316"/>
      <c r="K82" s="330"/>
    </row>
    <row r="83" spans="2:11" s="1" customFormat="1" ht="15" customHeight="1">
      <c r="B83" s="341"/>
      <c r="C83" s="342" t="s">
        <v>4892</v>
      </c>
      <c r="D83" s="342"/>
      <c r="E83" s="342"/>
      <c r="F83" s="343" t="s">
        <v>4887</v>
      </c>
      <c r="G83" s="342"/>
      <c r="H83" s="342" t="s">
        <v>4893</v>
      </c>
      <c r="I83" s="342" t="s">
        <v>4883</v>
      </c>
      <c r="J83" s="342">
        <v>15</v>
      </c>
      <c r="K83" s="330"/>
    </row>
    <row r="84" spans="2:11" s="1" customFormat="1" ht="15" customHeight="1">
      <c r="B84" s="341"/>
      <c r="C84" s="342" t="s">
        <v>4894</v>
      </c>
      <c r="D84" s="342"/>
      <c r="E84" s="342"/>
      <c r="F84" s="343" t="s">
        <v>4887</v>
      </c>
      <c r="G84" s="342"/>
      <c r="H84" s="342" t="s">
        <v>4895</v>
      </c>
      <c r="I84" s="342" t="s">
        <v>4883</v>
      </c>
      <c r="J84" s="342">
        <v>15</v>
      </c>
      <c r="K84" s="330"/>
    </row>
    <row r="85" spans="2:11" s="1" customFormat="1" ht="15" customHeight="1">
      <c r="B85" s="341"/>
      <c r="C85" s="342" t="s">
        <v>4896</v>
      </c>
      <c r="D85" s="342"/>
      <c r="E85" s="342"/>
      <c r="F85" s="343" t="s">
        <v>4887</v>
      </c>
      <c r="G85" s="342"/>
      <c r="H85" s="342" t="s">
        <v>4897</v>
      </c>
      <c r="I85" s="342" t="s">
        <v>4883</v>
      </c>
      <c r="J85" s="342">
        <v>20</v>
      </c>
      <c r="K85" s="330"/>
    </row>
    <row r="86" spans="2:11" s="1" customFormat="1" ht="15" customHeight="1">
      <c r="B86" s="341"/>
      <c r="C86" s="342" t="s">
        <v>4898</v>
      </c>
      <c r="D86" s="342"/>
      <c r="E86" s="342"/>
      <c r="F86" s="343" t="s">
        <v>4887</v>
      </c>
      <c r="G86" s="342"/>
      <c r="H86" s="342" t="s">
        <v>4899</v>
      </c>
      <c r="I86" s="342" t="s">
        <v>4883</v>
      </c>
      <c r="J86" s="342">
        <v>20</v>
      </c>
      <c r="K86" s="330"/>
    </row>
    <row r="87" spans="2:11" s="1" customFormat="1" ht="15" customHeight="1">
      <c r="B87" s="341"/>
      <c r="C87" s="316" t="s">
        <v>4900</v>
      </c>
      <c r="D87" s="316"/>
      <c r="E87" s="316"/>
      <c r="F87" s="339" t="s">
        <v>4887</v>
      </c>
      <c r="G87" s="340"/>
      <c r="H87" s="316" t="s">
        <v>4901</v>
      </c>
      <c r="I87" s="316" t="s">
        <v>4883</v>
      </c>
      <c r="J87" s="316">
        <v>50</v>
      </c>
      <c r="K87" s="330"/>
    </row>
    <row r="88" spans="2:11" s="1" customFormat="1" ht="15" customHeight="1">
      <c r="B88" s="341"/>
      <c r="C88" s="316" t="s">
        <v>4902</v>
      </c>
      <c r="D88" s="316"/>
      <c r="E88" s="316"/>
      <c r="F88" s="339" t="s">
        <v>4887</v>
      </c>
      <c r="G88" s="340"/>
      <c r="H88" s="316" t="s">
        <v>4903</v>
      </c>
      <c r="I88" s="316" t="s">
        <v>4883</v>
      </c>
      <c r="J88" s="316">
        <v>20</v>
      </c>
      <c r="K88" s="330"/>
    </row>
    <row r="89" spans="2:11" s="1" customFormat="1" ht="15" customHeight="1">
      <c r="B89" s="341"/>
      <c r="C89" s="316" t="s">
        <v>4904</v>
      </c>
      <c r="D89" s="316"/>
      <c r="E89" s="316"/>
      <c r="F89" s="339" t="s">
        <v>4887</v>
      </c>
      <c r="G89" s="340"/>
      <c r="H89" s="316" t="s">
        <v>4905</v>
      </c>
      <c r="I89" s="316" t="s">
        <v>4883</v>
      </c>
      <c r="J89" s="316">
        <v>20</v>
      </c>
      <c r="K89" s="330"/>
    </row>
    <row r="90" spans="2:11" s="1" customFormat="1" ht="15" customHeight="1">
      <c r="B90" s="341"/>
      <c r="C90" s="316" t="s">
        <v>4906</v>
      </c>
      <c r="D90" s="316"/>
      <c r="E90" s="316"/>
      <c r="F90" s="339" t="s">
        <v>4887</v>
      </c>
      <c r="G90" s="340"/>
      <c r="H90" s="316" t="s">
        <v>4907</v>
      </c>
      <c r="I90" s="316" t="s">
        <v>4883</v>
      </c>
      <c r="J90" s="316">
        <v>50</v>
      </c>
      <c r="K90" s="330"/>
    </row>
    <row r="91" spans="2:11" s="1" customFormat="1" ht="15" customHeight="1">
      <c r="B91" s="341"/>
      <c r="C91" s="316" t="s">
        <v>4908</v>
      </c>
      <c r="D91" s="316"/>
      <c r="E91" s="316"/>
      <c r="F91" s="339" t="s">
        <v>4887</v>
      </c>
      <c r="G91" s="340"/>
      <c r="H91" s="316" t="s">
        <v>4908</v>
      </c>
      <c r="I91" s="316" t="s">
        <v>4883</v>
      </c>
      <c r="J91" s="316">
        <v>50</v>
      </c>
      <c r="K91" s="330"/>
    </row>
    <row r="92" spans="2:11" s="1" customFormat="1" ht="15" customHeight="1">
      <c r="B92" s="341"/>
      <c r="C92" s="316" t="s">
        <v>4909</v>
      </c>
      <c r="D92" s="316"/>
      <c r="E92" s="316"/>
      <c r="F92" s="339" t="s">
        <v>4887</v>
      </c>
      <c r="G92" s="340"/>
      <c r="H92" s="316" t="s">
        <v>4910</v>
      </c>
      <c r="I92" s="316" t="s">
        <v>4883</v>
      </c>
      <c r="J92" s="316">
        <v>255</v>
      </c>
      <c r="K92" s="330"/>
    </row>
    <row r="93" spans="2:11" s="1" customFormat="1" ht="15" customHeight="1">
      <c r="B93" s="341"/>
      <c r="C93" s="316" t="s">
        <v>4911</v>
      </c>
      <c r="D93" s="316"/>
      <c r="E93" s="316"/>
      <c r="F93" s="339" t="s">
        <v>4881</v>
      </c>
      <c r="G93" s="340"/>
      <c r="H93" s="316" t="s">
        <v>4912</v>
      </c>
      <c r="I93" s="316" t="s">
        <v>4913</v>
      </c>
      <c r="J93" s="316"/>
      <c r="K93" s="330"/>
    </row>
    <row r="94" spans="2:11" s="1" customFormat="1" ht="15" customHeight="1">
      <c r="B94" s="341"/>
      <c r="C94" s="316" t="s">
        <v>4914</v>
      </c>
      <c r="D94" s="316"/>
      <c r="E94" s="316"/>
      <c r="F94" s="339" t="s">
        <v>4881</v>
      </c>
      <c r="G94" s="340"/>
      <c r="H94" s="316" t="s">
        <v>4915</v>
      </c>
      <c r="I94" s="316" t="s">
        <v>4916</v>
      </c>
      <c r="J94" s="316"/>
      <c r="K94" s="330"/>
    </row>
    <row r="95" spans="2:11" s="1" customFormat="1" ht="15" customHeight="1">
      <c r="B95" s="341"/>
      <c r="C95" s="316" t="s">
        <v>4917</v>
      </c>
      <c r="D95" s="316"/>
      <c r="E95" s="316"/>
      <c r="F95" s="339" t="s">
        <v>4881</v>
      </c>
      <c r="G95" s="340"/>
      <c r="H95" s="316" t="s">
        <v>4917</v>
      </c>
      <c r="I95" s="316" t="s">
        <v>4916</v>
      </c>
      <c r="J95" s="316"/>
      <c r="K95" s="330"/>
    </row>
    <row r="96" spans="2:11" s="1" customFormat="1" ht="15" customHeight="1">
      <c r="B96" s="341"/>
      <c r="C96" s="316" t="s">
        <v>35</v>
      </c>
      <c r="D96" s="316"/>
      <c r="E96" s="316"/>
      <c r="F96" s="339" t="s">
        <v>4881</v>
      </c>
      <c r="G96" s="340"/>
      <c r="H96" s="316" t="s">
        <v>4918</v>
      </c>
      <c r="I96" s="316" t="s">
        <v>4916</v>
      </c>
      <c r="J96" s="316"/>
      <c r="K96" s="330"/>
    </row>
    <row r="97" spans="2:11" s="1" customFormat="1" ht="15" customHeight="1">
      <c r="B97" s="341"/>
      <c r="C97" s="316" t="s">
        <v>45</v>
      </c>
      <c r="D97" s="316"/>
      <c r="E97" s="316"/>
      <c r="F97" s="339" t="s">
        <v>4881</v>
      </c>
      <c r="G97" s="340"/>
      <c r="H97" s="316" t="s">
        <v>4919</v>
      </c>
      <c r="I97" s="316" t="s">
        <v>4916</v>
      </c>
      <c r="J97" s="316"/>
      <c r="K97" s="330"/>
    </row>
    <row r="98" spans="2:11" s="1" customFormat="1" ht="15" customHeight="1">
      <c r="B98" s="344"/>
      <c r="C98" s="345"/>
      <c r="D98" s="345"/>
      <c r="E98" s="345"/>
      <c r="F98" s="345"/>
      <c r="G98" s="345"/>
      <c r="H98" s="345"/>
      <c r="I98" s="345"/>
      <c r="J98" s="345"/>
      <c r="K98" s="346"/>
    </row>
    <row r="99" spans="2:11" s="1" customFormat="1" ht="18.75" customHeight="1">
      <c r="B99" s="347"/>
      <c r="C99" s="348"/>
      <c r="D99" s="348"/>
      <c r="E99" s="348"/>
      <c r="F99" s="348"/>
      <c r="G99" s="348"/>
      <c r="H99" s="348"/>
      <c r="I99" s="348"/>
      <c r="J99" s="348"/>
      <c r="K99" s="347"/>
    </row>
    <row r="100" spans="2:11" s="1" customFormat="1" ht="18.75" customHeight="1">
      <c r="B100" s="324"/>
      <c r="C100" s="324"/>
      <c r="D100" s="324"/>
      <c r="E100" s="324"/>
      <c r="F100" s="324"/>
      <c r="G100" s="324"/>
      <c r="H100" s="324"/>
      <c r="I100" s="324"/>
      <c r="J100" s="324"/>
      <c r="K100" s="324"/>
    </row>
    <row r="101" spans="2:11" s="1" customFormat="1" ht="7.5" customHeight="1">
      <c r="B101" s="325"/>
      <c r="C101" s="326"/>
      <c r="D101" s="326"/>
      <c r="E101" s="326"/>
      <c r="F101" s="326"/>
      <c r="G101" s="326"/>
      <c r="H101" s="326"/>
      <c r="I101" s="326"/>
      <c r="J101" s="326"/>
      <c r="K101" s="327"/>
    </row>
    <row r="102" spans="2:11" s="1" customFormat="1" ht="45" customHeight="1">
      <c r="B102" s="328"/>
      <c r="C102" s="329" t="s">
        <v>4920</v>
      </c>
      <c r="D102" s="329"/>
      <c r="E102" s="329"/>
      <c r="F102" s="329"/>
      <c r="G102" s="329"/>
      <c r="H102" s="329"/>
      <c r="I102" s="329"/>
      <c r="J102" s="329"/>
      <c r="K102" s="330"/>
    </row>
    <row r="103" spans="2:11" s="1" customFormat="1" ht="17.25" customHeight="1">
      <c r="B103" s="328"/>
      <c r="C103" s="331" t="s">
        <v>4875</v>
      </c>
      <c r="D103" s="331"/>
      <c r="E103" s="331"/>
      <c r="F103" s="331" t="s">
        <v>4876</v>
      </c>
      <c r="G103" s="332"/>
      <c r="H103" s="331" t="s">
        <v>51</v>
      </c>
      <c r="I103" s="331" t="s">
        <v>54</v>
      </c>
      <c r="J103" s="331" t="s">
        <v>4877</v>
      </c>
      <c r="K103" s="330"/>
    </row>
    <row r="104" spans="2:11" s="1" customFormat="1" ht="17.25" customHeight="1">
      <c r="B104" s="328"/>
      <c r="C104" s="333" t="s">
        <v>4878</v>
      </c>
      <c r="D104" s="333"/>
      <c r="E104" s="333"/>
      <c r="F104" s="334" t="s">
        <v>4879</v>
      </c>
      <c r="G104" s="335"/>
      <c r="H104" s="333"/>
      <c r="I104" s="333"/>
      <c r="J104" s="333" t="s">
        <v>4880</v>
      </c>
      <c r="K104" s="330"/>
    </row>
    <row r="105" spans="2:11" s="1" customFormat="1" ht="5.25" customHeight="1">
      <c r="B105" s="328"/>
      <c r="C105" s="331"/>
      <c r="D105" s="331"/>
      <c r="E105" s="331"/>
      <c r="F105" s="331"/>
      <c r="G105" s="349"/>
      <c r="H105" s="331"/>
      <c r="I105" s="331"/>
      <c r="J105" s="331"/>
      <c r="K105" s="330"/>
    </row>
    <row r="106" spans="2:11" s="1" customFormat="1" ht="15" customHeight="1">
      <c r="B106" s="328"/>
      <c r="C106" s="316" t="s">
        <v>50</v>
      </c>
      <c r="D106" s="338"/>
      <c r="E106" s="338"/>
      <c r="F106" s="339" t="s">
        <v>4881</v>
      </c>
      <c r="G106" s="316"/>
      <c r="H106" s="316" t="s">
        <v>4921</v>
      </c>
      <c r="I106" s="316" t="s">
        <v>4883</v>
      </c>
      <c r="J106" s="316">
        <v>20</v>
      </c>
      <c r="K106" s="330"/>
    </row>
    <row r="107" spans="2:11" s="1" customFormat="1" ht="15" customHeight="1">
      <c r="B107" s="328"/>
      <c r="C107" s="316" t="s">
        <v>4884</v>
      </c>
      <c r="D107" s="316"/>
      <c r="E107" s="316"/>
      <c r="F107" s="339" t="s">
        <v>4881</v>
      </c>
      <c r="G107" s="316"/>
      <c r="H107" s="316" t="s">
        <v>4921</v>
      </c>
      <c r="I107" s="316" t="s">
        <v>4883</v>
      </c>
      <c r="J107" s="316">
        <v>120</v>
      </c>
      <c r="K107" s="330"/>
    </row>
    <row r="108" spans="2:11" s="1" customFormat="1" ht="15" customHeight="1">
      <c r="B108" s="341"/>
      <c r="C108" s="316" t="s">
        <v>4886</v>
      </c>
      <c r="D108" s="316"/>
      <c r="E108" s="316"/>
      <c r="F108" s="339" t="s">
        <v>4887</v>
      </c>
      <c r="G108" s="316"/>
      <c r="H108" s="316" t="s">
        <v>4921</v>
      </c>
      <c r="I108" s="316" t="s">
        <v>4883</v>
      </c>
      <c r="J108" s="316">
        <v>50</v>
      </c>
      <c r="K108" s="330"/>
    </row>
    <row r="109" spans="2:11" s="1" customFormat="1" ht="15" customHeight="1">
      <c r="B109" s="341"/>
      <c r="C109" s="316" t="s">
        <v>4889</v>
      </c>
      <c r="D109" s="316"/>
      <c r="E109" s="316"/>
      <c r="F109" s="339" t="s">
        <v>4881</v>
      </c>
      <c r="G109" s="316"/>
      <c r="H109" s="316" t="s">
        <v>4921</v>
      </c>
      <c r="I109" s="316" t="s">
        <v>4891</v>
      </c>
      <c r="J109" s="316"/>
      <c r="K109" s="330"/>
    </row>
    <row r="110" spans="2:11" s="1" customFormat="1" ht="15" customHeight="1">
      <c r="B110" s="341"/>
      <c r="C110" s="316" t="s">
        <v>4900</v>
      </c>
      <c r="D110" s="316"/>
      <c r="E110" s="316"/>
      <c r="F110" s="339" t="s">
        <v>4887</v>
      </c>
      <c r="G110" s="316"/>
      <c r="H110" s="316" t="s">
        <v>4921</v>
      </c>
      <c r="I110" s="316" t="s">
        <v>4883</v>
      </c>
      <c r="J110" s="316">
        <v>50</v>
      </c>
      <c r="K110" s="330"/>
    </row>
    <row r="111" spans="2:11" s="1" customFormat="1" ht="15" customHeight="1">
      <c r="B111" s="341"/>
      <c r="C111" s="316" t="s">
        <v>4908</v>
      </c>
      <c r="D111" s="316"/>
      <c r="E111" s="316"/>
      <c r="F111" s="339" t="s">
        <v>4887</v>
      </c>
      <c r="G111" s="316"/>
      <c r="H111" s="316" t="s">
        <v>4921</v>
      </c>
      <c r="I111" s="316" t="s">
        <v>4883</v>
      </c>
      <c r="J111" s="316">
        <v>50</v>
      </c>
      <c r="K111" s="330"/>
    </row>
    <row r="112" spans="2:11" s="1" customFormat="1" ht="15" customHeight="1">
      <c r="B112" s="341"/>
      <c r="C112" s="316" t="s">
        <v>4906</v>
      </c>
      <c r="D112" s="316"/>
      <c r="E112" s="316"/>
      <c r="F112" s="339" t="s">
        <v>4887</v>
      </c>
      <c r="G112" s="316"/>
      <c r="H112" s="316" t="s">
        <v>4921</v>
      </c>
      <c r="I112" s="316" t="s">
        <v>4883</v>
      </c>
      <c r="J112" s="316">
        <v>50</v>
      </c>
      <c r="K112" s="330"/>
    </row>
    <row r="113" spans="2:11" s="1" customFormat="1" ht="15" customHeight="1">
      <c r="B113" s="341"/>
      <c r="C113" s="316" t="s">
        <v>50</v>
      </c>
      <c r="D113" s="316"/>
      <c r="E113" s="316"/>
      <c r="F113" s="339" t="s">
        <v>4881</v>
      </c>
      <c r="G113" s="316"/>
      <c r="H113" s="316" t="s">
        <v>4922</v>
      </c>
      <c r="I113" s="316" t="s">
        <v>4883</v>
      </c>
      <c r="J113" s="316">
        <v>20</v>
      </c>
      <c r="K113" s="330"/>
    </row>
    <row r="114" spans="2:11" s="1" customFormat="1" ht="15" customHeight="1">
      <c r="B114" s="341"/>
      <c r="C114" s="316" t="s">
        <v>4923</v>
      </c>
      <c r="D114" s="316"/>
      <c r="E114" s="316"/>
      <c r="F114" s="339" t="s">
        <v>4881</v>
      </c>
      <c r="G114" s="316"/>
      <c r="H114" s="316" t="s">
        <v>4924</v>
      </c>
      <c r="I114" s="316" t="s">
        <v>4883</v>
      </c>
      <c r="J114" s="316">
        <v>120</v>
      </c>
      <c r="K114" s="330"/>
    </row>
    <row r="115" spans="2:11" s="1" customFormat="1" ht="15" customHeight="1">
      <c r="B115" s="341"/>
      <c r="C115" s="316" t="s">
        <v>35</v>
      </c>
      <c r="D115" s="316"/>
      <c r="E115" s="316"/>
      <c r="F115" s="339" t="s">
        <v>4881</v>
      </c>
      <c r="G115" s="316"/>
      <c r="H115" s="316" t="s">
        <v>4925</v>
      </c>
      <c r="I115" s="316" t="s">
        <v>4916</v>
      </c>
      <c r="J115" s="316"/>
      <c r="K115" s="330"/>
    </row>
    <row r="116" spans="2:11" s="1" customFormat="1" ht="15" customHeight="1">
      <c r="B116" s="341"/>
      <c r="C116" s="316" t="s">
        <v>45</v>
      </c>
      <c r="D116" s="316"/>
      <c r="E116" s="316"/>
      <c r="F116" s="339" t="s">
        <v>4881</v>
      </c>
      <c r="G116" s="316"/>
      <c r="H116" s="316" t="s">
        <v>4926</v>
      </c>
      <c r="I116" s="316" t="s">
        <v>4916</v>
      </c>
      <c r="J116" s="316"/>
      <c r="K116" s="330"/>
    </row>
    <row r="117" spans="2:11" s="1" customFormat="1" ht="15" customHeight="1">
      <c r="B117" s="341"/>
      <c r="C117" s="316" t="s">
        <v>54</v>
      </c>
      <c r="D117" s="316"/>
      <c r="E117" s="316"/>
      <c r="F117" s="339" t="s">
        <v>4881</v>
      </c>
      <c r="G117" s="316"/>
      <c r="H117" s="316" t="s">
        <v>4927</v>
      </c>
      <c r="I117" s="316" t="s">
        <v>4928</v>
      </c>
      <c r="J117" s="316"/>
      <c r="K117" s="330"/>
    </row>
    <row r="118" spans="2:11" s="1" customFormat="1" ht="15" customHeight="1">
      <c r="B118" s="344"/>
      <c r="C118" s="350"/>
      <c r="D118" s="350"/>
      <c r="E118" s="350"/>
      <c r="F118" s="350"/>
      <c r="G118" s="350"/>
      <c r="H118" s="350"/>
      <c r="I118" s="350"/>
      <c r="J118" s="350"/>
      <c r="K118" s="346"/>
    </row>
    <row r="119" spans="2:11" s="1" customFormat="1" ht="18.75" customHeight="1">
      <c r="B119" s="351"/>
      <c r="C119" s="352"/>
      <c r="D119" s="352"/>
      <c r="E119" s="352"/>
      <c r="F119" s="353"/>
      <c r="G119" s="352"/>
      <c r="H119" s="352"/>
      <c r="I119" s="352"/>
      <c r="J119" s="352"/>
      <c r="K119" s="351"/>
    </row>
    <row r="120" spans="2:11" s="1" customFormat="1" ht="18.75" customHeight="1">
      <c r="B120" s="324"/>
      <c r="C120" s="324"/>
      <c r="D120" s="324"/>
      <c r="E120" s="324"/>
      <c r="F120" s="324"/>
      <c r="G120" s="324"/>
      <c r="H120" s="324"/>
      <c r="I120" s="324"/>
      <c r="J120" s="324"/>
      <c r="K120" s="324"/>
    </row>
    <row r="121" spans="2:11" s="1" customFormat="1" ht="7.5" customHeight="1">
      <c r="B121" s="354"/>
      <c r="C121" s="355"/>
      <c r="D121" s="355"/>
      <c r="E121" s="355"/>
      <c r="F121" s="355"/>
      <c r="G121" s="355"/>
      <c r="H121" s="355"/>
      <c r="I121" s="355"/>
      <c r="J121" s="355"/>
      <c r="K121" s="356"/>
    </row>
    <row r="122" spans="2:11" s="1" customFormat="1" ht="45" customHeight="1">
      <c r="B122" s="357"/>
      <c r="C122" s="307" t="s">
        <v>4929</v>
      </c>
      <c r="D122" s="307"/>
      <c r="E122" s="307"/>
      <c r="F122" s="307"/>
      <c r="G122" s="307"/>
      <c r="H122" s="307"/>
      <c r="I122" s="307"/>
      <c r="J122" s="307"/>
      <c r="K122" s="358"/>
    </row>
    <row r="123" spans="2:11" s="1" customFormat="1" ht="17.25" customHeight="1">
      <c r="B123" s="359"/>
      <c r="C123" s="331" t="s">
        <v>4875</v>
      </c>
      <c r="D123" s="331"/>
      <c r="E123" s="331"/>
      <c r="F123" s="331" t="s">
        <v>4876</v>
      </c>
      <c r="G123" s="332"/>
      <c r="H123" s="331" t="s">
        <v>51</v>
      </c>
      <c r="I123" s="331" t="s">
        <v>54</v>
      </c>
      <c r="J123" s="331" t="s">
        <v>4877</v>
      </c>
      <c r="K123" s="360"/>
    </row>
    <row r="124" spans="2:11" s="1" customFormat="1" ht="17.25" customHeight="1">
      <c r="B124" s="359"/>
      <c r="C124" s="333" t="s">
        <v>4878</v>
      </c>
      <c r="D124" s="333"/>
      <c r="E124" s="333"/>
      <c r="F124" s="334" t="s">
        <v>4879</v>
      </c>
      <c r="G124" s="335"/>
      <c r="H124" s="333"/>
      <c r="I124" s="333"/>
      <c r="J124" s="333" t="s">
        <v>4880</v>
      </c>
      <c r="K124" s="360"/>
    </row>
    <row r="125" spans="2:11" s="1" customFormat="1" ht="5.25" customHeight="1">
      <c r="B125" s="361"/>
      <c r="C125" s="336"/>
      <c r="D125" s="336"/>
      <c r="E125" s="336"/>
      <c r="F125" s="336"/>
      <c r="G125" s="362"/>
      <c r="H125" s="336"/>
      <c r="I125" s="336"/>
      <c r="J125" s="336"/>
      <c r="K125" s="363"/>
    </row>
    <row r="126" spans="2:11" s="1" customFormat="1" ht="15" customHeight="1">
      <c r="B126" s="361"/>
      <c r="C126" s="316" t="s">
        <v>4884</v>
      </c>
      <c r="D126" s="338"/>
      <c r="E126" s="338"/>
      <c r="F126" s="339" t="s">
        <v>4881</v>
      </c>
      <c r="G126" s="316"/>
      <c r="H126" s="316" t="s">
        <v>4921</v>
      </c>
      <c r="I126" s="316" t="s">
        <v>4883</v>
      </c>
      <c r="J126" s="316">
        <v>120</v>
      </c>
      <c r="K126" s="364"/>
    </row>
    <row r="127" spans="2:11" s="1" customFormat="1" ht="15" customHeight="1">
      <c r="B127" s="361"/>
      <c r="C127" s="316" t="s">
        <v>4930</v>
      </c>
      <c r="D127" s="316"/>
      <c r="E127" s="316"/>
      <c r="F127" s="339" t="s">
        <v>4881</v>
      </c>
      <c r="G127" s="316"/>
      <c r="H127" s="316" t="s">
        <v>4931</v>
      </c>
      <c r="I127" s="316" t="s">
        <v>4883</v>
      </c>
      <c r="J127" s="316" t="s">
        <v>4932</v>
      </c>
      <c r="K127" s="364"/>
    </row>
    <row r="128" spans="2:11" s="1" customFormat="1" ht="15" customHeight="1">
      <c r="B128" s="361"/>
      <c r="C128" s="316" t="s">
        <v>81</v>
      </c>
      <c r="D128" s="316"/>
      <c r="E128" s="316"/>
      <c r="F128" s="339" t="s">
        <v>4881</v>
      </c>
      <c r="G128" s="316"/>
      <c r="H128" s="316" t="s">
        <v>4933</v>
      </c>
      <c r="I128" s="316" t="s">
        <v>4883</v>
      </c>
      <c r="J128" s="316" t="s">
        <v>4932</v>
      </c>
      <c r="K128" s="364"/>
    </row>
    <row r="129" spans="2:11" s="1" customFormat="1" ht="15" customHeight="1">
      <c r="B129" s="361"/>
      <c r="C129" s="316" t="s">
        <v>4892</v>
      </c>
      <c r="D129" s="316"/>
      <c r="E129" s="316"/>
      <c r="F129" s="339" t="s">
        <v>4887</v>
      </c>
      <c r="G129" s="316"/>
      <c r="H129" s="316" t="s">
        <v>4893</v>
      </c>
      <c r="I129" s="316" t="s">
        <v>4883</v>
      </c>
      <c r="J129" s="316">
        <v>15</v>
      </c>
      <c r="K129" s="364"/>
    </row>
    <row r="130" spans="2:11" s="1" customFormat="1" ht="15" customHeight="1">
      <c r="B130" s="361"/>
      <c r="C130" s="342" t="s">
        <v>4894</v>
      </c>
      <c r="D130" s="342"/>
      <c r="E130" s="342"/>
      <c r="F130" s="343" t="s">
        <v>4887</v>
      </c>
      <c r="G130" s="342"/>
      <c r="H130" s="342" t="s">
        <v>4895</v>
      </c>
      <c r="I130" s="342" t="s">
        <v>4883</v>
      </c>
      <c r="J130" s="342">
        <v>15</v>
      </c>
      <c r="K130" s="364"/>
    </row>
    <row r="131" spans="2:11" s="1" customFormat="1" ht="15" customHeight="1">
      <c r="B131" s="361"/>
      <c r="C131" s="342" t="s">
        <v>4896</v>
      </c>
      <c r="D131" s="342"/>
      <c r="E131" s="342"/>
      <c r="F131" s="343" t="s">
        <v>4887</v>
      </c>
      <c r="G131" s="342"/>
      <c r="H131" s="342" t="s">
        <v>4897</v>
      </c>
      <c r="I131" s="342" t="s">
        <v>4883</v>
      </c>
      <c r="J131" s="342">
        <v>20</v>
      </c>
      <c r="K131" s="364"/>
    </row>
    <row r="132" spans="2:11" s="1" customFormat="1" ht="15" customHeight="1">
      <c r="B132" s="361"/>
      <c r="C132" s="342" t="s">
        <v>4898</v>
      </c>
      <c r="D132" s="342"/>
      <c r="E132" s="342"/>
      <c r="F132" s="343" t="s">
        <v>4887</v>
      </c>
      <c r="G132" s="342"/>
      <c r="H132" s="342" t="s">
        <v>4899</v>
      </c>
      <c r="I132" s="342" t="s">
        <v>4883</v>
      </c>
      <c r="J132" s="342">
        <v>20</v>
      </c>
      <c r="K132" s="364"/>
    </row>
    <row r="133" spans="2:11" s="1" customFormat="1" ht="15" customHeight="1">
      <c r="B133" s="361"/>
      <c r="C133" s="316" t="s">
        <v>4886</v>
      </c>
      <c r="D133" s="316"/>
      <c r="E133" s="316"/>
      <c r="F133" s="339" t="s">
        <v>4887</v>
      </c>
      <c r="G133" s="316"/>
      <c r="H133" s="316" t="s">
        <v>4921</v>
      </c>
      <c r="I133" s="316" t="s">
        <v>4883</v>
      </c>
      <c r="J133" s="316">
        <v>50</v>
      </c>
      <c r="K133" s="364"/>
    </row>
    <row r="134" spans="2:11" s="1" customFormat="1" ht="15" customHeight="1">
      <c r="B134" s="361"/>
      <c r="C134" s="316" t="s">
        <v>4900</v>
      </c>
      <c r="D134" s="316"/>
      <c r="E134" s="316"/>
      <c r="F134" s="339" t="s">
        <v>4887</v>
      </c>
      <c r="G134" s="316"/>
      <c r="H134" s="316" t="s">
        <v>4921</v>
      </c>
      <c r="I134" s="316" t="s">
        <v>4883</v>
      </c>
      <c r="J134" s="316">
        <v>50</v>
      </c>
      <c r="K134" s="364"/>
    </row>
    <row r="135" spans="2:11" s="1" customFormat="1" ht="15" customHeight="1">
      <c r="B135" s="361"/>
      <c r="C135" s="316" t="s">
        <v>4906</v>
      </c>
      <c r="D135" s="316"/>
      <c r="E135" s="316"/>
      <c r="F135" s="339" t="s">
        <v>4887</v>
      </c>
      <c r="G135" s="316"/>
      <c r="H135" s="316" t="s">
        <v>4921</v>
      </c>
      <c r="I135" s="316" t="s">
        <v>4883</v>
      </c>
      <c r="J135" s="316">
        <v>50</v>
      </c>
      <c r="K135" s="364"/>
    </row>
    <row r="136" spans="2:11" s="1" customFormat="1" ht="15" customHeight="1">
      <c r="B136" s="361"/>
      <c r="C136" s="316" t="s">
        <v>4908</v>
      </c>
      <c r="D136" s="316"/>
      <c r="E136" s="316"/>
      <c r="F136" s="339" t="s">
        <v>4887</v>
      </c>
      <c r="G136" s="316"/>
      <c r="H136" s="316" t="s">
        <v>4921</v>
      </c>
      <c r="I136" s="316" t="s">
        <v>4883</v>
      </c>
      <c r="J136" s="316">
        <v>50</v>
      </c>
      <c r="K136" s="364"/>
    </row>
    <row r="137" spans="2:11" s="1" customFormat="1" ht="15" customHeight="1">
      <c r="B137" s="361"/>
      <c r="C137" s="316" t="s">
        <v>4909</v>
      </c>
      <c r="D137" s="316"/>
      <c r="E137" s="316"/>
      <c r="F137" s="339" t="s">
        <v>4887</v>
      </c>
      <c r="G137" s="316"/>
      <c r="H137" s="316" t="s">
        <v>4934</v>
      </c>
      <c r="I137" s="316" t="s">
        <v>4883</v>
      </c>
      <c r="J137" s="316">
        <v>255</v>
      </c>
      <c r="K137" s="364"/>
    </row>
    <row r="138" spans="2:11" s="1" customFormat="1" ht="15" customHeight="1">
      <c r="B138" s="361"/>
      <c r="C138" s="316" t="s">
        <v>4911</v>
      </c>
      <c r="D138" s="316"/>
      <c r="E138" s="316"/>
      <c r="F138" s="339" t="s">
        <v>4881</v>
      </c>
      <c r="G138" s="316"/>
      <c r="H138" s="316" t="s">
        <v>4935</v>
      </c>
      <c r="I138" s="316" t="s">
        <v>4913</v>
      </c>
      <c r="J138" s="316"/>
      <c r="K138" s="364"/>
    </row>
    <row r="139" spans="2:11" s="1" customFormat="1" ht="15" customHeight="1">
      <c r="B139" s="361"/>
      <c r="C139" s="316" t="s">
        <v>4914</v>
      </c>
      <c r="D139" s="316"/>
      <c r="E139" s="316"/>
      <c r="F139" s="339" t="s">
        <v>4881</v>
      </c>
      <c r="G139" s="316"/>
      <c r="H139" s="316" t="s">
        <v>4936</v>
      </c>
      <c r="I139" s="316" t="s">
        <v>4916</v>
      </c>
      <c r="J139" s="316"/>
      <c r="K139" s="364"/>
    </row>
    <row r="140" spans="2:11" s="1" customFormat="1" ht="15" customHeight="1">
      <c r="B140" s="361"/>
      <c r="C140" s="316" t="s">
        <v>4917</v>
      </c>
      <c r="D140" s="316"/>
      <c r="E140" s="316"/>
      <c r="F140" s="339" t="s">
        <v>4881</v>
      </c>
      <c r="G140" s="316"/>
      <c r="H140" s="316" t="s">
        <v>4917</v>
      </c>
      <c r="I140" s="316" t="s">
        <v>4916</v>
      </c>
      <c r="J140" s="316"/>
      <c r="K140" s="364"/>
    </row>
    <row r="141" spans="2:11" s="1" customFormat="1" ht="15" customHeight="1">
      <c r="B141" s="361"/>
      <c r="C141" s="316" t="s">
        <v>35</v>
      </c>
      <c r="D141" s="316"/>
      <c r="E141" s="316"/>
      <c r="F141" s="339" t="s">
        <v>4881</v>
      </c>
      <c r="G141" s="316"/>
      <c r="H141" s="316" t="s">
        <v>4937</v>
      </c>
      <c r="I141" s="316" t="s">
        <v>4916</v>
      </c>
      <c r="J141" s="316"/>
      <c r="K141" s="364"/>
    </row>
    <row r="142" spans="2:11" s="1" customFormat="1" ht="15" customHeight="1">
      <c r="B142" s="361"/>
      <c r="C142" s="316" t="s">
        <v>4938</v>
      </c>
      <c r="D142" s="316"/>
      <c r="E142" s="316"/>
      <c r="F142" s="339" t="s">
        <v>4881</v>
      </c>
      <c r="G142" s="316"/>
      <c r="H142" s="316" t="s">
        <v>4939</v>
      </c>
      <c r="I142" s="316" t="s">
        <v>4916</v>
      </c>
      <c r="J142" s="316"/>
      <c r="K142" s="364"/>
    </row>
    <row r="143" spans="2:11" s="1" customFormat="1" ht="15" customHeight="1">
      <c r="B143" s="365"/>
      <c r="C143" s="366"/>
      <c r="D143" s="366"/>
      <c r="E143" s="366"/>
      <c r="F143" s="366"/>
      <c r="G143" s="366"/>
      <c r="H143" s="366"/>
      <c r="I143" s="366"/>
      <c r="J143" s="366"/>
      <c r="K143" s="367"/>
    </row>
    <row r="144" spans="2:11" s="1" customFormat="1" ht="18.75" customHeight="1">
      <c r="B144" s="352"/>
      <c r="C144" s="352"/>
      <c r="D144" s="352"/>
      <c r="E144" s="352"/>
      <c r="F144" s="353"/>
      <c r="G144" s="352"/>
      <c r="H144" s="352"/>
      <c r="I144" s="352"/>
      <c r="J144" s="352"/>
      <c r="K144" s="352"/>
    </row>
    <row r="145" spans="2:11" s="1" customFormat="1" ht="18.75" customHeight="1">
      <c r="B145" s="324"/>
      <c r="C145" s="324"/>
      <c r="D145" s="324"/>
      <c r="E145" s="324"/>
      <c r="F145" s="324"/>
      <c r="G145" s="324"/>
      <c r="H145" s="324"/>
      <c r="I145" s="324"/>
      <c r="J145" s="324"/>
      <c r="K145" s="324"/>
    </row>
    <row r="146" spans="2:11" s="1" customFormat="1" ht="7.5" customHeight="1">
      <c r="B146" s="325"/>
      <c r="C146" s="326"/>
      <c r="D146" s="326"/>
      <c r="E146" s="326"/>
      <c r="F146" s="326"/>
      <c r="G146" s="326"/>
      <c r="H146" s="326"/>
      <c r="I146" s="326"/>
      <c r="J146" s="326"/>
      <c r="K146" s="327"/>
    </row>
    <row r="147" spans="2:11" s="1" customFormat="1" ht="45" customHeight="1">
      <c r="B147" s="328"/>
      <c r="C147" s="329" t="s">
        <v>4940</v>
      </c>
      <c r="D147" s="329"/>
      <c r="E147" s="329"/>
      <c r="F147" s="329"/>
      <c r="G147" s="329"/>
      <c r="H147" s="329"/>
      <c r="I147" s="329"/>
      <c r="J147" s="329"/>
      <c r="K147" s="330"/>
    </row>
    <row r="148" spans="2:11" s="1" customFormat="1" ht="17.25" customHeight="1">
      <c r="B148" s="328"/>
      <c r="C148" s="331" t="s">
        <v>4875</v>
      </c>
      <c r="D148" s="331"/>
      <c r="E148" s="331"/>
      <c r="F148" s="331" t="s">
        <v>4876</v>
      </c>
      <c r="G148" s="332"/>
      <c r="H148" s="331" t="s">
        <v>51</v>
      </c>
      <c r="I148" s="331" t="s">
        <v>54</v>
      </c>
      <c r="J148" s="331" t="s">
        <v>4877</v>
      </c>
      <c r="K148" s="330"/>
    </row>
    <row r="149" spans="2:11" s="1" customFormat="1" ht="17.25" customHeight="1">
      <c r="B149" s="328"/>
      <c r="C149" s="333" t="s">
        <v>4878</v>
      </c>
      <c r="D149" s="333"/>
      <c r="E149" s="333"/>
      <c r="F149" s="334" t="s">
        <v>4879</v>
      </c>
      <c r="G149" s="335"/>
      <c r="H149" s="333"/>
      <c r="I149" s="333"/>
      <c r="J149" s="333" t="s">
        <v>4880</v>
      </c>
      <c r="K149" s="330"/>
    </row>
    <row r="150" spans="2:11" s="1" customFormat="1" ht="5.25" customHeight="1">
      <c r="B150" s="341"/>
      <c r="C150" s="336"/>
      <c r="D150" s="336"/>
      <c r="E150" s="336"/>
      <c r="F150" s="336"/>
      <c r="G150" s="337"/>
      <c r="H150" s="336"/>
      <c r="I150" s="336"/>
      <c r="J150" s="336"/>
      <c r="K150" s="364"/>
    </row>
    <row r="151" spans="2:11" s="1" customFormat="1" ht="15" customHeight="1">
      <c r="B151" s="341"/>
      <c r="C151" s="368" t="s">
        <v>4884</v>
      </c>
      <c r="D151" s="316"/>
      <c r="E151" s="316"/>
      <c r="F151" s="369" t="s">
        <v>4881</v>
      </c>
      <c r="G151" s="316"/>
      <c r="H151" s="368" t="s">
        <v>4921</v>
      </c>
      <c r="I151" s="368" t="s">
        <v>4883</v>
      </c>
      <c r="J151" s="368">
        <v>120</v>
      </c>
      <c r="K151" s="364"/>
    </row>
    <row r="152" spans="2:11" s="1" customFormat="1" ht="15" customHeight="1">
      <c r="B152" s="341"/>
      <c r="C152" s="368" t="s">
        <v>4930</v>
      </c>
      <c r="D152" s="316"/>
      <c r="E152" s="316"/>
      <c r="F152" s="369" t="s">
        <v>4881</v>
      </c>
      <c r="G152" s="316"/>
      <c r="H152" s="368" t="s">
        <v>4941</v>
      </c>
      <c r="I152" s="368" t="s">
        <v>4883</v>
      </c>
      <c r="J152" s="368" t="s">
        <v>4932</v>
      </c>
      <c r="K152" s="364"/>
    </row>
    <row r="153" spans="2:11" s="1" customFormat="1" ht="15" customHeight="1">
      <c r="B153" s="341"/>
      <c r="C153" s="368" t="s">
        <v>81</v>
      </c>
      <c r="D153" s="316"/>
      <c r="E153" s="316"/>
      <c r="F153" s="369" t="s">
        <v>4881</v>
      </c>
      <c r="G153" s="316"/>
      <c r="H153" s="368" t="s">
        <v>4942</v>
      </c>
      <c r="I153" s="368" t="s">
        <v>4883</v>
      </c>
      <c r="J153" s="368" t="s">
        <v>4932</v>
      </c>
      <c r="K153" s="364"/>
    </row>
    <row r="154" spans="2:11" s="1" customFormat="1" ht="15" customHeight="1">
      <c r="B154" s="341"/>
      <c r="C154" s="368" t="s">
        <v>4886</v>
      </c>
      <c r="D154" s="316"/>
      <c r="E154" s="316"/>
      <c r="F154" s="369" t="s">
        <v>4887</v>
      </c>
      <c r="G154" s="316"/>
      <c r="H154" s="368" t="s">
        <v>4921</v>
      </c>
      <c r="I154" s="368" t="s">
        <v>4883</v>
      </c>
      <c r="J154" s="368">
        <v>50</v>
      </c>
      <c r="K154" s="364"/>
    </row>
    <row r="155" spans="2:11" s="1" customFormat="1" ht="15" customHeight="1">
      <c r="B155" s="341"/>
      <c r="C155" s="368" t="s">
        <v>4889</v>
      </c>
      <c r="D155" s="316"/>
      <c r="E155" s="316"/>
      <c r="F155" s="369" t="s">
        <v>4881</v>
      </c>
      <c r="G155" s="316"/>
      <c r="H155" s="368" t="s">
        <v>4921</v>
      </c>
      <c r="I155" s="368" t="s">
        <v>4891</v>
      </c>
      <c r="J155" s="368"/>
      <c r="K155" s="364"/>
    </row>
    <row r="156" spans="2:11" s="1" customFormat="1" ht="15" customHeight="1">
      <c r="B156" s="341"/>
      <c r="C156" s="368" t="s">
        <v>4900</v>
      </c>
      <c r="D156" s="316"/>
      <c r="E156" s="316"/>
      <c r="F156" s="369" t="s">
        <v>4887</v>
      </c>
      <c r="G156" s="316"/>
      <c r="H156" s="368" t="s">
        <v>4921</v>
      </c>
      <c r="I156" s="368" t="s">
        <v>4883</v>
      </c>
      <c r="J156" s="368">
        <v>50</v>
      </c>
      <c r="K156" s="364"/>
    </row>
    <row r="157" spans="2:11" s="1" customFormat="1" ht="15" customHeight="1">
      <c r="B157" s="341"/>
      <c r="C157" s="368" t="s">
        <v>4908</v>
      </c>
      <c r="D157" s="316"/>
      <c r="E157" s="316"/>
      <c r="F157" s="369" t="s">
        <v>4887</v>
      </c>
      <c r="G157" s="316"/>
      <c r="H157" s="368" t="s">
        <v>4921</v>
      </c>
      <c r="I157" s="368" t="s">
        <v>4883</v>
      </c>
      <c r="J157" s="368">
        <v>50</v>
      </c>
      <c r="K157" s="364"/>
    </row>
    <row r="158" spans="2:11" s="1" customFormat="1" ht="15" customHeight="1">
      <c r="B158" s="341"/>
      <c r="C158" s="368" t="s">
        <v>4906</v>
      </c>
      <c r="D158" s="316"/>
      <c r="E158" s="316"/>
      <c r="F158" s="369" t="s">
        <v>4887</v>
      </c>
      <c r="G158" s="316"/>
      <c r="H158" s="368" t="s">
        <v>4921</v>
      </c>
      <c r="I158" s="368" t="s">
        <v>4883</v>
      </c>
      <c r="J158" s="368">
        <v>50</v>
      </c>
      <c r="K158" s="364"/>
    </row>
    <row r="159" spans="2:11" s="1" customFormat="1" ht="15" customHeight="1">
      <c r="B159" s="341"/>
      <c r="C159" s="368" t="s">
        <v>216</v>
      </c>
      <c r="D159" s="316"/>
      <c r="E159" s="316"/>
      <c r="F159" s="369" t="s">
        <v>4881</v>
      </c>
      <c r="G159" s="316"/>
      <c r="H159" s="368" t="s">
        <v>4943</v>
      </c>
      <c r="I159" s="368" t="s">
        <v>4883</v>
      </c>
      <c r="J159" s="368" t="s">
        <v>4944</v>
      </c>
      <c r="K159" s="364"/>
    </row>
    <row r="160" spans="2:11" s="1" customFormat="1" ht="15" customHeight="1">
      <c r="B160" s="341"/>
      <c r="C160" s="368" t="s">
        <v>4945</v>
      </c>
      <c r="D160" s="316"/>
      <c r="E160" s="316"/>
      <c r="F160" s="369" t="s">
        <v>4881</v>
      </c>
      <c r="G160" s="316"/>
      <c r="H160" s="368" t="s">
        <v>4946</v>
      </c>
      <c r="I160" s="368" t="s">
        <v>4916</v>
      </c>
      <c r="J160" s="368"/>
      <c r="K160" s="364"/>
    </row>
    <row r="161" spans="2:11" s="1" customFormat="1" ht="15" customHeight="1">
      <c r="B161" s="370"/>
      <c r="C161" s="350"/>
      <c r="D161" s="350"/>
      <c r="E161" s="350"/>
      <c r="F161" s="350"/>
      <c r="G161" s="350"/>
      <c r="H161" s="350"/>
      <c r="I161" s="350"/>
      <c r="J161" s="350"/>
      <c r="K161" s="371"/>
    </row>
    <row r="162" spans="2:11" s="1" customFormat="1" ht="18.75" customHeight="1">
      <c r="B162" s="352"/>
      <c r="C162" s="362"/>
      <c r="D162" s="362"/>
      <c r="E162" s="362"/>
      <c r="F162" s="372"/>
      <c r="G162" s="362"/>
      <c r="H162" s="362"/>
      <c r="I162" s="362"/>
      <c r="J162" s="362"/>
      <c r="K162" s="352"/>
    </row>
    <row r="163" spans="2:11" s="1" customFormat="1" ht="18.75" customHeight="1">
      <c r="B163" s="324"/>
      <c r="C163" s="324"/>
      <c r="D163" s="324"/>
      <c r="E163" s="324"/>
      <c r="F163" s="324"/>
      <c r="G163" s="324"/>
      <c r="H163" s="324"/>
      <c r="I163" s="324"/>
      <c r="J163" s="324"/>
      <c r="K163" s="324"/>
    </row>
    <row r="164" spans="2:11" s="1" customFormat="1" ht="7.5" customHeight="1">
      <c r="B164" s="303"/>
      <c r="C164" s="304"/>
      <c r="D164" s="304"/>
      <c r="E164" s="304"/>
      <c r="F164" s="304"/>
      <c r="G164" s="304"/>
      <c r="H164" s="304"/>
      <c r="I164" s="304"/>
      <c r="J164" s="304"/>
      <c r="K164" s="305"/>
    </row>
    <row r="165" spans="2:11" s="1" customFormat="1" ht="45" customHeight="1">
      <c r="B165" s="306"/>
      <c r="C165" s="307" t="s">
        <v>4947</v>
      </c>
      <c r="D165" s="307"/>
      <c r="E165" s="307"/>
      <c r="F165" s="307"/>
      <c r="G165" s="307"/>
      <c r="H165" s="307"/>
      <c r="I165" s="307"/>
      <c r="J165" s="307"/>
      <c r="K165" s="308"/>
    </row>
    <row r="166" spans="2:11" s="1" customFormat="1" ht="17.25" customHeight="1">
      <c r="B166" s="306"/>
      <c r="C166" s="331" t="s">
        <v>4875</v>
      </c>
      <c r="D166" s="331"/>
      <c r="E166" s="331"/>
      <c r="F166" s="331" t="s">
        <v>4876</v>
      </c>
      <c r="G166" s="373"/>
      <c r="H166" s="374" t="s">
        <v>51</v>
      </c>
      <c r="I166" s="374" t="s">
        <v>54</v>
      </c>
      <c r="J166" s="331" t="s">
        <v>4877</v>
      </c>
      <c r="K166" s="308"/>
    </row>
    <row r="167" spans="2:11" s="1" customFormat="1" ht="17.25" customHeight="1">
      <c r="B167" s="309"/>
      <c r="C167" s="333" t="s">
        <v>4878</v>
      </c>
      <c r="D167" s="333"/>
      <c r="E167" s="333"/>
      <c r="F167" s="334" t="s">
        <v>4879</v>
      </c>
      <c r="G167" s="375"/>
      <c r="H167" s="376"/>
      <c r="I167" s="376"/>
      <c r="J167" s="333" t="s">
        <v>4880</v>
      </c>
      <c r="K167" s="311"/>
    </row>
    <row r="168" spans="2:11" s="1" customFormat="1" ht="5.25" customHeight="1">
      <c r="B168" s="341"/>
      <c r="C168" s="336"/>
      <c r="D168" s="336"/>
      <c r="E168" s="336"/>
      <c r="F168" s="336"/>
      <c r="G168" s="337"/>
      <c r="H168" s="336"/>
      <c r="I168" s="336"/>
      <c r="J168" s="336"/>
      <c r="K168" s="364"/>
    </row>
    <row r="169" spans="2:11" s="1" customFormat="1" ht="15" customHeight="1">
      <c r="B169" s="341"/>
      <c r="C169" s="316" t="s">
        <v>4884</v>
      </c>
      <c r="D169" s="316"/>
      <c r="E169" s="316"/>
      <c r="F169" s="339" t="s">
        <v>4881</v>
      </c>
      <c r="G169" s="316"/>
      <c r="H169" s="316" t="s">
        <v>4921</v>
      </c>
      <c r="I169" s="316" t="s">
        <v>4883</v>
      </c>
      <c r="J169" s="316">
        <v>120</v>
      </c>
      <c r="K169" s="364"/>
    </row>
    <row r="170" spans="2:11" s="1" customFormat="1" ht="15" customHeight="1">
      <c r="B170" s="341"/>
      <c r="C170" s="316" t="s">
        <v>4930</v>
      </c>
      <c r="D170" s="316"/>
      <c r="E170" s="316"/>
      <c r="F170" s="339" t="s">
        <v>4881</v>
      </c>
      <c r="G170" s="316"/>
      <c r="H170" s="316" t="s">
        <v>4931</v>
      </c>
      <c r="I170" s="316" t="s">
        <v>4883</v>
      </c>
      <c r="J170" s="316" t="s">
        <v>4932</v>
      </c>
      <c r="K170" s="364"/>
    </row>
    <row r="171" spans="2:11" s="1" customFormat="1" ht="15" customHeight="1">
      <c r="B171" s="341"/>
      <c r="C171" s="316" t="s">
        <v>81</v>
      </c>
      <c r="D171" s="316"/>
      <c r="E171" s="316"/>
      <c r="F171" s="339" t="s">
        <v>4881</v>
      </c>
      <c r="G171" s="316"/>
      <c r="H171" s="316" t="s">
        <v>4948</v>
      </c>
      <c r="I171" s="316" t="s">
        <v>4883</v>
      </c>
      <c r="J171" s="316" t="s">
        <v>4932</v>
      </c>
      <c r="K171" s="364"/>
    </row>
    <row r="172" spans="2:11" s="1" customFormat="1" ht="15" customHeight="1">
      <c r="B172" s="341"/>
      <c r="C172" s="316" t="s">
        <v>4886</v>
      </c>
      <c r="D172" s="316"/>
      <c r="E172" s="316"/>
      <c r="F172" s="339" t="s">
        <v>4887</v>
      </c>
      <c r="G172" s="316"/>
      <c r="H172" s="316" t="s">
        <v>4948</v>
      </c>
      <c r="I172" s="316" t="s">
        <v>4883</v>
      </c>
      <c r="J172" s="316">
        <v>50</v>
      </c>
      <c r="K172" s="364"/>
    </row>
    <row r="173" spans="2:11" s="1" customFormat="1" ht="15" customHeight="1">
      <c r="B173" s="341"/>
      <c r="C173" s="316" t="s">
        <v>4889</v>
      </c>
      <c r="D173" s="316"/>
      <c r="E173" s="316"/>
      <c r="F173" s="339" t="s">
        <v>4881</v>
      </c>
      <c r="G173" s="316"/>
      <c r="H173" s="316" t="s">
        <v>4948</v>
      </c>
      <c r="I173" s="316" t="s">
        <v>4891</v>
      </c>
      <c r="J173" s="316"/>
      <c r="K173" s="364"/>
    </row>
    <row r="174" spans="2:11" s="1" customFormat="1" ht="15" customHeight="1">
      <c r="B174" s="341"/>
      <c r="C174" s="316" t="s">
        <v>4900</v>
      </c>
      <c r="D174" s="316"/>
      <c r="E174" s="316"/>
      <c r="F174" s="339" t="s">
        <v>4887</v>
      </c>
      <c r="G174" s="316"/>
      <c r="H174" s="316" t="s">
        <v>4948</v>
      </c>
      <c r="I174" s="316" t="s">
        <v>4883</v>
      </c>
      <c r="J174" s="316">
        <v>50</v>
      </c>
      <c r="K174" s="364"/>
    </row>
    <row r="175" spans="2:11" s="1" customFormat="1" ht="15" customHeight="1">
      <c r="B175" s="341"/>
      <c r="C175" s="316" t="s">
        <v>4908</v>
      </c>
      <c r="D175" s="316"/>
      <c r="E175" s="316"/>
      <c r="F175" s="339" t="s">
        <v>4887</v>
      </c>
      <c r="G175" s="316"/>
      <c r="H175" s="316" t="s">
        <v>4948</v>
      </c>
      <c r="I175" s="316" t="s">
        <v>4883</v>
      </c>
      <c r="J175" s="316">
        <v>50</v>
      </c>
      <c r="K175" s="364"/>
    </row>
    <row r="176" spans="2:11" s="1" customFormat="1" ht="15" customHeight="1">
      <c r="B176" s="341"/>
      <c r="C176" s="316" t="s">
        <v>4906</v>
      </c>
      <c r="D176" s="316"/>
      <c r="E176" s="316"/>
      <c r="F176" s="339" t="s">
        <v>4887</v>
      </c>
      <c r="G176" s="316"/>
      <c r="H176" s="316" t="s">
        <v>4948</v>
      </c>
      <c r="I176" s="316" t="s">
        <v>4883</v>
      </c>
      <c r="J176" s="316">
        <v>50</v>
      </c>
      <c r="K176" s="364"/>
    </row>
    <row r="177" spans="2:11" s="1" customFormat="1" ht="15" customHeight="1">
      <c r="B177" s="341"/>
      <c r="C177" s="316" t="s">
        <v>239</v>
      </c>
      <c r="D177" s="316"/>
      <c r="E177" s="316"/>
      <c r="F177" s="339" t="s">
        <v>4881</v>
      </c>
      <c r="G177" s="316"/>
      <c r="H177" s="316" t="s">
        <v>4949</v>
      </c>
      <c r="I177" s="316" t="s">
        <v>4950</v>
      </c>
      <c r="J177" s="316"/>
      <c r="K177" s="364"/>
    </row>
    <row r="178" spans="2:11" s="1" customFormat="1" ht="15" customHeight="1">
      <c r="B178" s="341"/>
      <c r="C178" s="316" t="s">
        <v>54</v>
      </c>
      <c r="D178" s="316"/>
      <c r="E178" s="316"/>
      <c r="F178" s="339" t="s">
        <v>4881</v>
      </c>
      <c r="G178" s="316"/>
      <c r="H178" s="316" t="s">
        <v>4951</v>
      </c>
      <c r="I178" s="316" t="s">
        <v>4952</v>
      </c>
      <c r="J178" s="316">
        <v>1</v>
      </c>
      <c r="K178" s="364"/>
    </row>
    <row r="179" spans="2:11" s="1" customFormat="1" ht="15" customHeight="1">
      <c r="B179" s="341"/>
      <c r="C179" s="316" t="s">
        <v>50</v>
      </c>
      <c r="D179" s="316"/>
      <c r="E179" s="316"/>
      <c r="F179" s="339" t="s">
        <v>4881</v>
      </c>
      <c r="G179" s="316"/>
      <c r="H179" s="316" t="s">
        <v>4953</v>
      </c>
      <c r="I179" s="316" t="s">
        <v>4883</v>
      </c>
      <c r="J179" s="316">
        <v>20</v>
      </c>
      <c r="K179" s="364"/>
    </row>
    <row r="180" spans="2:11" s="1" customFormat="1" ht="15" customHeight="1">
      <c r="B180" s="341"/>
      <c r="C180" s="316" t="s">
        <v>51</v>
      </c>
      <c r="D180" s="316"/>
      <c r="E180" s="316"/>
      <c r="F180" s="339" t="s">
        <v>4881</v>
      </c>
      <c r="G180" s="316"/>
      <c r="H180" s="316" t="s">
        <v>4954</v>
      </c>
      <c r="I180" s="316" t="s">
        <v>4883</v>
      </c>
      <c r="J180" s="316">
        <v>255</v>
      </c>
      <c r="K180" s="364"/>
    </row>
    <row r="181" spans="2:11" s="1" customFormat="1" ht="15" customHeight="1">
      <c r="B181" s="341"/>
      <c r="C181" s="316" t="s">
        <v>240</v>
      </c>
      <c r="D181" s="316"/>
      <c r="E181" s="316"/>
      <c r="F181" s="339" t="s">
        <v>4881</v>
      </c>
      <c r="G181" s="316"/>
      <c r="H181" s="316" t="s">
        <v>4845</v>
      </c>
      <c r="I181" s="316" t="s">
        <v>4883</v>
      </c>
      <c r="J181" s="316">
        <v>10</v>
      </c>
      <c r="K181" s="364"/>
    </row>
    <row r="182" spans="2:11" s="1" customFormat="1" ht="15" customHeight="1">
      <c r="B182" s="341"/>
      <c r="C182" s="316" t="s">
        <v>241</v>
      </c>
      <c r="D182" s="316"/>
      <c r="E182" s="316"/>
      <c r="F182" s="339" t="s">
        <v>4881</v>
      </c>
      <c r="G182" s="316"/>
      <c r="H182" s="316" t="s">
        <v>4955</v>
      </c>
      <c r="I182" s="316" t="s">
        <v>4916</v>
      </c>
      <c r="J182" s="316"/>
      <c r="K182" s="364"/>
    </row>
    <row r="183" spans="2:11" s="1" customFormat="1" ht="15" customHeight="1">
      <c r="B183" s="341"/>
      <c r="C183" s="316" t="s">
        <v>4956</v>
      </c>
      <c r="D183" s="316"/>
      <c r="E183" s="316"/>
      <c r="F183" s="339" t="s">
        <v>4881</v>
      </c>
      <c r="G183" s="316"/>
      <c r="H183" s="316" t="s">
        <v>4957</v>
      </c>
      <c r="I183" s="316" t="s">
        <v>4916</v>
      </c>
      <c r="J183" s="316"/>
      <c r="K183" s="364"/>
    </row>
    <row r="184" spans="2:11" s="1" customFormat="1" ht="15" customHeight="1">
      <c r="B184" s="341"/>
      <c r="C184" s="316" t="s">
        <v>4945</v>
      </c>
      <c r="D184" s="316"/>
      <c r="E184" s="316"/>
      <c r="F184" s="339" t="s">
        <v>4881</v>
      </c>
      <c r="G184" s="316"/>
      <c r="H184" s="316" t="s">
        <v>4958</v>
      </c>
      <c r="I184" s="316" t="s">
        <v>4916</v>
      </c>
      <c r="J184" s="316"/>
      <c r="K184" s="364"/>
    </row>
    <row r="185" spans="2:11" s="1" customFormat="1" ht="15" customHeight="1">
      <c r="B185" s="341"/>
      <c r="C185" s="316" t="s">
        <v>243</v>
      </c>
      <c r="D185" s="316"/>
      <c r="E185" s="316"/>
      <c r="F185" s="339" t="s">
        <v>4887</v>
      </c>
      <c r="G185" s="316"/>
      <c r="H185" s="316" t="s">
        <v>4959</v>
      </c>
      <c r="I185" s="316" t="s">
        <v>4883</v>
      </c>
      <c r="J185" s="316">
        <v>50</v>
      </c>
      <c r="K185" s="364"/>
    </row>
    <row r="186" spans="2:11" s="1" customFormat="1" ht="15" customHeight="1">
      <c r="B186" s="341"/>
      <c r="C186" s="316" t="s">
        <v>4960</v>
      </c>
      <c r="D186" s="316"/>
      <c r="E186" s="316"/>
      <c r="F186" s="339" t="s">
        <v>4887</v>
      </c>
      <c r="G186" s="316"/>
      <c r="H186" s="316" t="s">
        <v>4961</v>
      </c>
      <c r="I186" s="316" t="s">
        <v>4962</v>
      </c>
      <c r="J186" s="316"/>
      <c r="K186" s="364"/>
    </row>
    <row r="187" spans="2:11" s="1" customFormat="1" ht="15" customHeight="1">
      <c r="B187" s="341"/>
      <c r="C187" s="316" t="s">
        <v>4963</v>
      </c>
      <c r="D187" s="316"/>
      <c r="E187" s="316"/>
      <c r="F187" s="339" t="s">
        <v>4887</v>
      </c>
      <c r="G187" s="316"/>
      <c r="H187" s="316" t="s">
        <v>4964</v>
      </c>
      <c r="I187" s="316" t="s">
        <v>4962</v>
      </c>
      <c r="J187" s="316"/>
      <c r="K187" s="364"/>
    </row>
    <row r="188" spans="2:11" s="1" customFormat="1" ht="15" customHeight="1">
      <c r="B188" s="341"/>
      <c r="C188" s="316" t="s">
        <v>4965</v>
      </c>
      <c r="D188" s="316"/>
      <c r="E188" s="316"/>
      <c r="F188" s="339" t="s">
        <v>4887</v>
      </c>
      <c r="G188" s="316"/>
      <c r="H188" s="316" t="s">
        <v>4966</v>
      </c>
      <c r="I188" s="316" t="s">
        <v>4962</v>
      </c>
      <c r="J188" s="316"/>
      <c r="K188" s="364"/>
    </row>
    <row r="189" spans="2:11" s="1" customFormat="1" ht="15" customHeight="1">
      <c r="B189" s="341"/>
      <c r="C189" s="377" t="s">
        <v>4967</v>
      </c>
      <c r="D189" s="316"/>
      <c r="E189" s="316"/>
      <c r="F189" s="339" t="s">
        <v>4887</v>
      </c>
      <c r="G189" s="316"/>
      <c r="H189" s="316" t="s">
        <v>4968</v>
      </c>
      <c r="I189" s="316" t="s">
        <v>4969</v>
      </c>
      <c r="J189" s="378" t="s">
        <v>4970</v>
      </c>
      <c r="K189" s="364"/>
    </row>
    <row r="190" spans="2:11" s="1" customFormat="1" ht="15" customHeight="1">
      <c r="B190" s="341"/>
      <c r="C190" s="377" t="s">
        <v>39</v>
      </c>
      <c r="D190" s="316"/>
      <c r="E190" s="316"/>
      <c r="F190" s="339" t="s">
        <v>4881</v>
      </c>
      <c r="G190" s="316"/>
      <c r="H190" s="313" t="s">
        <v>4971</v>
      </c>
      <c r="I190" s="316" t="s">
        <v>4972</v>
      </c>
      <c r="J190" s="316"/>
      <c r="K190" s="364"/>
    </row>
    <row r="191" spans="2:11" s="1" customFormat="1" ht="15" customHeight="1">
      <c r="B191" s="341"/>
      <c r="C191" s="377" t="s">
        <v>4973</v>
      </c>
      <c r="D191" s="316"/>
      <c r="E191" s="316"/>
      <c r="F191" s="339" t="s">
        <v>4881</v>
      </c>
      <c r="G191" s="316"/>
      <c r="H191" s="316" t="s">
        <v>4974</v>
      </c>
      <c r="I191" s="316" t="s">
        <v>4916</v>
      </c>
      <c r="J191" s="316"/>
      <c r="K191" s="364"/>
    </row>
    <row r="192" spans="2:11" s="1" customFormat="1" ht="15" customHeight="1">
      <c r="B192" s="341"/>
      <c r="C192" s="377" t="s">
        <v>4975</v>
      </c>
      <c r="D192" s="316"/>
      <c r="E192" s="316"/>
      <c r="F192" s="339" t="s">
        <v>4881</v>
      </c>
      <c r="G192" s="316"/>
      <c r="H192" s="316" t="s">
        <v>4976</v>
      </c>
      <c r="I192" s="316" t="s">
        <v>4916</v>
      </c>
      <c r="J192" s="316"/>
      <c r="K192" s="364"/>
    </row>
    <row r="193" spans="2:11" s="1" customFormat="1" ht="15" customHeight="1">
      <c r="B193" s="341"/>
      <c r="C193" s="377" t="s">
        <v>4977</v>
      </c>
      <c r="D193" s="316"/>
      <c r="E193" s="316"/>
      <c r="F193" s="339" t="s">
        <v>4887</v>
      </c>
      <c r="G193" s="316"/>
      <c r="H193" s="316" t="s">
        <v>4978</v>
      </c>
      <c r="I193" s="316" t="s">
        <v>4916</v>
      </c>
      <c r="J193" s="316"/>
      <c r="K193" s="364"/>
    </row>
    <row r="194" spans="2:11" s="1" customFormat="1" ht="15" customHeight="1">
      <c r="B194" s="370"/>
      <c r="C194" s="379"/>
      <c r="D194" s="350"/>
      <c r="E194" s="350"/>
      <c r="F194" s="350"/>
      <c r="G194" s="350"/>
      <c r="H194" s="350"/>
      <c r="I194" s="350"/>
      <c r="J194" s="350"/>
      <c r="K194" s="371"/>
    </row>
    <row r="195" spans="2:11" s="1" customFormat="1" ht="18.75" customHeight="1">
      <c r="B195" s="352"/>
      <c r="C195" s="362"/>
      <c r="D195" s="362"/>
      <c r="E195" s="362"/>
      <c r="F195" s="372"/>
      <c r="G195" s="362"/>
      <c r="H195" s="362"/>
      <c r="I195" s="362"/>
      <c r="J195" s="362"/>
      <c r="K195" s="352"/>
    </row>
    <row r="196" spans="2:11" s="1" customFormat="1" ht="18.75" customHeight="1">
      <c r="B196" s="352"/>
      <c r="C196" s="362"/>
      <c r="D196" s="362"/>
      <c r="E196" s="362"/>
      <c r="F196" s="372"/>
      <c r="G196" s="362"/>
      <c r="H196" s="362"/>
      <c r="I196" s="362"/>
      <c r="J196" s="362"/>
      <c r="K196" s="352"/>
    </row>
    <row r="197" spans="2:11" s="1" customFormat="1" ht="18.75" customHeight="1">
      <c r="B197" s="324"/>
      <c r="C197" s="324"/>
      <c r="D197" s="324"/>
      <c r="E197" s="324"/>
      <c r="F197" s="324"/>
      <c r="G197" s="324"/>
      <c r="H197" s="324"/>
      <c r="I197" s="324"/>
      <c r="J197" s="324"/>
      <c r="K197" s="324"/>
    </row>
    <row r="198" spans="2:11" s="1" customFormat="1" ht="13.5">
      <c r="B198" s="303"/>
      <c r="C198" s="304"/>
      <c r="D198" s="304"/>
      <c r="E198" s="304"/>
      <c r="F198" s="304"/>
      <c r="G198" s="304"/>
      <c r="H198" s="304"/>
      <c r="I198" s="304"/>
      <c r="J198" s="304"/>
      <c r="K198" s="305"/>
    </row>
    <row r="199" spans="2:11" s="1" customFormat="1" ht="21">
      <c r="B199" s="306"/>
      <c r="C199" s="307" t="s">
        <v>4979</v>
      </c>
      <c r="D199" s="307"/>
      <c r="E199" s="307"/>
      <c r="F199" s="307"/>
      <c r="G199" s="307"/>
      <c r="H199" s="307"/>
      <c r="I199" s="307"/>
      <c r="J199" s="307"/>
      <c r="K199" s="308"/>
    </row>
    <row r="200" spans="2:11" s="1" customFormat="1" ht="25.5" customHeight="1">
      <c r="B200" s="306"/>
      <c r="C200" s="380" t="s">
        <v>4980</v>
      </c>
      <c r="D200" s="380"/>
      <c r="E200" s="380"/>
      <c r="F200" s="380" t="s">
        <v>4981</v>
      </c>
      <c r="G200" s="381"/>
      <c r="H200" s="380" t="s">
        <v>4982</v>
      </c>
      <c r="I200" s="380"/>
      <c r="J200" s="380"/>
      <c r="K200" s="308"/>
    </row>
    <row r="201" spans="2:11" s="1" customFormat="1" ht="5.25" customHeight="1">
      <c r="B201" s="341"/>
      <c r="C201" s="336"/>
      <c r="D201" s="336"/>
      <c r="E201" s="336"/>
      <c r="F201" s="336"/>
      <c r="G201" s="362"/>
      <c r="H201" s="336"/>
      <c r="I201" s="336"/>
      <c r="J201" s="336"/>
      <c r="K201" s="364"/>
    </row>
    <row r="202" spans="2:11" s="1" customFormat="1" ht="15" customHeight="1">
      <c r="B202" s="341"/>
      <c r="C202" s="316" t="s">
        <v>4972</v>
      </c>
      <c r="D202" s="316"/>
      <c r="E202" s="316"/>
      <c r="F202" s="339" t="s">
        <v>40</v>
      </c>
      <c r="G202" s="316"/>
      <c r="H202" s="316" t="s">
        <v>4983</v>
      </c>
      <c r="I202" s="316"/>
      <c r="J202" s="316"/>
      <c r="K202" s="364"/>
    </row>
    <row r="203" spans="2:11" s="1" customFormat="1" ht="15" customHeight="1">
      <c r="B203" s="341"/>
      <c r="C203" s="316"/>
      <c r="D203" s="316"/>
      <c r="E203" s="316"/>
      <c r="F203" s="339" t="s">
        <v>41</v>
      </c>
      <c r="G203" s="316"/>
      <c r="H203" s="316" t="s">
        <v>4984</v>
      </c>
      <c r="I203" s="316"/>
      <c r="J203" s="316"/>
      <c r="K203" s="364"/>
    </row>
    <row r="204" spans="2:11" s="1" customFormat="1" ht="15" customHeight="1">
      <c r="B204" s="341"/>
      <c r="C204" s="316"/>
      <c r="D204" s="316"/>
      <c r="E204" s="316"/>
      <c r="F204" s="339" t="s">
        <v>44</v>
      </c>
      <c r="G204" s="316"/>
      <c r="H204" s="316" t="s">
        <v>4985</v>
      </c>
      <c r="I204" s="316"/>
      <c r="J204" s="316"/>
      <c r="K204" s="364"/>
    </row>
    <row r="205" spans="2:11" s="1" customFormat="1" ht="15" customHeight="1">
      <c r="B205" s="341"/>
      <c r="C205" s="316"/>
      <c r="D205" s="316"/>
      <c r="E205" s="316"/>
      <c r="F205" s="339" t="s">
        <v>42</v>
      </c>
      <c r="G205" s="316"/>
      <c r="H205" s="316" t="s">
        <v>4986</v>
      </c>
      <c r="I205" s="316"/>
      <c r="J205" s="316"/>
      <c r="K205" s="364"/>
    </row>
    <row r="206" spans="2:11" s="1" customFormat="1" ht="15" customHeight="1">
      <c r="B206" s="341"/>
      <c r="C206" s="316"/>
      <c r="D206" s="316"/>
      <c r="E206" s="316"/>
      <c r="F206" s="339" t="s">
        <v>43</v>
      </c>
      <c r="G206" s="316"/>
      <c r="H206" s="316" t="s">
        <v>4987</v>
      </c>
      <c r="I206" s="316"/>
      <c r="J206" s="316"/>
      <c r="K206" s="364"/>
    </row>
    <row r="207" spans="2:11" s="1" customFormat="1" ht="15" customHeight="1">
      <c r="B207" s="341"/>
      <c r="C207" s="316"/>
      <c r="D207" s="316"/>
      <c r="E207" s="316"/>
      <c r="F207" s="339"/>
      <c r="G207" s="316"/>
      <c r="H207" s="316"/>
      <c r="I207" s="316"/>
      <c r="J207" s="316"/>
      <c r="K207" s="364"/>
    </row>
    <row r="208" spans="2:11" s="1" customFormat="1" ht="15" customHeight="1">
      <c r="B208" s="341"/>
      <c r="C208" s="316" t="s">
        <v>4928</v>
      </c>
      <c r="D208" s="316"/>
      <c r="E208" s="316"/>
      <c r="F208" s="339" t="s">
        <v>75</v>
      </c>
      <c r="G208" s="316"/>
      <c r="H208" s="316" t="s">
        <v>4988</v>
      </c>
      <c r="I208" s="316"/>
      <c r="J208" s="316"/>
      <c r="K208" s="364"/>
    </row>
    <row r="209" spans="2:11" s="1" customFormat="1" ht="15" customHeight="1">
      <c r="B209" s="341"/>
      <c r="C209" s="316"/>
      <c r="D209" s="316"/>
      <c r="E209" s="316"/>
      <c r="F209" s="339" t="s">
        <v>4827</v>
      </c>
      <c r="G209" s="316"/>
      <c r="H209" s="316" t="s">
        <v>4828</v>
      </c>
      <c r="I209" s="316"/>
      <c r="J209" s="316"/>
      <c r="K209" s="364"/>
    </row>
    <row r="210" spans="2:11" s="1" customFormat="1" ht="15" customHeight="1">
      <c r="B210" s="341"/>
      <c r="C210" s="316"/>
      <c r="D210" s="316"/>
      <c r="E210" s="316"/>
      <c r="F210" s="339" t="s">
        <v>4825</v>
      </c>
      <c r="G210" s="316"/>
      <c r="H210" s="316" t="s">
        <v>4989</v>
      </c>
      <c r="I210" s="316"/>
      <c r="J210" s="316"/>
      <c r="K210" s="364"/>
    </row>
    <row r="211" spans="2:11" s="1" customFormat="1" ht="15" customHeight="1">
      <c r="B211" s="382"/>
      <c r="C211" s="316"/>
      <c r="D211" s="316"/>
      <c r="E211" s="316"/>
      <c r="F211" s="339" t="s">
        <v>205</v>
      </c>
      <c r="G211" s="377"/>
      <c r="H211" s="368" t="s">
        <v>206</v>
      </c>
      <c r="I211" s="368"/>
      <c r="J211" s="368"/>
      <c r="K211" s="383"/>
    </row>
    <row r="212" spans="2:11" s="1" customFormat="1" ht="15" customHeight="1">
      <c r="B212" s="382"/>
      <c r="C212" s="316"/>
      <c r="D212" s="316"/>
      <c r="E212" s="316"/>
      <c r="F212" s="339" t="s">
        <v>4829</v>
      </c>
      <c r="G212" s="377"/>
      <c r="H212" s="368" t="s">
        <v>3030</v>
      </c>
      <c r="I212" s="368"/>
      <c r="J212" s="368"/>
      <c r="K212" s="383"/>
    </row>
    <row r="213" spans="2:11" s="1" customFormat="1" ht="15" customHeight="1">
      <c r="B213" s="382"/>
      <c r="C213" s="316"/>
      <c r="D213" s="316"/>
      <c r="E213" s="316"/>
      <c r="F213" s="339"/>
      <c r="G213" s="377"/>
      <c r="H213" s="368"/>
      <c r="I213" s="368"/>
      <c r="J213" s="368"/>
      <c r="K213" s="383"/>
    </row>
    <row r="214" spans="2:11" s="1" customFormat="1" ht="15" customHeight="1">
      <c r="B214" s="382"/>
      <c r="C214" s="316" t="s">
        <v>4952</v>
      </c>
      <c r="D214" s="316"/>
      <c r="E214" s="316"/>
      <c r="F214" s="339">
        <v>1</v>
      </c>
      <c r="G214" s="377"/>
      <c r="H214" s="368" t="s">
        <v>4990</v>
      </c>
      <c r="I214" s="368"/>
      <c r="J214" s="368"/>
      <c r="K214" s="383"/>
    </row>
    <row r="215" spans="2:11" s="1" customFormat="1" ht="15" customHeight="1">
      <c r="B215" s="382"/>
      <c r="C215" s="316"/>
      <c r="D215" s="316"/>
      <c r="E215" s="316"/>
      <c r="F215" s="339">
        <v>2</v>
      </c>
      <c r="G215" s="377"/>
      <c r="H215" s="368" t="s">
        <v>4991</v>
      </c>
      <c r="I215" s="368"/>
      <c r="J215" s="368"/>
      <c r="K215" s="383"/>
    </row>
    <row r="216" spans="2:11" s="1" customFormat="1" ht="15" customHeight="1">
      <c r="B216" s="382"/>
      <c r="C216" s="316"/>
      <c r="D216" s="316"/>
      <c r="E216" s="316"/>
      <c r="F216" s="339">
        <v>3</v>
      </c>
      <c r="G216" s="377"/>
      <c r="H216" s="368" t="s">
        <v>4992</v>
      </c>
      <c r="I216" s="368"/>
      <c r="J216" s="368"/>
      <c r="K216" s="383"/>
    </row>
    <row r="217" spans="2:11" s="1" customFormat="1" ht="15" customHeight="1">
      <c r="B217" s="382"/>
      <c r="C217" s="316"/>
      <c r="D217" s="316"/>
      <c r="E217" s="316"/>
      <c r="F217" s="339">
        <v>4</v>
      </c>
      <c r="G217" s="377"/>
      <c r="H217" s="368" t="s">
        <v>4993</v>
      </c>
      <c r="I217" s="368"/>
      <c r="J217" s="368"/>
      <c r="K217" s="383"/>
    </row>
    <row r="218" spans="2:11" s="1" customFormat="1" ht="12.75" customHeight="1">
      <c r="B218" s="384"/>
      <c r="C218" s="385"/>
      <c r="D218" s="385"/>
      <c r="E218" s="385"/>
      <c r="F218" s="385"/>
      <c r="G218" s="385"/>
      <c r="H218" s="385"/>
      <c r="I218" s="385"/>
      <c r="J218" s="385"/>
      <c r="K218" s="386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97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78</v>
      </c>
    </row>
    <row r="4" spans="2:46" s="1" customFormat="1" ht="24.95" customHeight="1">
      <c r="B4" s="22"/>
      <c r="D4" s="143" t="s">
        <v>208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Parkovací dům Havlíčkova 1, Kroměříž</v>
      </c>
      <c r="F7" s="145"/>
      <c r="G7" s="145"/>
      <c r="H7" s="145"/>
      <c r="L7" s="22"/>
    </row>
    <row r="8" spans="2:12" ht="12">
      <c r="B8" s="22"/>
      <c r="D8" s="145" t="s">
        <v>209</v>
      </c>
      <c r="L8" s="22"/>
    </row>
    <row r="9" spans="2:12" s="1" customFormat="1" ht="16.5" customHeight="1">
      <c r="B9" s="22"/>
      <c r="E9" s="146" t="s">
        <v>210</v>
      </c>
      <c r="F9" s="1"/>
      <c r="G9" s="1"/>
      <c r="H9" s="1"/>
      <c r="L9" s="22"/>
    </row>
    <row r="10" spans="2:12" s="1" customFormat="1" ht="12" customHeight="1">
      <c r="B10" s="22"/>
      <c r="D10" s="145" t="s">
        <v>211</v>
      </c>
      <c r="L10" s="22"/>
    </row>
    <row r="11" spans="1:31" s="2" customFormat="1" ht="16.5" customHeight="1">
      <c r="A11" s="40"/>
      <c r="B11" s="46"/>
      <c r="C11" s="40"/>
      <c r="D11" s="40"/>
      <c r="E11" s="147" t="s">
        <v>212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213</v>
      </c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9" t="s">
        <v>1835</v>
      </c>
      <c r="F13" s="40"/>
      <c r="G13" s="40"/>
      <c r="H13" s="40"/>
      <c r="I13" s="40"/>
      <c r="J13" s="40"/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50" t="str">
        <f>'Rekapitulace stavby'!AN8</f>
        <v>3. 7. 2019</v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">
        <v>19</v>
      </c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22</v>
      </c>
      <c r="F19" s="40"/>
      <c r="G19" s="40"/>
      <c r="H19" s="40"/>
      <c r="I19" s="145" t="s">
        <v>27</v>
      </c>
      <c r="J19" s="135" t="s">
        <v>19</v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28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27</v>
      </c>
      <c r="J22" s="35" t="str">
        <f>'Rekapitulace stavby'!AN14</f>
        <v>Vyplň údaj</v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30</v>
      </c>
      <c r="E24" s="40"/>
      <c r="F24" s="40"/>
      <c r="G24" s="40"/>
      <c r="H24" s="40"/>
      <c r="I24" s="145" t="s">
        <v>26</v>
      </c>
      <c r="J24" s="135" t="s">
        <v>19</v>
      </c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22</v>
      </c>
      <c r="F25" s="40"/>
      <c r="G25" s="40"/>
      <c r="H25" s="40"/>
      <c r="I25" s="145" t="s">
        <v>27</v>
      </c>
      <c r="J25" s="135" t="s">
        <v>19</v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32</v>
      </c>
      <c r="E27" s="40"/>
      <c r="F27" s="40"/>
      <c r="G27" s="40"/>
      <c r="H27" s="40"/>
      <c r="I27" s="145" t="s">
        <v>26</v>
      </c>
      <c r="J27" s="135" t="s">
        <v>19</v>
      </c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22</v>
      </c>
      <c r="F28" s="40"/>
      <c r="G28" s="40"/>
      <c r="H28" s="40"/>
      <c r="I28" s="145" t="s">
        <v>27</v>
      </c>
      <c r="J28" s="135" t="s">
        <v>19</v>
      </c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33</v>
      </c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1"/>
      <c r="B31" s="152"/>
      <c r="C31" s="151"/>
      <c r="D31" s="151"/>
      <c r="E31" s="153" t="s">
        <v>19</v>
      </c>
      <c r="F31" s="153"/>
      <c r="G31" s="153"/>
      <c r="H31" s="153"/>
      <c r="I31" s="151"/>
      <c r="J31" s="151"/>
      <c r="K31" s="151"/>
      <c r="L31" s="154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6" t="s">
        <v>35</v>
      </c>
      <c r="E34" s="40"/>
      <c r="F34" s="40"/>
      <c r="G34" s="40"/>
      <c r="H34" s="40"/>
      <c r="I34" s="40"/>
      <c r="J34" s="157">
        <f>ROUND(J112,2)</f>
        <v>0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5"/>
      <c r="E35" s="155"/>
      <c r="F35" s="155"/>
      <c r="G35" s="155"/>
      <c r="H35" s="155"/>
      <c r="I35" s="155"/>
      <c r="J35" s="155"/>
      <c r="K35" s="155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8" t="s">
        <v>37</v>
      </c>
      <c r="G36" s="40"/>
      <c r="H36" s="40"/>
      <c r="I36" s="158" t="s">
        <v>36</v>
      </c>
      <c r="J36" s="158" t="s">
        <v>38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7" t="s">
        <v>39</v>
      </c>
      <c r="E37" s="145" t="s">
        <v>40</v>
      </c>
      <c r="F37" s="159">
        <f>ROUND((SUM(BE112:BE652)),2)</f>
        <v>0</v>
      </c>
      <c r="G37" s="40"/>
      <c r="H37" s="40"/>
      <c r="I37" s="160">
        <v>0.21</v>
      </c>
      <c r="J37" s="159">
        <f>ROUND(((SUM(BE112:BE652))*I37),2)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41</v>
      </c>
      <c r="F38" s="159">
        <f>ROUND((SUM(BF112:BF652)),2)</f>
        <v>0</v>
      </c>
      <c r="G38" s="40"/>
      <c r="H38" s="40"/>
      <c r="I38" s="160">
        <v>0.15</v>
      </c>
      <c r="J38" s="159">
        <f>ROUND(((SUM(BF112:BF652))*I38),2)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42</v>
      </c>
      <c r="F39" s="159">
        <f>ROUND((SUM(BG112:BG652)),2)</f>
        <v>0</v>
      </c>
      <c r="G39" s="40"/>
      <c r="H39" s="40"/>
      <c r="I39" s="160">
        <v>0.21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43</v>
      </c>
      <c r="F40" s="159">
        <f>ROUND((SUM(BH112:BH652)),2)</f>
        <v>0</v>
      </c>
      <c r="G40" s="40"/>
      <c r="H40" s="40"/>
      <c r="I40" s="160">
        <v>0.15</v>
      </c>
      <c r="J40" s="159">
        <f>0</f>
        <v>0</v>
      </c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44</v>
      </c>
      <c r="F41" s="159">
        <f>ROUND((SUM(BI112:BI652)),2)</f>
        <v>0</v>
      </c>
      <c r="G41" s="40"/>
      <c r="H41" s="40"/>
      <c r="I41" s="160">
        <v>0</v>
      </c>
      <c r="J41" s="159">
        <f>0</f>
        <v>0</v>
      </c>
      <c r="K41" s="40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45</v>
      </c>
      <c r="E43" s="163"/>
      <c r="F43" s="163"/>
      <c r="G43" s="164" t="s">
        <v>46</v>
      </c>
      <c r="H43" s="165" t="s">
        <v>47</v>
      </c>
      <c r="I43" s="163"/>
      <c r="J43" s="166">
        <f>SUM(J34:J41)</f>
        <v>0</v>
      </c>
      <c r="K43" s="167"/>
      <c r="L43" s="14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215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2" t="str">
        <f>E7</f>
        <v>Parkovací dům Havlíčkova 1, Kroměříž</v>
      </c>
      <c r="F52" s="34"/>
      <c r="G52" s="34"/>
      <c r="H52" s="34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209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2" t="s">
        <v>210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211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3" t="s">
        <v>212</v>
      </c>
      <c r="F56" s="42"/>
      <c r="G56" s="42"/>
      <c r="H56" s="42"/>
      <c r="I56" s="42"/>
      <c r="J56" s="42"/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213</v>
      </c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SO101.3 - Hromadná garáž - informační centrum</v>
      </c>
      <c r="F58" s="42"/>
      <c r="G58" s="42"/>
      <c r="H58" s="42"/>
      <c r="I58" s="42"/>
      <c r="J58" s="42"/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 xml:space="preserve"> </v>
      </c>
      <c r="G60" s="42"/>
      <c r="H60" s="42"/>
      <c r="I60" s="34" t="s">
        <v>23</v>
      </c>
      <c r="J60" s="74" t="str">
        <f>IF(J16="","",J16)</f>
        <v>3. 7. 2019</v>
      </c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 xml:space="preserve"> </v>
      </c>
      <c r="G62" s="42"/>
      <c r="H62" s="42"/>
      <c r="I62" s="34" t="s">
        <v>30</v>
      </c>
      <c r="J62" s="38" t="str">
        <f>E25</f>
        <v xml:space="preserve"> </v>
      </c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28</v>
      </c>
      <c r="D63" s="42"/>
      <c r="E63" s="42"/>
      <c r="F63" s="29" t="str">
        <f>IF(E22="","",E22)</f>
        <v>Vyplň údaj</v>
      </c>
      <c r="G63" s="42"/>
      <c r="H63" s="42"/>
      <c r="I63" s="34" t="s">
        <v>32</v>
      </c>
      <c r="J63" s="38" t="str">
        <f>E28</f>
        <v xml:space="preserve"> 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4" t="s">
        <v>216</v>
      </c>
      <c r="D65" s="175"/>
      <c r="E65" s="175"/>
      <c r="F65" s="175"/>
      <c r="G65" s="175"/>
      <c r="H65" s="175"/>
      <c r="I65" s="175"/>
      <c r="J65" s="176" t="s">
        <v>217</v>
      </c>
      <c r="K65" s="175"/>
      <c r="L65" s="148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7" t="s">
        <v>67</v>
      </c>
      <c r="D67" s="42"/>
      <c r="E67" s="42"/>
      <c r="F67" s="42"/>
      <c r="G67" s="42"/>
      <c r="H67" s="42"/>
      <c r="I67" s="42"/>
      <c r="J67" s="104">
        <f>J112</f>
        <v>0</v>
      </c>
      <c r="K67" s="42"/>
      <c r="L67" s="14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218</v>
      </c>
    </row>
    <row r="68" spans="1:31" s="9" customFormat="1" ht="24.95" customHeight="1">
      <c r="A68" s="9"/>
      <c r="B68" s="178"/>
      <c r="C68" s="179"/>
      <c r="D68" s="180" t="s">
        <v>219</v>
      </c>
      <c r="E68" s="181"/>
      <c r="F68" s="181"/>
      <c r="G68" s="181"/>
      <c r="H68" s="181"/>
      <c r="I68" s="181"/>
      <c r="J68" s="182">
        <f>J113</f>
        <v>0</v>
      </c>
      <c r="K68" s="179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4"/>
      <c r="C69" s="126"/>
      <c r="D69" s="185" t="s">
        <v>220</v>
      </c>
      <c r="E69" s="186"/>
      <c r="F69" s="186"/>
      <c r="G69" s="186"/>
      <c r="H69" s="186"/>
      <c r="I69" s="186"/>
      <c r="J69" s="187">
        <f>J114</f>
        <v>0</v>
      </c>
      <c r="K69" s="126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4"/>
      <c r="C70" s="126"/>
      <c r="D70" s="185" t="s">
        <v>221</v>
      </c>
      <c r="E70" s="186"/>
      <c r="F70" s="186"/>
      <c r="G70" s="186"/>
      <c r="H70" s="186"/>
      <c r="I70" s="186"/>
      <c r="J70" s="187">
        <f>J139</f>
        <v>0</v>
      </c>
      <c r="K70" s="126"/>
      <c r="L70" s="18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4"/>
      <c r="C71" s="126"/>
      <c r="D71" s="185" t="s">
        <v>223</v>
      </c>
      <c r="E71" s="186"/>
      <c r="F71" s="186"/>
      <c r="G71" s="186"/>
      <c r="H71" s="186"/>
      <c r="I71" s="186"/>
      <c r="J71" s="187">
        <f>J206</f>
        <v>0</v>
      </c>
      <c r="K71" s="126"/>
      <c r="L71" s="18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4"/>
      <c r="C72" s="126"/>
      <c r="D72" s="185" t="s">
        <v>224</v>
      </c>
      <c r="E72" s="186"/>
      <c r="F72" s="186"/>
      <c r="G72" s="186"/>
      <c r="H72" s="186"/>
      <c r="I72" s="186"/>
      <c r="J72" s="187">
        <f>J251</f>
        <v>0</v>
      </c>
      <c r="K72" s="126"/>
      <c r="L72" s="18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4"/>
      <c r="C73" s="126"/>
      <c r="D73" s="185" t="s">
        <v>225</v>
      </c>
      <c r="E73" s="186"/>
      <c r="F73" s="186"/>
      <c r="G73" s="186"/>
      <c r="H73" s="186"/>
      <c r="I73" s="186"/>
      <c r="J73" s="187">
        <f>J288</f>
        <v>0</v>
      </c>
      <c r="K73" s="126"/>
      <c r="L73" s="18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4"/>
      <c r="C74" s="126"/>
      <c r="D74" s="185" t="s">
        <v>226</v>
      </c>
      <c r="E74" s="186"/>
      <c r="F74" s="186"/>
      <c r="G74" s="186"/>
      <c r="H74" s="186"/>
      <c r="I74" s="186"/>
      <c r="J74" s="187">
        <f>J365</f>
        <v>0</v>
      </c>
      <c r="K74" s="126"/>
      <c r="L74" s="18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4"/>
      <c r="C75" s="126"/>
      <c r="D75" s="185" t="s">
        <v>227</v>
      </c>
      <c r="E75" s="186"/>
      <c r="F75" s="186"/>
      <c r="G75" s="186"/>
      <c r="H75" s="186"/>
      <c r="I75" s="186"/>
      <c r="J75" s="187">
        <f>J384</f>
        <v>0</v>
      </c>
      <c r="K75" s="126"/>
      <c r="L75" s="18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4"/>
      <c r="C76" s="126"/>
      <c r="D76" s="185" t="s">
        <v>228</v>
      </c>
      <c r="E76" s="186"/>
      <c r="F76" s="186"/>
      <c r="G76" s="186"/>
      <c r="H76" s="186"/>
      <c r="I76" s="186"/>
      <c r="J76" s="187">
        <f>J431</f>
        <v>0</v>
      </c>
      <c r="K76" s="126"/>
      <c r="L76" s="18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9" customFormat="1" ht="24.95" customHeight="1">
      <c r="A77" s="9"/>
      <c r="B77" s="178"/>
      <c r="C77" s="179"/>
      <c r="D77" s="180" t="s">
        <v>229</v>
      </c>
      <c r="E77" s="181"/>
      <c r="F77" s="181"/>
      <c r="G77" s="181"/>
      <c r="H77" s="181"/>
      <c r="I77" s="181"/>
      <c r="J77" s="182">
        <f>J433</f>
        <v>0</v>
      </c>
      <c r="K77" s="179"/>
      <c r="L77" s="183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s="10" customFormat="1" ht="19.9" customHeight="1">
      <c r="A78" s="10"/>
      <c r="B78" s="184"/>
      <c r="C78" s="126"/>
      <c r="D78" s="185" t="s">
        <v>230</v>
      </c>
      <c r="E78" s="186"/>
      <c r="F78" s="186"/>
      <c r="G78" s="186"/>
      <c r="H78" s="186"/>
      <c r="I78" s="186"/>
      <c r="J78" s="187">
        <f>J434</f>
        <v>0</v>
      </c>
      <c r="K78" s="126"/>
      <c r="L78" s="188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4"/>
      <c r="C79" s="126"/>
      <c r="D79" s="185" t="s">
        <v>231</v>
      </c>
      <c r="E79" s="186"/>
      <c r="F79" s="186"/>
      <c r="G79" s="186"/>
      <c r="H79" s="186"/>
      <c r="I79" s="186"/>
      <c r="J79" s="187">
        <f>J469</f>
        <v>0</v>
      </c>
      <c r="K79" s="126"/>
      <c r="L79" s="188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4"/>
      <c r="C80" s="126"/>
      <c r="D80" s="185" t="s">
        <v>232</v>
      </c>
      <c r="E80" s="186"/>
      <c r="F80" s="186"/>
      <c r="G80" s="186"/>
      <c r="H80" s="186"/>
      <c r="I80" s="186"/>
      <c r="J80" s="187">
        <f>J537</f>
        <v>0</v>
      </c>
      <c r="K80" s="126"/>
      <c r="L80" s="188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4"/>
      <c r="C81" s="126"/>
      <c r="D81" s="185" t="s">
        <v>1836</v>
      </c>
      <c r="E81" s="186"/>
      <c r="F81" s="186"/>
      <c r="G81" s="186"/>
      <c r="H81" s="186"/>
      <c r="I81" s="186"/>
      <c r="J81" s="187">
        <f>J570</f>
        <v>0</v>
      </c>
      <c r="K81" s="126"/>
      <c r="L81" s="188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4"/>
      <c r="C82" s="126"/>
      <c r="D82" s="185" t="s">
        <v>233</v>
      </c>
      <c r="E82" s="186"/>
      <c r="F82" s="186"/>
      <c r="G82" s="186"/>
      <c r="H82" s="186"/>
      <c r="I82" s="186"/>
      <c r="J82" s="187">
        <f>J579</f>
        <v>0</v>
      </c>
      <c r="K82" s="126"/>
      <c r="L82" s="188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84"/>
      <c r="C83" s="126"/>
      <c r="D83" s="185" t="s">
        <v>1837</v>
      </c>
      <c r="E83" s="186"/>
      <c r="F83" s="186"/>
      <c r="G83" s="186"/>
      <c r="H83" s="186"/>
      <c r="I83" s="186"/>
      <c r="J83" s="187">
        <f>J588</f>
        <v>0</v>
      </c>
      <c r="K83" s="126"/>
      <c r="L83" s="188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84"/>
      <c r="C84" s="126"/>
      <c r="D84" s="185" t="s">
        <v>234</v>
      </c>
      <c r="E84" s="186"/>
      <c r="F84" s="186"/>
      <c r="G84" s="186"/>
      <c r="H84" s="186"/>
      <c r="I84" s="186"/>
      <c r="J84" s="187">
        <f>J601</f>
        <v>0</v>
      </c>
      <c r="K84" s="126"/>
      <c r="L84" s="188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84"/>
      <c r="C85" s="126"/>
      <c r="D85" s="185" t="s">
        <v>235</v>
      </c>
      <c r="E85" s="186"/>
      <c r="F85" s="186"/>
      <c r="G85" s="186"/>
      <c r="H85" s="186"/>
      <c r="I85" s="186"/>
      <c r="J85" s="187">
        <f>J619</f>
        <v>0</v>
      </c>
      <c r="K85" s="126"/>
      <c r="L85" s="188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84"/>
      <c r="C86" s="126"/>
      <c r="D86" s="185" t="s">
        <v>1838</v>
      </c>
      <c r="E86" s="186"/>
      <c r="F86" s="186"/>
      <c r="G86" s="186"/>
      <c r="H86" s="186"/>
      <c r="I86" s="186"/>
      <c r="J86" s="187">
        <f>J623</f>
        <v>0</v>
      </c>
      <c r="K86" s="126"/>
      <c r="L86" s="188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84"/>
      <c r="C87" s="126"/>
      <c r="D87" s="185" t="s">
        <v>236</v>
      </c>
      <c r="E87" s="186"/>
      <c r="F87" s="186"/>
      <c r="G87" s="186"/>
      <c r="H87" s="186"/>
      <c r="I87" s="186"/>
      <c r="J87" s="187">
        <f>J634</f>
        <v>0</v>
      </c>
      <c r="K87" s="126"/>
      <c r="L87" s="188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0" customFormat="1" ht="19.9" customHeight="1">
      <c r="A88" s="10"/>
      <c r="B88" s="184"/>
      <c r="C88" s="126"/>
      <c r="D88" s="185" t="s">
        <v>237</v>
      </c>
      <c r="E88" s="186"/>
      <c r="F88" s="186"/>
      <c r="G88" s="186"/>
      <c r="H88" s="186"/>
      <c r="I88" s="186"/>
      <c r="J88" s="187">
        <f>J640</f>
        <v>0</v>
      </c>
      <c r="K88" s="126"/>
      <c r="L88" s="188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2" customFormat="1" ht="21.8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8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61"/>
      <c r="C90" s="62"/>
      <c r="D90" s="62"/>
      <c r="E90" s="62"/>
      <c r="F90" s="62"/>
      <c r="G90" s="62"/>
      <c r="H90" s="62"/>
      <c r="I90" s="62"/>
      <c r="J90" s="62"/>
      <c r="K90" s="62"/>
      <c r="L90" s="148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4" spans="1:31" s="2" customFormat="1" ht="6.95" customHeight="1">
      <c r="A94" s="40"/>
      <c r="B94" s="63"/>
      <c r="C94" s="64"/>
      <c r="D94" s="64"/>
      <c r="E94" s="64"/>
      <c r="F94" s="64"/>
      <c r="G94" s="64"/>
      <c r="H94" s="64"/>
      <c r="I94" s="64"/>
      <c r="J94" s="64"/>
      <c r="K94" s="64"/>
      <c r="L94" s="148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24.95" customHeight="1">
      <c r="A95" s="40"/>
      <c r="B95" s="41"/>
      <c r="C95" s="25" t="s">
        <v>238</v>
      </c>
      <c r="D95" s="42"/>
      <c r="E95" s="42"/>
      <c r="F95" s="42"/>
      <c r="G95" s="42"/>
      <c r="H95" s="42"/>
      <c r="I95" s="42"/>
      <c r="J95" s="42"/>
      <c r="K95" s="42"/>
      <c r="L95" s="148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6.95" customHeight="1">
      <c r="A96" s="40"/>
      <c r="B96" s="41"/>
      <c r="C96" s="42"/>
      <c r="D96" s="42"/>
      <c r="E96" s="42"/>
      <c r="F96" s="42"/>
      <c r="G96" s="42"/>
      <c r="H96" s="42"/>
      <c r="I96" s="42"/>
      <c r="J96" s="42"/>
      <c r="K96" s="42"/>
      <c r="L96" s="148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2" customHeight="1">
      <c r="A97" s="40"/>
      <c r="B97" s="41"/>
      <c r="C97" s="34" t="s">
        <v>16</v>
      </c>
      <c r="D97" s="42"/>
      <c r="E97" s="42"/>
      <c r="F97" s="42"/>
      <c r="G97" s="42"/>
      <c r="H97" s="42"/>
      <c r="I97" s="42"/>
      <c r="J97" s="42"/>
      <c r="K97" s="42"/>
      <c r="L97" s="148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16.5" customHeight="1">
      <c r="A98" s="40"/>
      <c r="B98" s="41"/>
      <c r="C98" s="42"/>
      <c r="D98" s="42"/>
      <c r="E98" s="172" t="str">
        <f>E7</f>
        <v>Parkovací dům Havlíčkova 1, Kroměříž</v>
      </c>
      <c r="F98" s="34"/>
      <c r="G98" s="34"/>
      <c r="H98" s="34"/>
      <c r="I98" s="42"/>
      <c r="J98" s="42"/>
      <c r="K98" s="42"/>
      <c r="L98" s="148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2:12" s="1" customFormat="1" ht="12" customHeight="1">
      <c r="B99" s="23"/>
      <c r="C99" s="34" t="s">
        <v>209</v>
      </c>
      <c r="D99" s="24"/>
      <c r="E99" s="24"/>
      <c r="F99" s="24"/>
      <c r="G99" s="24"/>
      <c r="H99" s="24"/>
      <c r="I99" s="24"/>
      <c r="J99" s="24"/>
      <c r="K99" s="24"/>
      <c r="L99" s="22"/>
    </row>
    <row r="100" spans="2:12" s="1" customFormat="1" ht="16.5" customHeight="1">
      <c r="B100" s="23"/>
      <c r="C100" s="24"/>
      <c r="D100" s="24"/>
      <c r="E100" s="172" t="s">
        <v>210</v>
      </c>
      <c r="F100" s="24"/>
      <c r="G100" s="24"/>
      <c r="H100" s="24"/>
      <c r="I100" s="24"/>
      <c r="J100" s="24"/>
      <c r="K100" s="24"/>
      <c r="L100" s="22"/>
    </row>
    <row r="101" spans="2:12" s="1" customFormat="1" ht="12" customHeight="1">
      <c r="B101" s="23"/>
      <c r="C101" s="34" t="s">
        <v>211</v>
      </c>
      <c r="D101" s="24"/>
      <c r="E101" s="24"/>
      <c r="F101" s="24"/>
      <c r="G101" s="24"/>
      <c r="H101" s="24"/>
      <c r="I101" s="24"/>
      <c r="J101" s="24"/>
      <c r="K101" s="24"/>
      <c r="L101" s="22"/>
    </row>
    <row r="102" spans="1:31" s="2" customFormat="1" ht="16.5" customHeight="1">
      <c r="A102" s="40"/>
      <c r="B102" s="41"/>
      <c r="C102" s="42"/>
      <c r="D102" s="42"/>
      <c r="E102" s="173" t="s">
        <v>212</v>
      </c>
      <c r="F102" s="42"/>
      <c r="G102" s="42"/>
      <c r="H102" s="42"/>
      <c r="I102" s="42"/>
      <c r="J102" s="42"/>
      <c r="K102" s="42"/>
      <c r="L102" s="148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2" customFormat="1" ht="12" customHeight="1">
      <c r="A103" s="40"/>
      <c r="B103" s="41"/>
      <c r="C103" s="34" t="s">
        <v>213</v>
      </c>
      <c r="D103" s="42"/>
      <c r="E103" s="42"/>
      <c r="F103" s="42"/>
      <c r="G103" s="42"/>
      <c r="H103" s="42"/>
      <c r="I103" s="42"/>
      <c r="J103" s="42"/>
      <c r="K103" s="42"/>
      <c r="L103" s="14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2" customFormat="1" ht="16.5" customHeight="1">
      <c r="A104" s="40"/>
      <c r="B104" s="41"/>
      <c r="C104" s="42"/>
      <c r="D104" s="42"/>
      <c r="E104" s="71" t="str">
        <f>E13</f>
        <v>SO101.3 - Hromadná garáž - informační centrum</v>
      </c>
      <c r="F104" s="42"/>
      <c r="G104" s="42"/>
      <c r="H104" s="42"/>
      <c r="I104" s="42"/>
      <c r="J104" s="42"/>
      <c r="K104" s="42"/>
      <c r="L104" s="148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2" customFormat="1" ht="6.95" customHeight="1">
      <c r="A105" s="40"/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148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12" customHeight="1">
      <c r="A106" s="40"/>
      <c r="B106" s="41"/>
      <c r="C106" s="34" t="s">
        <v>21</v>
      </c>
      <c r="D106" s="42"/>
      <c r="E106" s="42"/>
      <c r="F106" s="29" t="str">
        <f>F16</f>
        <v xml:space="preserve"> </v>
      </c>
      <c r="G106" s="42"/>
      <c r="H106" s="42"/>
      <c r="I106" s="34" t="s">
        <v>23</v>
      </c>
      <c r="J106" s="74" t="str">
        <f>IF(J16="","",J16)</f>
        <v>3. 7. 2019</v>
      </c>
      <c r="K106" s="42"/>
      <c r="L106" s="148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6.95" customHeight="1">
      <c r="A107" s="40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148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15.15" customHeight="1">
      <c r="A108" s="40"/>
      <c r="B108" s="41"/>
      <c r="C108" s="34" t="s">
        <v>25</v>
      </c>
      <c r="D108" s="42"/>
      <c r="E108" s="42"/>
      <c r="F108" s="29" t="str">
        <f>E19</f>
        <v xml:space="preserve"> </v>
      </c>
      <c r="G108" s="42"/>
      <c r="H108" s="42"/>
      <c r="I108" s="34" t="s">
        <v>30</v>
      </c>
      <c r="J108" s="38" t="str">
        <f>E25</f>
        <v xml:space="preserve"> </v>
      </c>
      <c r="K108" s="42"/>
      <c r="L108" s="148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15.15" customHeight="1">
      <c r="A109" s="40"/>
      <c r="B109" s="41"/>
      <c r="C109" s="34" t="s">
        <v>28</v>
      </c>
      <c r="D109" s="42"/>
      <c r="E109" s="42"/>
      <c r="F109" s="29" t="str">
        <f>IF(E22="","",E22)</f>
        <v>Vyplň údaj</v>
      </c>
      <c r="G109" s="42"/>
      <c r="H109" s="42"/>
      <c r="I109" s="34" t="s">
        <v>32</v>
      </c>
      <c r="J109" s="38" t="str">
        <f>E28</f>
        <v xml:space="preserve"> </v>
      </c>
      <c r="K109" s="42"/>
      <c r="L109" s="148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10.3" customHeight="1">
      <c r="A110" s="40"/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148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11" customFormat="1" ht="29.25" customHeight="1">
      <c r="A111" s="189"/>
      <c r="B111" s="190"/>
      <c r="C111" s="191" t="s">
        <v>239</v>
      </c>
      <c r="D111" s="192" t="s">
        <v>54</v>
      </c>
      <c r="E111" s="192" t="s">
        <v>50</v>
      </c>
      <c r="F111" s="192" t="s">
        <v>51</v>
      </c>
      <c r="G111" s="192" t="s">
        <v>240</v>
      </c>
      <c r="H111" s="192" t="s">
        <v>241</v>
      </c>
      <c r="I111" s="192" t="s">
        <v>242</v>
      </c>
      <c r="J111" s="192" t="s">
        <v>217</v>
      </c>
      <c r="K111" s="193" t="s">
        <v>243</v>
      </c>
      <c r="L111" s="194"/>
      <c r="M111" s="94" t="s">
        <v>19</v>
      </c>
      <c r="N111" s="95" t="s">
        <v>39</v>
      </c>
      <c r="O111" s="95" t="s">
        <v>244</v>
      </c>
      <c r="P111" s="95" t="s">
        <v>245</v>
      </c>
      <c r="Q111" s="95" t="s">
        <v>246</v>
      </c>
      <c r="R111" s="95" t="s">
        <v>247</v>
      </c>
      <c r="S111" s="95" t="s">
        <v>248</v>
      </c>
      <c r="T111" s="96" t="s">
        <v>249</v>
      </c>
      <c r="U111" s="189"/>
      <c r="V111" s="189"/>
      <c r="W111" s="189"/>
      <c r="X111" s="189"/>
      <c r="Y111" s="189"/>
      <c r="Z111" s="189"/>
      <c r="AA111" s="189"/>
      <c r="AB111" s="189"/>
      <c r="AC111" s="189"/>
      <c r="AD111" s="189"/>
      <c r="AE111" s="189"/>
    </row>
    <row r="112" spans="1:63" s="2" customFormat="1" ht="22.8" customHeight="1">
      <c r="A112" s="40"/>
      <c r="B112" s="41"/>
      <c r="C112" s="101" t="s">
        <v>250</v>
      </c>
      <c r="D112" s="42"/>
      <c r="E112" s="42"/>
      <c r="F112" s="42"/>
      <c r="G112" s="42"/>
      <c r="H112" s="42"/>
      <c r="I112" s="42"/>
      <c r="J112" s="195">
        <f>BK112</f>
        <v>0</v>
      </c>
      <c r="K112" s="42"/>
      <c r="L112" s="46"/>
      <c r="M112" s="97"/>
      <c r="N112" s="196"/>
      <c r="O112" s="98"/>
      <c r="P112" s="197">
        <f>P113+P433</f>
        <v>0</v>
      </c>
      <c r="Q112" s="98"/>
      <c r="R112" s="197">
        <f>R113+R433</f>
        <v>1159.19344689</v>
      </c>
      <c r="S112" s="98"/>
      <c r="T112" s="198">
        <f>T113+T433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68</v>
      </c>
      <c r="AU112" s="19" t="s">
        <v>218</v>
      </c>
      <c r="BK112" s="199">
        <f>BK113+BK433</f>
        <v>0</v>
      </c>
    </row>
    <row r="113" spans="1:63" s="12" customFormat="1" ht="25.9" customHeight="1">
      <c r="A113" s="12"/>
      <c r="B113" s="200"/>
      <c r="C113" s="201"/>
      <c r="D113" s="202" t="s">
        <v>68</v>
      </c>
      <c r="E113" s="203" t="s">
        <v>251</v>
      </c>
      <c r="F113" s="203" t="s">
        <v>251</v>
      </c>
      <c r="G113" s="201"/>
      <c r="H113" s="201"/>
      <c r="I113" s="204"/>
      <c r="J113" s="205">
        <f>BK113</f>
        <v>0</v>
      </c>
      <c r="K113" s="201"/>
      <c r="L113" s="206"/>
      <c r="M113" s="207"/>
      <c r="N113" s="208"/>
      <c r="O113" s="208"/>
      <c r="P113" s="209">
        <f>P114+P139+P206+P251+P288+P365+P384+P431</f>
        <v>0</v>
      </c>
      <c r="Q113" s="208"/>
      <c r="R113" s="209">
        <f>R114+R139+R206+R251+R288+R365+R384+R431</f>
        <v>1113.50938497</v>
      </c>
      <c r="S113" s="208"/>
      <c r="T113" s="210">
        <f>T114+T139+T206+T251+T288+T365+T384+T431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11" t="s">
        <v>76</v>
      </c>
      <c r="AT113" s="212" t="s">
        <v>68</v>
      </c>
      <c r="AU113" s="212" t="s">
        <v>69</v>
      </c>
      <c r="AY113" s="211" t="s">
        <v>252</v>
      </c>
      <c r="BK113" s="213">
        <f>BK114+BK139+BK206+BK251+BK288+BK365+BK384+BK431</f>
        <v>0</v>
      </c>
    </row>
    <row r="114" spans="1:63" s="12" customFormat="1" ht="22.8" customHeight="1">
      <c r="A114" s="12"/>
      <c r="B114" s="200"/>
      <c r="C114" s="201"/>
      <c r="D114" s="202" t="s">
        <v>68</v>
      </c>
      <c r="E114" s="214" t="s">
        <v>76</v>
      </c>
      <c r="F114" s="214" t="s">
        <v>253</v>
      </c>
      <c r="G114" s="201"/>
      <c r="H114" s="201"/>
      <c r="I114" s="204"/>
      <c r="J114" s="215">
        <f>BK114</f>
        <v>0</v>
      </c>
      <c r="K114" s="201"/>
      <c r="L114" s="206"/>
      <c r="M114" s="207"/>
      <c r="N114" s="208"/>
      <c r="O114" s="208"/>
      <c r="P114" s="209">
        <f>SUM(P115:P138)</f>
        <v>0</v>
      </c>
      <c r="Q114" s="208"/>
      <c r="R114" s="209">
        <f>SUM(R115:R138)</f>
        <v>0</v>
      </c>
      <c r="S114" s="208"/>
      <c r="T114" s="210">
        <f>SUM(T115:T138)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11" t="s">
        <v>76</v>
      </c>
      <c r="AT114" s="212" t="s">
        <v>68</v>
      </c>
      <c r="AU114" s="212" t="s">
        <v>76</v>
      </c>
      <c r="AY114" s="211" t="s">
        <v>252</v>
      </c>
      <c r="BK114" s="213">
        <f>SUM(BK115:BK138)</f>
        <v>0</v>
      </c>
    </row>
    <row r="115" spans="1:65" s="2" customFormat="1" ht="37.8" customHeight="1">
      <c r="A115" s="40"/>
      <c r="B115" s="41"/>
      <c r="C115" s="216" t="s">
        <v>76</v>
      </c>
      <c r="D115" s="216" t="s">
        <v>254</v>
      </c>
      <c r="E115" s="217" t="s">
        <v>255</v>
      </c>
      <c r="F115" s="218" t="s">
        <v>256</v>
      </c>
      <c r="G115" s="219" t="s">
        <v>257</v>
      </c>
      <c r="H115" s="220">
        <v>80.08</v>
      </c>
      <c r="I115" s="221"/>
      <c r="J115" s="222">
        <f>ROUND(I115*H115,2)</f>
        <v>0</v>
      </c>
      <c r="K115" s="218" t="s">
        <v>258</v>
      </c>
      <c r="L115" s="46"/>
      <c r="M115" s="223" t="s">
        <v>19</v>
      </c>
      <c r="N115" s="224" t="s">
        <v>40</v>
      </c>
      <c r="O115" s="86"/>
      <c r="P115" s="225">
        <f>O115*H115</f>
        <v>0</v>
      </c>
      <c r="Q115" s="225">
        <v>0</v>
      </c>
      <c r="R115" s="225">
        <f>Q115*H115</f>
        <v>0</v>
      </c>
      <c r="S115" s="225">
        <v>0</v>
      </c>
      <c r="T115" s="22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7" t="s">
        <v>90</v>
      </c>
      <c r="AT115" s="227" t="s">
        <v>254</v>
      </c>
      <c r="AU115" s="227" t="s">
        <v>78</v>
      </c>
      <c r="AY115" s="19" t="s">
        <v>252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9" t="s">
        <v>76</v>
      </c>
      <c r="BK115" s="228">
        <f>ROUND(I115*H115,2)</f>
        <v>0</v>
      </c>
      <c r="BL115" s="19" t="s">
        <v>90</v>
      </c>
      <c r="BM115" s="227" t="s">
        <v>1839</v>
      </c>
    </row>
    <row r="116" spans="1:51" s="14" customFormat="1" ht="12">
      <c r="A116" s="14"/>
      <c r="B116" s="240"/>
      <c r="C116" s="241"/>
      <c r="D116" s="231" t="s">
        <v>260</v>
      </c>
      <c r="E116" s="242" t="s">
        <v>19</v>
      </c>
      <c r="F116" s="243" t="s">
        <v>1840</v>
      </c>
      <c r="G116" s="241"/>
      <c r="H116" s="244">
        <v>39.83</v>
      </c>
      <c r="I116" s="245"/>
      <c r="J116" s="241"/>
      <c r="K116" s="241"/>
      <c r="L116" s="246"/>
      <c r="M116" s="247"/>
      <c r="N116" s="248"/>
      <c r="O116" s="248"/>
      <c r="P116" s="248"/>
      <c r="Q116" s="248"/>
      <c r="R116" s="248"/>
      <c r="S116" s="248"/>
      <c r="T116" s="249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0" t="s">
        <v>260</v>
      </c>
      <c r="AU116" s="250" t="s">
        <v>78</v>
      </c>
      <c r="AV116" s="14" t="s">
        <v>78</v>
      </c>
      <c r="AW116" s="14" t="s">
        <v>31</v>
      </c>
      <c r="AX116" s="14" t="s">
        <v>69</v>
      </c>
      <c r="AY116" s="250" t="s">
        <v>252</v>
      </c>
    </row>
    <row r="117" spans="1:51" s="14" customFormat="1" ht="12">
      <c r="A117" s="14"/>
      <c r="B117" s="240"/>
      <c r="C117" s="241"/>
      <c r="D117" s="231" t="s">
        <v>260</v>
      </c>
      <c r="E117" s="242" t="s">
        <v>19</v>
      </c>
      <c r="F117" s="243" t="s">
        <v>1841</v>
      </c>
      <c r="G117" s="241"/>
      <c r="H117" s="244">
        <v>1.884</v>
      </c>
      <c r="I117" s="245"/>
      <c r="J117" s="241"/>
      <c r="K117" s="241"/>
      <c r="L117" s="246"/>
      <c r="M117" s="247"/>
      <c r="N117" s="248"/>
      <c r="O117" s="248"/>
      <c r="P117" s="248"/>
      <c r="Q117" s="248"/>
      <c r="R117" s="248"/>
      <c r="S117" s="248"/>
      <c r="T117" s="249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0" t="s">
        <v>260</v>
      </c>
      <c r="AU117" s="250" t="s">
        <v>78</v>
      </c>
      <c r="AV117" s="14" t="s">
        <v>78</v>
      </c>
      <c r="AW117" s="14" t="s">
        <v>31</v>
      </c>
      <c r="AX117" s="14" t="s">
        <v>69</v>
      </c>
      <c r="AY117" s="250" t="s">
        <v>252</v>
      </c>
    </row>
    <row r="118" spans="1:51" s="14" customFormat="1" ht="12">
      <c r="A118" s="14"/>
      <c r="B118" s="240"/>
      <c r="C118" s="241"/>
      <c r="D118" s="231" t="s">
        <v>260</v>
      </c>
      <c r="E118" s="242" t="s">
        <v>19</v>
      </c>
      <c r="F118" s="243" t="s">
        <v>1842</v>
      </c>
      <c r="G118" s="241"/>
      <c r="H118" s="244">
        <v>1.148</v>
      </c>
      <c r="I118" s="245"/>
      <c r="J118" s="241"/>
      <c r="K118" s="241"/>
      <c r="L118" s="246"/>
      <c r="M118" s="247"/>
      <c r="N118" s="248"/>
      <c r="O118" s="248"/>
      <c r="P118" s="248"/>
      <c r="Q118" s="248"/>
      <c r="R118" s="248"/>
      <c r="S118" s="248"/>
      <c r="T118" s="249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0" t="s">
        <v>260</v>
      </c>
      <c r="AU118" s="250" t="s">
        <v>78</v>
      </c>
      <c r="AV118" s="14" t="s">
        <v>78</v>
      </c>
      <c r="AW118" s="14" t="s">
        <v>31</v>
      </c>
      <c r="AX118" s="14" t="s">
        <v>69</v>
      </c>
      <c r="AY118" s="250" t="s">
        <v>252</v>
      </c>
    </row>
    <row r="119" spans="1:51" s="14" customFormat="1" ht="12">
      <c r="A119" s="14"/>
      <c r="B119" s="240"/>
      <c r="C119" s="241"/>
      <c r="D119" s="231" t="s">
        <v>260</v>
      </c>
      <c r="E119" s="242" t="s">
        <v>19</v>
      </c>
      <c r="F119" s="243" t="s">
        <v>1843</v>
      </c>
      <c r="G119" s="241"/>
      <c r="H119" s="244">
        <v>30.46</v>
      </c>
      <c r="I119" s="245"/>
      <c r="J119" s="241"/>
      <c r="K119" s="241"/>
      <c r="L119" s="246"/>
      <c r="M119" s="247"/>
      <c r="N119" s="248"/>
      <c r="O119" s="248"/>
      <c r="P119" s="248"/>
      <c r="Q119" s="248"/>
      <c r="R119" s="248"/>
      <c r="S119" s="248"/>
      <c r="T119" s="249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0" t="s">
        <v>260</v>
      </c>
      <c r="AU119" s="250" t="s">
        <v>78</v>
      </c>
      <c r="AV119" s="14" t="s">
        <v>78</v>
      </c>
      <c r="AW119" s="14" t="s">
        <v>31</v>
      </c>
      <c r="AX119" s="14" t="s">
        <v>69</v>
      </c>
      <c r="AY119" s="250" t="s">
        <v>252</v>
      </c>
    </row>
    <row r="120" spans="1:51" s="14" customFormat="1" ht="12">
      <c r="A120" s="14"/>
      <c r="B120" s="240"/>
      <c r="C120" s="241"/>
      <c r="D120" s="231" t="s">
        <v>260</v>
      </c>
      <c r="E120" s="242" t="s">
        <v>19</v>
      </c>
      <c r="F120" s="243" t="s">
        <v>1844</v>
      </c>
      <c r="G120" s="241"/>
      <c r="H120" s="244">
        <v>6.758</v>
      </c>
      <c r="I120" s="245"/>
      <c r="J120" s="241"/>
      <c r="K120" s="241"/>
      <c r="L120" s="246"/>
      <c r="M120" s="247"/>
      <c r="N120" s="248"/>
      <c r="O120" s="248"/>
      <c r="P120" s="248"/>
      <c r="Q120" s="248"/>
      <c r="R120" s="248"/>
      <c r="S120" s="248"/>
      <c r="T120" s="249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0" t="s">
        <v>260</v>
      </c>
      <c r="AU120" s="250" t="s">
        <v>78</v>
      </c>
      <c r="AV120" s="14" t="s">
        <v>78</v>
      </c>
      <c r="AW120" s="14" t="s">
        <v>31</v>
      </c>
      <c r="AX120" s="14" t="s">
        <v>69</v>
      </c>
      <c r="AY120" s="250" t="s">
        <v>252</v>
      </c>
    </row>
    <row r="121" spans="1:51" s="15" customFormat="1" ht="12">
      <c r="A121" s="15"/>
      <c r="B121" s="251"/>
      <c r="C121" s="252"/>
      <c r="D121" s="231" t="s">
        <v>260</v>
      </c>
      <c r="E121" s="253" t="s">
        <v>19</v>
      </c>
      <c r="F121" s="254" t="s">
        <v>265</v>
      </c>
      <c r="G121" s="252"/>
      <c r="H121" s="255">
        <v>80.08</v>
      </c>
      <c r="I121" s="256"/>
      <c r="J121" s="252"/>
      <c r="K121" s="252"/>
      <c r="L121" s="257"/>
      <c r="M121" s="258"/>
      <c r="N121" s="259"/>
      <c r="O121" s="259"/>
      <c r="P121" s="259"/>
      <c r="Q121" s="259"/>
      <c r="R121" s="259"/>
      <c r="S121" s="259"/>
      <c r="T121" s="260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61" t="s">
        <v>260</v>
      </c>
      <c r="AU121" s="261" t="s">
        <v>78</v>
      </c>
      <c r="AV121" s="15" t="s">
        <v>90</v>
      </c>
      <c r="AW121" s="15" t="s">
        <v>31</v>
      </c>
      <c r="AX121" s="15" t="s">
        <v>76</v>
      </c>
      <c r="AY121" s="261" t="s">
        <v>252</v>
      </c>
    </row>
    <row r="122" spans="1:65" s="2" customFormat="1" ht="49.05" customHeight="1">
      <c r="A122" s="40"/>
      <c r="B122" s="41"/>
      <c r="C122" s="216" t="s">
        <v>78</v>
      </c>
      <c r="D122" s="216" t="s">
        <v>254</v>
      </c>
      <c r="E122" s="217" t="s">
        <v>266</v>
      </c>
      <c r="F122" s="218" t="s">
        <v>267</v>
      </c>
      <c r="G122" s="219" t="s">
        <v>257</v>
      </c>
      <c r="H122" s="220">
        <v>40.04</v>
      </c>
      <c r="I122" s="221"/>
      <c r="J122" s="222">
        <f>ROUND(I122*H122,2)</f>
        <v>0</v>
      </c>
      <c r="K122" s="218" t="s">
        <v>258</v>
      </c>
      <c r="L122" s="46"/>
      <c r="M122" s="223" t="s">
        <v>19</v>
      </c>
      <c r="N122" s="224" t="s">
        <v>40</v>
      </c>
      <c r="O122" s="86"/>
      <c r="P122" s="225">
        <f>O122*H122</f>
        <v>0</v>
      </c>
      <c r="Q122" s="225">
        <v>0</v>
      </c>
      <c r="R122" s="225">
        <f>Q122*H122</f>
        <v>0</v>
      </c>
      <c r="S122" s="225">
        <v>0</v>
      </c>
      <c r="T122" s="22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7" t="s">
        <v>90</v>
      </c>
      <c r="AT122" s="227" t="s">
        <v>254</v>
      </c>
      <c r="AU122" s="227" t="s">
        <v>78</v>
      </c>
      <c r="AY122" s="19" t="s">
        <v>252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9" t="s">
        <v>76</v>
      </c>
      <c r="BK122" s="228">
        <f>ROUND(I122*H122,2)</f>
        <v>0</v>
      </c>
      <c r="BL122" s="19" t="s">
        <v>90</v>
      </c>
      <c r="BM122" s="227" t="s">
        <v>1845</v>
      </c>
    </row>
    <row r="123" spans="1:51" s="14" customFormat="1" ht="12">
      <c r="A123" s="14"/>
      <c r="B123" s="240"/>
      <c r="C123" s="241"/>
      <c r="D123" s="231" t="s">
        <v>260</v>
      </c>
      <c r="E123" s="242" t="s">
        <v>19</v>
      </c>
      <c r="F123" s="243" t="s">
        <v>1846</v>
      </c>
      <c r="G123" s="241"/>
      <c r="H123" s="244">
        <v>40.04</v>
      </c>
      <c r="I123" s="245"/>
      <c r="J123" s="241"/>
      <c r="K123" s="241"/>
      <c r="L123" s="246"/>
      <c r="M123" s="247"/>
      <c r="N123" s="248"/>
      <c r="O123" s="248"/>
      <c r="P123" s="248"/>
      <c r="Q123" s="248"/>
      <c r="R123" s="248"/>
      <c r="S123" s="248"/>
      <c r="T123" s="249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0" t="s">
        <v>260</v>
      </c>
      <c r="AU123" s="250" t="s">
        <v>78</v>
      </c>
      <c r="AV123" s="14" t="s">
        <v>78</v>
      </c>
      <c r="AW123" s="14" t="s">
        <v>31</v>
      </c>
      <c r="AX123" s="14" t="s">
        <v>76</v>
      </c>
      <c r="AY123" s="250" t="s">
        <v>252</v>
      </c>
    </row>
    <row r="124" spans="1:65" s="2" customFormat="1" ht="37.8" customHeight="1">
      <c r="A124" s="40"/>
      <c r="B124" s="41"/>
      <c r="C124" s="216" t="s">
        <v>85</v>
      </c>
      <c r="D124" s="216" t="s">
        <v>254</v>
      </c>
      <c r="E124" s="217" t="s">
        <v>1366</v>
      </c>
      <c r="F124" s="218" t="s">
        <v>1367</v>
      </c>
      <c r="G124" s="219" t="s">
        <v>257</v>
      </c>
      <c r="H124" s="220">
        <v>11.303</v>
      </c>
      <c r="I124" s="221"/>
      <c r="J124" s="222">
        <f>ROUND(I124*H124,2)</f>
        <v>0</v>
      </c>
      <c r="K124" s="218" t="s">
        <v>258</v>
      </c>
      <c r="L124" s="46"/>
      <c r="M124" s="223" t="s">
        <v>19</v>
      </c>
      <c r="N124" s="224" t="s">
        <v>40</v>
      </c>
      <c r="O124" s="86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7" t="s">
        <v>90</v>
      </c>
      <c r="AT124" s="227" t="s">
        <v>254</v>
      </c>
      <c r="AU124" s="227" t="s">
        <v>78</v>
      </c>
      <c r="AY124" s="19" t="s">
        <v>252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9" t="s">
        <v>76</v>
      </c>
      <c r="BK124" s="228">
        <f>ROUND(I124*H124,2)</f>
        <v>0</v>
      </c>
      <c r="BL124" s="19" t="s">
        <v>90</v>
      </c>
      <c r="BM124" s="227" t="s">
        <v>1847</v>
      </c>
    </row>
    <row r="125" spans="1:51" s="14" customFormat="1" ht="12">
      <c r="A125" s="14"/>
      <c r="B125" s="240"/>
      <c r="C125" s="241"/>
      <c r="D125" s="231" t="s">
        <v>260</v>
      </c>
      <c r="E125" s="242" t="s">
        <v>19</v>
      </c>
      <c r="F125" s="243" t="s">
        <v>1848</v>
      </c>
      <c r="G125" s="241"/>
      <c r="H125" s="244">
        <v>11.303</v>
      </c>
      <c r="I125" s="245"/>
      <c r="J125" s="241"/>
      <c r="K125" s="241"/>
      <c r="L125" s="246"/>
      <c r="M125" s="247"/>
      <c r="N125" s="248"/>
      <c r="O125" s="248"/>
      <c r="P125" s="248"/>
      <c r="Q125" s="248"/>
      <c r="R125" s="248"/>
      <c r="S125" s="248"/>
      <c r="T125" s="249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0" t="s">
        <v>260</v>
      </c>
      <c r="AU125" s="250" t="s">
        <v>78</v>
      </c>
      <c r="AV125" s="14" t="s">
        <v>78</v>
      </c>
      <c r="AW125" s="14" t="s">
        <v>31</v>
      </c>
      <c r="AX125" s="14" t="s">
        <v>76</v>
      </c>
      <c r="AY125" s="250" t="s">
        <v>252</v>
      </c>
    </row>
    <row r="126" spans="1:65" s="2" customFormat="1" ht="49.05" customHeight="1">
      <c r="A126" s="40"/>
      <c r="B126" s="41"/>
      <c r="C126" s="216" t="s">
        <v>90</v>
      </c>
      <c r="D126" s="216" t="s">
        <v>254</v>
      </c>
      <c r="E126" s="217" t="s">
        <v>1370</v>
      </c>
      <c r="F126" s="218" t="s">
        <v>1371</v>
      </c>
      <c r="G126" s="219" t="s">
        <v>257</v>
      </c>
      <c r="H126" s="220">
        <v>5.652</v>
      </c>
      <c r="I126" s="221"/>
      <c r="J126" s="222">
        <f>ROUND(I126*H126,2)</f>
        <v>0</v>
      </c>
      <c r="K126" s="218" t="s">
        <v>258</v>
      </c>
      <c r="L126" s="46"/>
      <c r="M126" s="223" t="s">
        <v>19</v>
      </c>
      <c r="N126" s="224" t="s">
        <v>40</v>
      </c>
      <c r="O126" s="86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7" t="s">
        <v>90</v>
      </c>
      <c r="AT126" s="227" t="s">
        <v>254</v>
      </c>
      <c r="AU126" s="227" t="s">
        <v>78</v>
      </c>
      <c r="AY126" s="19" t="s">
        <v>252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9" t="s">
        <v>76</v>
      </c>
      <c r="BK126" s="228">
        <f>ROUND(I126*H126,2)</f>
        <v>0</v>
      </c>
      <c r="BL126" s="19" t="s">
        <v>90</v>
      </c>
      <c r="BM126" s="227" t="s">
        <v>1849</v>
      </c>
    </row>
    <row r="127" spans="1:51" s="14" customFormat="1" ht="12">
      <c r="A127" s="14"/>
      <c r="B127" s="240"/>
      <c r="C127" s="241"/>
      <c r="D127" s="231" t="s">
        <v>260</v>
      </c>
      <c r="E127" s="242" t="s">
        <v>19</v>
      </c>
      <c r="F127" s="243" t="s">
        <v>1850</v>
      </c>
      <c r="G127" s="241"/>
      <c r="H127" s="244">
        <v>5.652</v>
      </c>
      <c r="I127" s="245"/>
      <c r="J127" s="241"/>
      <c r="K127" s="241"/>
      <c r="L127" s="246"/>
      <c r="M127" s="247"/>
      <c r="N127" s="248"/>
      <c r="O127" s="248"/>
      <c r="P127" s="248"/>
      <c r="Q127" s="248"/>
      <c r="R127" s="248"/>
      <c r="S127" s="248"/>
      <c r="T127" s="24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0" t="s">
        <v>260</v>
      </c>
      <c r="AU127" s="250" t="s">
        <v>78</v>
      </c>
      <c r="AV127" s="14" t="s">
        <v>78</v>
      </c>
      <c r="AW127" s="14" t="s">
        <v>31</v>
      </c>
      <c r="AX127" s="14" t="s">
        <v>76</v>
      </c>
      <c r="AY127" s="250" t="s">
        <v>252</v>
      </c>
    </row>
    <row r="128" spans="1:65" s="2" customFormat="1" ht="49.05" customHeight="1">
      <c r="A128" s="40"/>
      <c r="B128" s="41"/>
      <c r="C128" s="216" t="s">
        <v>121</v>
      </c>
      <c r="D128" s="216" t="s">
        <v>254</v>
      </c>
      <c r="E128" s="217" t="s">
        <v>270</v>
      </c>
      <c r="F128" s="218" t="s">
        <v>271</v>
      </c>
      <c r="G128" s="219" t="s">
        <v>257</v>
      </c>
      <c r="H128" s="220">
        <v>155.558</v>
      </c>
      <c r="I128" s="221"/>
      <c r="J128" s="222">
        <f>ROUND(I128*H128,2)</f>
        <v>0</v>
      </c>
      <c r="K128" s="218" t="s">
        <v>258</v>
      </c>
      <c r="L128" s="46"/>
      <c r="M128" s="223" t="s">
        <v>19</v>
      </c>
      <c r="N128" s="224" t="s">
        <v>40</v>
      </c>
      <c r="O128" s="86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7" t="s">
        <v>90</v>
      </c>
      <c r="AT128" s="227" t="s">
        <v>254</v>
      </c>
      <c r="AU128" s="227" t="s">
        <v>78</v>
      </c>
      <c r="AY128" s="19" t="s">
        <v>252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9" t="s">
        <v>76</v>
      </c>
      <c r="BK128" s="228">
        <f>ROUND(I128*H128,2)</f>
        <v>0</v>
      </c>
      <c r="BL128" s="19" t="s">
        <v>90</v>
      </c>
      <c r="BM128" s="227" t="s">
        <v>1851</v>
      </c>
    </row>
    <row r="129" spans="1:51" s="14" customFormat="1" ht="12">
      <c r="A129" s="14"/>
      <c r="B129" s="240"/>
      <c r="C129" s="241"/>
      <c r="D129" s="231" t="s">
        <v>260</v>
      </c>
      <c r="E129" s="242" t="s">
        <v>19</v>
      </c>
      <c r="F129" s="243" t="s">
        <v>1852</v>
      </c>
      <c r="G129" s="241"/>
      <c r="H129" s="244">
        <v>91.383</v>
      </c>
      <c r="I129" s="245"/>
      <c r="J129" s="241"/>
      <c r="K129" s="241"/>
      <c r="L129" s="246"/>
      <c r="M129" s="247"/>
      <c r="N129" s="248"/>
      <c r="O129" s="248"/>
      <c r="P129" s="248"/>
      <c r="Q129" s="248"/>
      <c r="R129" s="248"/>
      <c r="S129" s="248"/>
      <c r="T129" s="24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0" t="s">
        <v>260</v>
      </c>
      <c r="AU129" s="250" t="s">
        <v>78</v>
      </c>
      <c r="AV129" s="14" t="s">
        <v>78</v>
      </c>
      <c r="AW129" s="14" t="s">
        <v>31</v>
      </c>
      <c r="AX129" s="14" t="s">
        <v>69</v>
      </c>
      <c r="AY129" s="250" t="s">
        <v>252</v>
      </c>
    </row>
    <row r="130" spans="1:51" s="14" customFormat="1" ht="12">
      <c r="A130" s="14"/>
      <c r="B130" s="240"/>
      <c r="C130" s="241"/>
      <c r="D130" s="231" t="s">
        <v>260</v>
      </c>
      <c r="E130" s="242" t="s">
        <v>19</v>
      </c>
      <c r="F130" s="243" t="s">
        <v>1853</v>
      </c>
      <c r="G130" s="241"/>
      <c r="H130" s="244">
        <v>64.175</v>
      </c>
      <c r="I130" s="245"/>
      <c r="J130" s="241"/>
      <c r="K130" s="241"/>
      <c r="L130" s="246"/>
      <c r="M130" s="247"/>
      <c r="N130" s="248"/>
      <c r="O130" s="248"/>
      <c r="P130" s="248"/>
      <c r="Q130" s="248"/>
      <c r="R130" s="248"/>
      <c r="S130" s="248"/>
      <c r="T130" s="249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0" t="s">
        <v>260</v>
      </c>
      <c r="AU130" s="250" t="s">
        <v>78</v>
      </c>
      <c r="AV130" s="14" t="s">
        <v>78</v>
      </c>
      <c r="AW130" s="14" t="s">
        <v>31</v>
      </c>
      <c r="AX130" s="14" t="s">
        <v>69</v>
      </c>
      <c r="AY130" s="250" t="s">
        <v>252</v>
      </c>
    </row>
    <row r="131" spans="1:51" s="15" customFormat="1" ht="12">
      <c r="A131" s="15"/>
      <c r="B131" s="251"/>
      <c r="C131" s="252"/>
      <c r="D131" s="231" t="s">
        <v>260</v>
      </c>
      <c r="E131" s="253" t="s">
        <v>19</v>
      </c>
      <c r="F131" s="254" t="s">
        <v>265</v>
      </c>
      <c r="G131" s="252"/>
      <c r="H131" s="255">
        <v>155.558</v>
      </c>
      <c r="I131" s="256"/>
      <c r="J131" s="252"/>
      <c r="K131" s="252"/>
      <c r="L131" s="257"/>
      <c r="M131" s="258"/>
      <c r="N131" s="259"/>
      <c r="O131" s="259"/>
      <c r="P131" s="259"/>
      <c r="Q131" s="259"/>
      <c r="R131" s="259"/>
      <c r="S131" s="259"/>
      <c r="T131" s="260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1" t="s">
        <v>260</v>
      </c>
      <c r="AU131" s="261" t="s">
        <v>78</v>
      </c>
      <c r="AV131" s="15" t="s">
        <v>90</v>
      </c>
      <c r="AW131" s="15" t="s">
        <v>31</v>
      </c>
      <c r="AX131" s="15" t="s">
        <v>76</v>
      </c>
      <c r="AY131" s="261" t="s">
        <v>252</v>
      </c>
    </row>
    <row r="132" spans="1:65" s="2" customFormat="1" ht="37.8" customHeight="1">
      <c r="A132" s="40"/>
      <c r="B132" s="41"/>
      <c r="C132" s="216" t="s">
        <v>284</v>
      </c>
      <c r="D132" s="216" t="s">
        <v>254</v>
      </c>
      <c r="E132" s="217" t="s">
        <v>1854</v>
      </c>
      <c r="F132" s="218" t="s">
        <v>1855</v>
      </c>
      <c r="G132" s="219" t="s">
        <v>257</v>
      </c>
      <c r="H132" s="220">
        <v>64.175</v>
      </c>
      <c r="I132" s="221"/>
      <c r="J132" s="222">
        <f>ROUND(I132*H132,2)</f>
        <v>0</v>
      </c>
      <c r="K132" s="218" t="s">
        <v>258</v>
      </c>
      <c r="L132" s="46"/>
      <c r="M132" s="223" t="s">
        <v>19</v>
      </c>
      <c r="N132" s="224" t="s">
        <v>40</v>
      </c>
      <c r="O132" s="86"/>
      <c r="P132" s="225">
        <f>O132*H132</f>
        <v>0</v>
      </c>
      <c r="Q132" s="225">
        <v>0</v>
      </c>
      <c r="R132" s="225">
        <f>Q132*H132</f>
        <v>0</v>
      </c>
      <c r="S132" s="225">
        <v>0</v>
      </c>
      <c r="T132" s="22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7" t="s">
        <v>90</v>
      </c>
      <c r="AT132" s="227" t="s">
        <v>254</v>
      </c>
      <c r="AU132" s="227" t="s">
        <v>78</v>
      </c>
      <c r="AY132" s="19" t="s">
        <v>252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9" t="s">
        <v>76</v>
      </c>
      <c r="BK132" s="228">
        <f>ROUND(I132*H132,2)</f>
        <v>0</v>
      </c>
      <c r="BL132" s="19" t="s">
        <v>90</v>
      </c>
      <c r="BM132" s="227" t="s">
        <v>1856</v>
      </c>
    </row>
    <row r="133" spans="1:51" s="14" customFormat="1" ht="12">
      <c r="A133" s="14"/>
      <c r="B133" s="240"/>
      <c r="C133" s="241"/>
      <c r="D133" s="231" t="s">
        <v>260</v>
      </c>
      <c r="E133" s="242" t="s">
        <v>19</v>
      </c>
      <c r="F133" s="243" t="s">
        <v>1857</v>
      </c>
      <c r="G133" s="241"/>
      <c r="H133" s="244">
        <v>64.175</v>
      </c>
      <c r="I133" s="245"/>
      <c r="J133" s="241"/>
      <c r="K133" s="241"/>
      <c r="L133" s="246"/>
      <c r="M133" s="247"/>
      <c r="N133" s="248"/>
      <c r="O133" s="248"/>
      <c r="P133" s="248"/>
      <c r="Q133" s="248"/>
      <c r="R133" s="248"/>
      <c r="S133" s="248"/>
      <c r="T133" s="24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0" t="s">
        <v>260</v>
      </c>
      <c r="AU133" s="250" t="s">
        <v>78</v>
      </c>
      <c r="AV133" s="14" t="s">
        <v>78</v>
      </c>
      <c r="AW133" s="14" t="s">
        <v>31</v>
      </c>
      <c r="AX133" s="14" t="s">
        <v>76</v>
      </c>
      <c r="AY133" s="250" t="s">
        <v>252</v>
      </c>
    </row>
    <row r="134" spans="1:65" s="2" customFormat="1" ht="37.8" customHeight="1">
      <c r="A134" s="40"/>
      <c r="B134" s="41"/>
      <c r="C134" s="216" t="s">
        <v>291</v>
      </c>
      <c r="D134" s="216" t="s">
        <v>254</v>
      </c>
      <c r="E134" s="217" t="s">
        <v>1382</v>
      </c>
      <c r="F134" s="218" t="s">
        <v>1383</v>
      </c>
      <c r="G134" s="219" t="s">
        <v>257</v>
      </c>
      <c r="H134" s="220">
        <v>64.175</v>
      </c>
      <c r="I134" s="221"/>
      <c r="J134" s="222">
        <f>ROUND(I134*H134,2)</f>
        <v>0</v>
      </c>
      <c r="K134" s="218" t="s">
        <v>258</v>
      </c>
      <c r="L134" s="46"/>
      <c r="M134" s="223" t="s">
        <v>19</v>
      </c>
      <c r="N134" s="224" t="s">
        <v>40</v>
      </c>
      <c r="O134" s="86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7" t="s">
        <v>90</v>
      </c>
      <c r="AT134" s="227" t="s">
        <v>254</v>
      </c>
      <c r="AU134" s="227" t="s">
        <v>78</v>
      </c>
      <c r="AY134" s="19" t="s">
        <v>252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9" t="s">
        <v>76</v>
      </c>
      <c r="BK134" s="228">
        <f>ROUND(I134*H134,2)</f>
        <v>0</v>
      </c>
      <c r="BL134" s="19" t="s">
        <v>90</v>
      </c>
      <c r="BM134" s="227" t="s">
        <v>1858</v>
      </c>
    </row>
    <row r="135" spans="1:51" s="13" customFormat="1" ht="12">
      <c r="A135" s="13"/>
      <c r="B135" s="229"/>
      <c r="C135" s="230"/>
      <c r="D135" s="231" t="s">
        <v>260</v>
      </c>
      <c r="E135" s="232" t="s">
        <v>19</v>
      </c>
      <c r="F135" s="233" t="s">
        <v>1859</v>
      </c>
      <c r="G135" s="230"/>
      <c r="H135" s="232" t="s">
        <v>19</v>
      </c>
      <c r="I135" s="234"/>
      <c r="J135" s="230"/>
      <c r="K135" s="230"/>
      <c r="L135" s="235"/>
      <c r="M135" s="236"/>
      <c r="N135" s="237"/>
      <c r="O135" s="237"/>
      <c r="P135" s="237"/>
      <c r="Q135" s="237"/>
      <c r="R135" s="237"/>
      <c r="S135" s="237"/>
      <c r="T135" s="23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9" t="s">
        <v>260</v>
      </c>
      <c r="AU135" s="239" t="s">
        <v>78</v>
      </c>
      <c r="AV135" s="13" t="s">
        <v>76</v>
      </c>
      <c r="AW135" s="13" t="s">
        <v>31</v>
      </c>
      <c r="AX135" s="13" t="s">
        <v>69</v>
      </c>
      <c r="AY135" s="239" t="s">
        <v>252</v>
      </c>
    </row>
    <row r="136" spans="1:51" s="14" customFormat="1" ht="12">
      <c r="A136" s="14"/>
      <c r="B136" s="240"/>
      <c r="C136" s="241"/>
      <c r="D136" s="231" t="s">
        <v>260</v>
      </c>
      <c r="E136" s="242" t="s">
        <v>19</v>
      </c>
      <c r="F136" s="243" t="s">
        <v>1860</v>
      </c>
      <c r="G136" s="241"/>
      <c r="H136" s="244">
        <v>58.91</v>
      </c>
      <c r="I136" s="245"/>
      <c r="J136" s="241"/>
      <c r="K136" s="241"/>
      <c r="L136" s="246"/>
      <c r="M136" s="247"/>
      <c r="N136" s="248"/>
      <c r="O136" s="248"/>
      <c r="P136" s="248"/>
      <c r="Q136" s="248"/>
      <c r="R136" s="248"/>
      <c r="S136" s="248"/>
      <c r="T136" s="24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0" t="s">
        <v>260</v>
      </c>
      <c r="AU136" s="250" t="s">
        <v>78</v>
      </c>
      <c r="AV136" s="14" t="s">
        <v>78</v>
      </c>
      <c r="AW136" s="14" t="s">
        <v>31</v>
      </c>
      <c r="AX136" s="14" t="s">
        <v>69</v>
      </c>
      <c r="AY136" s="250" t="s">
        <v>252</v>
      </c>
    </row>
    <row r="137" spans="1:51" s="14" customFormat="1" ht="12">
      <c r="A137" s="14"/>
      <c r="B137" s="240"/>
      <c r="C137" s="241"/>
      <c r="D137" s="231" t="s">
        <v>260</v>
      </c>
      <c r="E137" s="242" t="s">
        <v>19</v>
      </c>
      <c r="F137" s="243" t="s">
        <v>1861</v>
      </c>
      <c r="G137" s="241"/>
      <c r="H137" s="244">
        <v>5.265</v>
      </c>
      <c r="I137" s="245"/>
      <c r="J137" s="241"/>
      <c r="K137" s="241"/>
      <c r="L137" s="246"/>
      <c r="M137" s="247"/>
      <c r="N137" s="248"/>
      <c r="O137" s="248"/>
      <c r="P137" s="248"/>
      <c r="Q137" s="248"/>
      <c r="R137" s="248"/>
      <c r="S137" s="248"/>
      <c r="T137" s="24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0" t="s">
        <v>260</v>
      </c>
      <c r="AU137" s="250" t="s">
        <v>78</v>
      </c>
      <c r="AV137" s="14" t="s">
        <v>78</v>
      </c>
      <c r="AW137" s="14" t="s">
        <v>31</v>
      </c>
      <c r="AX137" s="14" t="s">
        <v>69</v>
      </c>
      <c r="AY137" s="250" t="s">
        <v>252</v>
      </c>
    </row>
    <row r="138" spans="1:51" s="15" customFormat="1" ht="12">
      <c r="A138" s="15"/>
      <c r="B138" s="251"/>
      <c r="C138" s="252"/>
      <c r="D138" s="231" t="s">
        <v>260</v>
      </c>
      <c r="E138" s="253" t="s">
        <v>19</v>
      </c>
      <c r="F138" s="254" t="s">
        <v>265</v>
      </c>
      <c r="G138" s="252"/>
      <c r="H138" s="255">
        <v>64.175</v>
      </c>
      <c r="I138" s="256"/>
      <c r="J138" s="252"/>
      <c r="K138" s="252"/>
      <c r="L138" s="257"/>
      <c r="M138" s="258"/>
      <c r="N138" s="259"/>
      <c r="O138" s="259"/>
      <c r="P138" s="259"/>
      <c r="Q138" s="259"/>
      <c r="R138" s="259"/>
      <c r="S138" s="259"/>
      <c r="T138" s="260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1" t="s">
        <v>260</v>
      </c>
      <c r="AU138" s="261" t="s">
        <v>78</v>
      </c>
      <c r="AV138" s="15" t="s">
        <v>90</v>
      </c>
      <c r="AW138" s="15" t="s">
        <v>31</v>
      </c>
      <c r="AX138" s="15" t="s">
        <v>76</v>
      </c>
      <c r="AY138" s="261" t="s">
        <v>252</v>
      </c>
    </row>
    <row r="139" spans="1:63" s="12" customFormat="1" ht="22.8" customHeight="1">
      <c r="A139" s="12"/>
      <c r="B139" s="200"/>
      <c r="C139" s="201"/>
      <c r="D139" s="202" t="s">
        <v>68</v>
      </c>
      <c r="E139" s="214" t="s">
        <v>78</v>
      </c>
      <c r="F139" s="214" t="s">
        <v>303</v>
      </c>
      <c r="G139" s="201"/>
      <c r="H139" s="201"/>
      <c r="I139" s="204"/>
      <c r="J139" s="215">
        <f>BK139</f>
        <v>0</v>
      </c>
      <c r="K139" s="201"/>
      <c r="L139" s="206"/>
      <c r="M139" s="207"/>
      <c r="N139" s="208"/>
      <c r="O139" s="208"/>
      <c r="P139" s="209">
        <f>SUM(P140:P205)</f>
        <v>0</v>
      </c>
      <c r="Q139" s="208"/>
      <c r="R139" s="209">
        <f>SUM(R140:R205)</f>
        <v>565.5978034499999</v>
      </c>
      <c r="S139" s="208"/>
      <c r="T139" s="210">
        <f>SUM(T140:T205)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1" t="s">
        <v>76</v>
      </c>
      <c r="AT139" s="212" t="s">
        <v>68</v>
      </c>
      <c r="AU139" s="212" t="s">
        <v>76</v>
      </c>
      <c r="AY139" s="211" t="s">
        <v>252</v>
      </c>
      <c r="BK139" s="213">
        <f>SUM(BK140:BK205)</f>
        <v>0</v>
      </c>
    </row>
    <row r="140" spans="1:65" s="2" customFormat="1" ht="37.8" customHeight="1">
      <c r="A140" s="40"/>
      <c r="B140" s="41"/>
      <c r="C140" s="216" t="s">
        <v>288</v>
      </c>
      <c r="D140" s="216" t="s">
        <v>254</v>
      </c>
      <c r="E140" s="217" t="s">
        <v>305</v>
      </c>
      <c r="F140" s="218" t="s">
        <v>306</v>
      </c>
      <c r="G140" s="219" t="s">
        <v>307</v>
      </c>
      <c r="H140" s="220">
        <v>2</v>
      </c>
      <c r="I140" s="221"/>
      <c r="J140" s="222">
        <f>ROUND(I140*H140,2)</f>
        <v>0</v>
      </c>
      <c r="K140" s="218" t="s">
        <v>19</v>
      </c>
      <c r="L140" s="46"/>
      <c r="M140" s="223" t="s">
        <v>19</v>
      </c>
      <c r="N140" s="224" t="s">
        <v>40</v>
      </c>
      <c r="O140" s="86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7" t="s">
        <v>90</v>
      </c>
      <c r="AT140" s="227" t="s">
        <v>254</v>
      </c>
      <c r="AU140" s="227" t="s">
        <v>78</v>
      </c>
      <c r="AY140" s="19" t="s">
        <v>252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9" t="s">
        <v>76</v>
      </c>
      <c r="BK140" s="228">
        <f>ROUND(I140*H140,2)</f>
        <v>0</v>
      </c>
      <c r="BL140" s="19" t="s">
        <v>90</v>
      </c>
      <c r="BM140" s="227" t="s">
        <v>1862</v>
      </c>
    </row>
    <row r="141" spans="1:65" s="2" customFormat="1" ht="37.8" customHeight="1">
      <c r="A141" s="40"/>
      <c r="B141" s="41"/>
      <c r="C141" s="216" t="s">
        <v>304</v>
      </c>
      <c r="D141" s="216" t="s">
        <v>254</v>
      </c>
      <c r="E141" s="217" t="s">
        <v>314</v>
      </c>
      <c r="F141" s="218" t="s">
        <v>315</v>
      </c>
      <c r="G141" s="219" t="s">
        <v>257</v>
      </c>
      <c r="H141" s="220">
        <v>10.245</v>
      </c>
      <c r="I141" s="221"/>
      <c r="J141" s="222">
        <f>ROUND(I141*H141,2)</f>
        <v>0</v>
      </c>
      <c r="K141" s="218" t="s">
        <v>258</v>
      </c>
      <c r="L141" s="46"/>
      <c r="M141" s="223" t="s">
        <v>19</v>
      </c>
      <c r="N141" s="224" t="s">
        <v>40</v>
      </c>
      <c r="O141" s="86"/>
      <c r="P141" s="225">
        <f>O141*H141</f>
        <v>0</v>
      </c>
      <c r="Q141" s="225">
        <v>0</v>
      </c>
      <c r="R141" s="225">
        <f>Q141*H141</f>
        <v>0</v>
      </c>
      <c r="S141" s="225">
        <v>0</v>
      </c>
      <c r="T141" s="22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7" t="s">
        <v>90</v>
      </c>
      <c r="AT141" s="227" t="s">
        <v>254</v>
      </c>
      <c r="AU141" s="227" t="s">
        <v>78</v>
      </c>
      <c r="AY141" s="19" t="s">
        <v>252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9" t="s">
        <v>76</v>
      </c>
      <c r="BK141" s="228">
        <f>ROUND(I141*H141,2)</f>
        <v>0</v>
      </c>
      <c r="BL141" s="19" t="s">
        <v>90</v>
      </c>
      <c r="BM141" s="227" t="s">
        <v>1863</v>
      </c>
    </row>
    <row r="142" spans="1:51" s="14" customFormat="1" ht="12">
      <c r="A142" s="14"/>
      <c r="B142" s="240"/>
      <c r="C142" s="241"/>
      <c r="D142" s="231" t="s">
        <v>260</v>
      </c>
      <c r="E142" s="242" t="s">
        <v>19</v>
      </c>
      <c r="F142" s="243" t="s">
        <v>1864</v>
      </c>
      <c r="G142" s="241"/>
      <c r="H142" s="244">
        <v>10.245</v>
      </c>
      <c r="I142" s="245"/>
      <c r="J142" s="241"/>
      <c r="K142" s="241"/>
      <c r="L142" s="246"/>
      <c r="M142" s="247"/>
      <c r="N142" s="248"/>
      <c r="O142" s="248"/>
      <c r="P142" s="248"/>
      <c r="Q142" s="248"/>
      <c r="R142" s="248"/>
      <c r="S142" s="248"/>
      <c r="T142" s="24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0" t="s">
        <v>260</v>
      </c>
      <c r="AU142" s="250" t="s">
        <v>78</v>
      </c>
      <c r="AV142" s="14" t="s">
        <v>78</v>
      </c>
      <c r="AW142" s="14" t="s">
        <v>31</v>
      </c>
      <c r="AX142" s="14" t="s">
        <v>76</v>
      </c>
      <c r="AY142" s="250" t="s">
        <v>252</v>
      </c>
    </row>
    <row r="143" spans="1:65" s="2" customFormat="1" ht="49.05" customHeight="1">
      <c r="A143" s="40"/>
      <c r="B143" s="41"/>
      <c r="C143" s="216" t="s">
        <v>309</v>
      </c>
      <c r="D143" s="216" t="s">
        <v>254</v>
      </c>
      <c r="E143" s="217" t="s">
        <v>325</v>
      </c>
      <c r="F143" s="218" t="s">
        <v>326</v>
      </c>
      <c r="G143" s="219" t="s">
        <v>300</v>
      </c>
      <c r="H143" s="220">
        <v>76.841</v>
      </c>
      <c r="I143" s="221"/>
      <c r="J143" s="222">
        <f>ROUND(I143*H143,2)</f>
        <v>0</v>
      </c>
      <c r="K143" s="218" t="s">
        <v>258</v>
      </c>
      <c r="L143" s="46"/>
      <c r="M143" s="223" t="s">
        <v>19</v>
      </c>
      <c r="N143" s="224" t="s">
        <v>40</v>
      </c>
      <c r="O143" s="86"/>
      <c r="P143" s="225">
        <f>O143*H143</f>
        <v>0</v>
      </c>
      <c r="Q143" s="225">
        <v>0.00031</v>
      </c>
      <c r="R143" s="225">
        <f>Q143*H143</f>
        <v>0.02382071</v>
      </c>
      <c r="S143" s="225">
        <v>0</v>
      </c>
      <c r="T143" s="22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7" t="s">
        <v>90</v>
      </c>
      <c r="AT143" s="227" t="s">
        <v>254</v>
      </c>
      <c r="AU143" s="227" t="s">
        <v>78</v>
      </c>
      <c r="AY143" s="19" t="s">
        <v>252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9" t="s">
        <v>76</v>
      </c>
      <c r="BK143" s="228">
        <f>ROUND(I143*H143,2)</f>
        <v>0</v>
      </c>
      <c r="BL143" s="19" t="s">
        <v>90</v>
      </c>
      <c r="BM143" s="227" t="s">
        <v>1865</v>
      </c>
    </row>
    <row r="144" spans="1:51" s="14" customFormat="1" ht="12">
      <c r="A144" s="14"/>
      <c r="B144" s="240"/>
      <c r="C144" s="241"/>
      <c r="D144" s="231" t="s">
        <v>260</v>
      </c>
      <c r="E144" s="242" t="s">
        <v>19</v>
      </c>
      <c r="F144" s="243" t="s">
        <v>1866</v>
      </c>
      <c r="G144" s="241"/>
      <c r="H144" s="244">
        <v>76.841</v>
      </c>
      <c r="I144" s="245"/>
      <c r="J144" s="241"/>
      <c r="K144" s="241"/>
      <c r="L144" s="246"/>
      <c r="M144" s="247"/>
      <c r="N144" s="248"/>
      <c r="O144" s="248"/>
      <c r="P144" s="248"/>
      <c r="Q144" s="248"/>
      <c r="R144" s="248"/>
      <c r="S144" s="248"/>
      <c r="T144" s="24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0" t="s">
        <v>260</v>
      </c>
      <c r="AU144" s="250" t="s">
        <v>78</v>
      </c>
      <c r="AV144" s="14" t="s">
        <v>78</v>
      </c>
      <c r="AW144" s="14" t="s">
        <v>31</v>
      </c>
      <c r="AX144" s="14" t="s">
        <v>76</v>
      </c>
      <c r="AY144" s="250" t="s">
        <v>252</v>
      </c>
    </row>
    <row r="145" spans="1:65" s="2" customFormat="1" ht="24.15" customHeight="1">
      <c r="A145" s="40"/>
      <c r="B145" s="41"/>
      <c r="C145" s="262" t="s">
        <v>313</v>
      </c>
      <c r="D145" s="262" t="s">
        <v>285</v>
      </c>
      <c r="E145" s="263" t="s">
        <v>335</v>
      </c>
      <c r="F145" s="264" t="s">
        <v>336</v>
      </c>
      <c r="G145" s="265" t="s">
        <v>300</v>
      </c>
      <c r="H145" s="266">
        <v>88.367</v>
      </c>
      <c r="I145" s="267"/>
      <c r="J145" s="268">
        <f>ROUND(I145*H145,2)</f>
        <v>0</v>
      </c>
      <c r="K145" s="264" t="s">
        <v>258</v>
      </c>
      <c r="L145" s="269"/>
      <c r="M145" s="270" t="s">
        <v>19</v>
      </c>
      <c r="N145" s="271" t="s">
        <v>40</v>
      </c>
      <c r="O145" s="86"/>
      <c r="P145" s="225">
        <f>O145*H145</f>
        <v>0</v>
      </c>
      <c r="Q145" s="225">
        <v>0.00013</v>
      </c>
      <c r="R145" s="225">
        <f>Q145*H145</f>
        <v>0.01148771</v>
      </c>
      <c r="S145" s="225">
        <v>0</v>
      </c>
      <c r="T145" s="22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7" t="s">
        <v>288</v>
      </c>
      <c r="AT145" s="227" t="s">
        <v>285</v>
      </c>
      <c r="AU145" s="227" t="s">
        <v>78</v>
      </c>
      <c r="AY145" s="19" t="s">
        <v>252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9" t="s">
        <v>76</v>
      </c>
      <c r="BK145" s="228">
        <f>ROUND(I145*H145,2)</f>
        <v>0</v>
      </c>
      <c r="BL145" s="19" t="s">
        <v>90</v>
      </c>
      <c r="BM145" s="227" t="s">
        <v>1867</v>
      </c>
    </row>
    <row r="146" spans="1:51" s="14" customFormat="1" ht="12">
      <c r="A146" s="14"/>
      <c r="B146" s="240"/>
      <c r="C146" s="241"/>
      <c r="D146" s="231" t="s">
        <v>260</v>
      </c>
      <c r="E146" s="242" t="s">
        <v>19</v>
      </c>
      <c r="F146" s="243" t="s">
        <v>1868</v>
      </c>
      <c r="G146" s="241"/>
      <c r="H146" s="244">
        <v>88.367</v>
      </c>
      <c r="I146" s="245"/>
      <c r="J146" s="241"/>
      <c r="K146" s="241"/>
      <c r="L146" s="246"/>
      <c r="M146" s="247"/>
      <c r="N146" s="248"/>
      <c r="O146" s="248"/>
      <c r="P146" s="248"/>
      <c r="Q146" s="248"/>
      <c r="R146" s="248"/>
      <c r="S146" s="248"/>
      <c r="T146" s="24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0" t="s">
        <v>260</v>
      </c>
      <c r="AU146" s="250" t="s">
        <v>78</v>
      </c>
      <c r="AV146" s="14" t="s">
        <v>78</v>
      </c>
      <c r="AW146" s="14" t="s">
        <v>31</v>
      </c>
      <c r="AX146" s="14" t="s">
        <v>76</v>
      </c>
      <c r="AY146" s="250" t="s">
        <v>252</v>
      </c>
    </row>
    <row r="147" spans="1:65" s="2" customFormat="1" ht="14.4" customHeight="1">
      <c r="A147" s="40"/>
      <c r="B147" s="41"/>
      <c r="C147" s="216" t="s">
        <v>324</v>
      </c>
      <c r="D147" s="216" t="s">
        <v>254</v>
      </c>
      <c r="E147" s="217" t="s">
        <v>340</v>
      </c>
      <c r="F147" s="218" t="s">
        <v>341</v>
      </c>
      <c r="G147" s="219" t="s">
        <v>257</v>
      </c>
      <c r="H147" s="220">
        <v>3.202</v>
      </c>
      <c r="I147" s="221"/>
      <c r="J147" s="222">
        <f>ROUND(I147*H147,2)</f>
        <v>0</v>
      </c>
      <c r="K147" s="218" t="s">
        <v>258</v>
      </c>
      <c r="L147" s="46"/>
      <c r="M147" s="223" t="s">
        <v>19</v>
      </c>
      <c r="N147" s="224" t="s">
        <v>40</v>
      </c>
      <c r="O147" s="86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7" t="s">
        <v>90</v>
      </c>
      <c r="AT147" s="227" t="s">
        <v>254</v>
      </c>
      <c r="AU147" s="227" t="s">
        <v>78</v>
      </c>
      <c r="AY147" s="19" t="s">
        <v>252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9" t="s">
        <v>76</v>
      </c>
      <c r="BK147" s="228">
        <f>ROUND(I147*H147,2)</f>
        <v>0</v>
      </c>
      <c r="BL147" s="19" t="s">
        <v>90</v>
      </c>
      <c r="BM147" s="227" t="s">
        <v>1869</v>
      </c>
    </row>
    <row r="148" spans="1:51" s="14" customFormat="1" ht="12">
      <c r="A148" s="14"/>
      <c r="B148" s="240"/>
      <c r="C148" s="241"/>
      <c r="D148" s="231" t="s">
        <v>260</v>
      </c>
      <c r="E148" s="242" t="s">
        <v>19</v>
      </c>
      <c r="F148" s="243" t="s">
        <v>1870</v>
      </c>
      <c r="G148" s="241"/>
      <c r="H148" s="244">
        <v>3.202</v>
      </c>
      <c r="I148" s="245"/>
      <c r="J148" s="241"/>
      <c r="K148" s="241"/>
      <c r="L148" s="246"/>
      <c r="M148" s="247"/>
      <c r="N148" s="248"/>
      <c r="O148" s="248"/>
      <c r="P148" s="248"/>
      <c r="Q148" s="248"/>
      <c r="R148" s="248"/>
      <c r="S148" s="248"/>
      <c r="T148" s="24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0" t="s">
        <v>260</v>
      </c>
      <c r="AU148" s="250" t="s">
        <v>78</v>
      </c>
      <c r="AV148" s="14" t="s">
        <v>78</v>
      </c>
      <c r="AW148" s="14" t="s">
        <v>31</v>
      </c>
      <c r="AX148" s="14" t="s">
        <v>76</v>
      </c>
      <c r="AY148" s="250" t="s">
        <v>252</v>
      </c>
    </row>
    <row r="149" spans="1:65" s="2" customFormat="1" ht="24.15" customHeight="1">
      <c r="A149" s="40"/>
      <c r="B149" s="41"/>
      <c r="C149" s="216" t="s">
        <v>334</v>
      </c>
      <c r="D149" s="216" t="s">
        <v>254</v>
      </c>
      <c r="E149" s="217" t="s">
        <v>344</v>
      </c>
      <c r="F149" s="218" t="s">
        <v>345</v>
      </c>
      <c r="G149" s="219" t="s">
        <v>346</v>
      </c>
      <c r="H149" s="220">
        <v>32.017</v>
      </c>
      <c r="I149" s="221"/>
      <c r="J149" s="222">
        <f>ROUND(I149*H149,2)</f>
        <v>0</v>
      </c>
      <c r="K149" s="218" t="s">
        <v>258</v>
      </c>
      <c r="L149" s="46"/>
      <c r="M149" s="223" t="s">
        <v>19</v>
      </c>
      <c r="N149" s="224" t="s">
        <v>40</v>
      </c>
      <c r="O149" s="86"/>
      <c r="P149" s="225">
        <f>O149*H149</f>
        <v>0</v>
      </c>
      <c r="Q149" s="225">
        <v>0.00049</v>
      </c>
      <c r="R149" s="225">
        <f>Q149*H149</f>
        <v>0.01568833</v>
      </c>
      <c r="S149" s="225">
        <v>0</v>
      </c>
      <c r="T149" s="22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7" t="s">
        <v>90</v>
      </c>
      <c r="AT149" s="227" t="s">
        <v>254</v>
      </c>
      <c r="AU149" s="227" t="s">
        <v>78</v>
      </c>
      <c r="AY149" s="19" t="s">
        <v>252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9" t="s">
        <v>76</v>
      </c>
      <c r="BK149" s="228">
        <f>ROUND(I149*H149,2)</f>
        <v>0</v>
      </c>
      <c r="BL149" s="19" t="s">
        <v>90</v>
      </c>
      <c r="BM149" s="227" t="s">
        <v>1871</v>
      </c>
    </row>
    <row r="150" spans="1:51" s="14" customFormat="1" ht="12">
      <c r="A150" s="14"/>
      <c r="B150" s="240"/>
      <c r="C150" s="241"/>
      <c r="D150" s="231" t="s">
        <v>260</v>
      </c>
      <c r="E150" s="242" t="s">
        <v>19</v>
      </c>
      <c r="F150" s="243" t="s">
        <v>1872</v>
      </c>
      <c r="G150" s="241"/>
      <c r="H150" s="244">
        <v>32.017</v>
      </c>
      <c r="I150" s="245"/>
      <c r="J150" s="241"/>
      <c r="K150" s="241"/>
      <c r="L150" s="246"/>
      <c r="M150" s="247"/>
      <c r="N150" s="248"/>
      <c r="O150" s="248"/>
      <c r="P150" s="248"/>
      <c r="Q150" s="248"/>
      <c r="R150" s="248"/>
      <c r="S150" s="248"/>
      <c r="T150" s="24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0" t="s">
        <v>260</v>
      </c>
      <c r="AU150" s="250" t="s">
        <v>78</v>
      </c>
      <c r="AV150" s="14" t="s">
        <v>78</v>
      </c>
      <c r="AW150" s="14" t="s">
        <v>31</v>
      </c>
      <c r="AX150" s="14" t="s">
        <v>76</v>
      </c>
      <c r="AY150" s="250" t="s">
        <v>252</v>
      </c>
    </row>
    <row r="151" spans="1:65" s="2" customFormat="1" ht="37.8" customHeight="1">
      <c r="A151" s="40"/>
      <c r="B151" s="41"/>
      <c r="C151" s="216" t="s">
        <v>339</v>
      </c>
      <c r="D151" s="216" t="s">
        <v>254</v>
      </c>
      <c r="E151" s="217" t="s">
        <v>354</v>
      </c>
      <c r="F151" s="218" t="s">
        <v>355</v>
      </c>
      <c r="G151" s="219" t="s">
        <v>257</v>
      </c>
      <c r="H151" s="220">
        <v>101.87</v>
      </c>
      <c r="I151" s="221"/>
      <c r="J151" s="222">
        <f>ROUND(I151*H151,2)</f>
        <v>0</v>
      </c>
      <c r="K151" s="218" t="s">
        <v>258</v>
      </c>
      <c r="L151" s="46"/>
      <c r="M151" s="223" t="s">
        <v>19</v>
      </c>
      <c r="N151" s="224" t="s">
        <v>40</v>
      </c>
      <c r="O151" s="86"/>
      <c r="P151" s="225">
        <f>O151*H151</f>
        <v>0</v>
      </c>
      <c r="Q151" s="225">
        <v>2.16</v>
      </c>
      <c r="R151" s="225">
        <f>Q151*H151</f>
        <v>220.03920000000002</v>
      </c>
      <c r="S151" s="225">
        <v>0</v>
      </c>
      <c r="T151" s="22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7" t="s">
        <v>90</v>
      </c>
      <c r="AT151" s="227" t="s">
        <v>254</v>
      </c>
      <c r="AU151" s="227" t="s">
        <v>78</v>
      </c>
      <c r="AY151" s="19" t="s">
        <v>252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9" t="s">
        <v>76</v>
      </c>
      <c r="BK151" s="228">
        <f>ROUND(I151*H151,2)</f>
        <v>0</v>
      </c>
      <c r="BL151" s="19" t="s">
        <v>90</v>
      </c>
      <c r="BM151" s="227" t="s">
        <v>1873</v>
      </c>
    </row>
    <row r="152" spans="1:51" s="13" customFormat="1" ht="12">
      <c r="A152" s="13"/>
      <c r="B152" s="229"/>
      <c r="C152" s="230"/>
      <c r="D152" s="231" t="s">
        <v>260</v>
      </c>
      <c r="E152" s="232" t="s">
        <v>19</v>
      </c>
      <c r="F152" s="233" t="s">
        <v>1404</v>
      </c>
      <c r="G152" s="230"/>
      <c r="H152" s="232" t="s">
        <v>19</v>
      </c>
      <c r="I152" s="234"/>
      <c r="J152" s="230"/>
      <c r="K152" s="230"/>
      <c r="L152" s="235"/>
      <c r="M152" s="236"/>
      <c r="N152" s="237"/>
      <c r="O152" s="237"/>
      <c r="P152" s="237"/>
      <c r="Q152" s="237"/>
      <c r="R152" s="237"/>
      <c r="S152" s="237"/>
      <c r="T152" s="23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9" t="s">
        <v>260</v>
      </c>
      <c r="AU152" s="239" t="s">
        <v>78</v>
      </c>
      <c r="AV152" s="13" t="s">
        <v>76</v>
      </c>
      <c r="AW152" s="13" t="s">
        <v>31</v>
      </c>
      <c r="AX152" s="13" t="s">
        <v>69</v>
      </c>
      <c r="AY152" s="239" t="s">
        <v>252</v>
      </c>
    </row>
    <row r="153" spans="1:51" s="14" customFormat="1" ht="12">
      <c r="A153" s="14"/>
      <c r="B153" s="240"/>
      <c r="C153" s="241"/>
      <c r="D153" s="231" t="s">
        <v>260</v>
      </c>
      <c r="E153" s="242" t="s">
        <v>19</v>
      </c>
      <c r="F153" s="243" t="s">
        <v>1874</v>
      </c>
      <c r="G153" s="241"/>
      <c r="H153" s="244">
        <v>96.794</v>
      </c>
      <c r="I153" s="245"/>
      <c r="J153" s="241"/>
      <c r="K153" s="241"/>
      <c r="L153" s="246"/>
      <c r="M153" s="247"/>
      <c r="N153" s="248"/>
      <c r="O153" s="248"/>
      <c r="P153" s="248"/>
      <c r="Q153" s="248"/>
      <c r="R153" s="248"/>
      <c r="S153" s="248"/>
      <c r="T153" s="24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0" t="s">
        <v>260</v>
      </c>
      <c r="AU153" s="250" t="s">
        <v>78</v>
      </c>
      <c r="AV153" s="14" t="s">
        <v>78</v>
      </c>
      <c r="AW153" s="14" t="s">
        <v>31</v>
      </c>
      <c r="AX153" s="14" t="s">
        <v>69</v>
      </c>
      <c r="AY153" s="250" t="s">
        <v>252</v>
      </c>
    </row>
    <row r="154" spans="1:51" s="14" customFormat="1" ht="12">
      <c r="A154" s="14"/>
      <c r="B154" s="240"/>
      <c r="C154" s="241"/>
      <c r="D154" s="231" t="s">
        <v>260</v>
      </c>
      <c r="E154" s="242" t="s">
        <v>19</v>
      </c>
      <c r="F154" s="243" t="s">
        <v>1875</v>
      </c>
      <c r="G154" s="241"/>
      <c r="H154" s="244">
        <v>5.076</v>
      </c>
      <c r="I154" s="245"/>
      <c r="J154" s="241"/>
      <c r="K154" s="241"/>
      <c r="L154" s="246"/>
      <c r="M154" s="247"/>
      <c r="N154" s="248"/>
      <c r="O154" s="248"/>
      <c r="P154" s="248"/>
      <c r="Q154" s="248"/>
      <c r="R154" s="248"/>
      <c r="S154" s="248"/>
      <c r="T154" s="24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0" t="s">
        <v>260</v>
      </c>
      <c r="AU154" s="250" t="s">
        <v>78</v>
      </c>
      <c r="AV154" s="14" t="s">
        <v>78</v>
      </c>
      <c r="AW154" s="14" t="s">
        <v>31</v>
      </c>
      <c r="AX154" s="14" t="s">
        <v>69</v>
      </c>
      <c r="AY154" s="250" t="s">
        <v>252</v>
      </c>
    </row>
    <row r="155" spans="1:51" s="15" customFormat="1" ht="12">
      <c r="A155" s="15"/>
      <c r="B155" s="251"/>
      <c r="C155" s="252"/>
      <c r="D155" s="231" t="s">
        <v>260</v>
      </c>
      <c r="E155" s="253" t="s">
        <v>19</v>
      </c>
      <c r="F155" s="254" t="s">
        <v>265</v>
      </c>
      <c r="G155" s="252"/>
      <c r="H155" s="255">
        <v>101.86999999999999</v>
      </c>
      <c r="I155" s="256"/>
      <c r="J155" s="252"/>
      <c r="K155" s="252"/>
      <c r="L155" s="257"/>
      <c r="M155" s="258"/>
      <c r="N155" s="259"/>
      <c r="O155" s="259"/>
      <c r="P155" s="259"/>
      <c r="Q155" s="259"/>
      <c r="R155" s="259"/>
      <c r="S155" s="259"/>
      <c r="T155" s="260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61" t="s">
        <v>260</v>
      </c>
      <c r="AU155" s="261" t="s">
        <v>78</v>
      </c>
      <c r="AV155" s="15" t="s">
        <v>90</v>
      </c>
      <c r="AW155" s="15" t="s">
        <v>31</v>
      </c>
      <c r="AX155" s="15" t="s">
        <v>76</v>
      </c>
      <c r="AY155" s="261" t="s">
        <v>252</v>
      </c>
    </row>
    <row r="156" spans="1:65" s="2" customFormat="1" ht="24.15" customHeight="1">
      <c r="A156" s="40"/>
      <c r="B156" s="41"/>
      <c r="C156" s="216" t="s">
        <v>8</v>
      </c>
      <c r="D156" s="216" t="s">
        <v>254</v>
      </c>
      <c r="E156" s="217" t="s">
        <v>361</v>
      </c>
      <c r="F156" s="218" t="s">
        <v>362</v>
      </c>
      <c r="G156" s="219" t="s">
        <v>257</v>
      </c>
      <c r="H156" s="220">
        <v>4.224</v>
      </c>
      <c r="I156" s="221"/>
      <c r="J156" s="222">
        <f>ROUND(I156*H156,2)</f>
        <v>0</v>
      </c>
      <c r="K156" s="218" t="s">
        <v>258</v>
      </c>
      <c r="L156" s="46"/>
      <c r="M156" s="223" t="s">
        <v>19</v>
      </c>
      <c r="N156" s="224" t="s">
        <v>40</v>
      </c>
      <c r="O156" s="86"/>
      <c r="P156" s="225">
        <f>O156*H156</f>
        <v>0</v>
      </c>
      <c r="Q156" s="225">
        <v>2.25634</v>
      </c>
      <c r="R156" s="225">
        <f>Q156*H156</f>
        <v>9.530780159999999</v>
      </c>
      <c r="S156" s="225">
        <v>0</v>
      </c>
      <c r="T156" s="22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7" t="s">
        <v>90</v>
      </c>
      <c r="AT156" s="227" t="s">
        <v>254</v>
      </c>
      <c r="AU156" s="227" t="s">
        <v>78</v>
      </c>
      <c r="AY156" s="19" t="s">
        <v>252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9" t="s">
        <v>76</v>
      </c>
      <c r="BK156" s="228">
        <f>ROUND(I156*H156,2)</f>
        <v>0</v>
      </c>
      <c r="BL156" s="19" t="s">
        <v>90</v>
      </c>
      <c r="BM156" s="227" t="s">
        <v>1876</v>
      </c>
    </row>
    <row r="157" spans="1:51" s="14" customFormat="1" ht="12">
      <c r="A157" s="14"/>
      <c r="B157" s="240"/>
      <c r="C157" s="241"/>
      <c r="D157" s="231" t="s">
        <v>260</v>
      </c>
      <c r="E157" s="242" t="s">
        <v>19</v>
      </c>
      <c r="F157" s="243" t="s">
        <v>1877</v>
      </c>
      <c r="G157" s="241"/>
      <c r="H157" s="244">
        <v>4.224</v>
      </c>
      <c r="I157" s="245"/>
      <c r="J157" s="241"/>
      <c r="K157" s="241"/>
      <c r="L157" s="246"/>
      <c r="M157" s="247"/>
      <c r="N157" s="248"/>
      <c r="O157" s="248"/>
      <c r="P157" s="248"/>
      <c r="Q157" s="248"/>
      <c r="R157" s="248"/>
      <c r="S157" s="248"/>
      <c r="T157" s="24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0" t="s">
        <v>260</v>
      </c>
      <c r="AU157" s="250" t="s">
        <v>78</v>
      </c>
      <c r="AV157" s="14" t="s">
        <v>78</v>
      </c>
      <c r="AW157" s="14" t="s">
        <v>31</v>
      </c>
      <c r="AX157" s="14" t="s">
        <v>76</v>
      </c>
      <c r="AY157" s="250" t="s">
        <v>252</v>
      </c>
    </row>
    <row r="158" spans="1:65" s="2" customFormat="1" ht="24.15" customHeight="1">
      <c r="A158" s="40"/>
      <c r="B158" s="41"/>
      <c r="C158" s="216" t="s">
        <v>349</v>
      </c>
      <c r="D158" s="216" t="s">
        <v>254</v>
      </c>
      <c r="E158" s="217" t="s">
        <v>1406</v>
      </c>
      <c r="F158" s="218" t="s">
        <v>1407</v>
      </c>
      <c r="G158" s="219" t="s">
        <v>257</v>
      </c>
      <c r="H158" s="220">
        <v>52.736</v>
      </c>
      <c r="I158" s="221"/>
      <c r="J158" s="222">
        <f>ROUND(I158*H158,2)</f>
        <v>0</v>
      </c>
      <c r="K158" s="218" t="s">
        <v>258</v>
      </c>
      <c r="L158" s="46"/>
      <c r="M158" s="223" t="s">
        <v>19</v>
      </c>
      <c r="N158" s="224" t="s">
        <v>40</v>
      </c>
      <c r="O158" s="86"/>
      <c r="P158" s="225">
        <f>O158*H158</f>
        <v>0</v>
      </c>
      <c r="Q158" s="225">
        <v>2.45329</v>
      </c>
      <c r="R158" s="225">
        <f>Q158*H158</f>
        <v>129.37670144</v>
      </c>
      <c r="S158" s="225">
        <v>0</v>
      </c>
      <c r="T158" s="22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7" t="s">
        <v>90</v>
      </c>
      <c r="AT158" s="227" t="s">
        <v>254</v>
      </c>
      <c r="AU158" s="227" t="s">
        <v>78</v>
      </c>
      <c r="AY158" s="19" t="s">
        <v>252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9" t="s">
        <v>76</v>
      </c>
      <c r="BK158" s="228">
        <f>ROUND(I158*H158,2)</f>
        <v>0</v>
      </c>
      <c r="BL158" s="19" t="s">
        <v>90</v>
      </c>
      <c r="BM158" s="227" t="s">
        <v>1878</v>
      </c>
    </row>
    <row r="159" spans="1:51" s="13" customFormat="1" ht="12">
      <c r="A159" s="13"/>
      <c r="B159" s="229"/>
      <c r="C159" s="230"/>
      <c r="D159" s="231" t="s">
        <v>260</v>
      </c>
      <c r="E159" s="232" t="s">
        <v>19</v>
      </c>
      <c r="F159" s="233" t="s">
        <v>1409</v>
      </c>
      <c r="G159" s="230"/>
      <c r="H159" s="232" t="s">
        <v>19</v>
      </c>
      <c r="I159" s="234"/>
      <c r="J159" s="230"/>
      <c r="K159" s="230"/>
      <c r="L159" s="235"/>
      <c r="M159" s="236"/>
      <c r="N159" s="237"/>
      <c r="O159" s="237"/>
      <c r="P159" s="237"/>
      <c r="Q159" s="237"/>
      <c r="R159" s="237"/>
      <c r="S159" s="237"/>
      <c r="T159" s="23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9" t="s">
        <v>260</v>
      </c>
      <c r="AU159" s="239" t="s">
        <v>78</v>
      </c>
      <c r="AV159" s="13" t="s">
        <v>76</v>
      </c>
      <c r="AW159" s="13" t="s">
        <v>31</v>
      </c>
      <c r="AX159" s="13" t="s">
        <v>69</v>
      </c>
      <c r="AY159" s="239" t="s">
        <v>252</v>
      </c>
    </row>
    <row r="160" spans="1:51" s="14" customFormat="1" ht="12">
      <c r="A160" s="14"/>
      <c r="B160" s="240"/>
      <c r="C160" s="241"/>
      <c r="D160" s="231" t="s">
        <v>260</v>
      </c>
      <c r="E160" s="242" t="s">
        <v>19</v>
      </c>
      <c r="F160" s="243" t="s">
        <v>1879</v>
      </c>
      <c r="G160" s="241"/>
      <c r="H160" s="244">
        <v>52.736</v>
      </c>
      <c r="I160" s="245"/>
      <c r="J160" s="241"/>
      <c r="K160" s="241"/>
      <c r="L160" s="246"/>
      <c r="M160" s="247"/>
      <c r="N160" s="248"/>
      <c r="O160" s="248"/>
      <c r="P160" s="248"/>
      <c r="Q160" s="248"/>
      <c r="R160" s="248"/>
      <c r="S160" s="248"/>
      <c r="T160" s="24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0" t="s">
        <v>260</v>
      </c>
      <c r="AU160" s="250" t="s">
        <v>78</v>
      </c>
      <c r="AV160" s="14" t="s">
        <v>78</v>
      </c>
      <c r="AW160" s="14" t="s">
        <v>31</v>
      </c>
      <c r="AX160" s="14" t="s">
        <v>69</v>
      </c>
      <c r="AY160" s="250" t="s">
        <v>252</v>
      </c>
    </row>
    <row r="161" spans="1:51" s="15" customFormat="1" ht="12">
      <c r="A161" s="15"/>
      <c r="B161" s="251"/>
      <c r="C161" s="252"/>
      <c r="D161" s="231" t="s">
        <v>260</v>
      </c>
      <c r="E161" s="253" t="s">
        <v>19</v>
      </c>
      <c r="F161" s="254" t="s">
        <v>265</v>
      </c>
      <c r="G161" s="252"/>
      <c r="H161" s="255">
        <v>52.736</v>
      </c>
      <c r="I161" s="256"/>
      <c r="J161" s="252"/>
      <c r="K161" s="252"/>
      <c r="L161" s="257"/>
      <c r="M161" s="258"/>
      <c r="N161" s="259"/>
      <c r="O161" s="259"/>
      <c r="P161" s="259"/>
      <c r="Q161" s="259"/>
      <c r="R161" s="259"/>
      <c r="S161" s="259"/>
      <c r="T161" s="260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61" t="s">
        <v>260</v>
      </c>
      <c r="AU161" s="261" t="s">
        <v>78</v>
      </c>
      <c r="AV161" s="15" t="s">
        <v>90</v>
      </c>
      <c r="AW161" s="15" t="s">
        <v>31</v>
      </c>
      <c r="AX161" s="15" t="s">
        <v>76</v>
      </c>
      <c r="AY161" s="261" t="s">
        <v>252</v>
      </c>
    </row>
    <row r="162" spans="1:65" s="2" customFormat="1" ht="14.4" customHeight="1">
      <c r="A162" s="40"/>
      <c r="B162" s="41"/>
      <c r="C162" s="216" t="s">
        <v>353</v>
      </c>
      <c r="D162" s="216" t="s">
        <v>254</v>
      </c>
      <c r="E162" s="217" t="s">
        <v>386</v>
      </c>
      <c r="F162" s="218" t="s">
        <v>387</v>
      </c>
      <c r="G162" s="219" t="s">
        <v>300</v>
      </c>
      <c r="H162" s="220">
        <v>15.06</v>
      </c>
      <c r="I162" s="221"/>
      <c r="J162" s="222">
        <f>ROUND(I162*H162,2)</f>
        <v>0</v>
      </c>
      <c r="K162" s="218" t="s">
        <v>258</v>
      </c>
      <c r="L162" s="46"/>
      <c r="M162" s="223" t="s">
        <v>19</v>
      </c>
      <c r="N162" s="224" t="s">
        <v>40</v>
      </c>
      <c r="O162" s="86"/>
      <c r="P162" s="225">
        <f>O162*H162</f>
        <v>0</v>
      </c>
      <c r="Q162" s="225">
        <v>0.00247</v>
      </c>
      <c r="R162" s="225">
        <f>Q162*H162</f>
        <v>0.0371982</v>
      </c>
      <c r="S162" s="225">
        <v>0</v>
      </c>
      <c r="T162" s="22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7" t="s">
        <v>90</v>
      </c>
      <c r="AT162" s="227" t="s">
        <v>254</v>
      </c>
      <c r="AU162" s="227" t="s">
        <v>78</v>
      </c>
      <c r="AY162" s="19" t="s">
        <v>252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9" t="s">
        <v>76</v>
      </c>
      <c r="BK162" s="228">
        <f>ROUND(I162*H162,2)</f>
        <v>0</v>
      </c>
      <c r="BL162" s="19" t="s">
        <v>90</v>
      </c>
      <c r="BM162" s="227" t="s">
        <v>1880</v>
      </c>
    </row>
    <row r="163" spans="1:51" s="14" customFormat="1" ht="12">
      <c r="A163" s="14"/>
      <c r="B163" s="240"/>
      <c r="C163" s="241"/>
      <c r="D163" s="231" t="s">
        <v>260</v>
      </c>
      <c r="E163" s="242" t="s">
        <v>19</v>
      </c>
      <c r="F163" s="243" t="s">
        <v>1881</v>
      </c>
      <c r="G163" s="241"/>
      <c r="H163" s="244">
        <v>15.06</v>
      </c>
      <c r="I163" s="245"/>
      <c r="J163" s="241"/>
      <c r="K163" s="241"/>
      <c r="L163" s="246"/>
      <c r="M163" s="247"/>
      <c r="N163" s="248"/>
      <c r="O163" s="248"/>
      <c r="P163" s="248"/>
      <c r="Q163" s="248"/>
      <c r="R163" s="248"/>
      <c r="S163" s="248"/>
      <c r="T163" s="24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0" t="s">
        <v>260</v>
      </c>
      <c r="AU163" s="250" t="s">
        <v>78</v>
      </c>
      <c r="AV163" s="14" t="s">
        <v>78</v>
      </c>
      <c r="AW163" s="14" t="s">
        <v>31</v>
      </c>
      <c r="AX163" s="14" t="s">
        <v>76</v>
      </c>
      <c r="AY163" s="250" t="s">
        <v>252</v>
      </c>
    </row>
    <row r="164" spans="1:65" s="2" customFormat="1" ht="14.4" customHeight="1">
      <c r="A164" s="40"/>
      <c r="B164" s="41"/>
      <c r="C164" s="216" t="s">
        <v>360</v>
      </c>
      <c r="D164" s="216" t="s">
        <v>254</v>
      </c>
      <c r="E164" s="217" t="s">
        <v>396</v>
      </c>
      <c r="F164" s="218" t="s">
        <v>397</v>
      </c>
      <c r="G164" s="219" t="s">
        <v>300</v>
      </c>
      <c r="H164" s="220">
        <v>15.06</v>
      </c>
      <c r="I164" s="221"/>
      <c r="J164" s="222">
        <f>ROUND(I164*H164,2)</f>
        <v>0</v>
      </c>
      <c r="K164" s="218" t="s">
        <v>258</v>
      </c>
      <c r="L164" s="46"/>
      <c r="M164" s="223" t="s">
        <v>19</v>
      </c>
      <c r="N164" s="224" t="s">
        <v>40</v>
      </c>
      <c r="O164" s="86"/>
      <c r="P164" s="225">
        <f>O164*H164</f>
        <v>0</v>
      </c>
      <c r="Q164" s="225">
        <v>0</v>
      </c>
      <c r="R164" s="225">
        <f>Q164*H164</f>
        <v>0</v>
      </c>
      <c r="S164" s="225">
        <v>0</v>
      </c>
      <c r="T164" s="22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7" t="s">
        <v>90</v>
      </c>
      <c r="AT164" s="227" t="s">
        <v>254</v>
      </c>
      <c r="AU164" s="227" t="s">
        <v>78</v>
      </c>
      <c r="AY164" s="19" t="s">
        <v>252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9" t="s">
        <v>76</v>
      </c>
      <c r="BK164" s="228">
        <f>ROUND(I164*H164,2)</f>
        <v>0</v>
      </c>
      <c r="BL164" s="19" t="s">
        <v>90</v>
      </c>
      <c r="BM164" s="227" t="s">
        <v>1882</v>
      </c>
    </row>
    <row r="165" spans="1:65" s="2" customFormat="1" ht="24.15" customHeight="1">
      <c r="A165" s="40"/>
      <c r="B165" s="41"/>
      <c r="C165" s="216" t="s">
        <v>366</v>
      </c>
      <c r="D165" s="216" t="s">
        <v>254</v>
      </c>
      <c r="E165" s="217" t="s">
        <v>1414</v>
      </c>
      <c r="F165" s="218" t="s">
        <v>1415</v>
      </c>
      <c r="G165" s="219" t="s">
        <v>277</v>
      </c>
      <c r="H165" s="220">
        <v>3.553</v>
      </c>
      <c r="I165" s="221"/>
      <c r="J165" s="222">
        <f>ROUND(I165*H165,2)</f>
        <v>0</v>
      </c>
      <c r="K165" s="218" t="s">
        <v>258</v>
      </c>
      <c r="L165" s="46"/>
      <c r="M165" s="223" t="s">
        <v>19</v>
      </c>
      <c r="N165" s="224" t="s">
        <v>40</v>
      </c>
      <c r="O165" s="86"/>
      <c r="P165" s="225">
        <f>O165*H165</f>
        <v>0</v>
      </c>
      <c r="Q165" s="225">
        <v>1.06277</v>
      </c>
      <c r="R165" s="225">
        <f>Q165*H165</f>
        <v>3.77602181</v>
      </c>
      <c r="S165" s="225">
        <v>0</v>
      </c>
      <c r="T165" s="22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7" t="s">
        <v>90</v>
      </c>
      <c r="AT165" s="227" t="s">
        <v>254</v>
      </c>
      <c r="AU165" s="227" t="s">
        <v>78</v>
      </c>
      <c r="AY165" s="19" t="s">
        <v>252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9" t="s">
        <v>76</v>
      </c>
      <c r="BK165" s="228">
        <f>ROUND(I165*H165,2)</f>
        <v>0</v>
      </c>
      <c r="BL165" s="19" t="s">
        <v>90</v>
      </c>
      <c r="BM165" s="227" t="s">
        <v>1883</v>
      </c>
    </row>
    <row r="166" spans="1:51" s="14" customFormat="1" ht="12">
      <c r="A166" s="14"/>
      <c r="B166" s="240"/>
      <c r="C166" s="241"/>
      <c r="D166" s="231" t="s">
        <v>260</v>
      </c>
      <c r="E166" s="242" t="s">
        <v>19</v>
      </c>
      <c r="F166" s="243" t="s">
        <v>1884</v>
      </c>
      <c r="G166" s="241"/>
      <c r="H166" s="244">
        <v>3.553</v>
      </c>
      <c r="I166" s="245"/>
      <c r="J166" s="241"/>
      <c r="K166" s="241"/>
      <c r="L166" s="246"/>
      <c r="M166" s="247"/>
      <c r="N166" s="248"/>
      <c r="O166" s="248"/>
      <c r="P166" s="248"/>
      <c r="Q166" s="248"/>
      <c r="R166" s="248"/>
      <c r="S166" s="248"/>
      <c r="T166" s="24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0" t="s">
        <v>260</v>
      </c>
      <c r="AU166" s="250" t="s">
        <v>78</v>
      </c>
      <c r="AV166" s="14" t="s">
        <v>78</v>
      </c>
      <c r="AW166" s="14" t="s">
        <v>31</v>
      </c>
      <c r="AX166" s="14" t="s">
        <v>76</v>
      </c>
      <c r="AY166" s="250" t="s">
        <v>252</v>
      </c>
    </row>
    <row r="167" spans="1:65" s="2" customFormat="1" ht="24.15" customHeight="1">
      <c r="A167" s="40"/>
      <c r="B167" s="41"/>
      <c r="C167" s="216" t="s">
        <v>377</v>
      </c>
      <c r="D167" s="216" t="s">
        <v>254</v>
      </c>
      <c r="E167" s="217" t="s">
        <v>1418</v>
      </c>
      <c r="F167" s="218" t="s">
        <v>1419</v>
      </c>
      <c r="G167" s="219" t="s">
        <v>257</v>
      </c>
      <c r="H167" s="220">
        <v>46.515</v>
      </c>
      <c r="I167" s="221"/>
      <c r="J167" s="222">
        <f>ROUND(I167*H167,2)</f>
        <v>0</v>
      </c>
      <c r="K167" s="218" t="s">
        <v>258</v>
      </c>
      <c r="L167" s="46"/>
      <c r="M167" s="223" t="s">
        <v>19</v>
      </c>
      <c r="N167" s="224" t="s">
        <v>40</v>
      </c>
      <c r="O167" s="86"/>
      <c r="P167" s="225">
        <f>O167*H167</f>
        <v>0</v>
      </c>
      <c r="Q167" s="225">
        <v>2.45329</v>
      </c>
      <c r="R167" s="225">
        <f>Q167*H167</f>
        <v>114.11478435</v>
      </c>
      <c r="S167" s="225">
        <v>0</v>
      </c>
      <c r="T167" s="22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7" t="s">
        <v>90</v>
      </c>
      <c r="AT167" s="227" t="s">
        <v>254</v>
      </c>
      <c r="AU167" s="227" t="s">
        <v>78</v>
      </c>
      <c r="AY167" s="19" t="s">
        <v>252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9" t="s">
        <v>76</v>
      </c>
      <c r="BK167" s="228">
        <f>ROUND(I167*H167,2)</f>
        <v>0</v>
      </c>
      <c r="BL167" s="19" t="s">
        <v>90</v>
      </c>
      <c r="BM167" s="227" t="s">
        <v>1885</v>
      </c>
    </row>
    <row r="168" spans="1:51" s="13" customFormat="1" ht="12">
      <c r="A168" s="13"/>
      <c r="B168" s="229"/>
      <c r="C168" s="230"/>
      <c r="D168" s="231" t="s">
        <v>260</v>
      </c>
      <c r="E168" s="232" t="s">
        <v>19</v>
      </c>
      <c r="F168" s="233" t="s">
        <v>1421</v>
      </c>
      <c r="G168" s="230"/>
      <c r="H168" s="232" t="s">
        <v>19</v>
      </c>
      <c r="I168" s="234"/>
      <c r="J168" s="230"/>
      <c r="K168" s="230"/>
      <c r="L168" s="235"/>
      <c r="M168" s="236"/>
      <c r="N168" s="237"/>
      <c r="O168" s="237"/>
      <c r="P168" s="237"/>
      <c r="Q168" s="237"/>
      <c r="R168" s="237"/>
      <c r="S168" s="237"/>
      <c r="T168" s="23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9" t="s">
        <v>260</v>
      </c>
      <c r="AU168" s="239" t="s">
        <v>78</v>
      </c>
      <c r="AV168" s="13" t="s">
        <v>76</v>
      </c>
      <c r="AW168" s="13" t="s">
        <v>31</v>
      </c>
      <c r="AX168" s="13" t="s">
        <v>69</v>
      </c>
      <c r="AY168" s="239" t="s">
        <v>252</v>
      </c>
    </row>
    <row r="169" spans="1:51" s="14" customFormat="1" ht="12">
      <c r="A169" s="14"/>
      <c r="B169" s="240"/>
      <c r="C169" s="241"/>
      <c r="D169" s="231" t="s">
        <v>260</v>
      </c>
      <c r="E169" s="242" t="s">
        <v>19</v>
      </c>
      <c r="F169" s="243" t="s">
        <v>1886</v>
      </c>
      <c r="G169" s="241"/>
      <c r="H169" s="244">
        <v>20.178</v>
      </c>
      <c r="I169" s="245"/>
      <c r="J169" s="241"/>
      <c r="K169" s="241"/>
      <c r="L169" s="246"/>
      <c r="M169" s="247"/>
      <c r="N169" s="248"/>
      <c r="O169" s="248"/>
      <c r="P169" s="248"/>
      <c r="Q169" s="248"/>
      <c r="R169" s="248"/>
      <c r="S169" s="248"/>
      <c r="T169" s="24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0" t="s">
        <v>260</v>
      </c>
      <c r="AU169" s="250" t="s">
        <v>78</v>
      </c>
      <c r="AV169" s="14" t="s">
        <v>78</v>
      </c>
      <c r="AW169" s="14" t="s">
        <v>31</v>
      </c>
      <c r="AX169" s="14" t="s">
        <v>69</v>
      </c>
      <c r="AY169" s="250" t="s">
        <v>252</v>
      </c>
    </row>
    <row r="170" spans="1:51" s="14" customFormat="1" ht="12">
      <c r="A170" s="14"/>
      <c r="B170" s="240"/>
      <c r="C170" s="241"/>
      <c r="D170" s="231" t="s">
        <v>260</v>
      </c>
      <c r="E170" s="242" t="s">
        <v>19</v>
      </c>
      <c r="F170" s="243" t="s">
        <v>1887</v>
      </c>
      <c r="G170" s="241"/>
      <c r="H170" s="244">
        <v>2.753</v>
      </c>
      <c r="I170" s="245"/>
      <c r="J170" s="241"/>
      <c r="K170" s="241"/>
      <c r="L170" s="246"/>
      <c r="M170" s="247"/>
      <c r="N170" s="248"/>
      <c r="O170" s="248"/>
      <c r="P170" s="248"/>
      <c r="Q170" s="248"/>
      <c r="R170" s="248"/>
      <c r="S170" s="248"/>
      <c r="T170" s="24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0" t="s">
        <v>260</v>
      </c>
      <c r="AU170" s="250" t="s">
        <v>78</v>
      </c>
      <c r="AV170" s="14" t="s">
        <v>78</v>
      </c>
      <c r="AW170" s="14" t="s">
        <v>31</v>
      </c>
      <c r="AX170" s="14" t="s">
        <v>69</v>
      </c>
      <c r="AY170" s="250" t="s">
        <v>252</v>
      </c>
    </row>
    <row r="171" spans="1:51" s="14" customFormat="1" ht="12">
      <c r="A171" s="14"/>
      <c r="B171" s="240"/>
      <c r="C171" s="241"/>
      <c r="D171" s="231" t="s">
        <v>260</v>
      </c>
      <c r="E171" s="242" t="s">
        <v>19</v>
      </c>
      <c r="F171" s="243" t="s">
        <v>1888</v>
      </c>
      <c r="G171" s="241"/>
      <c r="H171" s="244">
        <v>19.228</v>
      </c>
      <c r="I171" s="245"/>
      <c r="J171" s="241"/>
      <c r="K171" s="241"/>
      <c r="L171" s="246"/>
      <c r="M171" s="247"/>
      <c r="N171" s="248"/>
      <c r="O171" s="248"/>
      <c r="P171" s="248"/>
      <c r="Q171" s="248"/>
      <c r="R171" s="248"/>
      <c r="S171" s="248"/>
      <c r="T171" s="24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0" t="s">
        <v>260</v>
      </c>
      <c r="AU171" s="250" t="s">
        <v>78</v>
      </c>
      <c r="AV171" s="14" t="s">
        <v>78</v>
      </c>
      <c r="AW171" s="14" t="s">
        <v>31</v>
      </c>
      <c r="AX171" s="14" t="s">
        <v>69</v>
      </c>
      <c r="AY171" s="250" t="s">
        <v>252</v>
      </c>
    </row>
    <row r="172" spans="1:51" s="14" customFormat="1" ht="12">
      <c r="A172" s="14"/>
      <c r="B172" s="240"/>
      <c r="C172" s="241"/>
      <c r="D172" s="231" t="s">
        <v>260</v>
      </c>
      <c r="E172" s="242" t="s">
        <v>19</v>
      </c>
      <c r="F172" s="243" t="s">
        <v>1889</v>
      </c>
      <c r="G172" s="241"/>
      <c r="H172" s="244">
        <v>4.356</v>
      </c>
      <c r="I172" s="245"/>
      <c r="J172" s="241"/>
      <c r="K172" s="241"/>
      <c r="L172" s="246"/>
      <c r="M172" s="247"/>
      <c r="N172" s="248"/>
      <c r="O172" s="248"/>
      <c r="P172" s="248"/>
      <c r="Q172" s="248"/>
      <c r="R172" s="248"/>
      <c r="S172" s="248"/>
      <c r="T172" s="24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0" t="s">
        <v>260</v>
      </c>
      <c r="AU172" s="250" t="s">
        <v>78</v>
      </c>
      <c r="AV172" s="14" t="s">
        <v>78</v>
      </c>
      <c r="AW172" s="14" t="s">
        <v>31</v>
      </c>
      <c r="AX172" s="14" t="s">
        <v>69</v>
      </c>
      <c r="AY172" s="250" t="s">
        <v>252</v>
      </c>
    </row>
    <row r="173" spans="1:51" s="15" customFormat="1" ht="12">
      <c r="A173" s="15"/>
      <c r="B173" s="251"/>
      <c r="C173" s="252"/>
      <c r="D173" s="231" t="s">
        <v>260</v>
      </c>
      <c r="E173" s="253" t="s">
        <v>19</v>
      </c>
      <c r="F173" s="254" t="s">
        <v>265</v>
      </c>
      <c r="G173" s="252"/>
      <c r="H173" s="255">
        <v>46.51500000000001</v>
      </c>
      <c r="I173" s="256"/>
      <c r="J173" s="252"/>
      <c r="K173" s="252"/>
      <c r="L173" s="257"/>
      <c r="M173" s="258"/>
      <c r="N173" s="259"/>
      <c r="O173" s="259"/>
      <c r="P173" s="259"/>
      <c r="Q173" s="259"/>
      <c r="R173" s="259"/>
      <c r="S173" s="259"/>
      <c r="T173" s="260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61" t="s">
        <v>260</v>
      </c>
      <c r="AU173" s="261" t="s">
        <v>78</v>
      </c>
      <c r="AV173" s="15" t="s">
        <v>90</v>
      </c>
      <c r="AW173" s="15" t="s">
        <v>31</v>
      </c>
      <c r="AX173" s="15" t="s">
        <v>76</v>
      </c>
      <c r="AY173" s="261" t="s">
        <v>252</v>
      </c>
    </row>
    <row r="174" spans="1:65" s="2" customFormat="1" ht="14.4" customHeight="1">
      <c r="A174" s="40"/>
      <c r="B174" s="41"/>
      <c r="C174" s="216" t="s">
        <v>7</v>
      </c>
      <c r="D174" s="216" t="s">
        <v>254</v>
      </c>
      <c r="E174" s="217" t="s">
        <v>1426</v>
      </c>
      <c r="F174" s="218" t="s">
        <v>1427</v>
      </c>
      <c r="G174" s="219" t="s">
        <v>300</v>
      </c>
      <c r="H174" s="220">
        <v>146.395</v>
      </c>
      <c r="I174" s="221"/>
      <c r="J174" s="222">
        <f>ROUND(I174*H174,2)</f>
        <v>0</v>
      </c>
      <c r="K174" s="218" t="s">
        <v>258</v>
      </c>
      <c r="L174" s="46"/>
      <c r="M174" s="223" t="s">
        <v>19</v>
      </c>
      <c r="N174" s="224" t="s">
        <v>40</v>
      </c>
      <c r="O174" s="86"/>
      <c r="P174" s="225">
        <f>O174*H174</f>
        <v>0</v>
      </c>
      <c r="Q174" s="225">
        <v>0.00269</v>
      </c>
      <c r="R174" s="225">
        <f>Q174*H174</f>
        <v>0.39380255000000003</v>
      </c>
      <c r="S174" s="225">
        <v>0</v>
      </c>
      <c r="T174" s="22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7" t="s">
        <v>90</v>
      </c>
      <c r="AT174" s="227" t="s">
        <v>254</v>
      </c>
      <c r="AU174" s="227" t="s">
        <v>78</v>
      </c>
      <c r="AY174" s="19" t="s">
        <v>252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9" t="s">
        <v>76</v>
      </c>
      <c r="BK174" s="228">
        <f>ROUND(I174*H174,2)</f>
        <v>0</v>
      </c>
      <c r="BL174" s="19" t="s">
        <v>90</v>
      </c>
      <c r="BM174" s="227" t="s">
        <v>1890</v>
      </c>
    </row>
    <row r="175" spans="1:51" s="13" customFormat="1" ht="12">
      <c r="A175" s="13"/>
      <c r="B175" s="229"/>
      <c r="C175" s="230"/>
      <c r="D175" s="231" t="s">
        <v>260</v>
      </c>
      <c r="E175" s="232" t="s">
        <v>19</v>
      </c>
      <c r="F175" s="233" t="s">
        <v>1421</v>
      </c>
      <c r="G175" s="230"/>
      <c r="H175" s="232" t="s">
        <v>19</v>
      </c>
      <c r="I175" s="234"/>
      <c r="J175" s="230"/>
      <c r="K175" s="230"/>
      <c r="L175" s="235"/>
      <c r="M175" s="236"/>
      <c r="N175" s="237"/>
      <c r="O175" s="237"/>
      <c r="P175" s="237"/>
      <c r="Q175" s="237"/>
      <c r="R175" s="237"/>
      <c r="S175" s="237"/>
      <c r="T175" s="23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9" t="s">
        <v>260</v>
      </c>
      <c r="AU175" s="239" t="s">
        <v>78</v>
      </c>
      <c r="AV175" s="13" t="s">
        <v>76</v>
      </c>
      <c r="AW175" s="13" t="s">
        <v>31</v>
      </c>
      <c r="AX175" s="13" t="s">
        <v>69</v>
      </c>
      <c r="AY175" s="239" t="s">
        <v>252</v>
      </c>
    </row>
    <row r="176" spans="1:51" s="14" customFormat="1" ht="12">
      <c r="A176" s="14"/>
      <c r="B176" s="240"/>
      <c r="C176" s="241"/>
      <c r="D176" s="231" t="s">
        <v>260</v>
      </c>
      <c r="E176" s="242" t="s">
        <v>19</v>
      </c>
      <c r="F176" s="243" t="s">
        <v>1891</v>
      </c>
      <c r="G176" s="241"/>
      <c r="H176" s="244">
        <v>63.906</v>
      </c>
      <c r="I176" s="245"/>
      <c r="J176" s="241"/>
      <c r="K176" s="241"/>
      <c r="L176" s="246"/>
      <c r="M176" s="247"/>
      <c r="N176" s="248"/>
      <c r="O176" s="248"/>
      <c r="P176" s="248"/>
      <c r="Q176" s="248"/>
      <c r="R176" s="248"/>
      <c r="S176" s="248"/>
      <c r="T176" s="249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0" t="s">
        <v>260</v>
      </c>
      <c r="AU176" s="250" t="s">
        <v>78</v>
      </c>
      <c r="AV176" s="14" t="s">
        <v>78</v>
      </c>
      <c r="AW176" s="14" t="s">
        <v>31</v>
      </c>
      <c r="AX176" s="14" t="s">
        <v>69</v>
      </c>
      <c r="AY176" s="250" t="s">
        <v>252</v>
      </c>
    </row>
    <row r="177" spans="1:51" s="14" customFormat="1" ht="12">
      <c r="A177" s="14"/>
      <c r="B177" s="240"/>
      <c r="C177" s="241"/>
      <c r="D177" s="231" t="s">
        <v>260</v>
      </c>
      <c r="E177" s="242" t="s">
        <v>19</v>
      </c>
      <c r="F177" s="243" t="s">
        <v>1892</v>
      </c>
      <c r="G177" s="241"/>
      <c r="H177" s="244">
        <v>9.175</v>
      </c>
      <c r="I177" s="245"/>
      <c r="J177" s="241"/>
      <c r="K177" s="241"/>
      <c r="L177" s="246"/>
      <c r="M177" s="247"/>
      <c r="N177" s="248"/>
      <c r="O177" s="248"/>
      <c r="P177" s="248"/>
      <c r="Q177" s="248"/>
      <c r="R177" s="248"/>
      <c r="S177" s="248"/>
      <c r="T177" s="24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0" t="s">
        <v>260</v>
      </c>
      <c r="AU177" s="250" t="s">
        <v>78</v>
      </c>
      <c r="AV177" s="14" t="s">
        <v>78</v>
      </c>
      <c r="AW177" s="14" t="s">
        <v>31</v>
      </c>
      <c r="AX177" s="14" t="s">
        <v>69</v>
      </c>
      <c r="AY177" s="250" t="s">
        <v>252</v>
      </c>
    </row>
    <row r="178" spans="1:51" s="14" customFormat="1" ht="12">
      <c r="A178" s="14"/>
      <c r="B178" s="240"/>
      <c r="C178" s="241"/>
      <c r="D178" s="231" t="s">
        <v>260</v>
      </c>
      <c r="E178" s="242" t="s">
        <v>19</v>
      </c>
      <c r="F178" s="243" t="s">
        <v>1893</v>
      </c>
      <c r="G178" s="241"/>
      <c r="H178" s="244">
        <v>58.794</v>
      </c>
      <c r="I178" s="245"/>
      <c r="J178" s="241"/>
      <c r="K178" s="241"/>
      <c r="L178" s="246"/>
      <c r="M178" s="247"/>
      <c r="N178" s="248"/>
      <c r="O178" s="248"/>
      <c r="P178" s="248"/>
      <c r="Q178" s="248"/>
      <c r="R178" s="248"/>
      <c r="S178" s="248"/>
      <c r="T178" s="24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0" t="s">
        <v>260</v>
      </c>
      <c r="AU178" s="250" t="s">
        <v>78</v>
      </c>
      <c r="AV178" s="14" t="s">
        <v>78</v>
      </c>
      <c r="AW178" s="14" t="s">
        <v>31</v>
      </c>
      <c r="AX178" s="14" t="s">
        <v>69</v>
      </c>
      <c r="AY178" s="250" t="s">
        <v>252</v>
      </c>
    </row>
    <row r="179" spans="1:51" s="14" customFormat="1" ht="12">
      <c r="A179" s="14"/>
      <c r="B179" s="240"/>
      <c r="C179" s="241"/>
      <c r="D179" s="231" t="s">
        <v>260</v>
      </c>
      <c r="E179" s="242" t="s">
        <v>19</v>
      </c>
      <c r="F179" s="243" t="s">
        <v>1894</v>
      </c>
      <c r="G179" s="241"/>
      <c r="H179" s="244">
        <v>14.52</v>
      </c>
      <c r="I179" s="245"/>
      <c r="J179" s="241"/>
      <c r="K179" s="241"/>
      <c r="L179" s="246"/>
      <c r="M179" s="247"/>
      <c r="N179" s="248"/>
      <c r="O179" s="248"/>
      <c r="P179" s="248"/>
      <c r="Q179" s="248"/>
      <c r="R179" s="248"/>
      <c r="S179" s="248"/>
      <c r="T179" s="24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0" t="s">
        <v>260</v>
      </c>
      <c r="AU179" s="250" t="s">
        <v>78</v>
      </c>
      <c r="AV179" s="14" t="s">
        <v>78</v>
      </c>
      <c r="AW179" s="14" t="s">
        <v>31</v>
      </c>
      <c r="AX179" s="14" t="s">
        <v>69</v>
      </c>
      <c r="AY179" s="250" t="s">
        <v>252</v>
      </c>
    </row>
    <row r="180" spans="1:51" s="15" customFormat="1" ht="12">
      <c r="A180" s="15"/>
      <c r="B180" s="251"/>
      <c r="C180" s="252"/>
      <c r="D180" s="231" t="s">
        <v>260</v>
      </c>
      <c r="E180" s="253" t="s">
        <v>19</v>
      </c>
      <c r="F180" s="254" t="s">
        <v>265</v>
      </c>
      <c r="G180" s="252"/>
      <c r="H180" s="255">
        <v>146.395</v>
      </c>
      <c r="I180" s="256"/>
      <c r="J180" s="252"/>
      <c r="K180" s="252"/>
      <c r="L180" s="257"/>
      <c r="M180" s="258"/>
      <c r="N180" s="259"/>
      <c r="O180" s="259"/>
      <c r="P180" s="259"/>
      <c r="Q180" s="259"/>
      <c r="R180" s="259"/>
      <c r="S180" s="259"/>
      <c r="T180" s="260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1" t="s">
        <v>260</v>
      </c>
      <c r="AU180" s="261" t="s">
        <v>78</v>
      </c>
      <c r="AV180" s="15" t="s">
        <v>90</v>
      </c>
      <c r="AW180" s="15" t="s">
        <v>31</v>
      </c>
      <c r="AX180" s="15" t="s">
        <v>76</v>
      </c>
      <c r="AY180" s="261" t="s">
        <v>252</v>
      </c>
    </row>
    <row r="181" spans="1:65" s="2" customFormat="1" ht="14.4" customHeight="1">
      <c r="A181" s="40"/>
      <c r="B181" s="41"/>
      <c r="C181" s="216" t="s">
        <v>395</v>
      </c>
      <c r="D181" s="216" t="s">
        <v>254</v>
      </c>
      <c r="E181" s="217" t="s">
        <v>1433</v>
      </c>
      <c r="F181" s="218" t="s">
        <v>1434</v>
      </c>
      <c r="G181" s="219" t="s">
        <v>300</v>
      </c>
      <c r="H181" s="220">
        <v>146.395</v>
      </c>
      <c r="I181" s="221"/>
      <c r="J181" s="222">
        <f>ROUND(I181*H181,2)</f>
        <v>0</v>
      </c>
      <c r="K181" s="218" t="s">
        <v>258</v>
      </c>
      <c r="L181" s="46"/>
      <c r="M181" s="223" t="s">
        <v>19</v>
      </c>
      <c r="N181" s="224" t="s">
        <v>40</v>
      </c>
      <c r="O181" s="86"/>
      <c r="P181" s="225">
        <f>O181*H181</f>
        <v>0</v>
      </c>
      <c r="Q181" s="225">
        <v>0</v>
      </c>
      <c r="R181" s="225">
        <f>Q181*H181</f>
        <v>0</v>
      </c>
      <c r="S181" s="225">
        <v>0</v>
      </c>
      <c r="T181" s="22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7" t="s">
        <v>90</v>
      </c>
      <c r="AT181" s="227" t="s">
        <v>254</v>
      </c>
      <c r="AU181" s="227" t="s">
        <v>78</v>
      </c>
      <c r="AY181" s="19" t="s">
        <v>252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9" t="s">
        <v>76</v>
      </c>
      <c r="BK181" s="228">
        <f>ROUND(I181*H181,2)</f>
        <v>0</v>
      </c>
      <c r="BL181" s="19" t="s">
        <v>90</v>
      </c>
      <c r="BM181" s="227" t="s">
        <v>1895</v>
      </c>
    </row>
    <row r="182" spans="1:65" s="2" customFormat="1" ht="49.05" customHeight="1">
      <c r="A182" s="40"/>
      <c r="B182" s="41"/>
      <c r="C182" s="216" t="s">
        <v>399</v>
      </c>
      <c r="D182" s="216" t="s">
        <v>254</v>
      </c>
      <c r="E182" s="217" t="s">
        <v>1436</v>
      </c>
      <c r="F182" s="218" t="s">
        <v>1437</v>
      </c>
      <c r="G182" s="219" t="s">
        <v>307</v>
      </c>
      <c r="H182" s="220">
        <v>3</v>
      </c>
      <c r="I182" s="221"/>
      <c r="J182" s="222">
        <f>ROUND(I182*H182,2)</f>
        <v>0</v>
      </c>
      <c r="K182" s="218" t="s">
        <v>258</v>
      </c>
      <c r="L182" s="46"/>
      <c r="M182" s="223" t="s">
        <v>19</v>
      </c>
      <c r="N182" s="224" t="s">
        <v>40</v>
      </c>
      <c r="O182" s="86"/>
      <c r="P182" s="225">
        <f>O182*H182</f>
        <v>0</v>
      </c>
      <c r="Q182" s="225">
        <v>0.01351</v>
      </c>
      <c r="R182" s="225">
        <f>Q182*H182</f>
        <v>0.04053</v>
      </c>
      <c r="S182" s="225">
        <v>0</v>
      </c>
      <c r="T182" s="22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7" t="s">
        <v>90</v>
      </c>
      <c r="AT182" s="227" t="s">
        <v>254</v>
      </c>
      <c r="AU182" s="227" t="s">
        <v>78</v>
      </c>
      <c r="AY182" s="19" t="s">
        <v>252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9" t="s">
        <v>76</v>
      </c>
      <c r="BK182" s="228">
        <f>ROUND(I182*H182,2)</f>
        <v>0</v>
      </c>
      <c r="BL182" s="19" t="s">
        <v>90</v>
      </c>
      <c r="BM182" s="227" t="s">
        <v>1896</v>
      </c>
    </row>
    <row r="183" spans="1:65" s="2" customFormat="1" ht="24.15" customHeight="1">
      <c r="A183" s="40"/>
      <c r="B183" s="41"/>
      <c r="C183" s="216" t="s">
        <v>404</v>
      </c>
      <c r="D183" s="216" t="s">
        <v>254</v>
      </c>
      <c r="E183" s="217" t="s">
        <v>1439</v>
      </c>
      <c r="F183" s="218" t="s">
        <v>1440</v>
      </c>
      <c r="G183" s="219" t="s">
        <v>277</v>
      </c>
      <c r="H183" s="220">
        <v>4.028</v>
      </c>
      <c r="I183" s="221"/>
      <c r="J183" s="222">
        <f>ROUND(I183*H183,2)</f>
        <v>0</v>
      </c>
      <c r="K183" s="218" t="s">
        <v>258</v>
      </c>
      <c r="L183" s="46"/>
      <c r="M183" s="223" t="s">
        <v>19</v>
      </c>
      <c r="N183" s="224" t="s">
        <v>40</v>
      </c>
      <c r="O183" s="86"/>
      <c r="P183" s="225">
        <f>O183*H183</f>
        <v>0</v>
      </c>
      <c r="Q183" s="225">
        <v>1.06017</v>
      </c>
      <c r="R183" s="225">
        <f>Q183*H183</f>
        <v>4.27036476</v>
      </c>
      <c r="S183" s="225">
        <v>0</v>
      </c>
      <c r="T183" s="22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7" t="s">
        <v>90</v>
      </c>
      <c r="AT183" s="227" t="s">
        <v>254</v>
      </c>
      <c r="AU183" s="227" t="s">
        <v>78</v>
      </c>
      <c r="AY183" s="19" t="s">
        <v>252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9" t="s">
        <v>76</v>
      </c>
      <c r="BK183" s="228">
        <f>ROUND(I183*H183,2)</f>
        <v>0</v>
      </c>
      <c r="BL183" s="19" t="s">
        <v>90</v>
      </c>
      <c r="BM183" s="227" t="s">
        <v>1897</v>
      </c>
    </row>
    <row r="184" spans="1:51" s="14" customFormat="1" ht="12">
      <c r="A184" s="14"/>
      <c r="B184" s="240"/>
      <c r="C184" s="241"/>
      <c r="D184" s="231" t="s">
        <v>260</v>
      </c>
      <c r="E184" s="242" t="s">
        <v>19</v>
      </c>
      <c r="F184" s="243" t="s">
        <v>1898</v>
      </c>
      <c r="G184" s="241"/>
      <c r="H184" s="244">
        <v>15.187</v>
      </c>
      <c r="I184" s="245"/>
      <c r="J184" s="241"/>
      <c r="K184" s="241"/>
      <c r="L184" s="246"/>
      <c r="M184" s="247"/>
      <c r="N184" s="248"/>
      <c r="O184" s="248"/>
      <c r="P184" s="248"/>
      <c r="Q184" s="248"/>
      <c r="R184" s="248"/>
      <c r="S184" s="248"/>
      <c r="T184" s="24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0" t="s">
        <v>260</v>
      </c>
      <c r="AU184" s="250" t="s">
        <v>78</v>
      </c>
      <c r="AV184" s="14" t="s">
        <v>78</v>
      </c>
      <c r="AW184" s="14" t="s">
        <v>31</v>
      </c>
      <c r="AX184" s="14" t="s">
        <v>69</v>
      </c>
      <c r="AY184" s="250" t="s">
        <v>252</v>
      </c>
    </row>
    <row r="185" spans="1:51" s="14" customFormat="1" ht="12">
      <c r="A185" s="14"/>
      <c r="B185" s="240"/>
      <c r="C185" s="241"/>
      <c r="D185" s="231" t="s">
        <v>260</v>
      </c>
      <c r="E185" s="242" t="s">
        <v>19</v>
      </c>
      <c r="F185" s="243" t="s">
        <v>1899</v>
      </c>
      <c r="G185" s="241"/>
      <c r="H185" s="244">
        <v>-5.423</v>
      </c>
      <c r="I185" s="245"/>
      <c r="J185" s="241"/>
      <c r="K185" s="241"/>
      <c r="L185" s="246"/>
      <c r="M185" s="247"/>
      <c r="N185" s="248"/>
      <c r="O185" s="248"/>
      <c r="P185" s="248"/>
      <c r="Q185" s="248"/>
      <c r="R185" s="248"/>
      <c r="S185" s="248"/>
      <c r="T185" s="24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0" t="s">
        <v>260</v>
      </c>
      <c r="AU185" s="250" t="s">
        <v>78</v>
      </c>
      <c r="AV185" s="14" t="s">
        <v>78</v>
      </c>
      <c r="AW185" s="14" t="s">
        <v>31</v>
      </c>
      <c r="AX185" s="14" t="s">
        <v>69</v>
      </c>
      <c r="AY185" s="250" t="s">
        <v>252</v>
      </c>
    </row>
    <row r="186" spans="1:51" s="14" customFormat="1" ht="12">
      <c r="A186" s="14"/>
      <c r="B186" s="240"/>
      <c r="C186" s="241"/>
      <c r="D186" s="231" t="s">
        <v>260</v>
      </c>
      <c r="E186" s="242" t="s">
        <v>19</v>
      </c>
      <c r="F186" s="243" t="s">
        <v>1900</v>
      </c>
      <c r="G186" s="241"/>
      <c r="H186" s="244">
        <v>-3.222</v>
      </c>
      <c r="I186" s="245"/>
      <c r="J186" s="241"/>
      <c r="K186" s="241"/>
      <c r="L186" s="246"/>
      <c r="M186" s="247"/>
      <c r="N186" s="248"/>
      <c r="O186" s="248"/>
      <c r="P186" s="248"/>
      <c r="Q186" s="248"/>
      <c r="R186" s="248"/>
      <c r="S186" s="248"/>
      <c r="T186" s="249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0" t="s">
        <v>260</v>
      </c>
      <c r="AU186" s="250" t="s">
        <v>78</v>
      </c>
      <c r="AV186" s="14" t="s">
        <v>78</v>
      </c>
      <c r="AW186" s="14" t="s">
        <v>31</v>
      </c>
      <c r="AX186" s="14" t="s">
        <v>69</v>
      </c>
      <c r="AY186" s="250" t="s">
        <v>252</v>
      </c>
    </row>
    <row r="187" spans="1:51" s="14" customFormat="1" ht="12">
      <c r="A187" s="14"/>
      <c r="B187" s="240"/>
      <c r="C187" s="241"/>
      <c r="D187" s="231" t="s">
        <v>260</v>
      </c>
      <c r="E187" s="242" t="s">
        <v>19</v>
      </c>
      <c r="F187" s="243" t="s">
        <v>1901</v>
      </c>
      <c r="G187" s="241"/>
      <c r="H187" s="244">
        <v>-2.514</v>
      </c>
      <c r="I187" s="245"/>
      <c r="J187" s="241"/>
      <c r="K187" s="241"/>
      <c r="L187" s="246"/>
      <c r="M187" s="247"/>
      <c r="N187" s="248"/>
      <c r="O187" s="248"/>
      <c r="P187" s="248"/>
      <c r="Q187" s="248"/>
      <c r="R187" s="248"/>
      <c r="S187" s="248"/>
      <c r="T187" s="24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0" t="s">
        <v>260</v>
      </c>
      <c r="AU187" s="250" t="s">
        <v>78</v>
      </c>
      <c r="AV187" s="14" t="s">
        <v>78</v>
      </c>
      <c r="AW187" s="14" t="s">
        <v>31</v>
      </c>
      <c r="AX187" s="14" t="s">
        <v>69</v>
      </c>
      <c r="AY187" s="250" t="s">
        <v>252</v>
      </c>
    </row>
    <row r="188" spans="1:51" s="15" customFormat="1" ht="12">
      <c r="A188" s="15"/>
      <c r="B188" s="251"/>
      <c r="C188" s="252"/>
      <c r="D188" s="231" t="s">
        <v>260</v>
      </c>
      <c r="E188" s="253" t="s">
        <v>19</v>
      </c>
      <c r="F188" s="254" t="s">
        <v>265</v>
      </c>
      <c r="G188" s="252"/>
      <c r="H188" s="255">
        <v>4.0280000000000005</v>
      </c>
      <c r="I188" s="256"/>
      <c r="J188" s="252"/>
      <c r="K188" s="252"/>
      <c r="L188" s="257"/>
      <c r="M188" s="258"/>
      <c r="N188" s="259"/>
      <c r="O188" s="259"/>
      <c r="P188" s="259"/>
      <c r="Q188" s="259"/>
      <c r="R188" s="259"/>
      <c r="S188" s="259"/>
      <c r="T188" s="260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1" t="s">
        <v>260</v>
      </c>
      <c r="AU188" s="261" t="s">
        <v>78</v>
      </c>
      <c r="AV188" s="15" t="s">
        <v>90</v>
      </c>
      <c r="AW188" s="15" t="s">
        <v>31</v>
      </c>
      <c r="AX188" s="15" t="s">
        <v>76</v>
      </c>
      <c r="AY188" s="261" t="s">
        <v>252</v>
      </c>
    </row>
    <row r="189" spans="1:65" s="2" customFormat="1" ht="24.15" customHeight="1">
      <c r="A189" s="40"/>
      <c r="B189" s="41"/>
      <c r="C189" s="216" t="s">
        <v>410</v>
      </c>
      <c r="D189" s="216" t="s">
        <v>254</v>
      </c>
      <c r="E189" s="217" t="s">
        <v>1443</v>
      </c>
      <c r="F189" s="218" t="s">
        <v>1444</v>
      </c>
      <c r="G189" s="219" t="s">
        <v>257</v>
      </c>
      <c r="H189" s="220">
        <v>1.17</v>
      </c>
      <c r="I189" s="221"/>
      <c r="J189" s="222">
        <f>ROUND(I189*H189,2)</f>
        <v>0</v>
      </c>
      <c r="K189" s="218" t="s">
        <v>258</v>
      </c>
      <c r="L189" s="46"/>
      <c r="M189" s="223" t="s">
        <v>19</v>
      </c>
      <c r="N189" s="224" t="s">
        <v>40</v>
      </c>
      <c r="O189" s="86"/>
      <c r="P189" s="225">
        <f>O189*H189</f>
        <v>0</v>
      </c>
      <c r="Q189" s="225">
        <v>2.45329</v>
      </c>
      <c r="R189" s="225">
        <f>Q189*H189</f>
        <v>2.8703493</v>
      </c>
      <c r="S189" s="225">
        <v>0</v>
      </c>
      <c r="T189" s="22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7" t="s">
        <v>90</v>
      </c>
      <c r="AT189" s="227" t="s">
        <v>254</v>
      </c>
      <c r="AU189" s="227" t="s">
        <v>78</v>
      </c>
      <c r="AY189" s="19" t="s">
        <v>252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9" t="s">
        <v>76</v>
      </c>
      <c r="BK189" s="228">
        <f>ROUND(I189*H189,2)</f>
        <v>0</v>
      </c>
      <c r="BL189" s="19" t="s">
        <v>90</v>
      </c>
      <c r="BM189" s="227" t="s">
        <v>1902</v>
      </c>
    </row>
    <row r="190" spans="1:51" s="14" customFormat="1" ht="12">
      <c r="A190" s="14"/>
      <c r="B190" s="240"/>
      <c r="C190" s="241"/>
      <c r="D190" s="231" t="s">
        <v>260</v>
      </c>
      <c r="E190" s="242" t="s">
        <v>19</v>
      </c>
      <c r="F190" s="243" t="s">
        <v>1903</v>
      </c>
      <c r="G190" s="241"/>
      <c r="H190" s="244">
        <v>1.17</v>
      </c>
      <c r="I190" s="245"/>
      <c r="J190" s="241"/>
      <c r="K190" s="241"/>
      <c r="L190" s="246"/>
      <c r="M190" s="247"/>
      <c r="N190" s="248"/>
      <c r="O190" s="248"/>
      <c r="P190" s="248"/>
      <c r="Q190" s="248"/>
      <c r="R190" s="248"/>
      <c r="S190" s="248"/>
      <c r="T190" s="249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0" t="s">
        <v>260</v>
      </c>
      <c r="AU190" s="250" t="s">
        <v>78</v>
      </c>
      <c r="AV190" s="14" t="s">
        <v>78</v>
      </c>
      <c r="AW190" s="14" t="s">
        <v>31</v>
      </c>
      <c r="AX190" s="14" t="s">
        <v>76</v>
      </c>
      <c r="AY190" s="250" t="s">
        <v>252</v>
      </c>
    </row>
    <row r="191" spans="1:65" s="2" customFormat="1" ht="37.8" customHeight="1">
      <c r="A191" s="40"/>
      <c r="B191" s="41"/>
      <c r="C191" s="216" t="s">
        <v>417</v>
      </c>
      <c r="D191" s="216" t="s">
        <v>254</v>
      </c>
      <c r="E191" s="217" t="s">
        <v>1447</v>
      </c>
      <c r="F191" s="218" t="s">
        <v>1448</v>
      </c>
      <c r="G191" s="219" t="s">
        <v>300</v>
      </c>
      <c r="H191" s="220">
        <v>65.302</v>
      </c>
      <c r="I191" s="221"/>
      <c r="J191" s="222">
        <f>ROUND(I191*H191,2)</f>
        <v>0</v>
      </c>
      <c r="K191" s="218" t="s">
        <v>258</v>
      </c>
      <c r="L191" s="46"/>
      <c r="M191" s="223" t="s">
        <v>19</v>
      </c>
      <c r="N191" s="224" t="s">
        <v>40</v>
      </c>
      <c r="O191" s="86"/>
      <c r="P191" s="225">
        <f>O191*H191</f>
        <v>0</v>
      </c>
      <c r="Q191" s="225">
        <v>0.71546</v>
      </c>
      <c r="R191" s="225">
        <f>Q191*H191</f>
        <v>46.720968920000004</v>
      </c>
      <c r="S191" s="225">
        <v>0</v>
      </c>
      <c r="T191" s="22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7" t="s">
        <v>90</v>
      </c>
      <c r="AT191" s="227" t="s">
        <v>254</v>
      </c>
      <c r="AU191" s="227" t="s">
        <v>78</v>
      </c>
      <c r="AY191" s="19" t="s">
        <v>252</v>
      </c>
      <c r="BE191" s="228">
        <f>IF(N191="základní",J191,0)</f>
        <v>0</v>
      </c>
      <c r="BF191" s="228">
        <f>IF(N191="snížená",J191,0)</f>
        <v>0</v>
      </c>
      <c r="BG191" s="228">
        <f>IF(N191="zákl. přenesená",J191,0)</f>
        <v>0</v>
      </c>
      <c r="BH191" s="228">
        <f>IF(N191="sníž. přenesená",J191,0)</f>
        <v>0</v>
      </c>
      <c r="BI191" s="228">
        <f>IF(N191="nulová",J191,0)</f>
        <v>0</v>
      </c>
      <c r="BJ191" s="19" t="s">
        <v>76</v>
      </c>
      <c r="BK191" s="228">
        <f>ROUND(I191*H191,2)</f>
        <v>0</v>
      </c>
      <c r="BL191" s="19" t="s">
        <v>90</v>
      </c>
      <c r="BM191" s="227" t="s">
        <v>1904</v>
      </c>
    </row>
    <row r="192" spans="1:51" s="13" customFormat="1" ht="12">
      <c r="A192" s="13"/>
      <c r="B192" s="229"/>
      <c r="C192" s="230"/>
      <c r="D192" s="231" t="s">
        <v>260</v>
      </c>
      <c r="E192" s="232" t="s">
        <v>19</v>
      </c>
      <c r="F192" s="233" t="s">
        <v>1421</v>
      </c>
      <c r="G192" s="230"/>
      <c r="H192" s="232" t="s">
        <v>19</v>
      </c>
      <c r="I192" s="234"/>
      <c r="J192" s="230"/>
      <c r="K192" s="230"/>
      <c r="L192" s="235"/>
      <c r="M192" s="236"/>
      <c r="N192" s="237"/>
      <c r="O192" s="237"/>
      <c r="P192" s="237"/>
      <c r="Q192" s="237"/>
      <c r="R192" s="237"/>
      <c r="S192" s="237"/>
      <c r="T192" s="23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9" t="s">
        <v>260</v>
      </c>
      <c r="AU192" s="239" t="s">
        <v>78</v>
      </c>
      <c r="AV192" s="13" t="s">
        <v>76</v>
      </c>
      <c r="AW192" s="13" t="s">
        <v>31</v>
      </c>
      <c r="AX192" s="13" t="s">
        <v>69</v>
      </c>
      <c r="AY192" s="239" t="s">
        <v>252</v>
      </c>
    </row>
    <row r="193" spans="1:51" s="14" customFormat="1" ht="12">
      <c r="A193" s="14"/>
      <c r="B193" s="240"/>
      <c r="C193" s="241"/>
      <c r="D193" s="231" t="s">
        <v>260</v>
      </c>
      <c r="E193" s="242" t="s">
        <v>19</v>
      </c>
      <c r="F193" s="243" t="s">
        <v>1905</v>
      </c>
      <c r="G193" s="241"/>
      <c r="H193" s="244">
        <v>1.335</v>
      </c>
      <c r="I193" s="245"/>
      <c r="J193" s="241"/>
      <c r="K193" s="241"/>
      <c r="L193" s="246"/>
      <c r="M193" s="247"/>
      <c r="N193" s="248"/>
      <c r="O193" s="248"/>
      <c r="P193" s="248"/>
      <c r="Q193" s="248"/>
      <c r="R193" s="248"/>
      <c r="S193" s="248"/>
      <c r="T193" s="24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0" t="s">
        <v>260</v>
      </c>
      <c r="AU193" s="250" t="s">
        <v>78</v>
      </c>
      <c r="AV193" s="14" t="s">
        <v>78</v>
      </c>
      <c r="AW193" s="14" t="s">
        <v>31</v>
      </c>
      <c r="AX193" s="14" t="s">
        <v>69</v>
      </c>
      <c r="AY193" s="250" t="s">
        <v>252</v>
      </c>
    </row>
    <row r="194" spans="1:51" s="14" customFormat="1" ht="12">
      <c r="A194" s="14"/>
      <c r="B194" s="240"/>
      <c r="C194" s="241"/>
      <c r="D194" s="231" t="s">
        <v>260</v>
      </c>
      <c r="E194" s="242" t="s">
        <v>19</v>
      </c>
      <c r="F194" s="243" t="s">
        <v>1906</v>
      </c>
      <c r="G194" s="241"/>
      <c r="H194" s="244">
        <v>20.557</v>
      </c>
      <c r="I194" s="245"/>
      <c r="J194" s="241"/>
      <c r="K194" s="241"/>
      <c r="L194" s="246"/>
      <c r="M194" s="247"/>
      <c r="N194" s="248"/>
      <c r="O194" s="248"/>
      <c r="P194" s="248"/>
      <c r="Q194" s="248"/>
      <c r="R194" s="248"/>
      <c r="S194" s="248"/>
      <c r="T194" s="249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0" t="s">
        <v>260</v>
      </c>
      <c r="AU194" s="250" t="s">
        <v>78</v>
      </c>
      <c r="AV194" s="14" t="s">
        <v>78</v>
      </c>
      <c r="AW194" s="14" t="s">
        <v>31</v>
      </c>
      <c r="AX194" s="14" t="s">
        <v>69</v>
      </c>
      <c r="AY194" s="250" t="s">
        <v>252</v>
      </c>
    </row>
    <row r="195" spans="1:51" s="14" customFormat="1" ht="12">
      <c r="A195" s="14"/>
      <c r="B195" s="240"/>
      <c r="C195" s="241"/>
      <c r="D195" s="231" t="s">
        <v>260</v>
      </c>
      <c r="E195" s="242" t="s">
        <v>19</v>
      </c>
      <c r="F195" s="243" t="s">
        <v>1907</v>
      </c>
      <c r="G195" s="241"/>
      <c r="H195" s="244">
        <v>23.941</v>
      </c>
      <c r="I195" s="245"/>
      <c r="J195" s="241"/>
      <c r="K195" s="241"/>
      <c r="L195" s="246"/>
      <c r="M195" s="247"/>
      <c r="N195" s="248"/>
      <c r="O195" s="248"/>
      <c r="P195" s="248"/>
      <c r="Q195" s="248"/>
      <c r="R195" s="248"/>
      <c r="S195" s="248"/>
      <c r="T195" s="249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0" t="s">
        <v>260</v>
      </c>
      <c r="AU195" s="250" t="s">
        <v>78</v>
      </c>
      <c r="AV195" s="14" t="s">
        <v>78</v>
      </c>
      <c r="AW195" s="14" t="s">
        <v>31</v>
      </c>
      <c r="AX195" s="14" t="s">
        <v>69</v>
      </c>
      <c r="AY195" s="250" t="s">
        <v>252</v>
      </c>
    </row>
    <row r="196" spans="1:51" s="14" customFormat="1" ht="12">
      <c r="A196" s="14"/>
      <c r="B196" s="240"/>
      <c r="C196" s="241"/>
      <c r="D196" s="231" t="s">
        <v>260</v>
      </c>
      <c r="E196" s="242" t="s">
        <v>19</v>
      </c>
      <c r="F196" s="243" t="s">
        <v>1908</v>
      </c>
      <c r="G196" s="241"/>
      <c r="H196" s="244">
        <v>6.763</v>
      </c>
      <c r="I196" s="245"/>
      <c r="J196" s="241"/>
      <c r="K196" s="241"/>
      <c r="L196" s="246"/>
      <c r="M196" s="247"/>
      <c r="N196" s="248"/>
      <c r="O196" s="248"/>
      <c r="P196" s="248"/>
      <c r="Q196" s="248"/>
      <c r="R196" s="248"/>
      <c r="S196" s="248"/>
      <c r="T196" s="249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0" t="s">
        <v>260</v>
      </c>
      <c r="AU196" s="250" t="s">
        <v>78</v>
      </c>
      <c r="AV196" s="14" t="s">
        <v>78</v>
      </c>
      <c r="AW196" s="14" t="s">
        <v>31</v>
      </c>
      <c r="AX196" s="14" t="s">
        <v>69</v>
      </c>
      <c r="AY196" s="250" t="s">
        <v>252</v>
      </c>
    </row>
    <row r="197" spans="1:51" s="14" customFormat="1" ht="12">
      <c r="A197" s="14"/>
      <c r="B197" s="240"/>
      <c r="C197" s="241"/>
      <c r="D197" s="231" t="s">
        <v>260</v>
      </c>
      <c r="E197" s="242" t="s">
        <v>19</v>
      </c>
      <c r="F197" s="243" t="s">
        <v>1909</v>
      </c>
      <c r="G197" s="241"/>
      <c r="H197" s="244">
        <v>12.706</v>
      </c>
      <c r="I197" s="245"/>
      <c r="J197" s="241"/>
      <c r="K197" s="241"/>
      <c r="L197" s="246"/>
      <c r="M197" s="247"/>
      <c r="N197" s="248"/>
      <c r="O197" s="248"/>
      <c r="P197" s="248"/>
      <c r="Q197" s="248"/>
      <c r="R197" s="248"/>
      <c r="S197" s="248"/>
      <c r="T197" s="24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0" t="s">
        <v>260</v>
      </c>
      <c r="AU197" s="250" t="s">
        <v>78</v>
      </c>
      <c r="AV197" s="14" t="s">
        <v>78</v>
      </c>
      <c r="AW197" s="14" t="s">
        <v>31</v>
      </c>
      <c r="AX197" s="14" t="s">
        <v>69</v>
      </c>
      <c r="AY197" s="250" t="s">
        <v>252</v>
      </c>
    </row>
    <row r="198" spans="1:51" s="15" customFormat="1" ht="12">
      <c r="A198" s="15"/>
      <c r="B198" s="251"/>
      <c r="C198" s="252"/>
      <c r="D198" s="231" t="s">
        <v>260</v>
      </c>
      <c r="E198" s="253" t="s">
        <v>19</v>
      </c>
      <c r="F198" s="254" t="s">
        <v>265</v>
      </c>
      <c r="G198" s="252"/>
      <c r="H198" s="255">
        <v>65.30199999999999</v>
      </c>
      <c r="I198" s="256"/>
      <c r="J198" s="252"/>
      <c r="K198" s="252"/>
      <c r="L198" s="257"/>
      <c r="M198" s="258"/>
      <c r="N198" s="259"/>
      <c r="O198" s="259"/>
      <c r="P198" s="259"/>
      <c r="Q198" s="259"/>
      <c r="R198" s="259"/>
      <c r="S198" s="259"/>
      <c r="T198" s="260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61" t="s">
        <v>260</v>
      </c>
      <c r="AU198" s="261" t="s">
        <v>78</v>
      </c>
      <c r="AV198" s="15" t="s">
        <v>90</v>
      </c>
      <c r="AW198" s="15" t="s">
        <v>31</v>
      </c>
      <c r="AX198" s="15" t="s">
        <v>76</v>
      </c>
      <c r="AY198" s="261" t="s">
        <v>252</v>
      </c>
    </row>
    <row r="199" spans="1:65" s="2" customFormat="1" ht="37.8" customHeight="1">
      <c r="A199" s="40"/>
      <c r="B199" s="41"/>
      <c r="C199" s="216" t="s">
        <v>421</v>
      </c>
      <c r="D199" s="216" t="s">
        <v>254</v>
      </c>
      <c r="E199" s="217" t="s">
        <v>1456</v>
      </c>
      <c r="F199" s="218" t="s">
        <v>1457</v>
      </c>
      <c r="G199" s="219" t="s">
        <v>300</v>
      </c>
      <c r="H199" s="220">
        <v>33.768</v>
      </c>
      <c r="I199" s="221"/>
      <c r="J199" s="222">
        <f>ROUND(I199*H199,2)</f>
        <v>0</v>
      </c>
      <c r="K199" s="218" t="s">
        <v>258</v>
      </c>
      <c r="L199" s="46"/>
      <c r="M199" s="223" t="s">
        <v>19</v>
      </c>
      <c r="N199" s="224" t="s">
        <v>40</v>
      </c>
      <c r="O199" s="86"/>
      <c r="P199" s="225">
        <f>O199*H199</f>
        <v>0</v>
      </c>
      <c r="Q199" s="225">
        <v>0.96612</v>
      </c>
      <c r="R199" s="225">
        <f>Q199*H199</f>
        <v>32.62394016</v>
      </c>
      <c r="S199" s="225">
        <v>0</v>
      </c>
      <c r="T199" s="22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7" t="s">
        <v>90</v>
      </c>
      <c r="AT199" s="227" t="s">
        <v>254</v>
      </c>
      <c r="AU199" s="227" t="s">
        <v>78</v>
      </c>
      <c r="AY199" s="19" t="s">
        <v>252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9" t="s">
        <v>76</v>
      </c>
      <c r="BK199" s="228">
        <f>ROUND(I199*H199,2)</f>
        <v>0</v>
      </c>
      <c r="BL199" s="19" t="s">
        <v>90</v>
      </c>
      <c r="BM199" s="227" t="s">
        <v>1910</v>
      </c>
    </row>
    <row r="200" spans="1:51" s="14" customFormat="1" ht="12">
      <c r="A200" s="14"/>
      <c r="B200" s="240"/>
      <c r="C200" s="241"/>
      <c r="D200" s="231" t="s">
        <v>260</v>
      </c>
      <c r="E200" s="242" t="s">
        <v>19</v>
      </c>
      <c r="F200" s="243" t="s">
        <v>1911</v>
      </c>
      <c r="G200" s="241"/>
      <c r="H200" s="244">
        <v>9.52</v>
      </c>
      <c r="I200" s="245"/>
      <c r="J200" s="241"/>
      <c r="K200" s="241"/>
      <c r="L200" s="246"/>
      <c r="M200" s="247"/>
      <c r="N200" s="248"/>
      <c r="O200" s="248"/>
      <c r="P200" s="248"/>
      <c r="Q200" s="248"/>
      <c r="R200" s="248"/>
      <c r="S200" s="248"/>
      <c r="T200" s="24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0" t="s">
        <v>260</v>
      </c>
      <c r="AU200" s="250" t="s">
        <v>78</v>
      </c>
      <c r="AV200" s="14" t="s">
        <v>78</v>
      </c>
      <c r="AW200" s="14" t="s">
        <v>31</v>
      </c>
      <c r="AX200" s="14" t="s">
        <v>69</v>
      </c>
      <c r="AY200" s="250" t="s">
        <v>252</v>
      </c>
    </row>
    <row r="201" spans="1:51" s="14" customFormat="1" ht="12">
      <c r="A201" s="14"/>
      <c r="B201" s="240"/>
      <c r="C201" s="241"/>
      <c r="D201" s="231" t="s">
        <v>260</v>
      </c>
      <c r="E201" s="242" t="s">
        <v>19</v>
      </c>
      <c r="F201" s="243" t="s">
        <v>1912</v>
      </c>
      <c r="G201" s="241"/>
      <c r="H201" s="244">
        <v>8.288</v>
      </c>
      <c r="I201" s="245"/>
      <c r="J201" s="241"/>
      <c r="K201" s="241"/>
      <c r="L201" s="246"/>
      <c r="M201" s="247"/>
      <c r="N201" s="248"/>
      <c r="O201" s="248"/>
      <c r="P201" s="248"/>
      <c r="Q201" s="248"/>
      <c r="R201" s="248"/>
      <c r="S201" s="248"/>
      <c r="T201" s="249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0" t="s">
        <v>260</v>
      </c>
      <c r="AU201" s="250" t="s">
        <v>78</v>
      </c>
      <c r="AV201" s="14" t="s">
        <v>78</v>
      </c>
      <c r="AW201" s="14" t="s">
        <v>31</v>
      </c>
      <c r="AX201" s="14" t="s">
        <v>69</v>
      </c>
      <c r="AY201" s="250" t="s">
        <v>252</v>
      </c>
    </row>
    <row r="202" spans="1:51" s="14" customFormat="1" ht="12">
      <c r="A202" s="14"/>
      <c r="B202" s="240"/>
      <c r="C202" s="241"/>
      <c r="D202" s="231" t="s">
        <v>260</v>
      </c>
      <c r="E202" s="242" t="s">
        <v>19</v>
      </c>
      <c r="F202" s="243" t="s">
        <v>1913</v>
      </c>
      <c r="G202" s="241"/>
      <c r="H202" s="244">
        <v>15.96</v>
      </c>
      <c r="I202" s="245"/>
      <c r="J202" s="241"/>
      <c r="K202" s="241"/>
      <c r="L202" s="246"/>
      <c r="M202" s="247"/>
      <c r="N202" s="248"/>
      <c r="O202" s="248"/>
      <c r="P202" s="248"/>
      <c r="Q202" s="248"/>
      <c r="R202" s="248"/>
      <c r="S202" s="248"/>
      <c r="T202" s="24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0" t="s">
        <v>260</v>
      </c>
      <c r="AU202" s="250" t="s">
        <v>78</v>
      </c>
      <c r="AV202" s="14" t="s">
        <v>78</v>
      </c>
      <c r="AW202" s="14" t="s">
        <v>31</v>
      </c>
      <c r="AX202" s="14" t="s">
        <v>69</v>
      </c>
      <c r="AY202" s="250" t="s">
        <v>252</v>
      </c>
    </row>
    <row r="203" spans="1:51" s="15" customFormat="1" ht="12">
      <c r="A203" s="15"/>
      <c r="B203" s="251"/>
      <c r="C203" s="252"/>
      <c r="D203" s="231" t="s">
        <v>260</v>
      </c>
      <c r="E203" s="253" t="s">
        <v>19</v>
      </c>
      <c r="F203" s="254" t="s">
        <v>265</v>
      </c>
      <c r="G203" s="252"/>
      <c r="H203" s="255">
        <v>33.768</v>
      </c>
      <c r="I203" s="256"/>
      <c r="J203" s="252"/>
      <c r="K203" s="252"/>
      <c r="L203" s="257"/>
      <c r="M203" s="258"/>
      <c r="N203" s="259"/>
      <c r="O203" s="259"/>
      <c r="P203" s="259"/>
      <c r="Q203" s="259"/>
      <c r="R203" s="259"/>
      <c r="S203" s="259"/>
      <c r="T203" s="260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61" t="s">
        <v>260</v>
      </c>
      <c r="AU203" s="261" t="s">
        <v>78</v>
      </c>
      <c r="AV203" s="15" t="s">
        <v>90</v>
      </c>
      <c r="AW203" s="15" t="s">
        <v>31</v>
      </c>
      <c r="AX203" s="15" t="s">
        <v>76</v>
      </c>
      <c r="AY203" s="261" t="s">
        <v>252</v>
      </c>
    </row>
    <row r="204" spans="1:65" s="2" customFormat="1" ht="49.05" customHeight="1">
      <c r="A204" s="40"/>
      <c r="B204" s="41"/>
      <c r="C204" s="216" t="s">
        <v>425</v>
      </c>
      <c r="D204" s="216" t="s">
        <v>254</v>
      </c>
      <c r="E204" s="217" t="s">
        <v>1460</v>
      </c>
      <c r="F204" s="218" t="s">
        <v>1461</v>
      </c>
      <c r="G204" s="219" t="s">
        <v>277</v>
      </c>
      <c r="H204" s="220">
        <v>1.655</v>
      </c>
      <c r="I204" s="221"/>
      <c r="J204" s="222">
        <f>ROUND(I204*H204,2)</f>
        <v>0</v>
      </c>
      <c r="K204" s="218" t="s">
        <v>258</v>
      </c>
      <c r="L204" s="46"/>
      <c r="M204" s="223" t="s">
        <v>19</v>
      </c>
      <c r="N204" s="224" t="s">
        <v>40</v>
      </c>
      <c r="O204" s="86"/>
      <c r="P204" s="225">
        <f>O204*H204</f>
        <v>0</v>
      </c>
      <c r="Q204" s="225">
        <v>1.05871</v>
      </c>
      <c r="R204" s="225">
        <f>Q204*H204</f>
        <v>1.7521650500000001</v>
      </c>
      <c r="S204" s="225">
        <v>0</v>
      </c>
      <c r="T204" s="22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7" t="s">
        <v>90</v>
      </c>
      <c r="AT204" s="227" t="s">
        <v>254</v>
      </c>
      <c r="AU204" s="227" t="s">
        <v>78</v>
      </c>
      <c r="AY204" s="19" t="s">
        <v>252</v>
      </c>
      <c r="BE204" s="228">
        <f>IF(N204="základní",J204,0)</f>
        <v>0</v>
      </c>
      <c r="BF204" s="228">
        <f>IF(N204="snížená",J204,0)</f>
        <v>0</v>
      </c>
      <c r="BG204" s="228">
        <f>IF(N204="zákl. přenesená",J204,0)</f>
        <v>0</v>
      </c>
      <c r="BH204" s="228">
        <f>IF(N204="sníž. přenesená",J204,0)</f>
        <v>0</v>
      </c>
      <c r="BI204" s="228">
        <f>IF(N204="nulová",J204,0)</f>
        <v>0</v>
      </c>
      <c r="BJ204" s="19" t="s">
        <v>76</v>
      </c>
      <c r="BK204" s="228">
        <f>ROUND(I204*H204,2)</f>
        <v>0</v>
      </c>
      <c r="BL204" s="19" t="s">
        <v>90</v>
      </c>
      <c r="BM204" s="227" t="s">
        <v>1914</v>
      </c>
    </row>
    <row r="205" spans="1:51" s="14" customFormat="1" ht="12">
      <c r="A205" s="14"/>
      <c r="B205" s="240"/>
      <c r="C205" s="241"/>
      <c r="D205" s="231" t="s">
        <v>260</v>
      </c>
      <c r="E205" s="242" t="s">
        <v>19</v>
      </c>
      <c r="F205" s="243" t="s">
        <v>1915</v>
      </c>
      <c r="G205" s="241"/>
      <c r="H205" s="244">
        <v>1.655</v>
      </c>
      <c r="I205" s="245"/>
      <c r="J205" s="241"/>
      <c r="K205" s="241"/>
      <c r="L205" s="246"/>
      <c r="M205" s="247"/>
      <c r="N205" s="248"/>
      <c r="O205" s="248"/>
      <c r="P205" s="248"/>
      <c r="Q205" s="248"/>
      <c r="R205" s="248"/>
      <c r="S205" s="248"/>
      <c r="T205" s="24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0" t="s">
        <v>260</v>
      </c>
      <c r="AU205" s="250" t="s">
        <v>78</v>
      </c>
      <c r="AV205" s="14" t="s">
        <v>78</v>
      </c>
      <c r="AW205" s="14" t="s">
        <v>31</v>
      </c>
      <c r="AX205" s="14" t="s">
        <v>76</v>
      </c>
      <c r="AY205" s="250" t="s">
        <v>252</v>
      </c>
    </row>
    <row r="206" spans="1:63" s="12" customFormat="1" ht="22.8" customHeight="1">
      <c r="A206" s="12"/>
      <c r="B206" s="200"/>
      <c r="C206" s="201"/>
      <c r="D206" s="202" t="s">
        <v>68</v>
      </c>
      <c r="E206" s="214" t="s">
        <v>85</v>
      </c>
      <c r="F206" s="214" t="s">
        <v>489</v>
      </c>
      <c r="G206" s="201"/>
      <c r="H206" s="201"/>
      <c r="I206" s="204"/>
      <c r="J206" s="215">
        <f>BK206</f>
        <v>0</v>
      </c>
      <c r="K206" s="201"/>
      <c r="L206" s="206"/>
      <c r="M206" s="207"/>
      <c r="N206" s="208"/>
      <c r="O206" s="208"/>
      <c r="P206" s="209">
        <f>SUM(P207:P250)</f>
        <v>0</v>
      </c>
      <c r="Q206" s="208"/>
      <c r="R206" s="209">
        <f>SUM(R207:R250)</f>
        <v>235.22072508999997</v>
      </c>
      <c r="S206" s="208"/>
      <c r="T206" s="210">
        <f>SUM(T207:T250)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11" t="s">
        <v>76</v>
      </c>
      <c r="AT206" s="212" t="s">
        <v>68</v>
      </c>
      <c r="AU206" s="212" t="s">
        <v>76</v>
      </c>
      <c r="AY206" s="211" t="s">
        <v>252</v>
      </c>
      <c r="BK206" s="213">
        <f>SUM(BK207:BK250)</f>
        <v>0</v>
      </c>
    </row>
    <row r="207" spans="1:65" s="2" customFormat="1" ht="37.8" customHeight="1">
      <c r="A207" s="40"/>
      <c r="B207" s="41"/>
      <c r="C207" s="216" t="s">
        <v>429</v>
      </c>
      <c r="D207" s="216" t="s">
        <v>254</v>
      </c>
      <c r="E207" s="217" t="s">
        <v>1464</v>
      </c>
      <c r="F207" s="218" t="s">
        <v>1465</v>
      </c>
      <c r="G207" s="219" t="s">
        <v>300</v>
      </c>
      <c r="H207" s="220">
        <v>21.504</v>
      </c>
      <c r="I207" s="221"/>
      <c r="J207" s="222">
        <f>ROUND(I207*H207,2)</f>
        <v>0</v>
      </c>
      <c r="K207" s="218" t="s">
        <v>258</v>
      </c>
      <c r="L207" s="46"/>
      <c r="M207" s="223" t="s">
        <v>19</v>
      </c>
      <c r="N207" s="224" t="s">
        <v>40</v>
      </c>
      <c r="O207" s="86"/>
      <c r="P207" s="225">
        <f>O207*H207</f>
        <v>0</v>
      </c>
      <c r="Q207" s="225">
        <v>0.14561</v>
      </c>
      <c r="R207" s="225">
        <f>Q207*H207</f>
        <v>3.1311974399999998</v>
      </c>
      <c r="S207" s="225">
        <v>0</v>
      </c>
      <c r="T207" s="22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7" t="s">
        <v>90</v>
      </c>
      <c r="AT207" s="227" t="s">
        <v>254</v>
      </c>
      <c r="AU207" s="227" t="s">
        <v>78</v>
      </c>
      <c r="AY207" s="19" t="s">
        <v>252</v>
      </c>
      <c r="BE207" s="228">
        <f>IF(N207="základní",J207,0)</f>
        <v>0</v>
      </c>
      <c r="BF207" s="228">
        <f>IF(N207="snížená",J207,0)</f>
        <v>0</v>
      </c>
      <c r="BG207" s="228">
        <f>IF(N207="zákl. přenesená",J207,0)</f>
        <v>0</v>
      </c>
      <c r="BH207" s="228">
        <f>IF(N207="sníž. přenesená",J207,0)</f>
        <v>0</v>
      </c>
      <c r="BI207" s="228">
        <f>IF(N207="nulová",J207,0)</f>
        <v>0</v>
      </c>
      <c r="BJ207" s="19" t="s">
        <v>76</v>
      </c>
      <c r="BK207" s="228">
        <f>ROUND(I207*H207,2)</f>
        <v>0</v>
      </c>
      <c r="BL207" s="19" t="s">
        <v>90</v>
      </c>
      <c r="BM207" s="227" t="s">
        <v>1916</v>
      </c>
    </row>
    <row r="208" spans="1:51" s="14" customFormat="1" ht="12">
      <c r="A208" s="14"/>
      <c r="B208" s="240"/>
      <c r="C208" s="241"/>
      <c r="D208" s="231" t="s">
        <v>260</v>
      </c>
      <c r="E208" s="242" t="s">
        <v>19</v>
      </c>
      <c r="F208" s="243" t="s">
        <v>1917</v>
      </c>
      <c r="G208" s="241"/>
      <c r="H208" s="244">
        <v>21.504</v>
      </c>
      <c r="I208" s="245"/>
      <c r="J208" s="241"/>
      <c r="K208" s="241"/>
      <c r="L208" s="246"/>
      <c r="M208" s="247"/>
      <c r="N208" s="248"/>
      <c r="O208" s="248"/>
      <c r="P208" s="248"/>
      <c r="Q208" s="248"/>
      <c r="R208" s="248"/>
      <c r="S208" s="248"/>
      <c r="T208" s="249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0" t="s">
        <v>260</v>
      </c>
      <c r="AU208" s="250" t="s">
        <v>78</v>
      </c>
      <c r="AV208" s="14" t="s">
        <v>78</v>
      </c>
      <c r="AW208" s="14" t="s">
        <v>31</v>
      </c>
      <c r="AX208" s="14" t="s">
        <v>76</v>
      </c>
      <c r="AY208" s="250" t="s">
        <v>252</v>
      </c>
    </row>
    <row r="209" spans="1:65" s="2" customFormat="1" ht="37.8" customHeight="1">
      <c r="A209" s="40"/>
      <c r="B209" s="41"/>
      <c r="C209" s="216" t="s">
        <v>433</v>
      </c>
      <c r="D209" s="216" t="s">
        <v>254</v>
      </c>
      <c r="E209" s="217" t="s">
        <v>1918</v>
      </c>
      <c r="F209" s="218" t="s">
        <v>1919</v>
      </c>
      <c r="G209" s="219" t="s">
        <v>300</v>
      </c>
      <c r="H209" s="220">
        <v>82.275</v>
      </c>
      <c r="I209" s="221"/>
      <c r="J209" s="222">
        <f>ROUND(I209*H209,2)</f>
        <v>0</v>
      </c>
      <c r="K209" s="218" t="s">
        <v>258</v>
      </c>
      <c r="L209" s="46"/>
      <c r="M209" s="223" t="s">
        <v>19</v>
      </c>
      <c r="N209" s="224" t="s">
        <v>40</v>
      </c>
      <c r="O209" s="86"/>
      <c r="P209" s="225">
        <f>O209*H209</f>
        <v>0</v>
      </c>
      <c r="Q209" s="225">
        <v>0.13709</v>
      </c>
      <c r="R209" s="225">
        <f>Q209*H209</f>
        <v>11.27907975</v>
      </c>
      <c r="S209" s="225">
        <v>0</v>
      </c>
      <c r="T209" s="22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7" t="s">
        <v>90</v>
      </c>
      <c r="AT209" s="227" t="s">
        <v>254</v>
      </c>
      <c r="AU209" s="227" t="s">
        <v>78</v>
      </c>
      <c r="AY209" s="19" t="s">
        <v>252</v>
      </c>
      <c r="BE209" s="228">
        <f>IF(N209="základní",J209,0)</f>
        <v>0</v>
      </c>
      <c r="BF209" s="228">
        <f>IF(N209="snížená",J209,0)</f>
        <v>0</v>
      </c>
      <c r="BG209" s="228">
        <f>IF(N209="zákl. přenesená",J209,0)</f>
        <v>0</v>
      </c>
      <c r="BH209" s="228">
        <f>IF(N209="sníž. přenesená",J209,0)</f>
        <v>0</v>
      </c>
      <c r="BI209" s="228">
        <f>IF(N209="nulová",J209,0)</f>
        <v>0</v>
      </c>
      <c r="BJ209" s="19" t="s">
        <v>76</v>
      </c>
      <c r="BK209" s="228">
        <f>ROUND(I209*H209,2)</f>
        <v>0</v>
      </c>
      <c r="BL209" s="19" t="s">
        <v>90</v>
      </c>
      <c r="BM209" s="227" t="s">
        <v>1920</v>
      </c>
    </row>
    <row r="210" spans="1:51" s="13" customFormat="1" ht="12">
      <c r="A210" s="13"/>
      <c r="B210" s="229"/>
      <c r="C210" s="230"/>
      <c r="D210" s="231" t="s">
        <v>260</v>
      </c>
      <c r="E210" s="232" t="s">
        <v>19</v>
      </c>
      <c r="F210" s="233" t="s">
        <v>1921</v>
      </c>
      <c r="G210" s="230"/>
      <c r="H210" s="232" t="s">
        <v>19</v>
      </c>
      <c r="I210" s="234"/>
      <c r="J210" s="230"/>
      <c r="K210" s="230"/>
      <c r="L210" s="235"/>
      <c r="M210" s="236"/>
      <c r="N210" s="237"/>
      <c r="O210" s="237"/>
      <c r="P210" s="237"/>
      <c r="Q210" s="237"/>
      <c r="R210" s="237"/>
      <c r="S210" s="237"/>
      <c r="T210" s="23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9" t="s">
        <v>260</v>
      </c>
      <c r="AU210" s="239" t="s">
        <v>78</v>
      </c>
      <c r="AV210" s="13" t="s">
        <v>76</v>
      </c>
      <c r="AW210" s="13" t="s">
        <v>31</v>
      </c>
      <c r="AX210" s="13" t="s">
        <v>69</v>
      </c>
      <c r="AY210" s="239" t="s">
        <v>252</v>
      </c>
    </row>
    <row r="211" spans="1:51" s="14" customFormat="1" ht="12">
      <c r="A211" s="14"/>
      <c r="B211" s="240"/>
      <c r="C211" s="241"/>
      <c r="D211" s="231" t="s">
        <v>260</v>
      </c>
      <c r="E211" s="242" t="s">
        <v>19</v>
      </c>
      <c r="F211" s="243" t="s">
        <v>1922</v>
      </c>
      <c r="G211" s="241"/>
      <c r="H211" s="244">
        <v>79.275</v>
      </c>
      <c r="I211" s="245"/>
      <c r="J211" s="241"/>
      <c r="K211" s="241"/>
      <c r="L211" s="246"/>
      <c r="M211" s="247"/>
      <c r="N211" s="248"/>
      <c r="O211" s="248"/>
      <c r="P211" s="248"/>
      <c r="Q211" s="248"/>
      <c r="R211" s="248"/>
      <c r="S211" s="248"/>
      <c r="T211" s="249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0" t="s">
        <v>260</v>
      </c>
      <c r="AU211" s="250" t="s">
        <v>78</v>
      </c>
      <c r="AV211" s="14" t="s">
        <v>78</v>
      </c>
      <c r="AW211" s="14" t="s">
        <v>31</v>
      </c>
      <c r="AX211" s="14" t="s">
        <v>69</v>
      </c>
      <c r="AY211" s="250" t="s">
        <v>252</v>
      </c>
    </row>
    <row r="212" spans="1:51" s="14" customFormat="1" ht="12">
      <c r="A212" s="14"/>
      <c r="B212" s="240"/>
      <c r="C212" s="241"/>
      <c r="D212" s="231" t="s">
        <v>260</v>
      </c>
      <c r="E212" s="242" t="s">
        <v>19</v>
      </c>
      <c r="F212" s="243" t="s">
        <v>1923</v>
      </c>
      <c r="G212" s="241"/>
      <c r="H212" s="244">
        <v>3</v>
      </c>
      <c r="I212" s="245"/>
      <c r="J212" s="241"/>
      <c r="K212" s="241"/>
      <c r="L212" s="246"/>
      <c r="M212" s="247"/>
      <c r="N212" s="248"/>
      <c r="O212" s="248"/>
      <c r="P212" s="248"/>
      <c r="Q212" s="248"/>
      <c r="R212" s="248"/>
      <c r="S212" s="248"/>
      <c r="T212" s="24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0" t="s">
        <v>260</v>
      </c>
      <c r="AU212" s="250" t="s">
        <v>78</v>
      </c>
      <c r="AV212" s="14" t="s">
        <v>78</v>
      </c>
      <c r="AW212" s="14" t="s">
        <v>31</v>
      </c>
      <c r="AX212" s="14" t="s">
        <v>69</v>
      </c>
      <c r="AY212" s="250" t="s">
        <v>252</v>
      </c>
    </row>
    <row r="213" spans="1:51" s="15" customFormat="1" ht="12">
      <c r="A213" s="15"/>
      <c r="B213" s="251"/>
      <c r="C213" s="252"/>
      <c r="D213" s="231" t="s">
        <v>260</v>
      </c>
      <c r="E213" s="253" t="s">
        <v>19</v>
      </c>
      <c r="F213" s="254" t="s">
        <v>265</v>
      </c>
      <c r="G213" s="252"/>
      <c r="H213" s="255">
        <v>82.275</v>
      </c>
      <c r="I213" s="256"/>
      <c r="J213" s="252"/>
      <c r="K213" s="252"/>
      <c r="L213" s="257"/>
      <c r="M213" s="258"/>
      <c r="N213" s="259"/>
      <c r="O213" s="259"/>
      <c r="P213" s="259"/>
      <c r="Q213" s="259"/>
      <c r="R213" s="259"/>
      <c r="S213" s="259"/>
      <c r="T213" s="260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61" t="s">
        <v>260</v>
      </c>
      <c r="AU213" s="261" t="s">
        <v>78</v>
      </c>
      <c r="AV213" s="15" t="s">
        <v>90</v>
      </c>
      <c r="AW213" s="15" t="s">
        <v>31</v>
      </c>
      <c r="AX213" s="15" t="s">
        <v>76</v>
      </c>
      <c r="AY213" s="261" t="s">
        <v>252</v>
      </c>
    </row>
    <row r="214" spans="1:65" s="2" customFormat="1" ht="37.8" customHeight="1">
      <c r="A214" s="40"/>
      <c r="B214" s="41"/>
      <c r="C214" s="216" t="s">
        <v>437</v>
      </c>
      <c r="D214" s="216" t="s">
        <v>254</v>
      </c>
      <c r="E214" s="217" t="s">
        <v>1468</v>
      </c>
      <c r="F214" s="218" t="s">
        <v>1469</v>
      </c>
      <c r="G214" s="219" t="s">
        <v>300</v>
      </c>
      <c r="H214" s="220">
        <v>222.992</v>
      </c>
      <c r="I214" s="221"/>
      <c r="J214" s="222">
        <f>ROUND(I214*H214,2)</f>
        <v>0</v>
      </c>
      <c r="K214" s="218" t="s">
        <v>258</v>
      </c>
      <c r="L214" s="46"/>
      <c r="M214" s="223" t="s">
        <v>19</v>
      </c>
      <c r="N214" s="224" t="s">
        <v>40</v>
      </c>
      <c r="O214" s="86"/>
      <c r="P214" s="225">
        <f>O214*H214</f>
        <v>0</v>
      </c>
      <c r="Q214" s="225">
        <v>0.25933</v>
      </c>
      <c r="R214" s="225">
        <f>Q214*H214</f>
        <v>57.82851536</v>
      </c>
      <c r="S214" s="225">
        <v>0</v>
      </c>
      <c r="T214" s="22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7" t="s">
        <v>90</v>
      </c>
      <c r="AT214" s="227" t="s">
        <v>254</v>
      </c>
      <c r="AU214" s="227" t="s">
        <v>78</v>
      </c>
      <c r="AY214" s="19" t="s">
        <v>252</v>
      </c>
      <c r="BE214" s="228">
        <f>IF(N214="základní",J214,0)</f>
        <v>0</v>
      </c>
      <c r="BF214" s="228">
        <f>IF(N214="snížená",J214,0)</f>
        <v>0</v>
      </c>
      <c r="BG214" s="228">
        <f>IF(N214="zákl. přenesená",J214,0)</f>
        <v>0</v>
      </c>
      <c r="BH214" s="228">
        <f>IF(N214="sníž. přenesená",J214,0)</f>
        <v>0</v>
      </c>
      <c r="BI214" s="228">
        <f>IF(N214="nulová",J214,0)</f>
        <v>0</v>
      </c>
      <c r="BJ214" s="19" t="s">
        <v>76</v>
      </c>
      <c r="BK214" s="228">
        <f>ROUND(I214*H214,2)</f>
        <v>0</v>
      </c>
      <c r="BL214" s="19" t="s">
        <v>90</v>
      </c>
      <c r="BM214" s="227" t="s">
        <v>1924</v>
      </c>
    </row>
    <row r="215" spans="1:51" s="14" customFormat="1" ht="12">
      <c r="A215" s="14"/>
      <c r="B215" s="240"/>
      <c r="C215" s="241"/>
      <c r="D215" s="231" t="s">
        <v>260</v>
      </c>
      <c r="E215" s="242" t="s">
        <v>19</v>
      </c>
      <c r="F215" s="243" t="s">
        <v>1925</v>
      </c>
      <c r="G215" s="241"/>
      <c r="H215" s="244">
        <v>222.992</v>
      </c>
      <c r="I215" s="245"/>
      <c r="J215" s="241"/>
      <c r="K215" s="241"/>
      <c r="L215" s="246"/>
      <c r="M215" s="247"/>
      <c r="N215" s="248"/>
      <c r="O215" s="248"/>
      <c r="P215" s="248"/>
      <c r="Q215" s="248"/>
      <c r="R215" s="248"/>
      <c r="S215" s="248"/>
      <c r="T215" s="249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0" t="s">
        <v>260</v>
      </c>
      <c r="AU215" s="250" t="s">
        <v>78</v>
      </c>
      <c r="AV215" s="14" t="s">
        <v>78</v>
      </c>
      <c r="AW215" s="14" t="s">
        <v>31</v>
      </c>
      <c r="AX215" s="14" t="s">
        <v>76</v>
      </c>
      <c r="AY215" s="250" t="s">
        <v>252</v>
      </c>
    </row>
    <row r="216" spans="1:65" s="2" customFormat="1" ht="37.8" customHeight="1">
      <c r="A216" s="40"/>
      <c r="B216" s="41"/>
      <c r="C216" s="216" t="s">
        <v>441</v>
      </c>
      <c r="D216" s="216" t="s">
        <v>254</v>
      </c>
      <c r="E216" s="217" t="s">
        <v>1926</v>
      </c>
      <c r="F216" s="218" t="s">
        <v>1927</v>
      </c>
      <c r="G216" s="219" t="s">
        <v>300</v>
      </c>
      <c r="H216" s="220">
        <v>28</v>
      </c>
      <c r="I216" s="221"/>
      <c r="J216" s="222">
        <f>ROUND(I216*H216,2)</f>
        <v>0</v>
      </c>
      <c r="K216" s="218" t="s">
        <v>258</v>
      </c>
      <c r="L216" s="46"/>
      <c r="M216" s="223" t="s">
        <v>19</v>
      </c>
      <c r="N216" s="224" t="s">
        <v>40</v>
      </c>
      <c r="O216" s="86"/>
      <c r="P216" s="225">
        <f>O216*H216</f>
        <v>0</v>
      </c>
      <c r="Q216" s="225">
        <v>0.2506</v>
      </c>
      <c r="R216" s="225">
        <f>Q216*H216</f>
        <v>7.0168</v>
      </c>
      <c r="S216" s="225">
        <v>0</v>
      </c>
      <c r="T216" s="226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7" t="s">
        <v>90</v>
      </c>
      <c r="AT216" s="227" t="s">
        <v>254</v>
      </c>
      <c r="AU216" s="227" t="s">
        <v>78</v>
      </c>
      <c r="AY216" s="19" t="s">
        <v>252</v>
      </c>
      <c r="BE216" s="228">
        <f>IF(N216="základní",J216,0)</f>
        <v>0</v>
      </c>
      <c r="BF216" s="228">
        <f>IF(N216="snížená",J216,0)</f>
        <v>0</v>
      </c>
      <c r="BG216" s="228">
        <f>IF(N216="zákl. přenesená",J216,0)</f>
        <v>0</v>
      </c>
      <c r="BH216" s="228">
        <f>IF(N216="sníž. přenesená",J216,0)</f>
        <v>0</v>
      </c>
      <c r="BI216" s="228">
        <f>IF(N216="nulová",J216,0)</f>
        <v>0</v>
      </c>
      <c r="BJ216" s="19" t="s">
        <v>76</v>
      </c>
      <c r="BK216" s="228">
        <f>ROUND(I216*H216,2)</f>
        <v>0</v>
      </c>
      <c r="BL216" s="19" t="s">
        <v>90</v>
      </c>
      <c r="BM216" s="227" t="s">
        <v>1928</v>
      </c>
    </row>
    <row r="217" spans="1:51" s="14" customFormat="1" ht="12">
      <c r="A217" s="14"/>
      <c r="B217" s="240"/>
      <c r="C217" s="241"/>
      <c r="D217" s="231" t="s">
        <v>260</v>
      </c>
      <c r="E217" s="242" t="s">
        <v>19</v>
      </c>
      <c r="F217" s="243" t="s">
        <v>1929</v>
      </c>
      <c r="G217" s="241"/>
      <c r="H217" s="244">
        <v>28</v>
      </c>
      <c r="I217" s="245"/>
      <c r="J217" s="241"/>
      <c r="K217" s="241"/>
      <c r="L217" s="246"/>
      <c r="M217" s="247"/>
      <c r="N217" s="248"/>
      <c r="O217" s="248"/>
      <c r="P217" s="248"/>
      <c r="Q217" s="248"/>
      <c r="R217" s="248"/>
      <c r="S217" s="248"/>
      <c r="T217" s="24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0" t="s">
        <v>260</v>
      </c>
      <c r="AU217" s="250" t="s">
        <v>78</v>
      </c>
      <c r="AV217" s="14" t="s">
        <v>78</v>
      </c>
      <c r="AW217" s="14" t="s">
        <v>31</v>
      </c>
      <c r="AX217" s="14" t="s">
        <v>76</v>
      </c>
      <c r="AY217" s="250" t="s">
        <v>252</v>
      </c>
    </row>
    <row r="218" spans="1:65" s="2" customFormat="1" ht="24.15" customHeight="1">
      <c r="A218" s="40"/>
      <c r="B218" s="41"/>
      <c r="C218" s="216" t="s">
        <v>445</v>
      </c>
      <c r="D218" s="216" t="s">
        <v>254</v>
      </c>
      <c r="E218" s="217" t="s">
        <v>1930</v>
      </c>
      <c r="F218" s="218" t="s">
        <v>1931</v>
      </c>
      <c r="G218" s="219" t="s">
        <v>257</v>
      </c>
      <c r="H218" s="220">
        <v>54.229</v>
      </c>
      <c r="I218" s="221"/>
      <c r="J218" s="222">
        <f>ROUND(I218*H218,2)</f>
        <v>0</v>
      </c>
      <c r="K218" s="218" t="s">
        <v>258</v>
      </c>
      <c r="L218" s="46"/>
      <c r="M218" s="223" t="s">
        <v>19</v>
      </c>
      <c r="N218" s="224" t="s">
        <v>40</v>
      </c>
      <c r="O218" s="86"/>
      <c r="P218" s="225">
        <f>O218*H218</f>
        <v>0</v>
      </c>
      <c r="Q218" s="225">
        <v>2.45329</v>
      </c>
      <c r="R218" s="225">
        <f>Q218*H218</f>
        <v>133.03946341</v>
      </c>
      <c r="S218" s="225">
        <v>0</v>
      </c>
      <c r="T218" s="226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7" t="s">
        <v>90</v>
      </c>
      <c r="AT218" s="227" t="s">
        <v>254</v>
      </c>
      <c r="AU218" s="227" t="s">
        <v>78</v>
      </c>
      <c r="AY218" s="19" t="s">
        <v>252</v>
      </c>
      <c r="BE218" s="228">
        <f>IF(N218="základní",J218,0)</f>
        <v>0</v>
      </c>
      <c r="BF218" s="228">
        <f>IF(N218="snížená",J218,0)</f>
        <v>0</v>
      </c>
      <c r="BG218" s="228">
        <f>IF(N218="zákl. přenesená",J218,0)</f>
        <v>0</v>
      </c>
      <c r="BH218" s="228">
        <f>IF(N218="sníž. přenesená",J218,0)</f>
        <v>0</v>
      </c>
      <c r="BI218" s="228">
        <f>IF(N218="nulová",J218,0)</f>
        <v>0</v>
      </c>
      <c r="BJ218" s="19" t="s">
        <v>76</v>
      </c>
      <c r="BK218" s="228">
        <f>ROUND(I218*H218,2)</f>
        <v>0</v>
      </c>
      <c r="BL218" s="19" t="s">
        <v>90</v>
      </c>
      <c r="BM218" s="227" t="s">
        <v>1932</v>
      </c>
    </row>
    <row r="219" spans="1:51" s="13" customFormat="1" ht="12">
      <c r="A219" s="13"/>
      <c r="B219" s="229"/>
      <c r="C219" s="230"/>
      <c r="D219" s="231" t="s">
        <v>260</v>
      </c>
      <c r="E219" s="232" t="s">
        <v>19</v>
      </c>
      <c r="F219" s="233" t="s">
        <v>1933</v>
      </c>
      <c r="G219" s="230"/>
      <c r="H219" s="232" t="s">
        <v>19</v>
      </c>
      <c r="I219" s="234"/>
      <c r="J219" s="230"/>
      <c r="K219" s="230"/>
      <c r="L219" s="235"/>
      <c r="M219" s="236"/>
      <c r="N219" s="237"/>
      <c r="O219" s="237"/>
      <c r="P219" s="237"/>
      <c r="Q219" s="237"/>
      <c r="R219" s="237"/>
      <c r="S219" s="237"/>
      <c r="T219" s="23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9" t="s">
        <v>260</v>
      </c>
      <c r="AU219" s="239" t="s">
        <v>78</v>
      </c>
      <c r="AV219" s="13" t="s">
        <v>76</v>
      </c>
      <c r="AW219" s="13" t="s">
        <v>31</v>
      </c>
      <c r="AX219" s="13" t="s">
        <v>69</v>
      </c>
      <c r="AY219" s="239" t="s">
        <v>252</v>
      </c>
    </row>
    <row r="220" spans="1:51" s="14" customFormat="1" ht="12">
      <c r="A220" s="14"/>
      <c r="B220" s="240"/>
      <c r="C220" s="241"/>
      <c r="D220" s="231" t="s">
        <v>260</v>
      </c>
      <c r="E220" s="242" t="s">
        <v>19</v>
      </c>
      <c r="F220" s="243" t="s">
        <v>1934</v>
      </c>
      <c r="G220" s="241"/>
      <c r="H220" s="244">
        <v>23.168</v>
      </c>
      <c r="I220" s="245"/>
      <c r="J220" s="241"/>
      <c r="K220" s="241"/>
      <c r="L220" s="246"/>
      <c r="M220" s="247"/>
      <c r="N220" s="248"/>
      <c r="O220" s="248"/>
      <c r="P220" s="248"/>
      <c r="Q220" s="248"/>
      <c r="R220" s="248"/>
      <c r="S220" s="248"/>
      <c r="T220" s="249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0" t="s">
        <v>260</v>
      </c>
      <c r="AU220" s="250" t="s">
        <v>78</v>
      </c>
      <c r="AV220" s="14" t="s">
        <v>78</v>
      </c>
      <c r="AW220" s="14" t="s">
        <v>31</v>
      </c>
      <c r="AX220" s="14" t="s">
        <v>69</v>
      </c>
      <c r="AY220" s="250" t="s">
        <v>252</v>
      </c>
    </row>
    <row r="221" spans="1:51" s="14" customFormat="1" ht="12">
      <c r="A221" s="14"/>
      <c r="B221" s="240"/>
      <c r="C221" s="241"/>
      <c r="D221" s="231" t="s">
        <v>260</v>
      </c>
      <c r="E221" s="242" t="s">
        <v>19</v>
      </c>
      <c r="F221" s="243" t="s">
        <v>1935</v>
      </c>
      <c r="G221" s="241"/>
      <c r="H221" s="244">
        <v>31.061</v>
      </c>
      <c r="I221" s="245"/>
      <c r="J221" s="241"/>
      <c r="K221" s="241"/>
      <c r="L221" s="246"/>
      <c r="M221" s="247"/>
      <c r="N221" s="248"/>
      <c r="O221" s="248"/>
      <c r="P221" s="248"/>
      <c r="Q221" s="248"/>
      <c r="R221" s="248"/>
      <c r="S221" s="248"/>
      <c r="T221" s="249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0" t="s">
        <v>260</v>
      </c>
      <c r="AU221" s="250" t="s">
        <v>78</v>
      </c>
      <c r="AV221" s="14" t="s">
        <v>78</v>
      </c>
      <c r="AW221" s="14" t="s">
        <v>31</v>
      </c>
      <c r="AX221" s="14" t="s">
        <v>69</v>
      </c>
      <c r="AY221" s="250" t="s">
        <v>252</v>
      </c>
    </row>
    <row r="222" spans="1:51" s="15" customFormat="1" ht="12">
      <c r="A222" s="15"/>
      <c r="B222" s="251"/>
      <c r="C222" s="252"/>
      <c r="D222" s="231" t="s">
        <v>260</v>
      </c>
      <c r="E222" s="253" t="s">
        <v>19</v>
      </c>
      <c r="F222" s="254" t="s">
        <v>265</v>
      </c>
      <c r="G222" s="252"/>
      <c r="H222" s="255">
        <v>54.229</v>
      </c>
      <c r="I222" s="256"/>
      <c r="J222" s="252"/>
      <c r="K222" s="252"/>
      <c r="L222" s="257"/>
      <c r="M222" s="258"/>
      <c r="N222" s="259"/>
      <c r="O222" s="259"/>
      <c r="P222" s="259"/>
      <c r="Q222" s="259"/>
      <c r="R222" s="259"/>
      <c r="S222" s="259"/>
      <c r="T222" s="260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61" t="s">
        <v>260</v>
      </c>
      <c r="AU222" s="261" t="s">
        <v>78</v>
      </c>
      <c r="AV222" s="15" t="s">
        <v>90</v>
      </c>
      <c r="AW222" s="15" t="s">
        <v>31</v>
      </c>
      <c r="AX222" s="15" t="s">
        <v>76</v>
      </c>
      <c r="AY222" s="261" t="s">
        <v>252</v>
      </c>
    </row>
    <row r="223" spans="1:65" s="2" customFormat="1" ht="24.15" customHeight="1">
      <c r="A223" s="40"/>
      <c r="B223" s="41"/>
      <c r="C223" s="216" t="s">
        <v>449</v>
      </c>
      <c r="D223" s="216" t="s">
        <v>254</v>
      </c>
      <c r="E223" s="217" t="s">
        <v>575</v>
      </c>
      <c r="F223" s="218" t="s">
        <v>576</v>
      </c>
      <c r="G223" s="219" t="s">
        <v>300</v>
      </c>
      <c r="H223" s="220">
        <v>125.072</v>
      </c>
      <c r="I223" s="221"/>
      <c r="J223" s="222">
        <f>ROUND(I223*H223,2)</f>
        <v>0</v>
      </c>
      <c r="K223" s="218" t="s">
        <v>258</v>
      </c>
      <c r="L223" s="46"/>
      <c r="M223" s="223" t="s">
        <v>19</v>
      </c>
      <c r="N223" s="224" t="s">
        <v>40</v>
      </c>
      <c r="O223" s="86"/>
      <c r="P223" s="225">
        <f>O223*H223</f>
        <v>0</v>
      </c>
      <c r="Q223" s="225">
        <v>0.00275</v>
      </c>
      <c r="R223" s="225">
        <f>Q223*H223</f>
        <v>0.343948</v>
      </c>
      <c r="S223" s="225">
        <v>0</v>
      </c>
      <c r="T223" s="22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27" t="s">
        <v>90</v>
      </c>
      <c r="AT223" s="227" t="s">
        <v>254</v>
      </c>
      <c r="AU223" s="227" t="s">
        <v>78</v>
      </c>
      <c r="AY223" s="19" t="s">
        <v>252</v>
      </c>
      <c r="BE223" s="228">
        <f>IF(N223="základní",J223,0)</f>
        <v>0</v>
      </c>
      <c r="BF223" s="228">
        <f>IF(N223="snížená",J223,0)</f>
        <v>0</v>
      </c>
      <c r="BG223" s="228">
        <f>IF(N223="zákl. přenesená",J223,0)</f>
        <v>0</v>
      </c>
      <c r="BH223" s="228">
        <f>IF(N223="sníž. přenesená",J223,0)</f>
        <v>0</v>
      </c>
      <c r="BI223" s="228">
        <f>IF(N223="nulová",J223,0)</f>
        <v>0</v>
      </c>
      <c r="BJ223" s="19" t="s">
        <v>76</v>
      </c>
      <c r="BK223" s="228">
        <f>ROUND(I223*H223,2)</f>
        <v>0</v>
      </c>
      <c r="BL223" s="19" t="s">
        <v>90</v>
      </c>
      <c r="BM223" s="227" t="s">
        <v>1936</v>
      </c>
    </row>
    <row r="224" spans="1:51" s="13" customFormat="1" ht="12">
      <c r="A224" s="13"/>
      <c r="B224" s="229"/>
      <c r="C224" s="230"/>
      <c r="D224" s="231" t="s">
        <v>260</v>
      </c>
      <c r="E224" s="232" t="s">
        <v>19</v>
      </c>
      <c r="F224" s="233" t="s">
        <v>1933</v>
      </c>
      <c r="G224" s="230"/>
      <c r="H224" s="232" t="s">
        <v>19</v>
      </c>
      <c r="I224" s="234"/>
      <c r="J224" s="230"/>
      <c r="K224" s="230"/>
      <c r="L224" s="235"/>
      <c r="M224" s="236"/>
      <c r="N224" s="237"/>
      <c r="O224" s="237"/>
      <c r="P224" s="237"/>
      <c r="Q224" s="237"/>
      <c r="R224" s="237"/>
      <c r="S224" s="237"/>
      <c r="T224" s="23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9" t="s">
        <v>260</v>
      </c>
      <c r="AU224" s="239" t="s">
        <v>78</v>
      </c>
      <c r="AV224" s="13" t="s">
        <v>76</v>
      </c>
      <c r="AW224" s="13" t="s">
        <v>31</v>
      </c>
      <c r="AX224" s="13" t="s">
        <v>69</v>
      </c>
      <c r="AY224" s="239" t="s">
        <v>252</v>
      </c>
    </row>
    <row r="225" spans="1:51" s="14" customFormat="1" ht="12">
      <c r="A225" s="14"/>
      <c r="B225" s="240"/>
      <c r="C225" s="241"/>
      <c r="D225" s="231" t="s">
        <v>260</v>
      </c>
      <c r="E225" s="242" t="s">
        <v>19</v>
      </c>
      <c r="F225" s="243" t="s">
        <v>1937</v>
      </c>
      <c r="G225" s="241"/>
      <c r="H225" s="244">
        <v>21.534</v>
      </c>
      <c r="I225" s="245"/>
      <c r="J225" s="241"/>
      <c r="K225" s="241"/>
      <c r="L225" s="246"/>
      <c r="M225" s="247"/>
      <c r="N225" s="248"/>
      <c r="O225" s="248"/>
      <c r="P225" s="248"/>
      <c r="Q225" s="248"/>
      <c r="R225" s="248"/>
      <c r="S225" s="248"/>
      <c r="T225" s="24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0" t="s">
        <v>260</v>
      </c>
      <c r="AU225" s="250" t="s">
        <v>78</v>
      </c>
      <c r="AV225" s="14" t="s">
        <v>78</v>
      </c>
      <c r="AW225" s="14" t="s">
        <v>31</v>
      </c>
      <c r="AX225" s="14" t="s">
        <v>69</v>
      </c>
      <c r="AY225" s="250" t="s">
        <v>252</v>
      </c>
    </row>
    <row r="226" spans="1:51" s="14" customFormat="1" ht="12">
      <c r="A226" s="14"/>
      <c r="B226" s="240"/>
      <c r="C226" s="241"/>
      <c r="D226" s="231" t="s">
        <v>260</v>
      </c>
      <c r="E226" s="242" t="s">
        <v>19</v>
      </c>
      <c r="F226" s="243" t="s">
        <v>1938</v>
      </c>
      <c r="G226" s="241"/>
      <c r="H226" s="244">
        <v>103.538</v>
      </c>
      <c r="I226" s="245"/>
      <c r="J226" s="241"/>
      <c r="K226" s="241"/>
      <c r="L226" s="246"/>
      <c r="M226" s="247"/>
      <c r="N226" s="248"/>
      <c r="O226" s="248"/>
      <c r="P226" s="248"/>
      <c r="Q226" s="248"/>
      <c r="R226" s="248"/>
      <c r="S226" s="248"/>
      <c r="T226" s="24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0" t="s">
        <v>260</v>
      </c>
      <c r="AU226" s="250" t="s">
        <v>78</v>
      </c>
      <c r="AV226" s="14" t="s">
        <v>78</v>
      </c>
      <c r="AW226" s="14" t="s">
        <v>31</v>
      </c>
      <c r="AX226" s="14" t="s">
        <v>69</v>
      </c>
      <c r="AY226" s="250" t="s">
        <v>252</v>
      </c>
    </row>
    <row r="227" spans="1:51" s="15" customFormat="1" ht="12">
      <c r="A227" s="15"/>
      <c r="B227" s="251"/>
      <c r="C227" s="252"/>
      <c r="D227" s="231" t="s">
        <v>260</v>
      </c>
      <c r="E227" s="253" t="s">
        <v>19</v>
      </c>
      <c r="F227" s="254" t="s">
        <v>265</v>
      </c>
      <c r="G227" s="252"/>
      <c r="H227" s="255">
        <v>125.072</v>
      </c>
      <c r="I227" s="256"/>
      <c r="J227" s="252"/>
      <c r="K227" s="252"/>
      <c r="L227" s="257"/>
      <c r="M227" s="258"/>
      <c r="N227" s="259"/>
      <c r="O227" s="259"/>
      <c r="P227" s="259"/>
      <c r="Q227" s="259"/>
      <c r="R227" s="259"/>
      <c r="S227" s="259"/>
      <c r="T227" s="260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61" t="s">
        <v>260</v>
      </c>
      <c r="AU227" s="261" t="s">
        <v>78</v>
      </c>
      <c r="AV227" s="15" t="s">
        <v>90</v>
      </c>
      <c r="AW227" s="15" t="s">
        <v>31</v>
      </c>
      <c r="AX227" s="15" t="s">
        <v>76</v>
      </c>
      <c r="AY227" s="261" t="s">
        <v>252</v>
      </c>
    </row>
    <row r="228" spans="1:65" s="2" customFormat="1" ht="24.15" customHeight="1">
      <c r="A228" s="40"/>
      <c r="B228" s="41"/>
      <c r="C228" s="216" t="s">
        <v>453</v>
      </c>
      <c r="D228" s="216" t="s">
        <v>254</v>
      </c>
      <c r="E228" s="217" t="s">
        <v>613</v>
      </c>
      <c r="F228" s="218" t="s">
        <v>614</v>
      </c>
      <c r="G228" s="219" t="s">
        <v>300</v>
      </c>
      <c r="H228" s="220">
        <v>125.072</v>
      </c>
      <c r="I228" s="221"/>
      <c r="J228" s="222">
        <f>ROUND(I228*H228,2)</f>
        <v>0</v>
      </c>
      <c r="K228" s="218" t="s">
        <v>258</v>
      </c>
      <c r="L228" s="46"/>
      <c r="M228" s="223" t="s">
        <v>19</v>
      </c>
      <c r="N228" s="224" t="s">
        <v>40</v>
      </c>
      <c r="O228" s="86"/>
      <c r="P228" s="225">
        <f>O228*H228</f>
        <v>0</v>
      </c>
      <c r="Q228" s="225">
        <v>0</v>
      </c>
      <c r="R228" s="225">
        <f>Q228*H228</f>
        <v>0</v>
      </c>
      <c r="S228" s="225">
        <v>0</v>
      </c>
      <c r="T228" s="226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7" t="s">
        <v>90</v>
      </c>
      <c r="AT228" s="227" t="s">
        <v>254</v>
      </c>
      <c r="AU228" s="227" t="s">
        <v>78</v>
      </c>
      <c r="AY228" s="19" t="s">
        <v>252</v>
      </c>
      <c r="BE228" s="228">
        <f>IF(N228="základní",J228,0)</f>
        <v>0</v>
      </c>
      <c r="BF228" s="228">
        <f>IF(N228="snížená",J228,0)</f>
        <v>0</v>
      </c>
      <c r="BG228" s="228">
        <f>IF(N228="zákl. přenesená",J228,0)</f>
        <v>0</v>
      </c>
      <c r="BH228" s="228">
        <f>IF(N228="sníž. přenesená",J228,0)</f>
        <v>0</v>
      </c>
      <c r="BI228" s="228">
        <f>IF(N228="nulová",J228,0)</f>
        <v>0</v>
      </c>
      <c r="BJ228" s="19" t="s">
        <v>76</v>
      </c>
      <c r="BK228" s="228">
        <f>ROUND(I228*H228,2)</f>
        <v>0</v>
      </c>
      <c r="BL228" s="19" t="s">
        <v>90</v>
      </c>
      <c r="BM228" s="227" t="s">
        <v>1939</v>
      </c>
    </row>
    <row r="229" spans="1:65" s="2" customFormat="1" ht="37.8" customHeight="1">
      <c r="A229" s="40"/>
      <c r="B229" s="41"/>
      <c r="C229" s="216" t="s">
        <v>457</v>
      </c>
      <c r="D229" s="216" t="s">
        <v>254</v>
      </c>
      <c r="E229" s="217" t="s">
        <v>617</v>
      </c>
      <c r="F229" s="218" t="s">
        <v>618</v>
      </c>
      <c r="G229" s="219" t="s">
        <v>277</v>
      </c>
      <c r="H229" s="220">
        <v>5.423</v>
      </c>
      <c r="I229" s="221"/>
      <c r="J229" s="222">
        <f>ROUND(I229*H229,2)</f>
        <v>0</v>
      </c>
      <c r="K229" s="218" t="s">
        <v>258</v>
      </c>
      <c r="L229" s="46"/>
      <c r="M229" s="223" t="s">
        <v>19</v>
      </c>
      <c r="N229" s="224" t="s">
        <v>40</v>
      </c>
      <c r="O229" s="86"/>
      <c r="P229" s="225">
        <f>O229*H229</f>
        <v>0</v>
      </c>
      <c r="Q229" s="225">
        <v>1.04881</v>
      </c>
      <c r="R229" s="225">
        <f>Q229*H229</f>
        <v>5.6876966300000005</v>
      </c>
      <c r="S229" s="225">
        <v>0</v>
      </c>
      <c r="T229" s="226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27" t="s">
        <v>90</v>
      </c>
      <c r="AT229" s="227" t="s">
        <v>254</v>
      </c>
      <c r="AU229" s="227" t="s">
        <v>78</v>
      </c>
      <c r="AY229" s="19" t="s">
        <v>252</v>
      </c>
      <c r="BE229" s="228">
        <f>IF(N229="základní",J229,0)</f>
        <v>0</v>
      </c>
      <c r="BF229" s="228">
        <f>IF(N229="snížená",J229,0)</f>
        <v>0</v>
      </c>
      <c r="BG229" s="228">
        <f>IF(N229="zákl. přenesená",J229,0)</f>
        <v>0</v>
      </c>
      <c r="BH229" s="228">
        <f>IF(N229="sníž. přenesená",J229,0)</f>
        <v>0</v>
      </c>
      <c r="BI229" s="228">
        <f>IF(N229="nulová",J229,0)</f>
        <v>0</v>
      </c>
      <c r="BJ229" s="19" t="s">
        <v>76</v>
      </c>
      <c r="BK229" s="228">
        <f>ROUND(I229*H229,2)</f>
        <v>0</v>
      </c>
      <c r="BL229" s="19" t="s">
        <v>90</v>
      </c>
      <c r="BM229" s="227" t="s">
        <v>1940</v>
      </c>
    </row>
    <row r="230" spans="1:51" s="14" customFormat="1" ht="12">
      <c r="A230" s="14"/>
      <c r="B230" s="240"/>
      <c r="C230" s="241"/>
      <c r="D230" s="231" t="s">
        <v>260</v>
      </c>
      <c r="E230" s="242" t="s">
        <v>19</v>
      </c>
      <c r="F230" s="243" t="s">
        <v>1941</v>
      </c>
      <c r="G230" s="241"/>
      <c r="H230" s="244">
        <v>5.423</v>
      </c>
      <c r="I230" s="245"/>
      <c r="J230" s="241"/>
      <c r="K230" s="241"/>
      <c r="L230" s="246"/>
      <c r="M230" s="247"/>
      <c r="N230" s="248"/>
      <c r="O230" s="248"/>
      <c r="P230" s="248"/>
      <c r="Q230" s="248"/>
      <c r="R230" s="248"/>
      <c r="S230" s="248"/>
      <c r="T230" s="24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0" t="s">
        <v>260</v>
      </c>
      <c r="AU230" s="250" t="s">
        <v>78</v>
      </c>
      <c r="AV230" s="14" t="s">
        <v>78</v>
      </c>
      <c r="AW230" s="14" t="s">
        <v>31</v>
      </c>
      <c r="AX230" s="14" t="s">
        <v>76</v>
      </c>
      <c r="AY230" s="250" t="s">
        <v>252</v>
      </c>
    </row>
    <row r="231" spans="1:65" s="2" customFormat="1" ht="37.8" customHeight="1">
      <c r="A231" s="40"/>
      <c r="B231" s="41"/>
      <c r="C231" s="216" t="s">
        <v>461</v>
      </c>
      <c r="D231" s="216" t="s">
        <v>254</v>
      </c>
      <c r="E231" s="217" t="s">
        <v>1942</v>
      </c>
      <c r="F231" s="218" t="s">
        <v>1943</v>
      </c>
      <c r="G231" s="219" t="s">
        <v>307</v>
      </c>
      <c r="H231" s="220">
        <v>6</v>
      </c>
      <c r="I231" s="221"/>
      <c r="J231" s="222">
        <f>ROUND(I231*H231,2)</f>
        <v>0</v>
      </c>
      <c r="K231" s="218" t="s">
        <v>258</v>
      </c>
      <c r="L231" s="46"/>
      <c r="M231" s="223" t="s">
        <v>19</v>
      </c>
      <c r="N231" s="224" t="s">
        <v>40</v>
      </c>
      <c r="O231" s="86"/>
      <c r="P231" s="225">
        <f>O231*H231</f>
        <v>0</v>
      </c>
      <c r="Q231" s="225">
        <v>0.02278</v>
      </c>
      <c r="R231" s="225">
        <f>Q231*H231</f>
        <v>0.13668000000000002</v>
      </c>
      <c r="S231" s="225">
        <v>0</v>
      </c>
      <c r="T231" s="226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7" t="s">
        <v>90</v>
      </c>
      <c r="AT231" s="227" t="s">
        <v>254</v>
      </c>
      <c r="AU231" s="227" t="s">
        <v>78</v>
      </c>
      <c r="AY231" s="19" t="s">
        <v>252</v>
      </c>
      <c r="BE231" s="228">
        <f>IF(N231="základní",J231,0)</f>
        <v>0</v>
      </c>
      <c r="BF231" s="228">
        <f>IF(N231="snížená",J231,0)</f>
        <v>0</v>
      </c>
      <c r="BG231" s="228">
        <f>IF(N231="zákl. přenesená",J231,0)</f>
        <v>0</v>
      </c>
      <c r="BH231" s="228">
        <f>IF(N231="sníž. přenesená",J231,0)</f>
        <v>0</v>
      </c>
      <c r="BI231" s="228">
        <f>IF(N231="nulová",J231,0)</f>
        <v>0</v>
      </c>
      <c r="BJ231" s="19" t="s">
        <v>76</v>
      </c>
      <c r="BK231" s="228">
        <f>ROUND(I231*H231,2)</f>
        <v>0</v>
      </c>
      <c r="BL231" s="19" t="s">
        <v>90</v>
      </c>
      <c r="BM231" s="227" t="s">
        <v>1944</v>
      </c>
    </row>
    <row r="232" spans="1:65" s="2" customFormat="1" ht="37.8" customHeight="1">
      <c r="A232" s="40"/>
      <c r="B232" s="41"/>
      <c r="C232" s="216" t="s">
        <v>465</v>
      </c>
      <c r="D232" s="216" t="s">
        <v>254</v>
      </c>
      <c r="E232" s="217" t="s">
        <v>1945</v>
      </c>
      <c r="F232" s="218" t="s">
        <v>1946</v>
      </c>
      <c r="G232" s="219" t="s">
        <v>307</v>
      </c>
      <c r="H232" s="220">
        <v>7</v>
      </c>
      <c r="I232" s="221"/>
      <c r="J232" s="222">
        <f>ROUND(I232*H232,2)</f>
        <v>0</v>
      </c>
      <c r="K232" s="218" t="s">
        <v>258</v>
      </c>
      <c r="L232" s="46"/>
      <c r="M232" s="223" t="s">
        <v>19</v>
      </c>
      <c r="N232" s="224" t="s">
        <v>40</v>
      </c>
      <c r="O232" s="86"/>
      <c r="P232" s="225">
        <f>O232*H232</f>
        <v>0</v>
      </c>
      <c r="Q232" s="225">
        <v>0.02693</v>
      </c>
      <c r="R232" s="225">
        <f>Q232*H232</f>
        <v>0.18850999999999998</v>
      </c>
      <c r="S232" s="225">
        <v>0</v>
      </c>
      <c r="T232" s="226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27" t="s">
        <v>90</v>
      </c>
      <c r="AT232" s="227" t="s">
        <v>254</v>
      </c>
      <c r="AU232" s="227" t="s">
        <v>78</v>
      </c>
      <c r="AY232" s="19" t="s">
        <v>252</v>
      </c>
      <c r="BE232" s="228">
        <f>IF(N232="základní",J232,0)</f>
        <v>0</v>
      </c>
      <c r="BF232" s="228">
        <f>IF(N232="snížená",J232,0)</f>
        <v>0</v>
      </c>
      <c r="BG232" s="228">
        <f>IF(N232="zákl. přenesená",J232,0)</f>
        <v>0</v>
      </c>
      <c r="BH232" s="228">
        <f>IF(N232="sníž. přenesená",J232,0)</f>
        <v>0</v>
      </c>
      <c r="BI232" s="228">
        <f>IF(N232="nulová",J232,0)</f>
        <v>0</v>
      </c>
      <c r="BJ232" s="19" t="s">
        <v>76</v>
      </c>
      <c r="BK232" s="228">
        <f>ROUND(I232*H232,2)</f>
        <v>0</v>
      </c>
      <c r="BL232" s="19" t="s">
        <v>90</v>
      </c>
      <c r="BM232" s="227" t="s">
        <v>1947</v>
      </c>
    </row>
    <row r="233" spans="1:65" s="2" customFormat="1" ht="37.8" customHeight="1">
      <c r="A233" s="40"/>
      <c r="B233" s="41"/>
      <c r="C233" s="216" t="s">
        <v>471</v>
      </c>
      <c r="D233" s="216" t="s">
        <v>254</v>
      </c>
      <c r="E233" s="217" t="s">
        <v>1948</v>
      </c>
      <c r="F233" s="218" t="s">
        <v>1949</v>
      </c>
      <c r="G233" s="219" t="s">
        <v>307</v>
      </c>
      <c r="H233" s="220">
        <v>4</v>
      </c>
      <c r="I233" s="221"/>
      <c r="J233" s="222">
        <f>ROUND(I233*H233,2)</f>
        <v>0</v>
      </c>
      <c r="K233" s="218" t="s">
        <v>258</v>
      </c>
      <c r="L233" s="46"/>
      <c r="M233" s="223" t="s">
        <v>19</v>
      </c>
      <c r="N233" s="224" t="s">
        <v>40</v>
      </c>
      <c r="O233" s="86"/>
      <c r="P233" s="225">
        <f>O233*H233</f>
        <v>0</v>
      </c>
      <c r="Q233" s="225">
        <v>0.09105</v>
      </c>
      <c r="R233" s="225">
        <f>Q233*H233</f>
        <v>0.3642</v>
      </c>
      <c r="S233" s="225">
        <v>0</v>
      </c>
      <c r="T233" s="226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27" t="s">
        <v>90</v>
      </c>
      <c r="AT233" s="227" t="s">
        <v>254</v>
      </c>
      <c r="AU233" s="227" t="s">
        <v>78</v>
      </c>
      <c r="AY233" s="19" t="s">
        <v>252</v>
      </c>
      <c r="BE233" s="228">
        <f>IF(N233="základní",J233,0)</f>
        <v>0</v>
      </c>
      <c r="BF233" s="228">
        <f>IF(N233="snížená",J233,0)</f>
        <v>0</v>
      </c>
      <c r="BG233" s="228">
        <f>IF(N233="zákl. přenesená",J233,0)</f>
        <v>0</v>
      </c>
      <c r="BH233" s="228">
        <f>IF(N233="sníž. přenesená",J233,0)</f>
        <v>0</v>
      </c>
      <c r="BI233" s="228">
        <f>IF(N233="nulová",J233,0)</f>
        <v>0</v>
      </c>
      <c r="BJ233" s="19" t="s">
        <v>76</v>
      </c>
      <c r="BK233" s="228">
        <f>ROUND(I233*H233,2)</f>
        <v>0</v>
      </c>
      <c r="BL233" s="19" t="s">
        <v>90</v>
      </c>
      <c r="BM233" s="227" t="s">
        <v>1950</v>
      </c>
    </row>
    <row r="234" spans="1:65" s="2" customFormat="1" ht="37.8" customHeight="1">
      <c r="A234" s="40"/>
      <c r="B234" s="41"/>
      <c r="C234" s="216" t="s">
        <v>477</v>
      </c>
      <c r="D234" s="216" t="s">
        <v>254</v>
      </c>
      <c r="E234" s="217" t="s">
        <v>1951</v>
      </c>
      <c r="F234" s="218" t="s">
        <v>1952</v>
      </c>
      <c r="G234" s="219" t="s">
        <v>257</v>
      </c>
      <c r="H234" s="220">
        <v>0.338</v>
      </c>
      <c r="I234" s="221"/>
      <c r="J234" s="222">
        <f>ROUND(I234*H234,2)</f>
        <v>0</v>
      </c>
      <c r="K234" s="218" t="s">
        <v>258</v>
      </c>
      <c r="L234" s="46"/>
      <c r="M234" s="223" t="s">
        <v>19</v>
      </c>
      <c r="N234" s="224" t="s">
        <v>40</v>
      </c>
      <c r="O234" s="86"/>
      <c r="P234" s="225">
        <f>O234*H234</f>
        <v>0</v>
      </c>
      <c r="Q234" s="225">
        <v>2.45329</v>
      </c>
      <c r="R234" s="225">
        <f>Q234*H234</f>
        <v>0.82921202</v>
      </c>
      <c r="S234" s="225">
        <v>0</v>
      </c>
      <c r="T234" s="226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27" t="s">
        <v>90</v>
      </c>
      <c r="AT234" s="227" t="s">
        <v>254</v>
      </c>
      <c r="AU234" s="227" t="s">
        <v>78</v>
      </c>
      <c r="AY234" s="19" t="s">
        <v>252</v>
      </c>
      <c r="BE234" s="228">
        <f>IF(N234="základní",J234,0)</f>
        <v>0</v>
      </c>
      <c r="BF234" s="228">
        <f>IF(N234="snížená",J234,0)</f>
        <v>0</v>
      </c>
      <c r="BG234" s="228">
        <f>IF(N234="zákl. přenesená",J234,0)</f>
        <v>0</v>
      </c>
      <c r="BH234" s="228">
        <f>IF(N234="sníž. přenesená",J234,0)</f>
        <v>0</v>
      </c>
      <c r="BI234" s="228">
        <f>IF(N234="nulová",J234,0)</f>
        <v>0</v>
      </c>
      <c r="BJ234" s="19" t="s">
        <v>76</v>
      </c>
      <c r="BK234" s="228">
        <f>ROUND(I234*H234,2)</f>
        <v>0</v>
      </c>
      <c r="BL234" s="19" t="s">
        <v>90</v>
      </c>
      <c r="BM234" s="227" t="s">
        <v>1953</v>
      </c>
    </row>
    <row r="235" spans="1:51" s="13" customFormat="1" ht="12">
      <c r="A235" s="13"/>
      <c r="B235" s="229"/>
      <c r="C235" s="230"/>
      <c r="D235" s="231" t="s">
        <v>260</v>
      </c>
      <c r="E235" s="232" t="s">
        <v>19</v>
      </c>
      <c r="F235" s="233" t="s">
        <v>1954</v>
      </c>
      <c r="G235" s="230"/>
      <c r="H235" s="232" t="s">
        <v>19</v>
      </c>
      <c r="I235" s="234"/>
      <c r="J235" s="230"/>
      <c r="K235" s="230"/>
      <c r="L235" s="235"/>
      <c r="M235" s="236"/>
      <c r="N235" s="237"/>
      <c r="O235" s="237"/>
      <c r="P235" s="237"/>
      <c r="Q235" s="237"/>
      <c r="R235" s="237"/>
      <c r="S235" s="237"/>
      <c r="T235" s="23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9" t="s">
        <v>260</v>
      </c>
      <c r="AU235" s="239" t="s">
        <v>78</v>
      </c>
      <c r="AV235" s="13" t="s">
        <v>76</v>
      </c>
      <c r="AW235" s="13" t="s">
        <v>31</v>
      </c>
      <c r="AX235" s="13" t="s">
        <v>69</v>
      </c>
      <c r="AY235" s="239" t="s">
        <v>252</v>
      </c>
    </row>
    <row r="236" spans="1:51" s="13" customFormat="1" ht="12">
      <c r="A236" s="13"/>
      <c r="B236" s="229"/>
      <c r="C236" s="230"/>
      <c r="D236" s="231" t="s">
        <v>260</v>
      </c>
      <c r="E236" s="232" t="s">
        <v>19</v>
      </c>
      <c r="F236" s="233" t="s">
        <v>1489</v>
      </c>
      <c r="G236" s="230"/>
      <c r="H236" s="232" t="s">
        <v>19</v>
      </c>
      <c r="I236" s="234"/>
      <c r="J236" s="230"/>
      <c r="K236" s="230"/>
      <c r="L236" s="235"/>
      <c r="M236" s="236"/>
      <c r="N236" s="237"/>
      <c r="O236" s="237"/>
      <c r="P236" s="237"/>
      <c r="Q236" s="237"/>
      <c r="R236" s="237"/>
      <c r="S236" s="237"/>
      <c r="T236" s="23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9" t="s">
        <v>260</v>
      </c>
      <c r="AU236" s="239" t="s">
        <v>78</v>
      </c>
      <c r="AV236" s="13" t="s">
        <v>76</v>
      </c>
      <c r="AW236" s="13" t="s">
        <v>31</v>
      </c>
      <c r="AX236" s="13" t="s">
        <v>69</v>
      </c>
      <c r="AY236" s="239" t="s">
        <v>252</v>
      </c>
    </row>
    <row r="237" spans="1:51" s="14" customFormat="1" ht="12">
      <c r="A237" s="14"/>
      <c r="B237" s="240"/>
      <c r="C237" s="241"/>
      <c r="D237" s="231" t="s">
        <v>260</v>
      </c>
      <c r="E237" s="242" t="s">
        <v>19</v>
      </c>
      <c r="F237" s="243" t="s">
        <v>1955</v>
      </c>
      <c r="G237" s="241"/>
      <c r="H237" s="244">
        <v>0.338</v>
      </c>
      <c r="I237" s="245"/>
      <c r="J237" s="241"/>
      <c r="K237" s="241"/>
      <c r="L237" s="246"/>
      <c r="M237" s="247"/>
      <c r="N237" s="248"/>
      <c r="O237" s="248"/>
      <c r="P237" s="248"/>
      <c r="Q237" s="248"/>
      <c r="R237" s="248"/>
      <c r="S237" s="248"/>
      <c r="T237" s="24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0" t="s">
        <v>260</v>
      </c>
      <c r="AU237" s="250" t="s">
        <v>78</v>
      </c>
      <c r="AV237" s="14" t="s">
        <v>78</v>
      </c>
      <c r="AW237" s="14" t="s">
        <v>31</v>
      </c>
      <c r="AX237" s="14" t="s">
        <v>76</v>
      </c>
      <c r="AY237" s="250" t="s">
        <v>252</v>
      </c>
    </row>
    <row r="238" spans="1:65" s="2" customFormat="1" ht="37.8" customHeight="1">
      <c r="A238" s="40"/>
      <c r="B238" s="41"/>
      <c r="C238" s="216" t="s">
        <v>483</v>
      </c>
      <c r="D238" s="216" t="s">
        <v>254</v>
      </c>
      <c r="E238" s="217" t="s">
        <v>655</v>
      </c>
      <c r="F238" s="218" t="s">
        <v>656</v>
      </c>
      <c r="G238" s="219" t="s">
        <v>300</v>
      </c>
      <c r="H238" s="220">
        <v>31.5</v>
      </c>
      <c r="I238" s="221"/>
      <c r="J238" s="222">
        <f>ROUND(I238*H238,2)</f>
        <v>0</v>
      </c>
      <c r="K238" s="218" t="s">
        <v>258</v>
      </c>
      <c r="L238" s="46"/>
      <c r="M238" s="223" t="s">
        <v>19</v>
      </c>
      <c r="N238" s="224" t="s">
        <v>40</v>
      </c>
      <c r="O238" s="86"/>
      <c r="P238" s="225">
        <f>O238*H238</f>
        <v>0</v>
      </c>
      <c r="Q238" s="225">
        <v>0.00244</v>
      </c>
      <c r="R238" s="225">
        <f>Q238*H238</f>
        <v>0.07686</v>
      </c>
      <c r="S238" s="225">
        <v>0</v>
      </c>
      <c r="T238" s="226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27" t="s">
        <v>90</v>
      </c>
      <c r="AT238" s="227" t="s">
        <v>254</v>
      </c>
      <c r="AU238" s="227" t="s">
        <v>78</v>
      </c>
      <c r="AY238" s="19" t="s">
        <v>252</v>
      </c>
      <c r="BE238" s="228">
        <f>IF(N238="základní",J238,0)</f>
        <v>0</v>
      </c>
      <c r="BF238" s="228">
        <f>IF(N238="snížená",J238,0)</f>
        <v>0</v>
      </c>
      <c r="BG238" s="228">
        <f>IF(N238="zákl. přenesená",J238,0)</f>
        <v>0</v>
      </c>
      <c r="BH238" s="228">
        <f>IF(N238="sníž. přenesená",J238,0)</f>
        <v>0</v>
      </c>
      <c r="BI238" s="228">
        <f>IF(N238="nulová",J238,0)</f>
        <v>0</v>
      </c>
      <c r="BJ238" s="19" t="s">
        <v>76</v>
      </c>
      <c r="BK238" s="228">
        <f>ROUND(I238*H238,2)</f>
        <v>0</v>
      </c>
      <c r="BL238" s="19" t="s">
        <v>90</v>
      </c>
      <c r="BM238" s="227" t="s">
        <v>1956</v>
      </c>
    </row>
    <row r="239" spans="1:51" s="14" customFormat="1" ht="12">
      <c r="A239" s="14"/>
      <c r="B239" s="240"/>
      <c r="C239" s="241"/>
      <c r="D239" s="231" t="s">
        <v>260</v>
      </c>
      <c r="E239" s="242" t="s">
        <v>19</v>
      </c>
      <c r="F239" s="243" t="s">
        <v>1957</v>
      </c>
      <c r="G239" s="241"/>
      <c r="H239" s="244">
        <v>31.5</v>
      </c>
      <c r="I239" s="245"/>
      <c r="J239" s="241"/>
      <c r="K239" s="241"/>
      <c r="L239" s="246"/>
      <c r="M239" s="247"/>
      <c r="N239" s="248"/>
      <c r="O239" s="248"/>
      <c r="P239" s="248"/>
      <c r="Q239" s="248"/>
      <c r="R239" s="248"/>
      <c r="S239" s="248"/>
      <c r="T239" s="24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0" t="s">
        <v>260</v>
      </c>
      <c r="AU239" s="250" t="s">
        <v>78</v>
      </c>
      <c r="AV239" s="14" t="s">
        <v>78</v>
      </c>
      <c r="AW239" s="14" t="s">
        <v>31</v>
      </c>
      <c r="AX239" s="14" t="s">
        <v>76</v>
      </c>
      <c r="AY239" s="250" t="s">
        <v>252</v>
      </c>
    </row>
    <row r="240" spans="1:65" s="2" customFormat="1" ht="37.8" customHeight="1">
      <c r="A240" s="40"/>
      <c r="B240" s="41"/>
      <c r="C240" s="216" t="s">
        <v>490</v>
      </c>
      <c r="D240" s="216" t="s">
        <v>254</v>
      </c>
      <c r="E240" s="217" t="s">
        <v>667</v>
      </c>
      <c r="F240" s="218" t="s">
        <v>668</v>
      </c>
      <c r="G240" s="219" t="s">
        <v>300</v>
      </c>
      <c r="H240" s="220">
        <v>31.5</v>
      </c>
      <c r="I240" s="221"/>
      <c r="J240" s="222">
        <f>ROUND(I240*H240,2)</f>
        <v>0</v>
      </c>
      <c r="K240" s="218" t="s">
        <v>258</v>
      </c>
      <c r="L240" s="46"/>
      <c r="M240" s="223" t="s">
        <v>19</v>
      </c>
      <c r="N240" s="224" t="s">
        <v>40</v>
      </c>
      <c r="O240" s="86"/>
      <c r="P240" s="225">
        <f>O240*H240</f>
        <v>0</v>
      </c>
      <c r="Q240" s="225">
        <v>0</v>
      </c>
      <c r="R240" s="225">
        <f>Q240*H240</f>
        <v>0</v>
      </c>
      <c r="S240" s="225">
        <v>0</v>
      </c>
      <c r="T240" s="226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27" t="s">
        <v>90</v>
      </c>
      <c r="AT240" s="227" t="s">
        <v>254</v>
      </c>
      <c r="AU240" s="227" t="s">
        <v>78</v>
      </c>
      <c r="AY240" s="19" t="s">
        <v>252</v>
      </c>
      <c r="BE240" s="228">
        <f>IF(N240="základní",J240,0)</f>
        <v>0</v>
      </c>
      <c r="BF240" s="228">
        <f>IF(N240="snížená",J240,0)</f>
        <v>0</v>
      </c>
      <c r="BG240" s="228">
        <f>IF(N240="zákl. přenesená",J240,0)</f>
        <v>0</v>
      </c>
      <c r="BH240" s="228">
        <f>IF(N240="sníž. přenesená",J240,0)</f>
        <v>0</v>
      </c>
      <c r="BI240" s="228">
        <f>IF(N240="nulová",J240,0)</f>
        <v>0</v>
      </c>
      <c r="BJ240" s="19" t="s">
        <v>76</v>
      </c>
      <c r="BK240" s="228">
        <f>ROUND(I240*H240,2)</f>
        <v>0</v>
      </c>
      <c r="BL240" s="19" t="s">
        <v>90</v>
      </c>
      <c r="BM240" s="227" t="s">
        <v>1958</v>
      </c>
    </row>
    <row r="241" spans="1:65" s="2" customFormat="1" ht="37.8" customHeight="1">
      <c r="A241" s="40"/>
      <c r="B241" s="41"/>
      <c r="C241" s="216" t="s">
        <v>498</v>
      </c>
      <c r="D241" s="216" t="s">
        <v>254</v>
      </c>
      <c r="E241" s="217" t="s">
        <v>671</v>
      </c>
      <c r="F241" s="218" t="s">
        <v>672</v>
      </c>
      <c r="G241" s="219" t="s">
        <v>277</v>
      </c>
      <c r="H241" s="220">
        <v>0.23</v>
      </c>
      <c r="I241" s="221"/>
      <c r="J241" s="222">
        <f>ROUND(I241*H241,2)</f>
        <v>0</v>
      </c>
      <c r="K241" s="218" t="s">
        <v>258</v>
      </c>
      <c r="L241" s="46"/>
      <c r="M241" s="223" t="s">
        <v>19</v>
      </c>
      <c r="N241" s="224" t="s">
        <v>40</v>
      </c>
      <c r="O241" s="86"/>
      <c r="P241" s="225">
        <f>O241*H241</f>
        <v>0</v>
      </c>
      <c r="Q241" s="225">
        <v>1.05197</v>
      </c>
      <c r="R241" s="225">
        <f>Q241*H241</f>
        <v>0.24195310000000003</v>
      </c>
      <c r="S241" s="225">
        <v>0</v>
      </c>
      <c r="T241" s="22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27" t="s">
        <v>90</v>
      </c>
      <c r="AT241" s="227" t="s">
        <v>254</v>
      </c>
      <c r="AU241" s="227" t="s">
        <v>78</v>
      </c>
      <c r="AY241" s="19" t="s">
        <v>252</v>
      </c>
      <c r="BE241" s="228">
        <f>IF(N241="základní",J241,0)</f>
        <v>0</v>
      </c>
      <c r="BF241" s="228">
        <f>IF(N241="snížená",J241,0)</f>
        <v>0</v>
      </c>
      <c r="BG241" s="228">
        <f>IF(N241="zákl. přenesená",J241,0)</f>
        <v>0</v>
      </c>
      <c r="BH241" s="228">
        <f>IF(N241="sníž. přenesená",J241,0)</f>
        <v>0</v>
      </c>
      <c r="BI241" s="228">
        <f>IF(N241="nulová",J241,0)</f>
        <v>0</v>
      </c>
      <c r="BJ241" s="19" t="s">
        <v>76</v>
      </c>
      <c r="BK241" s="228">
        <f>ROUND(I241*H241,2)</f>
        <v>0</v>
      </c>
      <c r="BL241" s="19" t="s">
        <v>90</v>
      </c>
      <c r="BM241" s="227" t="s">
        <v>1959</v>
      </c>
    </row>
    <row r="242" spans="1:51" s="14" customFormat="1" ht="12">
      <c r="A242" s="14"/>
      <c r="B242" s="240"/>
      <c r="C242" s="241"/>
      <c r="D242" s="231" t="s">
        <v>260</v>
      </c>
      <c r="E242" s="242" t="s">
        <v>19</v>
      </c>
      <c r="F242" s="243" t="s">
        <v>1960</v>
      </c>
      <c r="G242" s="241"/>
      <c r="H242" s="244">
        <v>0.23</v>
      </c>
      <c r="I242" s="245"/>
      <c r="J242" s="241"/>
      <c r="K242" s="241"/>
      <c r="L242" s="246"/>
      <c r="M242" s="247"/>
      <c r="N242" s="248"/>
      <c r="O242" s="248"/>
      <c r="P242" s="248"/>
      <c r="Q242" s="248"/>
      <c r="R242" s="248"/>
      <c r="S242" s="248"/>
      <c r="T242" s="249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0" t="s">
        <v>260</v>
      </c>
      <c r="AU242" s="250" t="s">
        <v>78</v>
      </c>
      <c r="AV242" s="14" t="s">
        <v>78</v>
      </c>
      <c r="AW242" s="14" t="s">
        <v>31</v>
      </c>
      <c r="AX242" s="14" t="s">
        <v>76</v>
      </c>
      <c r="AY242" s="250" t="s">
        <v>252</v>
      </c>
    </row>
    <row r="243" spans="1:65" s="2" customFormat="1" ht="37.8" customHeight="1">
      <c r="A243" s="40"/>
      <c r="B243" s="41"/>
      <c r="C243" s="216" t="s">
        <v>559</v>
      </c>
      <c r="D243" s="216" t="s">
        <v>254</v>
      </c>
      <c r="E243" s="217" t="s">
        <v>1961</v>
      </c>
      <c r="F243" s="218" t="s">
        <v>1962</v>
      </c>
      <c r="G243" s="219" t="s">
        <v>300</v>
      </c>
      <c r="H243" s="220">
        <v>39.498</v>
      </c>
      <c r="I243" s="221"/>
      <c r="J243" s="222">
        <f>ROUND(I243*H243,2)</f>
        <v>0</v>
      </c>
      <c r="K243" s="218" t="s">
        <v>258</v>
      </c>
      <c r="L243" s="46"/>
      <c r="M243" s="223" t="s">
        <v>19</v>
      </c>
      <c r="N243" s="224" t="s">
        <v>40</v>
      </c>
      <c r="O243" s="86"/>
      <c r="P243" s="225">
        <f>O243*H243</f>
        <v>0</v>
      </c>
      <c r="Q243" s="225">
        <v>0.08731</v>
      </c>
      <c r="R243" s="225">
        <f>Q243*H243</f>
        <v>3.4485703799999996</v>
      </c>
      <c r="S243" s="225">
        <v>0</v>
      </c>
      <c r="T243" s="226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27" t="s">
        <v>90</v>
      </c>
      <c r="AT243" s="227" t="s">
        <v>254</v>
      </c>
      <c r="AU243" s="227" t="s">
        <v>78</v>
      </c>
      <c r="AY243" s="19" t="s">
        <v>252</v>
      </c>
      <c r="BE243" s="228">
        <f>IF(N243="základní",J243,0)</f>
        <v>0</v>
      </c>
      <c r="BF243" s="228">
        <f>IF(N243="snížená",J243,0)</f>
        <v>0</v>
      </c>
      <c r="BG243" s="228">
        <f>IF(N243="zákl. přenesená",J243,0)</f>
        <v>0</v>
      </c>
      <c r="BH243" s="228">
        <f>IF(N243="sníž. přenesená",J243,0)</f>
        <v>0</v>
      </c>
      <c r="BI243" s="228">
        <f>IF(N243="nulová",J243,0)</f>
        <v>0</v>
      </c>
      <c r="BJ243" s="19" t="s">
        <v>76</v>
      </c>
      <c r="BK243" s="228">
        <f>ROUND(I243*H243,2)</f>
        <v>0</v>
      </c>
      <c r="BL243" s="19" t="s">
        <v>90</v>
      </c>
      <c r="BM243" s="227" t="s">
        <v>1963</v>
      </c>
    </row>
    <row r="244" spans="1:51" s="14" customFormat="1" ht="12">
      <c r="A244" s="14"/>
      <c r="B244" s="240"/>
      <c r="C244" s="241"/>
      <c r="D244" s="231" t="s">
        <v>260</v>
      </c>
      <c r="E244" s="242" t="s">
        <v>19</v>
      </c>
      <c r="F244" s="243" t="s">
        <v>1964</v>
      </c>
      <c r="G244" s="241"/>
      <c r="H244" s="244">
        <v>39.498</v>
      </c>
      <c r="I244" s="245"/>
      <c r="J244" s="241"/>
      <c r="K244" s="241"/>
      <c r="L244" s="246"/>
      <c r="M244" s="247"/>
      <c r="N244" s="248"/>
      <c r="O244" s="248"/>
      <c r="P244" s="248"/>
      <c r="Q244" s="248"/>
      <c r="R244" s="248"/>
      <c r="S244" s="248"/>
      <c r="T244" s="249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0" t="s">
        <v>260</v>
      </c>
      <c r="AU244" s="250" t="s">
        <v>78</v>
      </c>
      <c r="AV244" s="14" t="s">
        <v>78</v>
      </c>
      <c r="AW244" s="14" t="s">
        <v>31</v>
      </c>
      <c r="AX244" s="14" t="s">
        <v>76</v>
      </c>
      <c r="AY244" s="250" t="s">
        <v>252</v>
      </c>
    </row>
    <row r="245" spans="1:65" s="2" customFormat="1" ht="37.8" customHeight="1">
      <c r="A245" s="40"/>
      <c r="B245" s="41"/>
      <c r="C245" s="216" t="s">
        <v>574</v>
      </c>
      <c r="D245" s="216" t="s">
        <v>254</v>
      </c>
      <c r="E245" s="217" t="s">
        <v>1965</v>
      </c>
      <c r="F245" s="218" t="s">
        <v>1966</v>
      </c>
      <c r="G245" s="219" t="s">
        <v>300</v>
      </c>
      <c r="H245" s="220">
        <v>111.02</v>
      </c>
      <c r="I245" s="221"/>
      <c r="J245" s="222">
        <f>ROUND(I245*H245,2)</f>
        <v>0</v>
      </c>
      <c r="K245" s="218" t="s">
        <v>258</v>
      </c>
      <c r="L245" s="46"/>
      <c r="M245" s="223" t="s">
        <v>19</v>
      </c>
      <c r="N245" s="224" t="s">
        <v>40</v>
      </c>
      <c r="O245" s="86"/>
      <c r="P245" s="225">
        <f>O245*H245</f>
        <v>0</v>
      </c>
      <c r="Q245" s="225">
        <v>0.10445</v>
      </c>
      <c r="R245" s="225">
        <f>Q245*H245</f>
        <v>11.596039</v>
      </c>
      <c r="S245" s="225">
        <v>0</v>
      </c>
      <c r="T245" s="226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27" t="s">
        <v>90</v>
      </c>
      <c r="AT245" s="227" t="s">
        <v>254</v>
      </c>
      <c r="AU245" s="227" t="s">
        <v>78</v>
      </c>
      <c r="AY245" s="19" t="s">
        <v>252</v>
      </c>
      <c r="BE245" s="228">
        <f>IF(N245="základní",J245,0)</f>
        <v>0</v>
      </c>
      <c r="BF245" s="228">
        <f>IF(N245="snížená",J245,0)</f>
        <v>0</v>
      </c>
      <c r="BG245" s="228">
        <f>IF(N245="zákl. přenesená",J245,0)</f>
        <v>0</v>
      </c>
      <c r="BH245" s="228">
        <f>IF(N245="sníž. přenesená",J245,0)</f>
        <v>0</v>
      </c>
      <c r="BI245" s="228">
        <f>IF(N245="nulová",J245,0)</f>
        <v>0</v>
      </c>
      <c r="BJ245" s="19" t="s">
        <v>76</v>
      </c>
      <c r="BK245" s="228">
        <f>ROUND(I245*H245,2)</f>
        <v>0</v>
      </c>
      <c r="BL245" s="19" t="s">
        <v>90</v>
      </c>
      <c r="BM245" s="227" t="s">
        <v>1967</v>
      </c>
    </row>
    <row r="246" spans="1:51" s="14" customFormat="1" ht="12">
      <c r="A246" s="14"/>
      <c r="B246" s="240"/>
      <c r="C246" s="241"/>
      <c r="D246" s="231" t="s">
        <v>260</v>
      </c>
      <c r="E246" s="242" t="s">
        <v>19</v>
      </c>
      <c r="F246" s="243" t="s">
        <v>1968</v>
      </c>
      <c r="G246" s="241"/>
      <c r="H246" s="244">
        <v>111.02</v>
      </c>
      <c r="I246" s="245"/>
      <c r="J246" s="241"/>
      <c r="K246" s="241"/>
      <c r="L246" s="246"/>
      <c r="M246" s="247"/>
      <c r="N246" s="248"/>
      <c r="O246" s="248"/>
      <c r="P246" s="248"/>
      <c r="Q246" s="248"/>
      <c r="R246" s="248"/>
      <c r="S246" s="248"/>
      <c r="T246" s="24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0" t="s">
        <v>260</v>
      </c>
      <c r="AU246" s="250" t="s">
        <v>78</v>
      </c>
      <c r="AV246" s="14" t="s">
        <v>78</v>
      </c>
      <c r="AW246" s="14" t="s">
        <v>31</v>
      </c>
      <c r="AX246" s="14" t="s">
        <v>76</v>
      </c>
      <c r="AY246" s="250" t="s">
        <v>252</v>
      </c>
    </row>
    <row r="247" spans="1:65" s="2" customFormat="1" ht="37.8" customHeight="1">
      <c r="A247" s="40"/>
      <c r="B247" s="41"/>
      <c r="C247" s="216" t="s">
        <v>612</v>
      </c>
      <c r="D247" s="216" t="s">
        <v>254</v>
      </c>
      <c r="E247" s="217" t="s">
        <v>1969</v>
      </c>
      <c r="F247" s="218" t="s">
        <v>1970</v>
      </c>
      <c r="G247" s="219" t="s">
        <v>1181</v>
      </c>
      <c r="H247" s="220">
        <v>10.92</v>
      </c>
      <c r="I247" s="221"/>
      <c r="J247" s="222">
        <f>ROUND(I247*H247,2)</f>
        <v>0</v>
      </c>
      <c r="K247" s="218" t="s">
        <v>258</v>
      </c>
      <c r="L247" s="46"/>
      <c r="M247" s="223" t="s">
        <v>19</v>
      </c>
      <c r="N247" s="224" t="s">
        <v>40</v>
      </c>
      <c r="O247" s="86"/>
      <c r="P247" s="225">
        <f>O247*H247</f>
        <v>0</v>
      </c>
      <c r="Q247" s="225">
        <v>0</v>
      </c>
      <c r="R247" s="225">
        <f>Q247*H247</f>
        <v>0</v>
      </c>
      <c r="S247" s="225">
        <v>0</v>
      </c>
      <c r="T247" s="22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27" t="s">
        <v>90</v>
      </c>
      <c r="AT247" s="227" t="s">
        <v>254</v>
      </c>
      <c r="AU247" s="227" t="s">
        <v>78</v>
      </c>
      <c r="AY247" s="19" t="s">
        <v>252</v>
      </c>
      <c r="BE247" s="228">
        <f>IF(N247="základní",J247,0)</f>
        <v>0</v>
      </c>
      <c r="BF247" s="228">
        <f>IF(N247="snížená",J247,0)</f>
        <v>0</v>
      </c>
      <c r="BG247" s="228">
        <f>IF(N247="zákl. přenesená",J247,0)</f>
        <v>0</v>
      </c>
      <c r="BH247" s="228">
        <f>IF(N247="sníž. přenesená",J247,0)</f>
        <v>0</v>
      </c>
      <c r="BI247" s="228">
        <f>IF(N247="nulová",J247,0)</f>
        <v>0</v>
      </c>
      <c r="BJ247" s="19" t="s">
        <v>76</v>
      </c>
      <c r="BK247" s="228">
        <f>ROUND(I247*H247,2)</f>
        <v>0</v>
      </c>
      <c r="BL247" s="19" t="s">
        <v>90</v>
      </c>
      <c r="BM247" s="227" t="s">
        <v>1971</v>
      </c>
    </row>
    <row r="248" spans="1:51" s="14" customFormat="1" ht="12">
      <c r="A248" s="14"/>
      <c r="B248" s="240"/>
      <c r="C248" s="241"/>
      <c r="D248" s="231" t="s">
        <v>260</v>
      </c>
      <c r="E248" s="242" t="s">
        <v>19</v>
      </c>
      <c r="F248" s="243" t="s">
        <v>1972</v>
      </c>
      <c r="G248" s="241"/>
      <c r="H248" s="244">
        <v>10.92</v>
      </c>
      <c r="I248" s="245"/>
      <c r="J248" s="241"/>
      <c r="K248" s="241"/>
      <c r="L248" s="246"/>
      <c r="M248" s="247"/>
      <c r="N248" s="248"/>
      <c r="O248" s="248"/>
      <c r="P248" s="248"/>
      <c r="Q248" s="248"/>
      <c r="R248" s="248"/>
      <c r="S248" s="248"/>
      <c r="T248" s="249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0" t="s">
        <v>260</v>
      </c>
      <c r="AU248" s="250" t="s">
        <v>78</v>
      </c>
      <c r="AV248" s="14" t="s">
        <v>78</v>
      </c>
      <c r="AW248" s="14" t="s">
        <v>31</v>
      </c>
      <c r="AX248" s="14" t="s">
        <v>76</v>
      </c>
      <c r="AY248" s="250" t="s">
        <v>252</v>
      </c>
    </row>
    <row r="249" spans="1:65" s="2" customFormat="1" ht="24.15" customHeight="1">
      <c r="A249" s="40"/>
      <c r="B249" s="41"/>
      <c r="C249" s="262" t="s">
        <v>616</v>
      </c>
      <c r="D249" s="262" t="s">
        <v>285</v>
      </c>
      <c r="E249" s="263" t="s">
        <v>1973</v>
      </c>
      <c r="F249" s="264" t="s">
        <v>1974</v>
      </c>
      <c r="G249" s="265" t="s">
        <v>277</v>
      </c>
      <c r="H249" s="266">
        <v>0.012</v>
      </c>
      <c r="I249" s="267"/>
      <c r="J249" s="268">
        <f>ROUND(I249*H249,2)</f>
        <v>0</v>
      </c>
      <c r="K249" s="264" t="s">
        <v>258</v>
      </c>
      <c r="L249" s="269"/>
      <c r="M249" s="270" t="s">
        <v>19</v>
      </c>
      <c r="N249" s="271" t="s">
        <v>40</v>
      </c>
      <c r="O249" s="86"/>
      <c r="P249" s="225">
        <f>O249*H249</f>
        <v>0</v>
      </c>
      <c r="Q249" s="225">
        <v>1</v>
      </c>
      <c r="R249" s="225">
        <f>Q249*H249</f>
        <v>0.012</v>
      </c>
      <c r="S249" s="225">
        <v>0</v>
      </c>
      <c r="T249" s="226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27" t="s">
        <v>288</v>
      </c>
      <c r="AT249" s="227" t="s">
        <v>285</v>
      </c>
      <c r="AU249" s="227" t="s">
        <v>78</v>
      </c>
      <c r="AY249" s="19" t="s">
        <v>252</v>
      </c>
      <c r="BE249" s="228">
        <f>IF(N249="základní",J249,0)</f>
        <v>0</v>
      </c>
      <c r="BF249" s="228">
        <f>IF(N249="snížená",J249,0)</f>
        <v>0</v>
      </c>
      <c r="BG249" s="228">
        <f>IF(N249="zákl. přenesená",J249,0)</f>
        <v>0</v>
      </c>
      <c r="BH249" s="228">
        <f>IF(N249="sníž. přenesená",J249,0)</f>
        <v>0</v>
      </c>
      <c r="BI249" s="228">
        <f>IF(N249="nulová",J249,0)</f>
        <v>0</v>
      </c>
      <c r="BJ249" s="19" t="s">
        <v>76</v>
      </c>
      <c r="BK249" s="228">
        <f>ROUND(I249*H249,2)</f>
        <v>0</v>
      </c>
      <c r="BL249" s="19" t="s">
        <v>90</v>
      </c>
      <c r="BM249" s="227" t="s">
        <v>1975</v>
      </c>
    </row>
    <row r="250" spans="1:51" s="14" customFormat="1" ht="12">
      <c r="A250" s="14"/>
      <c r="B250" s="240"/>
      <c r="C250" s="241"/>
      <c r="D250" s="231" t="s">
        <v>260</v>
      </c>
      <c r="E250" s="242" t="s">
        <v>19</v>
      </c>
      <c r="F250" s="243" t="s">
        <v>1976</v>
      </c>
      <c r="G250" s="241"/>
      <c r="H250" s="244">
        <v>0.012</v>
      </c>
      <c r="I250" s="245"/>
      <c r="J250" s="241"/>
      <c r="K250" s="241"/>
      <c r="L250" s="246"/>
      <c r="M250" s="247"/>
      <c r="N250" s="248"/>
      <c r="O250" s="248"/>
      <c r="P250" s="248"/>
      <c r="Q250" s="248"/>
      <c r="R250" s="248"/>
      <c r="S250" s="248"/>
      <c r="T250" s="249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0" t="s">
        <v>260</v>
      </c>
      <c r="AU250" s="250" t="s">
        <v>78</v>
      </c>
      <c r="AV250" s="14" t="s">
        <v>78</v>
      </c>
      <c r="AW250" s="14" t="s">
        <v>31</v>
      </c>
      <c r="AX250" s="14" t="s">
        <v>76</v>
      </c>
      <c r="AY250" s="250" t="s">
        <v>252</v>
      </c>
    </row>
    <row r="251" spans="1:63" s="12" customFormat="1" ht="22.8" customHeight="1">
      <c r="A251" s="12"/>
      <c r="B251" s="200"/>
      <c r="C251" s="201"/>
      <c r="D251" s="202" t="s">
        <v>68</v>
      </c>
      <c r="E251" s="214" t="s">
        <v>90</v>
      </c>
      <c r="F251" s="214" t="s">
        <v>704</v>
      </c>
      <c r="G251" s="201"/>
      <c r="H251" s="201"/>
      <c r="I251" s="204"/>
      <c r="J251" s="215">
        <f>BK251</f>
        <v>0</v>
      </c>
      <c r="K251" s="201"/>
      <c r="L251" s="206"/>
      <c r="M251" s="207"/>
      <c r="N251" s="208"/>
      <c r="O251" s="208"/>
      <c r="P251" s="209">
        <f>SUM(P252:P287)</f>
        <v>0</v>
      </c>
      <c r="Q251" s="208"/>
      <c r="R251" s="209">
        <f>SUM(R252:R287)</f>
        <v>250.46479981000002</v>
      </c>
      <c r="S251" s="208"/>
      <c r="T251" s="210">
        <f>SUM(T252:T287)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11" t="s">
        <v>76</v>
      </c>
      <c r="AT251" s="212" t="s">
        <v>68</v>
      </c>
      <c r="AU251" s="212" t="s">
        <v>76</v>
      </c>
      <c r="AY251" s="211" t="s">
        <v>252</v>
      </c>
      <c r="BK251" s="213">
        <f>SUM(BK252:BK287)</f>
        <v>0</v>
      </c>
    </row>
    <row r="252" spans="1:65" s="2" customFormat="1" ht="49.05" customHeight="1">
      <c r="A252" s="40"/>
      <c r="B252" s="41"/>
      <c r="C252" s="216" t="s">
        <v>622</v>
      </c>
      <c r="D252" s="216" t="s">
        <v>254</v>
      </c>
      <c r="E252" s="217" t="s">
        <v>706</v>
      </c>
      <c r="F252" s="218" t="s">
        <v>707</v>
      </c>
      <c r="G252" s="219" t="s">
        <v>257</v>
      </c>
      <c r="H252" s="220">
        <v>97.709</v>
      </c>
      <c r="I252" s="221"/>
      <c r="J252" s="222">
        <f>ROUND(I252*H252,2)</f>
        <v>0</v>
      </c>
      <c r="K252" s="218" t="s">
        <v>258</v>
      </c>
      <c r="L252" s="46"/>
      <c r="M252" s="223" t="s">
        <v>19</v>
      </c>
      <c r="N252" s="224" t="s">
        <v>40</v>
      </c>
      <c r="O252" s="86"/>
      <c r="P252" s="225">
        <f>O252*H252</f>
        <v>0</v>
      </c>
      <c r="Q252" s="225">
        <v>2.45343</v>
      </c>
      <c r="R252" s="225">
        <f>Q252*H252</f>
        <v>239.72219187000002</v>
      </c>
      <c r="S252" s="225">
        <v>0</v>
      </c>
      <c r="T252" s="226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27" t="s">
        <v>90</v>
      </c>
      <c r="AT252" s="227" t="s">
        <v>254</v>
      </c>
      <c r="AU252" s="227" t="s">
        <v>78</v>
      </c>
      <c r="AY252" s="19" t="s">
        <v>252</v>
      </c>
      <c r="BE252" s="228">
        <f>IF(N252="základní",J252,0)</f>
        <v>0</v>
      </c>
      <c r="BF252" s="228">
        <f>IF(N252="snížená",J252,0)</f>
        <v>0</v>
      </c>
      <c r="BG252" s="228">
        <f>IF(N252="zákl. přenesená",J252,0)</f>
        <v>0</v>
      </c>
      <c r="BH252" s="228">
        <f>IF(N252="sníž. přenesená",J252,0)</f>
        <v>0</v>
      </c>
      <c r="BI252" s="228">
        <f>IF(N252="nulová",J252,0)</f>
        <v>0</v>
      </c>
      <c r="BJ252" s="19" t="s">
        <v>76</v>
      </c>
      <c r="BK252" s="228">
        <f>ROUND(I252*H252,2)</f>
        <v>0</v>
      </c>
      <c r="BL252" s="19" t="s">
        <v>90</v>
      </c>
      <c r="BM252" s="227" t="s">
        <v>1977</v>
      </c>
    </row>
    <row r="253" spans="1:51" s="13" customFormat="1" ht="12">
      <c r="A253" s="13"/>
      <c r="B253" s="229"/>
      <c r="C253" s="230"/>
      <c r="D253" s="231" t="s">
        <v>260</v>
      </c>
      <c r="E253" s="232" t="s">
        <v>19</v>
      </c>
      <c r="F253" s="233" t="s">
        <v>1488</v>
      </c>
      <c r="G253" s="230"/>
      <c r="H253" s="232" t="s">
        <v>19</v>
      </c>
      <c r="I253" s="234"/>
      <c r="J253" s="230"/>
      <c r="K253" s="230"/>
      <c r="L253" s="235"/>
      <c r="M253" s="236"/>
      <c r="N253" s="237"/>
      <c r="O253" s="237"/>
      <c r="P253" s="237"/>
      <c r="Q253" s="237"/>
      <c r="R253" s="237"/>
      <c r="S253" s="237"/>
      <c r="T253" s="23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9" t="s">
        <v>260</v>
      </c>
      <c r="AU253" s="239" t="s">
        <v>78</v>
      </c>
      <c r="AV253" s="13" t="s">
        <v>76</v>
      </c>
      <c r="AW253" s="13" t="s">
        <v>31</v>
      </c>
      <c r="AX253" s="13" t="s">
        <v>69</v>
      </c>
      <c r="AY253" s="239" t="s">
        <v>252</v>
      </c>
    </row>
    <row r="254" spans="1:51" s="13" customFormat="1" ht="12">
      <c r="A254" s="13"/>
      <c r="B254" s="229"/>
      <c r="C254" s="230"/>
      <c r="D254" s="231" t="s">
        <v>260</v>
      </c>
      <c r="E254" s="232" t="s">
        <v>19</v>
      </c>
      <c r="F254" s="233" t="s">
        <v>1489</v>
      </c>
      <c r="G254" s="230"/>
      <c r="H254" s="232" t="s">
        <v>19</v>
      </c>
      <c r="I254" s="234"/>
      <c r="J254" s="230"/>
      <c r="K254" s="230"/>
      <c r="L254" s="235"/>
      <c r="M254" s="236"/>
      <c r="N254" s="237"/>
      <c r="O254" s="237"/>
      <c r="P254" s="237"/>
      <c r="Q254" s="237"/>
      <c r="R254" s="237"/>
      <c r="S254" s="237"/>
      <c r="T254" s="23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9" t="s">
        <v>260</v>
      </c>
      <c r="AU254" s="239" t="s">
        <v>78</v>
      </c>
      <c r="AV254" s="13" t="s">
        <v>76</v>
      </c>
      <c r="AW254" s="13" t="s">
        <v>31</v>
      </c>
      <c r="AX254" s="13" t="s">
        <v>69</v>
      </c>
      <c r="AY254" s="239" t="s">
        <v>252</v>
      </c>
    </row>
    <row r="255" spans="1:51" s="14" customFormat="1" ht="12">
      <c r="A255" s="14"/>
      <c r="B255" s="240"/>
      <c r="C255" s="241"/>
      <c r="D255" s="231" t="s">
        <v>260</v>
      </c>
      <c r="E255" s="242" t="s">
        <v>19</v>
      </c>
      <c r="F255" s="243" t="s">
        <v>1978</v>
      </c>
      <c r="G255" s="241"/>
      <c r="H255" s="244">
        <v>59.538</v>
      </c>
      <c r="I255" s="245"/>
      <c r="J255" s="241"/>
      <c r="K255" s="241"/>
      <c r="L255" s="246"/>
      <c r="M255" s="247"/>
      <c r="N255" s="248"/>
      <c r="O255" s="248"/>
      <c r="P255" s="248"/>
      <c r="Q255" s="248"/>
      <c r="R255" s="248"/>
      <c r="S255" s="248"/>
      <c r="T255" s="249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0" t="s">
        <v>260</v>
      </c>
      <c r="AU255" s="250" t="s">
        <v>78</v>
      </c>
      <c r="AV255" s="14" t="s">
        <v>78</v>
      </c>
      <c r="AW255" s="14" t="s">
        <v>31</v>
      </c>
      <c r="AX255" s="14" t="s">
        <v>69</v>
      </c>
      <c r="AY255" s="250" t="s">
        <v>252</v>
      </c>
    </row>
    <row r="256" spans="1:51" s="14" customFormat="1" ht="12">
      <c r="A256" s="14"/>
      <c r="B256" s="240"/>
      <c r="C256" s="241"/>
      <c r="D256" s="231" t="s">
        <v>260</v>
      </c>
      <c r="E256" s="242" t="s">
        <v>19</v>
      </c>
      <c r="F256" s="243" t="s">
        <v>1979</v>
      </c>
      <c r="G256" s="241"/>
      <c r="H256" s="244">
        <v>28.353</v>
      </c>
      <c r="I256" s="245"/>
      <c r="J256" s="241"/>
      <c r="K256" s="241"/>
      <c r="L256" s="246"/>
      <c r="M256" s="247"/>
      <c r="N256" s="248"/>
      <c r="O256" s="248"/>
      <c r="P256" s="248"/>
      <c r="Q256" s="248"/>
      <c r="R256" s="248"/>
      <c r="S256" s="248"/>
      <c r="T256" s="249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0" t="s">
        <v>260</v>
      </c>
      <c r="AU256" s="250" t="s">
        <v>78</v>
      </c>
      <c r="AV256" s="14" t="s">
        <v>78</v>
      </c>
      <c r="AW256" s="14" t="s">
        <v>31</v>
      </c>
      <c r="AX256" s="14" t="s">
        <v>69</v>
      </c>
      <c r="AY256" s="250" t="s">
        <v>252</v>
      </c>
    </row>
    <row r="257" spans="1:51" s="14" customFormat="1" ht="12">
      <c r="A257" s="14"/>
      <c r="B257" s="240"/>
      <c r="C257" s="241"/>
      <c r="D257" s="231" t="s">
        <v>260</v>
      </c>
      <c r="E257" s="242" t="s">
        <v>19</v>
      </c>
      <c r="F257" s="243" t="s">
        <v>1980</v>
      </c>
      <c r="G257" s="241"/>
      <c r="H257" s="244">
        <v>3.312</v>
      </c>
      <c r="I257" s="245"/>
      <c r="J257" s="241"/>
      <c r="K257" s="241"/>
      <c r="L257" s="246"/>
      <c r="M257" s="247"/>
      <c r="N257" s="248"/>
      <c r="O257" s="248"/>
      <c r="P257" s="248"/>
      <c r="Q257" s="248"/>
      <c r="R257" s="248"/>
      <c r="S257" s="248"/>
      <c r="T257" s="249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0" t="s">
        <v>260</v>
      </c>
      <c r="AU257" s="250" t="s">
        <v>78</v>
      </c>
      <c r="AV257" s="14" t="s">
        <v>78</v>
      </c>
      <c r="AW257" s="14" t="s">
        <v>31</v>
      </c>
      <c r="AX257" s="14" t="s">
        <v>69</v>
      </c>
      <c r="AY257" s="250" t="s">
        <v>252</v>
      </c>
    </row>
    <row r="258" spans="1:51" s="14" customFormat="1" ht="12">
      <c r="A258" s="14"/>
      <c r="B258" s="240"/>
      <c r="C258" s="241"/>
      <c r="D258" s="231" t="s">
        <v>260</v>
      </c>
      <c r="E258" s="242" t="s">
        <v>19</v>
      </c>
      <c r="F258" s="243" t="s">
        <v>1981</v>
      </c>
      <c r="G258" s="241"/>
      <c r="H258" s="244">
        <v>0.75</v>
      </c>
      <c r="I258" s="245"/>
      <c r="J258" s="241"/>
      <c r="K258" s="241"/>
      <c r="L258" s="246"/>
      <c r="M258" s="247"/>
      <c r="N258" s="248"/>
      <c r="O258" s="248"/>
      <c r="P258" s="248"/>
      <c r="Q258" s="248"/>
      <c r="R258" s="248"/>
      <c r="S258" s="248"/>
      <c r="T258" s="249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0" t="s">
        <v>260</v>
      </c>
      <c r="AU258" s="250" t="s">
        <v>78</v>
      </c>
      <c r="AV258" s="14" t="s">
        <v>78</v>
      </c>
      <c r="AW258" s="14" t="s">
        <v>31</v>
      </c>
      <c r="AX258" s="14" t="s">
        <v>69</v>
      </c>
      <c r="AY258" s="250" t="s">
        <v>252</v>
      </c>
    </row>
    <row r="259" spans="1:51" s="14" customFormat="1" ht="12">
      <c r="A259" s="14"/>
      <c r="B259" s="240"/>
      <c r="C259" s="241"/>
      <c r="D259" s="231" t="s">
        <v>260</v>
      </c>
      <c r="E259" s="242" t="s">
        <v>19</v>
      </c>
      <c r="F259" s="243" t="s">
        <v>1982</v>
      </c>
      <c r="G259" s="241"/>
      <c r="H259" s="244">
        <v>2.59</v>
      </c>
      <c r="I259" s="245"/>
      <c r="J259" s="241"/>
      <c r="K259" s="241"/>
      <c r="L259" s="246"/>
      <c r="M259" s="247"/>
      <c r="N259" s="248"/>
      <c r="O259" s="248"/>
      <c r="P259" s="248"/>
      <c r="Q259" s="248"/>
      <c r="R259" s="248"/>
      <c r="S259" s="248"/>
      <c r="T259" s="249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0" t="s">
        <v>260</v>
      </c>
      <c r="AU259" s="250" t="s">
        <v>78</v>
      </c>
      <c r="AV259" s="14" t="s">
        <v>78</v>
      </c>
      <c r="AW259" s="14" t="s">
        <v>31</v>
      </c>
      <c r="AX259" s="14" t="s">
        <v>69</v>
      </c>
      <c r="AY259" s="250" t="s">
        <v>252</v>
      </c>
    </row>
    <row r="260" spans="1:51" s="14" customFormat="1" ht="12">
      <c r="A260" s="14"/>
      <c r="B260" s="240"/>
      <c r="C260" s="241"/>
      <c r="D260" s="231" t="s">
        <v>260</v>
      </c>
      <c r="E260" s="242" t="s">
        <v>19</v>
      </c>
      <c r="F260" s="243" t="s">
        <v>1983</v>
      </c>
      <c r="G260" s="241"/>
      <c r="H260" s="244">
        <v>1.265</v>
      </c>
      <c r="I260" s="245"/>
      <c r="J260" s="241"/>
      <c r="K260" s="241"/>
      <c r="L260" s="246"/>
      <c r="M260" s="247"/>
      <c r="N260" s="248"/>
      <c r="O260" s="248"/>
      <c r="P260" s="248"/>
      <c r="Q260" s="248"/>
      <c r="R260" s="248"/>
      <c r="S260" s="248"/>
      <c r="T260" s="249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0" t="s">
        <v>260</v>
      </c>
      <c r="AU260" s="250" t="s">
        <v>78</v>
      </c>
      <c r="AV260" s="14" t="s">
        <v>78</v>
      </c>
      <c r="AW260" s="14" t="s">
        <v>31</v>
      </c>
      <c r="AX260" s="14" t="s">
        <v>69</v>
      </c>
      <c r="AY260" s="250" t="s">
        <v>252</v>
      </c>
    </row>
    <row r="261" spans="1:51" s="14" customFormat="1" ht="12">
      <c r="A261" s="14"/>
      <c r="B261" s="240"/>
      <c r="C261" s="241"/>
      <c r="D261" s="231" t="s">
        <v>260</v>
      </c>
      <c r="E261" s="242" t="s">
        <v>19</v>
      </c>
      <c r="F261" s="243" t="s">
        <v>1984</v>
      </c>
      <c r="G261" s="241"/>
      <c r="H261" s="244">
        <v>0.428</v>
      </c>
      <c r="I261" s="245"/>
      <c r="J261" s="241"/>
      <c r="K261" s="241"/>
      <c r="L261" s="246"/>
      <c r="M261" s="247"/>
      <c r="N261" s="248"/>
      <c r="O261" s="248"/>
      <c r="P261" s="248"/>
      <c r="Q261" s="248"/>
      <c r="R261" s="248"/>
      <c r="S261" s="248"/>
      <c r="T261" s="249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0" t="s">
        <v>260</v>
      </c>
      <c r="AU261" s="250" t="s">
        <v>78</v>
      </c>
      <c r="AV261" s="14" t="s">
        <v>78</v>
      </c>
      <c r="AW261" s="14" t="s">
        <v>31</v>
      </c>
      <c r="AX261" s="14" t="s">
        <v>69</v>
      </c>
      <c r="AY261" s="250" t="s">
        <v>252</v>
      </c>
    </row>
    <row r="262" spans="1:51" s="14" customFormat="1" ht="12">
      <c r="A262" s="14"/>
      <c r="B262" s="240"/>
      <c r="C262" s="241"/>
      <c r="D262" s="231" t="s">
        <v>260</v>
      </c>
      <c r="E262" s="242" t="s">
        <v>19</v>
      </c>
      <c r="F262" s="243" t="s">
        <v>1985</v>
      </c>
      <c r="G262" s="241"/>
      <c r="H262" s="244">
        <v>0.301</v>
      </c>
      <c r="I262" s="245"/>
      <c r="J262" s="241"/>
      <c r="K262" s="241"/>
      <c r="L262" s="246"/>
      <c r="M262" s="247"/>
      <c r="N262" s="248"/>
      <c r="O262" s="248"/>
      <c r="P262" s="248"/>
      <c r="Q262" s="248"/>
      <c r="R262" s="248"/>
      <c r="S262" s="248"/>
      <c r="T262" s="249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0" t="s">
        <v>260</v>
      </c>
      <c r="AU262" s="250" t="s">
        <v>78</v>
      </c>
      <c r="AV262" s="14" t="s">
        <v>78</v>
      </c>
      <c r="AW262" s="14" t="s">
        <v>31</v>
      </c>
      <c r="AX262" s="14" t="s">
        <v>69</v>
      </c>
      <c r="AY262" s="250" t="s">
        <v>252</v>
      </c>
    </row>
    <row r="263" spans="1:51" s="14" customFormat="1" ht="12">
      <c r="A263" s="14"/>
      <c r="B263" s="240"/>
      <c r="C263" s="241"/>
      <c r="D263" s="231" t="s">
        <v>260</v>
      </c>
      <c r="E263" s="242" t="s">
        <v>19</v>
      </c>
      <c r="F263" s="243" t="s">
        <v>1986</v>
      </c>
      <c r="G263" s="241"/>
      <c r="H263" s="244">
        <v>0.253</v>
      </c>
      <c r="I263" s="245"/>
      <c r="J263" s="241"/>
      <c r="K263" s="241"/>
      <c r="L263" s="246"/>
      <c r="M263" s="247"/>
      <c r="N263" s="248"/>
      <c r="O263" s="248"/>
      <c r="P263" s="248"/>
      <c r="Q263" s="248"/>
      <c r="R263" s="248"/>
      <c r="S263" s="248"/>
      <c r="T263" s="249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0" t="s">
        <v>260</v>
      </c>
      <c r="AU263" s="250" t="s">
        <v>78</v>
      </c>
      <c r="AV263" s="14" t="s">
        <v>78</v>
      </c>
      <c r="AW263" s="14" t="s">
        <v>31</v>
      </c>
      <c r="AX263" s="14" t="s">
        <v>69</v>
      </c>
      <c r="AY263" s="250" t="s">
        <v>252</v>
      </c>
    </row>
    <row r="264" spans="1:51" s="14" customFormat="1" ht="12">
      <c r="A264" s="14"/>
      <c r="B264" s="240"/>
      <c r="C264" s="241"/>
      <c r="D264" s="231" t="s">
        <v>260</v>
      </c>
      <c r="E264" s="242" t="s">
        <v>19</v>
      </c>
      <c r="F264" s="243" t="s">
        <v>1987</v>
      </c>
      <c r="G264" s="241"/>
      <c r="H264" s="244">
        <v>0.919</v>
      </c>
      <c r="I264" s="245"/>
      <c r="J264" s="241"/>
      <c r="K264" s="241"/>
      <c r="L264" s="246"/>
      <c r="M264" s="247"/>
      <c r="N264" s="248"/>
      <c r="O264" s="248"/>
      <c r="P264" s="248"/>
      <c r="Q264" s="248"/>
      <c r="R264" s="248"/>
      <c r="S264" s="248"/>
      <c r="T264" s="249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0" t="s">
        <v>260</v>
      </c>
      <c r="AU264" s="250" t="s">
        <v>78</v>
      </c>
      <c r="AV264" s="14" t="s">
        <v>78</v>
      </c>
      <c r="AW264" s="14" t="s">
        <v>31</v>
      </c>
      <c r="AX264" s="14" t="s">
        <v>69</v>
      </c>
      <c r="AY264" s="250" t="s">
        <v>252</v>
      </c>
    </row>
    <row r="265" spans="1:51" s="15" customFormat="1" ht="12">
      <c r="A265" s="15"/>
      <c r="B265" s="251"/>
      <c r="C265" s="252"/>
      <c r="D265" s="231" t="s">
        <v>260</v>
      </c>
      <c r="E265" s="253" t="s">
        <v>19</v>
      </c>
      <c r="F265" s="254" t="s">
        <v>265</v>
      </c>
      <c r="G265" s="252"/>
      <c r="H265" s="255">
        <v>97.70899999999999</v>
      </c>
      <c r="I265" s="256"/>
      <c r="J265" s="252"/>
      <c r="K265" s="252"/>
      <c r="L265" s="257"/>
      <c r="M265" s="258"/>
      <c r="N265" s="259"/>
      <c r="O265" s="259"/>
      <c r="P265" s="259"/>
      <c r="Q265" s="259"/>
      <c r="R265" s="259"/>
      <c r="S265" s="259"/>
      <c r="T265" s="260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61" t="s">
        <v>260</v>
      </c>
      <c r="AU265" s="261" t="s">
        <v>78</v>
      </c>
      <c r="AV265" s="15" t="s">
        <v>90</v>
      </c>
      <c r="AW265" s="15" t="s">
        <v>31</v>
      </c>
      <c r="AX265" s="15" t="s">
        <v>76</v>
      </c>
      <c r="AY265" s="261" t="s">
        <v>252</v>
      </c>
    </row>
    <row r="266" spans="1:65" s="2" customFormat="1" ht="37.8" customHeight="1">
      <c r="A266" s="40"/>
      <c r="B266" s="41"/>
      <c r="C266" s="216" t="s">
        <v>627</v>
      </c>
      <c r="D266" s="216" t="s">
        <v>254</v>
      </c>
      <c r="E266" s="217" t="s">
        <v>1495</v>
      </c>
      <c r="F266" s="218" t="s">
        <v>1496</v>
      </c>
      <c r="G266" s="219" t="s">
        <v>300</v>
      </c>
      <c r="H266" s="220">
        <v>547.482</v>
      </c>
      <c r="I266" s="221"/>
      <c r="J266" s="222">
        <f>ROUND(I266*H266,2)</f>
        <v>0</v>
      </c>
      <c r="K266" s="218" t="s">
        <v>258</v>
      </c>
      <c r="L266" s="46"/>
      <c r="M266" s="223" t="s">
        <v>19</v>
      </c>
      <c r="N266" s="224" t="s">
        <v>40</v>
      </c>
      <c r="O266" s="86"/>
      <c r="P266" s="225">
        <f>O266*H266</f>
        <v>0</v>
      </c>
      <c r="Q266" s="225">
        <v>0.00533</v>
      </c>
      <c r="R266" s="225">
        <f>Q266*H266</f>
        <v>2.9180790599999997</v>
      </c>
      <c r="S266" s="225">
        <v>0</v>
      </c>
      <c r="T266" s="226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27" t="s">
        <v>90</v>
      </c>
      <c r="AT266" s="227" t="s">
        <v>254</v>
      </c>
      <c r="AU266" s="227" t="s">
        <v>78</v>
      </c>
      <c r="AY266" s="19" t="s">
        <v>252</v>
      </c>
      <c r="BE266" s="228">
        <f>IF(N266="základní",J266,0)</f>
        <v>0</v>
      </c>
      <c r="BF266" s="228">
        <f>IF(N266="snížená",J266,0)</f>
        <v>0</v>
      </c>
      <c r="BG266" s="228">
        <f>IF(N266="zákl. přenesená",J266,0)</f>
        <v>0</v>
      </c>
      <c r="BH266" s="228">
        <f>IF(N266="sníž. přenesená",J266,0)</f>
        <v>0</v>
      </c>
      <c r="BI266" s="228">
        <f>IF(N266="nulová",J266,0)</f>
        <v>0</v>
      </c>
      <c r="BJ266" s="19" t="s">
        <v>76</v>
      </c>
      <c r="BK266" s="228">
        <f>ROUND(I266*H266,2)</f>
        <v>0</v>
      </c>
      <c r="BL266" s="19" t="s">
        <v>90</v>
      </c>
      <c r="BM266" s="227" t="s">
        <v>1988</v>
      </c>
    </row>
    <row r="267" spans="1:51" s="14" customFormat="1" ht="12">
      <c r="A267" s="14"/>
      <c r="B267" s="240"/>
      <c r="C267" s="241"/>
      <c r="D267" s="231" t="s">
        <v>260</v>
      </c>
      <c r="E267" s="242" t="s">
        <v>19</v>
      </c>
      <c r="F267" s="243" t="s">
        <v>1989</v>
      </c>
      <c r="G267" s="241"/>
      <c r="H267" s="244">
        <v>270.628</v>
      </c>
      <c r="I267" s="245"/>
      <c r="J267" s="241"/>
      <c r="K267" s="241"/>
      <c r="L267" s="246"/>
      <c r="M267" s="247"/>
      <c r="N267" s="248"/>
      <c r="O267" s="248"/>
      <c r="P267" s="248"/>
      <c r="Q267" s="248"/>
      <c r="R267" s="248"/>
      <c r="S267" s="248"/>
      <c r="T267" s="249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0" t="s">
        <v>260</v>
      </c>
      <c r="AU267" s="250" t="s">
        <v>78</v>
      </c>
      <c r="AV267" s="14" t="s">
        <v>78</v>
      </c>
      <c r="AW267" s="14" t="s">
        <v>31</v>
      </c>
      <c r="AX267" s="14" t="s">
        <v>69</v>
      </c>
      <c r="AY267" s="250" t="s">
        <v>252</v>
      </c>
    </row>
    <row r="268" spans="1:51" s="14" customFormat="1" ht="12">
      <c r="A268" s="14"/>
      <c r="B268" s="240"/>
      <c r="C268" s="241"/>
      <c r="D268" s="231" t="s">
        <v>260</v>
      </c>
      <c r="E268" s="242" t="s">
        <v>19</v>
      </c>
      <c r="F268" s="243" t="s">
        <v>1990</v>
      </c>
      <c r="G268" s="241"/>
      <c r="H268" s="244">
        <v>177.204</v>
      </c>
      <c r="I268" s="245"/>
      <c r="J268" s="241"/>
      <c r="K268" s="241"/>
      <c r="L268" s="246"/>
      <c r="M268" s="247"/>
      <c r="N268" s="248"/>
      <c r="O268" s="248"/>
      <c r="P268" s="248"/>
      <c r="Q268" s="248"/>
      <c r="R268" s="248"/>
      <c r="S268" s="248"/>
      <c r="T268" s="24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0" t="s">
        <v>260</v>
      </c>
      <c r="AU268" s="250" t="s">
        <v>78</v>
      </c>
      <c r="AV268" s="14" t="s">
        <v>78</v>
      </c>
      <c r="AW268" s="14" t="s">
        <v>31</v>
      </c>
      <c r="AX268" s="14" t="s">
        <v>69</v>
      </c>
      <c r="AY268" s="250" t="s">
        <v>252</v>
      </c>
    </row>
    <row r="269" spans="1:51" s="14" customFormat="1" ht="12">
      <c r="A269" s="14"/>
      <c r="B269" s="240"/>
      <c r="C269" s="241"/>
      <c r="D269" s="231" t="s">
        <v>260</v>
      </c>
      <c r="E269" s="242" t="s">
        <v>19</v>
      </c>
      <c r="F269" s="243" t="s">
        <v>1991</v>
      </c>
      <c r="G269" s="241"/>
      <c r="H269" s="244">
        <v>8.763</v>
      </c>
      <c r="I269" s="245"/>
      <c r="J269" s="241"/>
      <c r="K269" s="241"/>
      <c r="L269" s="246"/>
      <c r="M269" s="247"/>
      <c r="N269" s="248"/>
      <c r="O269" s="248"/>
      <c r="P269" s="248"/>
      <c r="Q269" s="248"/>
      <c r="R269" s="248"/>
      <c r="S269" s="248"/>
      <c r="T269" s="249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0" t="s">
        <v>260</v>
      </c>
      <c r="AU269" s="250" t="s">
        <v>78</v>
      </c>
      <c r="AV269" s="14" t="s">
        <v>78</v>
      </c>
      <c r="AW269" s="14" t="s">
        <v>31</v>
      </c>
      <c r="AX269" s="14" t="s">
        <v>69</v>
      </c>
      <c r="AY269" s="250" t="s">
        <v>252</v>
      </c>
    </row>
    <row r="270" spans="1:51" s="14" customFormat="1" ht="12">
      <c r="A270" s="14"/>
      <c r="B270" s="240"/>
      <c r="C270" s="241"/>
      <c r="D270" s="231" t="s">
        <v>260</v>
      </c>
      <c r="E270" s="242" t="s">
        <v>19</v>
      </c>
      <c r="F270" s="243" t="s">
        <v>1992</v>
      </c>
      <c r="G270" s="241"/>
      <c r="H270" s="244">
        <v>5.604</v>
      </c>
      <c r="I270" s="245"/>
      <c r="J270" s="241"/>
      <c r="K270" s="241"/>
      <c r="L270" s="246"/>
      <c r="M270" s="247"/>
      <c r="N270" s="248"/>
      <c r="O270" s="248"/>
      <c r="P270" s="248"/>
      <c r="Q270" s="248"/>
      <c r="R270" s="248"/>
      <c r="S270" s="248"/>
      <c r="T270" s="249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0" t="s">
        <v>260</v>
      </c>
      <c r="AU270" s="250" t="s">
        <v>78</v>
      </c>
      <c r="AV270" s="14" t="s">
        <v>78</v>
      </c>
      <c r="AW270" s="14" t="s">
        <v>31</v>
      </c>
      <c r="AX270" s="14" t="s">
        <v>69</v>
      </c>
      <c r="AY270" s="250" t="s">
        <v>252</v>
      </c>
    </row>
    <row r="271" spans="1:51" s="14" customFormat="1" ht="12">
      <c r="A271" s="14"/>
      <c r="B271" s="240"/>
      <c r="C271" s="241"/>
      <c r="D271" s="231" t="s">
        <v>260</v>
      </c>
      <c r="E271" s="242" t="s">
        <v>19</v>
      </c>
      <c r="F271" s="243" t="s">
        <v>1993</v>
      </c>
      <c r="G271" s="241"/>
      <c r="H271" s="244">
        <v>26.498</v>
      </c>
      <c r="I271" s="245"/>
      <c r="J271" s="241"/>
      <c r="K271" s="241"/>
      <c r="L271" s="246"/>
      <c r="M271" s="247"/>
      <c r="N271" s="248"/>
      <c r="O271" s="248"/>
      <c r="P271" s="248"/>
      <c r="Q271" s="248"/>
      <c r="R271" s="248"/>
      <c r="S271" s="248"/>
      <c r="T271" s="24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0" t="s">
        <v>260</v>
      </c>
      <c r="AU271" s="250" t="s">
        <v>78</v>
      </c>
      <c r="AV271" s="14" t="s">
        <v>78</v>
      </c>
      <c r="AW271" s="14" t="s">
        <v>31</v>
      </c>
      <c r="AX271" s="14" t="s">
        <v>69</v>
      </c>
      <c r="AY271" s="250" t="s">
        <v>252</v>
      </c>
    </row>
    <row r="272" spans="1:51" s="14" customFormat="1" ht="12">
      <c r="A272" s="14"/>
      <c r="B272" s="240"/>
      <c r="C272" s="241"/>
      <c r="D272" s="231" t="s">
        <v>260</v>
      </c>
      <c r="E272" s="242" t="s">
        <v>19</v>
      </c>
      <c r="F272" s="243" t="s">
        <v>1994</v>
      </c>
      <c r="G272" s="241"/>
      <c r="H272" s="244">
        <v>4.284</v>
      </c>
      <c r="I272" s="245"/>
      <c r="J272" s="241"/>
      <c r="K272" s="241"/>
      <c r="L272" s="246"/>
      <c r="M272" s="247"/>
      <c r="N272" s="248"/>
      <c r="O272" s="248"/>
      <c r="P272" s="248"/>
      <c r="Q272" s="248"/>
      <c r="R272" s="248"/>
      <c r="S272" s="248"/>
      <c r="T272" s="249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0" t="s">
        <v>260</v>
      </c>
      <c r="AU272" s="250" t="s">
        <v>78</v>
      </c>
      <c r="AV272" s="14" t="s">
        <v>78</v>
      </c>
      <c r="AW272" s="14" t="s">
        <v>31</v>
      </c>
      <c r="AX272" s="14" t="s">
        <v>69</v>
      </c>
      <c r="AY272" s="250" t="s">
        <v>252</v>
      </c>
    </row>
    <row r="273" spans="1:51" s="14" customFormat="1" ht="12">
      <c r="A273" s="14"/>
      <c r="B273" s="240"/>
      <c r="C273" s="241"/>
      <c r="D273" s="231" t="s">
        <v>260</v>
      </c>
      <c r="E273" s="242" t="s">
        <v>19</v>
      </c>
      <c r="F273" s="243" t="s">
        <v>1995</v>
      </c>
      <c r="G273" s="241"/>
      <c r="H273" s="244">
        <v>25.895</v>
      </c>
      <c r="I273" s="245"/>
      <c r="J273" s="241"/>
      <c r="K273" s="241"/>
      <c r="L273" s="246"/>
      <c r="M273" s="247"/>
      <c r="N273" s="248"/>
      <c r="O273" s="248"/>
      <c r="P273" s="248"/>
      <c r="Q273" s="248"/>
      <c r="R273" s="248"/>
      <c r="S273" s="248"/>
      <c r="T273" s="249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0" t="s">
        <v>260</v>
      </c>
      <c r="AU273" s="250" t="s">
        <v>78</v>
      </c>
      <c r="AV273" s="14" t="s">
        <v>78</v>
      </c>
      <c r="AW273" s="14" t="s">
        <v>31</v>
      </c>
      <c r="AX273" s="14" t="s">
        <v>69</v>
      </c>
      <c r="AY273" s="250" t="s">
        <v>252</v>
      </c>
    </row>
    <row r="274" spans="1:51" s="14" customFormat="1" ht="12">
      <c r="A274" s="14"/>
      <c r="B274" s="240"/>
      <c r="C274" s="241"/>
      <c r="D274" s="231" t="s">
        <v>260</v>
      </c>
      <c r="E274" s="242" t="s">
        <v>19</v>
      </c>
      <c r="F274" s="243" t="s">
        <v>1996</v>
      </c>
      <c r="G274" s="241"/>
      <c r="H274" s="244">
        <v>12.654</v>
      </c>
      <c r="I274" s="245"/>
      <c r="J274" s="241"/>
      <c r="K274" s="241"/>
      <c r="L274" s="246"/>
      <c r="M274" s="247"/>
      <c r="N274" s="248"/>
      <c r="O274" s="248"/>
      <c r="P274" s="248"/>
      <c r="Q274" s="248"/>
      <c r="R274" s="248"/>
      <c r="S274" s="248"/>
      <c r="T274" s="249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0" t="s">
        <v>260</v>
      </c>
      <c r="AU274" s="250" t="s">
        <v>78</v>
      </c>
      <c r="AV274" s="14" t="s">
        <v>78</v>
      </c>
      <c r="AW274" s="14" t="s">
        <v>31</v>
      </c>
      <c r="AX274" s="14" t="s">
        <v>69</v>
      </c>
      <c r="AY274" s="250" t="s">
        <v>252</v>
      </c>
    </row>
    <row r="275" spans="1:51" s="14" customFormat="1" ht="12">
      <c r="A275" s="14"/>
      <c r="B275" s="240"/>
      <c r="C275" s="241"/>
      <c r="D275" s="231" t="s">
        <v>260</v>
      </c>
      <c r="E275" s="242" t="s">
        <v>19</v>
      </c>
      <c r="F275" s="243" t="s">
        <v>1997</v>
      </c>
      <c r="G275" s="241"/>
      <c r="H275" s="244">
        <v>4.28</v>
      </c>
      <c r="I275" s="245"/>
      <c r="J275" s="241"/>
      <c r="K275" s="241"/>
      <c r="L275" s="246"/>
      <c r="M275" s="247"/>
      <c r="N275" s="248"/>
      <c r="O275" s="248"/>
      <c r="P275" s="248"/>
      <c r="Q275" s="248"/>
      <c r="R275" s="248"/>
      <c r="S275" s="248"/>
      <c r="T275" s="249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0" t="s">
        <v>260</v>
      </c>
      <c r="AU275" s="250" t="s">
        <v>78</v>
      </c>
      <c r="AV275" s="14" t="s">
        <v>78</v>
      </c>
      <c r="AW275" s="14" t="s">
        <v>31</v>
      </c>
      <c r="AX275" s="14" t="s">
        <v>69</v>
      </c>
      <c r="AY275" s="250" t="s">
        <v>252</v>
      </c>
    </row>
    <row r="276" spans="1:51" s="14" customFormat="1" ht="12">
      <c r="A276" s="14"/>
      <c r="B276" s="240"/>
      <c r="C276" s="241"/>
      <c r="D276" s="231" t="s">
        <v>260</v>
      </c>
      <c r="E276" s="242" t="s">
        <v>19</v>
      </c>
      <c r="F276" s="243" t="s">
        <v>1998</v>
      </c>
      <c r="G276" s="241"/>
      <c r="H276" s="244">
        <v>3.011</v>
      </c>
      <c r="I276" s="245"/>
      <c r="J276" s="241"/>
      <c r="K276" s="241"/>
      <c r="L276" s="246"/>
      <c r="M276" s="247"/>
      <c r="N276" s="248"/>
      <c r="O276" s="248"/>
      <c r="P276" s="248"/>
      <c r="Q276" s="248"/>
      <c r="R276" s="248"/>
      <c r="S276" s="248"/>
      <c r="T276" s="24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0" t="s">
        <v>260</v>
      </c>
      <c r="AU276" s="250" t="s">
        <v>78</v>
      </c>
      <c r="AV276" s="14" t="s">
        <v>78</v>
      </c>
      <c r="AW276" s="14" t="s">
        <v>31</v>
      </c>
      <c r="AX276" s="14" t="s">
        <v>69</v>
      </c>
      <c r="AY276" s="250" t="s">
        <v>252</v>
      </c>
    </row>
    <row r="277" spans="1:51" s="14" customFormat="1" ht="12">
      <c r="A277" s="14"/>
      <c r="B277" s="240"/>
      <c r="C277" s="241"/>
      <c r="D277" s="231" t="s">
        <v>260</v>
      </c>
      <c r="E277" s="242" t="s">
        <v>19</v>
      </c>
      <c r="F277" s="243" t="s">
        <v>1999</v>
      </c>
      <c r="G277" s="241"/>
      <c r="H277" s="244">
        <v>2.535</v>
      </c>
      <c r="I277" s="245"/>
      <c r="J277" s="241"/>
      <c r="K277" s="241"/>
      <c r="L277" s="246"/>
      <c r="M277" s="247"/>
      <c r="N277" s="248"/>
      <c r="O277" s="248"/>
      <c r="P277" s="248"/>
      <c r="Q277" s="248"/>
      <c r="R277" s="248"/>
      <c r="S277" s="248"/>
      <c r="T277" s="249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0" t="s">
        <v>260</v>
      </c>
      <c r="AU277" s="250" t="s">
        <v>78</v>
      </c>
      <c r="AV277" s="14" t="s">
        <v>78</v>
      </c>
      <c r="AW277" s="14" t="s">
        <v>31</v>
      </c>
      <c r="AX277" s="14" t="s">
        <v>69</v>
      </c>
      <c r="AY277" s="250" t="s">
        <v>252</v>
      </c>
    </row>
    <row r="278" spans="1:51" s="14" customFormat="1" ht="12">
      <c r="A278" s="14"/>
      <c r="B278" s="240"/>
      <c r="C278" s="241"/>
      <c r="D278" s="231" t="s">
        <v>260</v>
      </c>
      <c r="E278" s="242" t="s">
        <v>19</v>
      </c>
      <c r="F278" s="243" t="s">
        <v>2000</v>
      </c>
      <c r="G278" s="241"/>
      <c r="H278" s="244">
        <v>6.126</v>
      </c>
      <c r="I278" s="245"/>
      <c r="J278" s="241"/>
      <c r="K278" s="241"/>
      <c r="L278" s="246"/>
      <c r="M278" s="247"/>
      <c r="N278" s="248"/>
      <c r="O278" s="248"/>
      <c r="P278" s="248"/>
      <c r="Q278" s="248"/>
      <c r="R278" s="248"/>
      <c r="S278" s="248"/>
      <c r="T278" s="249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0" t="s">
        <v>260</v>
      </c>
      <c r="AU278" s="250" t="s">
        <v>78</v>
      </c>
      <c r="AV278" s="14" t="s">
        <v>78</v>
      </c>
      <c r="AW278" s="14" t="s">
        <v>31</v>
      </c>
      <c r="AX278" s="14" t="s">
        <v>69</v>
      </c>
      <c r="AY278" s="250" t="s">
        <v>252</v>
      </c>
    </row>
    <row r="279" spans="1:51" s="15" customFormat="1" ht="12">
      <c r="A279" s="15"/>
      <c r="B279" s="251"/>
      <c r="C279" s="252"/>
      <c r="D279" s="231" t="s">
        <v>260</v>
      </c>
      <c r="E279" s="253" t="s">
        <v>19</v>
      </c>
      <c r="F279" s="254" t="s">
        <v>265</v>
      </c>
      <c r="G279" s="252"/>
      <c r="H279" s="255">
        <v>547.4819999999999</v>
      </c>
      <c r="I279" s="256"/>
      <c r="J279" s="252"/>
      <c r="K279" s="252"/>
      <c r="L279" s="257"/>
      <c r="M279" s="258"/>
      <c r="N279" s="259"/>
      <c r="O279" s="259"/>
      <c r="P279" s="259"/>
      <c r="Q279" s="259"/>
      <c r="R279" s="259"/>
      <c r="S279" s="259"/>
      <c r="T279" s="260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61" t="s">
        <v>260</v>
      </c>
      <c r="AU279" s="261" t="s">
        <v>78</v>
      </c>
      <c r="AV279" s="15" t="s">
        <v>90</v>
      </c>
      <c r="AW279" s="15" t="s">
        <v>31</v>
      </c>
      <c r="AX279" s="15" t="s">
        <v>76</v>
      </c>
      <c r="AY279" s="261" t="s">
        <v>252</v>
      </c>
    </row>
    <row r="280" spans="1:65" s="2" customFormat="1" ht="37.8" customHeight="1">
      <c r="A280" s="40"/>
      <c r="B280" s="41"/>
      <c r="C280" s="216" t="s">
        <v>631</v>
      </c>
      <c r="D280" s="216" t="s">
        <v>254</v>
      </c>
      <c r="E280" s="217" t="s">
        <v>1504</v>
      </c>
      <c r="F280" s="218" t="s">
        <v>1505</v>
      </c>
      <c r="G280" s="219" t="s">
        <v>300</v>
      </c>
      <c r="H280" s="220">
        <v>547.482</v>
      </c>
      <c r="I280" s="221"/>
      <c r="J280" s="222">
        <f>ROUND(I280*H280,2)</f>
        <v>0</v>
      </c>
      <c r="K280" s="218" t="s">
        <v>258</v>
      </c>
      <c r="L280" s="46"/>
      <c r="M280" s="223" t="s">
        <v>19</v>
      </c>
      <c r="N280" s="224" t="s">
        <v>40</v>
      </c>
      <c r="O280" s="86"/>
      <c r="P280" s="225">
        <f>O280*H280</f>
        <v>0</v>
      </c>
      <c r="Q280" s="225">
        <v>0</v>
      </c>
      <c r="R280" s="225">
        <f>Q280*H280</f>
        <v>0</v>
      </c>
      <c r="S280" s="225">
        <v>0</v>
      </c>
      <c r="T280" s="226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27" t="s">
        <v>90</v>
      </c>
      <c r="AT280" s="227" t="s">
        <v>254</v>
      </c>
      <c r="AU280" s="227" t="s">
        <v>78</v>
      </c>
      <c r="AY280" s="19" t="s">
        <v>252</v>
      </c>
      <c r="BE280" s="228">
        <f>IF(N280="základní",J280,0)</f>
        <v>0</v>
      </c>
      <c r="BF280" s="228">
        <f>IF(N280="snížená",J280,0)</f>
        <v>0</v>
      </c>
      <c r="BG280" s="228">
        <f>IF(N280="zákl. přenesená",J280,0)</f>
        <v>0</v>
      </c>
      <c r="BH280" s="228">
        <f>IF(N280="sníž. přenesená",J280,0)</f>
        <v>0</v>
      </c>
      <c r="BI280" s="228">
        <f>IF(N280="nulová",J280,0)</f>
        <v>0</v>
      </c>
      <c r="BJ280" s="19" t="s">
        <v>76</v>
      </c>
      <c r="BK280" s="228">
        <f>ROUND(I280*H280,2)</f>
        <v>0</v>
      </c>
      <c r="BL280" s="19" t="s">
        <v>90</v>
      </c>
      <c r="BM280" s="227" t="s">
        <v>2001</v>
      </c>
    </row>
    <row r="281" spans="1:65" s="2" customFormat="1" ht="37.8" customHeight="1">
      <c r="A281" s="40"/>
      <c r="B281" s="41"/>
      <c r="C281" s="216" t="s">
        <v>654</v>
      </c>
      <c r="D281" s="216" t="s">
        <v>254</v>
      </c>
      <c r="E281" s="217" t="s">
        <v>1507</v>
      </c>
      <c r="F281" s="218" t="s">
        <v>1508</v>
      </c>
      <c r="G281" s="219" t="s">
        <v>300</v>
      </c>
      <c r="H281" s="220">
        <v>447.832</v>
      </c>
      <c r="I281" s="221"/>
      <c r="J281" s="222">
        <f>ROUND(I281*H281,2)</f>
        <v>0</v>
      </c>
      <c r="K281" s="218" t="s">
        <v>258</v>
      </c>
      <c r="L281" s="46"/>
      <c r="M281" s="223" t="s">
        <v>19</v>
      </c>
      <c r="N281" s="224" t="s">
        <v>40</v>
      </c>
      <c r="O281" s="86"/>
      <c r="P281" s="225">
        <f>O281*H281</f>
        <v>0</v>
      </c>
      <c r="Q281" s="225">
        <v>0.00088</v>
      </c>
      <c r="R281" s="225">
        <f>Q281*H281</f>
        <v>0.39409216</v>
      </c>
      <c r="S281" s="225">
        <v>0</v>
      </c>
      <c r="T281" s="226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27" t="s">
        <v>90</v>
      </c>
      <c r="AT281" s="227" t="s">
        <v>254</v>
      </c>
      <c r="AU281" s="227" t="s">
        <v>78</v>
      </c>
      <c r="AY281" s="19" t="s">
        <v>252</v>
      </c>
      <c r="BE281" s="228">
        <f>IF(N281="základní",J281,0)</f>
        <v>0</v>
      </c>
      <c r="BF281" s="228">
        <f>IF(N281="snížená",J281,0)</f>
        <v>0</v>
      </c>
      <c r="BG281" s="228">
        <f>IF(N281="zákl. přenesená",J281,0)</f>
        <v>0</v>
      </c>
      <c r="BH281" s="228">
        <f>IF(N281="sníž. přenesená",J281,0)</f>
        <v>0</v>
      </c>
      <c r="BI281" s="228">
        <f>IF(N281="nulová",J281,0)</f>
        <v>0</v>
      </c>
      <c r="BJ281" s="19" t="s">
        <v>76</v>
      </c>
      <c r="BK281" s="228">
        <f>ROUND(I281*H281,2)</f>
        <v>0</v>
      </c>
      <c r="BL281" s="19" t="s">
        <v>90</v>
      </c>
      <c r="BM281" s="227" t="s">
        <v>2002</v>
      </c>
    </row>
    <row r="282" spans="1:51" s="14" customFormat="1" ht="12">
      <c r="A282" s="14"/>
      <c r="B282" s="240"/>
      <c r="C282" s="241"/>
      <c r="D282" s="231" t="s">
        <v>260</v>
      </c>
      <c r="E282" s="242" t="s">
        <v>19</v>
      </c>
      <c r="F282" s="243" t="s">
        <v>1989</v>
      </c>
      <c r="G282" s="241"/>
      <c r="H282" s="244">
        <v>270.628</v>
      </c>
      <c r="I282" s="245"/>
      <c r="J282" s="241"/>
      <c r="K282" s="241"/>
      <c r="L282" s="246"/>
      <c r="M282" s="247"/>
      <c r="N282" s="248"/>
      <c r="O282" s="248"/>
      <c r="P282" s="248"/>
      <c r="Q282" s="248"/>
      <c r="R282" s="248"/>
      <c r="S282" s="248"/>
      <c r="T282" s="249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0" t="s">
        <v>260</v>
      </c>
      <c r="AU282" s="250" t="s">
        <v>78</v>
      </c>
      <c r="AV282" s="14" t="s">
        <v>78</v>
      </c>
      <c r="AW282" s="14" t="s">
        <v>31</v>
      </c>
      <c r="AX282" s="14" t="s">
        <v>69</v>
      </c>
      <c r="AY282" s="250" t="s">
        <v>252</v>
      </c>
    </row>
    <row r="283" spans="1:51" s="14" customFormat="1" ht="12">
      <c r="A283" s="14"/>
      <c r="B283" s="240"/>
      <c r="C283" s="241"/>
      <c r="D283" s="231" t="s">
        <v>260</v>
      </c>
      <c r="E283" s="242" t="s">
        <v>19</v>
      </c>
      <c r="F283" s="243" t="s">
        <v>1990</v>
      </c>
      <c r="G283" s="241"/>
      <c r="H283" s="244">
        <v>177.204</v>
      </c>
      <c r="I283" s="245"/>
      <c r="J283" s="241"/>
      <c r="K283" s="241"/>
      <c r="L283" s="246"/>
      <c r="M283" s="247"/>
      <c r="N283" s="248"/>
      <c r="O283" s="248"/>
      <c r="P283" s="248"/>
      <c r="Q283" s="248"/>
      <c r="R283" s="248"/>
      <c r="S283" s="248"/>
      <c r="T283" s="249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0" t="s">
        <v>260</v>
      </c>
      <c r="AU283" s="250" t="s">
        <v>78</v>
      </c>
      <c r="AV283" s="14" t="s">
        <v>78</v>
      </c>
      <c r="AW283" s="14" t="s">
        <v>31</v>
      </c>
      <c r="AX283" s="14" t="s">
        <v>69</v>
      </c>
      <c r="AY283" s="250" t="s">
        <v>252</v>
      </c>
    </row>
    <row r="284" spans="1:51" s="15" customFormat="1" ht="12">
      <c r="A284" s="15"/>
      <c r="B284" s="251"/>
      <c r="C284" s="252"/>
      <c r="D284" s="231" t="s">
        <v>260</v>
      </c>
      <c r="E284" s="253" t="s">
        <v>19</v>
      </c>
      <c r="F284" s="254" t="s">
        <v>265</v>
      </c>
      <c r="G284" s="252"/>
      <c r="H284" s="255">
        <v>447.832</v>
      </c>
      <c r="I284" s="256"/>
      <c r="J284" s="252"/>
      <c r="K284" s="252"/>
      <c r="L284" s="257"/>
      <c r="M284" s="258"/>
      <c r="N284" s="259"/>
      <c r="O284" s="259"/>
      <c r="P284" s="259"/>
      <c r="Q284" s="259"/>
      <c r="R284" s="259"/>
      <c r="S284" s="259"/>
      <c r="T284" s="260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61" t="s">
        <v>260</v>
      </c>
      <c r="AU284" s="261" t="s">
        <v>78</v>
      </c>
      <c r="AV284" s="15" t="s">
        <v>90</v>
      </c>
      <c r="AW284" s="15" t="s">
        <v>31</v>
      </c>
      <c r="AX284" s="15" t="s">
        <v>76</v>
      </c>
      <c r="AY284" s="261" t="s">
        <v>252</v>
      </c>
    </row>
    <row r="285" spans="1:65" s="2" customFormat="1" ht="37.8" customHeight="1">
      <c r="A285" s="40"/>
      <c r="B285" s="41"/>
      <c r="C285" s="216" t="s">
        <v>666</v>
      </c>
      <c r="D285" s="216" t="s">
        <v>254</v>
      </c>
      <c r="E285" s="217" t="s">
        <v>1510</v>
      </c>
      <c r="F285" s="218" t="s">
        <v>1511</v>
      </c>
      <c r="G285" s="219" t="s">
        <v>300</v>
      </c>
      <c r="H285" s="220">
        <v>447.832</v>
      </c>
      <c r="I285" s="221"/>
      <c r="J285" s="222">
        <f>ROUND(I285*H285,2)</f>
        <v>0</v>
      </c>
      <c r="K285" s="218" t="s">
        <v>258</v>
      </c>
      <c r="L285" s="46"/>
      <c r="M285" s="223" t="s">
        <v>19</v>
      </c>
      <c r="N285" s="224" t="s">
        <v>40</v>
      </c>
      <c r="O285" s="86"/>
      <c r="P285" s="225">
        <f>O285*H285</f>
        <v>0</v>
      </c>
      <c r="Q285" s="225">
        <v>0</v>
      </c>
      <c r="R285" s="225">
        <f>Q285*H285</f>
        <v>0</v>
      </c>
      <c r="S285" s="225">
        <v>0</v>
      </c>
      <c r="T285" s="226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27" t="s">
        <v>90</v>
      </c>
      <c r="AT285" s="227" t="s">
        <v>254</v>
      </c>
      <c r="AU285" s="227" t="s">
        <v>78</v>
      </c>
      <c r="AY285" s="19" t="s">
        <v>252</v>
      </c>
      <c r="BE285" s="228">
        <f>IF(N285="základní",J285,0)</f>
        <v>0</v>
      </c>
      <c r="BF285" s="228">
        <f>IF(N285="snížená",J285,0)</f>
        <v>0</v>
      </c>
      <c r="BG285" s="228">
        <f>IF(N285="zákl. přenesená",J285,0)</f>
        <v>0</v>
      </c>
      <c r="BH285" s="228">
        <f>IF(N285="sníž. přenesená",J285,0)</f>
        <v>0</v>
      </c>
      <c r="BI285" s="228">
        <f>IF(N285="nulová",J285,0)</f>
        <v>0</v>
      </c>
      <c r="BJ285" s="19" t="s">
        <v>76</v>
      </c>
      <c r="BK285" s="228">
        <f>ROUND(I285*H285,2)</f>
        <v>0</v>
      </c>
      <c r="BL285" s="19" t="s">
        <v>90</v>
      </c>
      <c r="BM285" s="227" t="s">
        <v>2003</v>
      </c>
    </row>
    <row r="286" spans="1:65" s="2" customFormat="1" ht="76.35" customHeight="1">
      <c r="A286" s="40"/>
      <c r="B286" s="41"/>
      <c r="C286" s="216" t="s">
        <v>670</v>
      </c>
      <c r="D286" s="216" t="s">
        <v>254</v>
      </c>
      <c r="E286" s="217" t="s">
        <v>770</v>
      </c>
      <c r="F286" s="218" t="s">
        <v>771</v>
      </c>
      <c r="G286" s="219" t="s">
        <v>277</v>
      </c>
      <c r="H286" s="220">
        <v>7.042</v>
      </c>
      <c r="I286" s="221"/>
      <c r="J286" s="222">
        <f>ROUND(I286*H286,2)</f>
        <v>0</v>
      </c>
      <c r="K286" s="218" t="s">
        <v>258</v>
      </c>
      <c r="L286" s="46"/>
      <c r="M286" s="223" t="s">
        <v>19</v>
      </c>
      <c r="N286" s="224" t="s">
        <v>40</v>
      </c>
      <c r="O286" s="86"/>
      <c r="P286" s="225">
        <f>O286*H286</f>
        <v>0</v>
      </c>
      <c r="Q286" s="225">
        <v>1.05516</v>
      </c>
      <c r="R286" s="225">
        <f>Q286*H286</f>
        <v>7.43043672</v>
      </c>
      <c r="S286" s="225">
        <v>0</v>
      </c>
      <c r="T286" s="226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27" t="s">
        <v>90</v>
      </c>
      <c r="AT286" s="227" t="s">
        <v>254</v>
      </c>
      <c r="AU286" s="227" t="s">
        <v>78</v>
      </c>
      <c r="AY286" s="19" t="s">
        <v>252</v>
      </c>
      <c r="BE286" s="228">
        <f>IF(N286="základní",J286,0)</f>
        <v>0</v>
      </c>
      <c r="BF286" s="228">
        <f>IF(N286="snížená",J286,0)</f>
        <v>0</v>
      </c>
      <c r="BG286" s="228">
        <f>IF(N286="zákl. přenesená",J286,0)</f>
        <v>0</v>
      </c>
      <c r="BH286" s="228">
        <f>IF(N286="sníž. přenesená",J286,0)</f>
        <v>0</v>
      </c>
      <c r="BI286" s="228">
        <f>IF(N286="nulová",J286,0)</f>
        <v>0</v>
      </c>
      <c r="BJ286" s="19" t="s">
        <v>76</v>
      </c>
      <c r="BK286" s="228">
        <f>ROUND(I286*H286,2)</f>
        <v>0</v>
      </c>
      <c r="BL286" s="19" t="s">
        <v>90</v>
      </c>
      <c r="BM286" s="227" t="s">
        <v>2004</v>
      </c>
    </row>
    <row r="287" spans="1:51" s="14" customFormat="1" ht="12">
      <c r="A287" s="14"/>
      <c r="B287" s="240"/>
      <c r="C287" s="241"/>
      <c r="D287" s="231" t="s">
        <v>260</v>
      </c>
      <c r="E287" s="242" t="s">
        <v>19</v>
      </c>
      <c r="F287" s="243" t="s">
        <v>2005</v>
      </c>
      <c r="G287" s="241"/>
      <c r="H287" s="244">
        <v>7.042</v>
      </c>
      <c r="I287" s="245"/>
      <c r="J287" s="241"/>
      <c r="K287" s="241"/>
      <c r="L287" s="246"/>
      <c r="M287" s="247"/>
      <c r="N287" s="248"/>
      <c r="O287" s="248"/>
      <c r="P287" s="248"/>
      <c r="Q287" s="248"/>
      <c r="R287" s="248"/>
      <c r="S287" s="248"/>
      <c r="T287" s="249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0" t="s">
        <v>260</v>
      </c>
      <c r="AU287" s="250" t="s">
        <v>78</v>
      </c>
      <c r="AV287" s="14" t="s">
        <v>78</v>
      </c>
      <c r="AW287" s="14" t="s">
        <v>31</v>
      </c>
      <c r="AX287" s="14" t="s">
        <v>76</v>
      </c>
      <c r="AY287" s="250" t="s">
        <v>252</v>
      </c>
    </row>
    <row r="288" spans="1:63" s="12" customFormat="1" ht="22.8" customHeight="1">
      <c r="A288" s="12"/>
      <c r="B288" s="200"/>
      <c r="C288" s="201"/>
      <c r="D288" s="202" t="s">
        <v>68</v>
      </c>
      <c r="E288" s="214" t="s">
        <v>284</v>
      </c>
      <c r="F288" s="214" t="s">
        <v>814</v>
      </c>
      <c r="G288" s="201"/>
      <c r="H288" s="201"/>
      <c r="I288" s="204"/>
      <c r="J288" s="215">
        <f>BK288</f>
        <v>0</v>
      </c>
      <c r="K288" s="201"/>
      <c r="L288" s="206"/>
      <c r="M288" s="207"/>
      <c r="N288" s="208"/>
      <c r="O288" s="208"/>
      <c r="P288" s="209">
        <f>SUM(P289:P364)</f>
        <v>0</v>
      </c>
      <c r="Q288" s="208"/>
      <c r="R288" s="209">
        <f>SUM(R289:R364)</f>
        <v>62.120309819999996</v>
      </c>
      <c r="S288" s="208"/>
      <c r="T288" s="210">
        <f>SUM(T289:T364)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11" t="s">
        <v>76</v>
      </c>
      <c r="AT288" s="212" t="s">
        <v>68</v>
      </c>
      <c r="AU288" s="212" t="s">
        <v>76</v>
      </c>
      <c r="AY288" s="211" t="s">
        <v>252</v>
      </c>
      <c r="BK288" s="213">
        <f>SUM(BK289:BK364)</f>
        <v>0</v>
      </c>
    </row>
    <row r="289" spans="1:65" s="2" customFormat="1" ht="24.15" customHeight="1">
      <c r="A289" s="40"/>
      <c r="B289" s="41"/>
      <c r="C289" s="216" t="s">
        <v>675</v>
      </c>
      <c r="D289" s="216" t="s">
        <v>254</v>
      </c>
      <c r="E289" s="217" t="s">
        <v>2006</v>
      </c>
      <c r="F289" s="218" t="s">
        <v>2007</v>
      </c>
      <c r="G289" s="219" t="s">
        <v>300</v>
      </c>
      <c r="H289" s="220">
        <v>24.26</v>
      </c>
      <c r="I289" s="221"/>
      <c r="J289" s="222">
        <f>ROUND(I289*H289,2)</f>
        <v>0</v>
      </c>
      <c r="K289" s="218" t="s">
        <v>258</v>
      </c>
      <c r="L289" s="46"/>
      <c r="M289" s="223" t="s">
        <v>19</v>
      </c>
      <c r="N289" s="224" t="s">
        <v>40</v>
      </c>
      <c r="O289" s="86"/>
      <c r="P289" s="225">
        <f>O289*H289</f>
        <v>0</v>
      </c>
      <c r="Q289" s="225">
        <v>0.00735</v>
      </c>
      <c r="R289" s="225">
        <f>Q289*H289</f>
        <v>0.178311</v>
      </c>
      <c r="S289" s="225">
        <v>0</v>
      </c>
      <c r="T289" s="226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27" t="s">
        <v>90</v>
      </c>
      <c r="AT289" s="227" t="s">
        <v>254</v>
      </c>
      <c r="AU289" s="227" t="s">
        <v>78</v>
      </c>
      <c r="AY289" s="19" t="s">
        <v>252</v>
      </c>
      <c r="BE289" s="228">
        <f>IF(N289="základní",J289,0)</f>
        <v>0</v>
      </c>
      <c r="BF289" s="228">
        <f>IF(N289="snížená",J289,0)</f>
        <v>0</v>
      </c>
      <c r="BG289" s="228">
        <f>IF(N289="zákl. přenesená",J289,0)</f>
        <v>0</v>
      </c>
      <c r="BH289" s="228">
        <f>IF(N289="sníž. přenesená",J289,0)</f>
        <v>0</v>
      </c>
      <c r="BI289" s="228">
        <f>IF(N289="nulová",J289,0)</f>
        <v>0</v>
      </c>
      <c r="BJ289" s="19" t="s">
        <v>76</v>
      </c>
      <c r="BK289" s="228">
        <f>ROUND(I289*H289,2)</f>
        <v>0</v>
      </c>
      <c r="BL289" s="19" t="s">
        <v>90</v>
      </c>
      <c r="BM289" s="227" t="s">
        <v>2008</v>
      </c>
    </row>
    <row r="290" spans="1:51" s="14" customFormat="1" ht="12">
      <c r="A290" s="14"/>
      <c r="B290" s="240"/>
      <c r="C290" s="241"/>
      <c r="D290" s="231" t="s">
        <v>260</v>
      </c>
      <c r="E290" s="242" t="s">
        <v>19</v>
      </c>
      <c r="F290" s="243" t="s">
        <v>2009</v>
      </c>
      <c r="G290" s="241"/>
      <c r="H290" s="244">
        <v>24.26</v>
      </c>
      <c r="I290" s="245"/>
      <c r="J290" s="241"/>
      <c r="K290" s="241"/>
      <c r="L290" s="246"/>
      <c r="M290" s="247"/>
      <c r="N290" s="248"/>
      <c r="O290" s="248"/>
      <c r="P290" s="248"/>
      <c r="Q290" s="248"/>
      <c r="R290" s="248"/>
      <c r="S290" s="248"/>
      <c r="T290" s="249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0" t="s">
        <v>260</v>
      </c>
      <c r="AU290" s="250" t="s">
        <v>78</v>
      </c>
      <c r="AV290" s="14" t="s">
        <v>78</v>
      </c>
      <c r="AW290" s="14" t="s">
        <v>31</v>
      </c>
      <c r="AX290" s="14" t="s">
        <v>76</v>
      </c>
      <c r="AY290" s="250" t="s">
        <v>252</v>
      </c>
    </row>
    <row r="291" spans="1:65" s="2" customFormat="1" ht="49.05" customHeight="1">
      <c r="A291" s="40"/>
      <c r="B291" s="41"/>
      <c r="C291" s="216" t="s">
        <v>688</v>
      </c>
      <c r="D291" s="216" t="s">
        <v>254</v>
      </c>
      <c r="E291" s="217" t="s">
        <v>2010</v>
      </c>
      <c r="F291" s="218" t="s">
        <v>2011</v>
      </c>
      <c r="G291" s="219" t="s">
        <v>300</v>
      </c>
      <c r="H291" s="220">
        <v>24.26</v>
      </c>
      <c r="I291" s="221"/>
      <c r="J291" s="222">
        <f>ROUND(I291*H291,2)</f>
        <v>0</v>
      </c>
      <c r="K291" s="218" t="s">
        <v>258</v>
      </c>
      <c r="L291" s="46"/>
      <c r="M291" s="223" t="s">
        <v>19</v>
      </c>
      <c r="N291" s="224" t="s">
        <v>40</v>
      </c>
      <c r="O291" s="86"/>
      <c r="P291" s="225">
        <f>O291*H291</f>
        <v>0</v>
      </c>
      <c r="Q291" s="225">
        <v>0.01838</v>
      </c>
      <c r="R291" s="225">
        <f>Q291*H291</f>
        <v>0.44589880000000004</v>
      </c>
      <c r="S291" s="225">
        <v>0</v>
      </c>
      <c r="T291" s="226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27" t="s">
        <v>90</v>
      </c>
      <c r="AT291" s="227" t="s">
        <v>254</v>
      </c>
      <c r="AU291" s="227" t="s">
        <v>78</v>
      </c>
      <c r="AY291" s="19" t="s">
        <v>252</v>
      </c>
      <c r="BE291" s="228">
        <f>IF(N291="základní",J291,0)</f>
        <v>0</v>
      </c>
      <c r="BF291" s="228">
        <f>IF(N291="snížená",J291,0)</f>
        <v>0</v>
      </c>
      <c r="BG291" s="228">
        <f>IF(N291="zákl. přenesená",J291,0)</f>
        <v>0</v>
      </c>
      <c r="BH291" s="228">
        <f>IF(N291="sníž. přenesená",J291,0)</f>
        <v>0</v>
      </c>
      <c r="BI291" s="228">
        <f>IF(N291="nulová",J291,0)</f>
        <v>0</v>
      </c>
      <c r="BJ291" s="19" t="s">
        <v>76</v>
      </c>
      <c r="BK291" s="228">
        <f>ROUND(I291*H291,2)</f>
        <v>0</v>
      </c>
      <c r="BL291" s="19" t="s">
        <v>90</v>
      </c>
      <c r="BM291" s="227" t="s">
        <v>2012</v>
      </c>
    </row>
    <row r="292" spans="1:51" s="14" customFormat="1" ht="12">
      <c r="A292" s="14"/>
      <c r="B292" s="240"/>
      <c r="C292" s="241"/>
      <c r="D292" s="231" t="s">
        <v>260</v>
      </c>
      <c r="E292" s="242" t="s">
        <v>19</v>
      </c>
      <c r="F292" s="243" t="s">
        <v>2009</v>
      </c>
      <c r="G292" s="241"/>
      <c r="H292" s="244">
        <v>24.26</v>
      </c>
      <c r="I292" s="245"/>
      <c r="J292" s="241"/>
      <c r="K292" s="241"/>
      <c r="L292" s="246"/>
      <c r="M292" s="247"/>
      <c r="N292" s="248"/>
      <c r="O292" s="248"/>
      <c r="P292" s="248"/>
      <c r="Q292" s="248"/>
      <c r="R292" s="248"/>
      <c r="S292" s="248"/>
      <c r="T292" s="249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0" t="s">
        <v>260</v>
      </c>
      <c r="AU292" s="250" t="s">
        <v>78</v>
      </c>
      <c r="AV292" s="14" t="s">
        <v>78</v>
      </c>
      <c r="AW292" s="14" t="s">
        <v>31</v>
      </c>
      <c r="AX292" s="14" t="s">
        <v>76</v>
      </c>
      <c r="AY292" s="250" t="s">
        <v>252</v>
      </c>
    </row>
    <row r="293" spans="1:65" s="2" customFormat="1" ht="24.15" customHeight="1">
      <c r="A293" s="40"/>
      <c r="B293" s="41"/>
      <c r="C293" s="216" t="s">
        <v>692</v>
      </c>
      <c r="D293" s="216" t="s">
        <v>254</v>
      </c>
      <c r="E293" s="217" t="s">
        <v>816</v>
      </c>
      <c r="F293" s="218" t="s">
        <v>817</v>
      </c>
      <c r="G293" s="219" t="s">
        <v>300</v>
      </c>
      <c r="H293" s="220">
        <v>615.11</v>
      </c>
      <c r="I293" s="221"/>
      <c r="J293" s="222">
        <f>ROUND(I293*H293,2)</f>
        <v>0</v>
      </c>
      <c r="K293" s="218" t="s">
        <v>258</v>
      </c>
      <c r="L293" s="46"/>
      <c r="M293" s="223" t="s">
        <v>19</v>
      </c>
      <c r="N293" s="224" t="s">
        <v>40</v>
      </c>
      <c r="O293" s="86"/>
      <c r="P293" s="225">
        <f>O293*H293</f>
        <v>0</v>
      </c>
      <c r="Q293" s="225">
        <v>0.00735</v>
      </c>
      <c r="R293" s="225">
        <f>Q293*H293</f>
        <v>4.5210585</v>
      </c>
      <c r="S293" s="225">
        <v>0</v>
      </c>
      <c r="T293" s="226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27" t="s">
        <v>90</v>
      </c>
      <c r="AT293" s="227" t="s">
        <v>254</v>
      </c>
      <c r="AU293" s="227" t="s">
        <v>78</v>
      </c>
      <c r="AY293" s="19" t="s">
        <v>252</v>
      </c>
      <c r="BE293" s="228">
        <f>IF(N293="základní",J293,0)</f>
        <v>0</v>
      </c>
      <c r="BF293" s="228">
        <f>IF(N293="snížená",J293,0)</f>
        <v>0</v>
      </c>
      <c r="BG293" s="228">
        <f>IF(N293="zákl. přenesená",J293,0)</f>
        <v>0</v>
      </c>
      <c r="BH293" s="228">
        <f>IF(N293="sníž. přenesená",J293,0)</f>
        <v>0</v>
      </c>
      <c r="BI293" s="228">
        <f>IF(N293="nulová",J293,0)</f>
        <v>0</v>
      </c>
      <c r="BJ293" s="19" t="s">
        <v>76</v>
      </c>
      <c r="BK293" s="228">
        <f>ROUND(I293*H293,2)</f>
        <v>0</v>
      </c>
      <c r="BL293" s="19" t="s">
        <v>90</v>
      </c>
      <c r="BM293" s="227" t="s">
        <v>2013</v>
      </c>
    </row>
    <row r="294" spans="1:51" s="14" customFormat="1" ht="12">
      <c r="A294" s="14"/>
      <c r="B294" s="240"/>
      <c r="C294" s="241"/>
      <c r="D294" s="231" t="s">
        <v>260</v>
      </c>
      <c r="E294" s="242" t="s">
        <v>19</v>
      </c>
      <c r="F294" s="243" t="s">
        <v>2014</v>
      </c>
      <c r="G294" s="241"/>
      <c r="H294" s="244">
        <v>669.489</v>
      </c>
      <c r="I294" s="245"/>
      <c r="J294" s="241"/>
      <c r="K294" s="241"/>
      <c r="L294" s="246"/>
      <c r="M294" s="247"/>
      <c r="N294" s="248"/>
      <c r="O294" s="248"/>
      <c r="P294" s="248"/>
      <c r="Q294" s="248"/>
      <c r="R294" s="248"/>
      <c r="S294" s="248"/>
      <c r="T294" s="249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0" t="s">
        <v>260</v>
      </c>
      <c r="AU294" s="250" t="s">
        <v>78</v>
      </c>
      <c r="AV294" s="14" t="s">
        <v>78</v>
      </c>
      <c r="AW294" s="14" t="s">
        <v>31</v>
      </c>
      <c r="AX294" s="14" t="s">
        <v>69</v>
      </c>
      <c r="AY294" s="250" t="s">
        <v>252</v>
      </c>
    </row>
    <row r="295" spans="1:51" s="14" customFormat="1" ht="12">
      <c r="A295" s="14"/>
      <c r="B295" s="240"/>
      <c r="C295" s="241"/>
      <c r="D295" s="231" t="s">
        <v>260</v>
      </c>
      <c r="E295" s="242" t="s">
        <v>19</v>
      </c>
      <c r="F295" s="243" t="s">
        <v>2015</v>
      </c>
      <c r="G295" s="241"/>
      <c r="H295" s="244">
        <v>-54.379</v>
      </c>
      <c r="I295" s="245"/>
      <c r="J295" s="241"/>
      <c r="K295" s="241"/>
      <c r="L295" s="246"/>
      <c r="M295" s="247"/>
      <c r="N295" s="248"/>
      <c r="O295" s="248"/>
      <c r="P295" s="248"/>
      <c r="Q295" s="248"/>
      <c r="R295" s="248"/>
      <c r="S295" s="248"/>
      <c r="T295" s="249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0" t="s">
        <v>260</v>
      </c>
      <c r="AU295" s="250" t="s">
        <v>78</v>
      </c>
      <c r="AV295" s="14" t="s">
        <v>78</v>
      </c>
      <c r="AW295" s="14" t="s">
        <v>31</v>
      </c>
      <c r="AX295" s="14" t="s">
        <v>69</v>
      </c>
      <c r="AY295" s="250" t="s">
        <v>252</v>
      </c>
    </row>
    <row r="296" spans="1:51" s="15" customFormat="1" ht="12">
      <c r="A296" s="15"/>
      <c r="B296" s="251"/>
      <c r="C296" s="252"/>
      <c r="D296" s="231" t="s">
        <v>260</v>
      </c>
      <c r="E296" s="253" t="s">
        <v>19</v>
      </c>
      <c r="F296" s="254" t="s">
        <v>265</v>
      </c>
      <c r="G296" s="252"/>
      <c r="H296" s="255">
        <v>615.11</v>
      </c>
      <c r="I296" s="256"/>
      <c r="J296" s="252"/>
      <c r="K296" s="252"/>
      <c r="L296" s="257"/>
      <c r="M296" s="258"/>
      <c r="N296" s="259"/>
      <c r="O296" s="259"/>
      <c r="P296" s="259"/>
      <c r="Q296" s="259"/>
      <c r="R296" s="259"/>
      <c r="S296" s="259"/>
      <c r="T296" s="260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61" t="s">
        <v>260</v>
      </c>
      <c r="AU296" s="261" t="s">
        <v>78</v>
      </c>
      <c r="AV296" s="15" t="s">
        <v>90</v>
      </c>
      <c r="AW296" s="15" t="s">
        <v>31</v>
      </c>
      <c r="AX296" s="15" t="s">
        <v>76</v>
      </c>
      <c r="AY296" s="261" t="s">
        <v>252</v>
      </c>
    </row>
    <row r="297" spans="1:65" s="2" customFormat="1" ht="37.8" customHeight="1">
      <c r="A297" s="40"/>
      <c r="B297" s="41"/>
      <c r="C297" s="216" t="s">
        <v>699</v>
      </c>
      <c r="D297" s="216" t="s">
        <v>254</v>
      </c>
      <c r="E297" s="217" t="s">
        <v>2016</v>
      </c>
      <c r="F297" s="218" t="s">
        <v>2017</v>
      </c>
      <c r="G297" s="219" t="s">
        <v>300</v>
      </c>
      <c r="H297" s="220">
        <v>237.374</v>
      </c>
      <c r="I297" s="221"/>
      <c r="J297" s="222">
        <f>ROUND(I297*H297,2)</f>
        <v>0</v>
      </c>
      <c r="K297" s="218" t="s">
        <v>258</v>
      </c>
      <c r="L297" s="46"/>
      <c r="M297" s="223" t="s">
        <v>19</v>
      </c>
      <c r="N297" s="224" t="s">
        <v>40</v>
      </c>
      <c r="O297" s="86"/>
      <c r="P297" s="225">
        <f>O297*H297</f>
        <v>0</v>
      </c>
      <c r="Q297" s="225">
        <v>0.0154</v>
      </c>
      <c r="R297" s="225">
        <f>Q297*H297</f>
        <v>3.6555596</v>
      </c>
      <c r="S297" s="225">
        <v>0</v>
      </c>
      <c r="T297" s="226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27" t="s">
        <v>90</v>
      </c>
      <c r="AT297" s="227" t="s">
        <v>254</v>
      </c>
      <c r="AU297" s="227" t="s">
        <v>78</v>
      </c>
      <c r="AY297" s="19" t="s">
        <v>252</v>
      </c>
      <c r="BE297" s="228">
        <f>IF(N297="základní",J297,0)</f>
        <v>0</v>
      </c>
      <c r="BF297" s="228">
        <f>IF(N297="snížená",J297,0)</f>
        <v>0</v>
      </c>
      <c r="BG297" s="228">
        <f>IF(N297="zákl. přenesená",J297,0)</f>
        <v>0</v>
      </c>
      <c r="BH297" s="228">
        <f>IF(N297="sníž. přenesená",J297,0)</f>
        <v>0</v>
      </c>
      <c r="BI297" s="228">
        <f>IF(N297="nulová",J297,0)</f>
        <v>0</v>
      </c>
      <c r="BJ297" s="19" t="s">
        <v>76</v>
      </c>
      <c r="BK297" s="228">
        <f>ROUND(I297*H297,2)</f>
        <v>0</v>
      </c>
      <c r="BL297" s="19" t="s">
        <v>90</v>
      </c>
      <c r="BM297" s="227" t="s">
        <v>2018</v>
      </c>
    </row>
    <row r="298" spans="1:51" s="13" customFormat="1" ht="12">
      <c r="A298" s="13"/>
      <c r="B298" s="229"/>
      <c r="C298" s="230"/>
      <c r="D298" s="231" t="s">
        <v>260</v>
      </c>
      <c r="E298" s="232" t="s">
        <v>19</v>
      </c>
      <c r="F298" s="233" t="s">
        <v>2019</v>
      </c>
      <c r="G298" s="230"/>
      <c r="H298" s="232" t="s">
        <v>19</v>
      </c>
      <c r="I298" s="234"/>
      <c r="J298" s="230"/>
      <c r="K298" s="230"/>
      <c r="L298" s="235"/>
      <c r="M298" s="236"/>
      <c r="N298" s="237"/>
      <c r="O298" s="237"/>
      <c r="P298" s="237"/>
      <c r="Q298" s="237"/>
      <c r="R298" s="237"/>
      <c r="S298" s="237"/>
      <c r="T298" s="23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9" t="s">
        <v>260</v>
      </c>
      <c r="AU298" s="239" t="s">
        <v>78</v>
      </c>
      <c r="AV298" s="13" t="s">
        <v>76</v>
      </c>
      <c r="AW298" s="13" t="s">
        <v>31</v>
      </c>
      <c r="AX298" s="13" t="s">
        <v>69</v>
      </c>
      <c r="AY298" s="239" t="s">
        <v>252</v>
      </c>
    </row>
    <row r="299" spans="1:51" s="13" customFormat="1" ht="12">
      <c r="A299" s="13"/>
      <c r="B299" s="229"/>
      <c r="C299" s="230"/>
      <c r="D299" s="231" t="s">
        <v>260</v>
      </c>
      <c r="E299" s="232" t="s">
        <v>19</v>
      </c>
      <c r="F299" s="233" t="s">
        <v>2020</v>
      </c>
      <c r="G299" s="230"/>
      <c r="H299" s="232" t="s">
        <v>19</v>
      </c>
      <c r="I299" s="234"/>
      <c r="J299" s="230"/>
      <c r="K299" s="230"/>
      <c r="L299" s="235"/>
      <c r="M299" s="236"/>
      <c r="N299" s="237"/>
      <c r="O299" s="237"/>
      <c r="P299" s="237"/>
      <c r="Q299" s="237"/>
      <c r="R299" s="237"/>
      <c r="S299" s="237"/>
      <c r="T299" s="23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9" t="s">
        <v>260</v>
      </c>
      <c r="AU299" s="239" t="s">
        <v>78</v>
      </c>
      <c r="AV299" s="13" t="s">
        <v>76</v>
      </c>
      <c r="AW299" s="13" t="s">
        <v>31</v>
      </c>
      <c r="AX299" s="13" t="s">
        <v>69</v>
      </c>
      <c r="AY299" s="239" t="s">
        <v>252</v>
      </c>
    </row>
    <row r="300" spans="1:51" s="14" customFormat="1" ht="12">
      <c r="A300" s="14"/>
      <c r="B300" s="240"/>
      <c r="C300" s="241"/>
      <c r="D300" s="231" t="s">
        <v>260</v>
      </c>
      <c r="E300" s="242" t="s">
        <v>19</v>
      </c>
      <c r="F300" s="243" t="s">
        <v>2021</v>
      </c>
      <c r="G300" s="241"/>
      <c r="H300" s="244">
        <v>150.942</v>
      </c>
      <c r="I300" s="245"/>
      <c r="J300" s="241"/>
      <c r="K300" s="241"/>
      <c r="L300" s="246"/>
      <c r="M300" s="247"/>
      <c r="N300" s="248"/>
      <c r="O300" s="248"/>
      <c r="P300" s="248"/>
      <c r="Q300" s="248"/>
      <c r="R300" s="248"/>
      <c r="S300" s="248"/>
      <c r="T300" s="249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0" t="s">
        <v>260</v>
      </c>
      <c r="AU300" s="250" t="s">
        <v>78</v>
      </c>
      <c r="AV300" s="14" t="s">
        <v>78</v>
      </c>
      <c r="AW300" s="14" t="s">
        <v>31</v>
      </c>
      <c r="AX300" s="14" t="s">
        <v>69</v>
      </c>
      <c r="AY300" s="250" t="s">
        <v>252</v>
      </c>
    </row>
    <row r="301" spans="1:51" s="14" customFormat="1" ht="12">
      <c r="A301" s="14"/>
      <c r="B301" s="240"/>
      <c r="C301" s="241"/>
      <c r="D301" s="231" t="s">
        <v>260</v>
      </c>
      <c r="E301" s="242" t="s">
        <v>19</v>
      </c>
      <c r="F301" s="243" t="s">
        <v>2022</v>
      </c>
      <c r="G301" s="241"/>
      <c r="H301" s="244">
        <v>48.014</v>
      </c>
      <c r="I301" s="245"/>
      <c r="J301" s="241"/>
      <c r="K301" s="241"/>
      <c r="L301" s="246"/>
      <c r="M301" s="247"/>
      <c r="N301" s="248"/>
      <c r="O301" s="248"/>
      <c r="P301" s="248"/>
      <c r="Q301" s="248"/>
      <c r="R301" s="248"/>
      <c r="S301" s="248"/>
      <c r="T301" s="249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0" t="s">
        <v>260</v>
      </c>
      <c r="AU301" s="250" t="s">
        <v>78</v>
      </c>
      <c r="AV301" s="14" t="s">
        <v>78</v>
      </c>
      <c r="AW301" s="14" t="s">
        <v>31</v>
      </c>
      <c r="AX301" s="14" t="s">
        <v>69</v>
      </c>
      <c r="AY301" s="250" t="s">
        <v>252</v>
      </c>
    </row>
    <row r="302" spans="1:51" s="14" customFormat="1" ht="12">
      <c r="A302" s="14"/>
      <c r="B302" s="240"/>
      <c r="C302" s="241"/>
      <c r="D302" s="231" t="s">
        <v>260</v>
      </c>
      <c r="E302" s="242" t="s">
        <v>19</v>
      </c>
      <c r="F302" s="243" t="s">
        <v>2023</v>
      </c>
      <c r="G302" s="241"/>
      <c r="H302" s="244">
        <v>17.49</v>
      </c>
      <c r="I302" s="245"/>
      <c r="J302" s="241"/>
      <c r="K302" s="241"/>
      <c r="L302" s="246"/>
      <c r="M302" s="247"/>
      <c r="N302" s="248"/>
      <c r="O302" s="248"/>
      <c r="P302" s="248"/>
      <c r="Q302" s="248"/>
      <c r="R302" s="248"/>
      <c r="S302" s="248"/>
      <c r="T302" s="249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0" t="s">
        <v>260</v>
      </c>
      <c r="AU302" s="250" t="s">
        <v>78</v>
      </c>
      <c r="AV302" s="14" t="s">
        <v>78</v>
      </c>
      <c r="AW302" s="14" t="s">
        <v>31</v>
      </c>
      <c r="AX302" s="14" t="s">
        <v>69</v>
      </c>
      <c r="AY302" s="250" t="s">
        <v>252</v>
      </c>
    </row>
    <row r="303" spans="1:51" s="14" customFormat="1" ht="12">
      <c r="A303" s="14"/>
      <c r="B303" s="240"/>
      <c r="C303" s="241"/>
      <c r="D303" s="231" t="s">
        <v>260</v>
      </c>
      <c r="E303" s="242" t="s">
        <v>19</v>
      </c>
      <c r="F303" s="243" t="s">
        <v>2024</v>
      </c>
      <c r="G303" s="241"/>
      <c r="H303" s="244">
        <v>20.928</v>
      </c>
      <c r="I303" s="245"/>
      <c r="J303" s="241"/>
      <c r="K303" s="241"/>
      <c r="L303" s="246"/>
      <c r="M303" s="247"/>
      <c r="N303" s="248"/>
      <c r="O303" s="248"/>
      <c r="P303" s="248"/>
      <c r="Q303" s="248"/>
      <c r="R303" s="248"/>
      <c r="S303" s="248"/>
      <c r="T303" s="249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0" t="s">
        <v>260</v>
      </c>
      <c r="AU303" s="250" t="s">
        <v>78</v>
      </c>
      <c r="AV303" s="14" t="s">
        <v>78</v>
      </c>
      <c r="AW303" s="14" t="s">
        <v>31</v>
      </c>
      <c r="AX303" s="14" t="s">
        <v>69</v>
      </c>
      <c r="AY303" s="250" t="s">
        <v>252</v>
      </c>
    </row>
    <row r="304" spans="1:51" s="15" customFormat="1" ht="12">
      <c r="A304" s="15"/>
      <c r="B304" s="251"/>
      <c r="C304" s="252"/>
      <c r="D304" s="231" t="s">
        <v>260</v>
      </c>
      <c r="E304" s="253" t="s">
        <v>19</v>
      </c>
      <c r="F304" s="254" t="s">
        <v>265</v>
      </c>
      <c r="G304" s="252"/>
      <c r="H304" s="255">
        <v>237.37400000000002</v>
      </c>
      <c r="I304" s="256"/>
      <c r="J304" s="252"/>
      <c r="K304" s="252"/>
      <c r="L304" s="257"/>
      <c r="M304" s="258"/>
      <c r="N304" s="259"/>
      <c r="O304" s="259"/>
      <c r="P304" s="259"/>
      <c r="Q304" s="259"/>
      <c r="R304" s="259"/>
      <c r="S304" s="259"/>
      <c r="T304" s="260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61" t="s">
        <v>260</v>
      </c>
      <c r="AU304" s="261" t="s">
        <v>78</v>
      </c>
      <c r="AV304" s="15" t="s">
        <v>90</v>
      </c>
      <c r="AW304" s="15" t="s">
        <v>31</v>
      </c>
      <c r="AX304" s="15" t="s">
        <v>76</v>
      </c>
      <c r="AY304" s="261" t="s">
        <v>252</v>
      </c>
    </row>
    <row r="305" spans="1:65" s="2" customFormat="1" ht="37.8" customHeight="1">
      <c r="A305" s="40"/>
      <c r="B305" s="41"/>
      <c r="C305" s="216" t="s">
        <v>705</v>
      </c>
      <c r="D305" s="216" t="s">
        <v>254</v>
      </c>
      <c r="E305" s="217" t="s">
        <v>821</v>
      </c>
      <c r="F305" s="218" t="s">
        <v>822</v>
      </c>
      <c r="G305" s="219" t="s">
        <v>300</v>
      </c>
      <c r="H305" s="220">
        <v>377.736</v>
      </c>
      <c r="I305" s="221"/>
      <c r="J305" s="222">
        <f>ROUND(I305*H305,2)</f>
        <v>0</v>
      </c>
      <c r="K305" s="218" t="s">
        <v>258</v>
      </c>
      <c r="L305" s="46"/>
      <c r="M305" s="223" t="s">
        <v>19</v>
      </c>
      <c r="N305" s="224" t="s">
        <v>40</v>
      </c>
      <c r="O305" s="86"/>
      <c r="P305" s="225">
        <f>O305*H305</f>
        <v>0</v>
      </c>
      <c r="Q305" s="225">
        <v>0.01838</v>
      </c>
      <c r="R305" s="225">
        <f>Q305*H305</f>
        <v>6.94278768</v>
      </c>
      <c r="S305" s="225">
        <v>0</v>
      </c>
      <c r="T305" s="226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27" t="s">
        <v>90</v>
      </c>
      <c r="AT305" s="227" t="s">
        <v>254</v>
      </c>
      <c r="AU305" s="227" t="s">
        <v>78</v>
      </c>
      <c r="AY305" s="19" t="s">
        <v>252</v>
      </c>
      <c r="BE305" s="228">
        <f>IF(N305="základní",J305,0)</f>
        <v>0</v>
      </c>
      <c r="BF305" s="228">
        <f>IF(N305="snížená",J305,0)</f>
        <v>0</v>
      </c>
      <c r="BG305" s="228">
        <f>IF(N305="zákl. přenesená",J305,0)</f>
        <v>0</v>
      </c>
      <c r="BH305" s="228">
        <f>IF(N305="sníž. přenesená",J305,0)</f>
        <v>0</v>
      </c>
      <c r="BI305" s="228">
        <f>IF(N305="nulová",J305,0)</f>
        <v>0</v>
      </c>
      <c r="BJ305" s="19" t="s">
        <v>76</v>
      </c>
      <c r="BK305" s="228">
        <f>ROUND(I305*H305,2)</f>
        <v>0</v>
      </c>
      <c r="BL305" s="19" t="s">
        <v>90</v>
      </c>
      <c r="BM305" s="227" t="s">
        <v>2025</v>
      </c>
    </row>
    <row r="306" spans="1:51" s="14" customFormat="1" ht="12">
      <c r="A306" s="14"/>
      <c r="B306" s="240"/>
      <c r="C306" s="241"/>
      <c r="D306" s="231" t="s">
        <v>260</v>
      </c>
      <c r="E306" s="242" t="s">
        <v>19</v>
      </c>
      <c r="F306" s="243" t="s">
        <v>2014</v>
      </c>
      <c r="G306" s="241"/>
      <c r="H306" s="244">
        <v>669.489</v>
      </c>
      <c r="I306" s="245"/>
      <c r="J306" s="241"/>
      <c r="K306" s="241"/>
      <c r="L306" s="246"/>
      <c r="M306" s="247"/>
      <c r="N306" s="248"/>
      <c r="O306" s="248"/>
      <c r="P306" s="248"/>
      <c r="Q306" s="248"/>
      <c r="R306" s="248"/>
      <c r="S306" s="248"/>
      <c r="T306" s="249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0" t="s">
        <v>260</v>
      </c>
      <c r="AU306" s="250" t="s">
        <v>78</v>
      </c>
      <c r="AV306" s="14" t="s">
        <v>78</v>
      </c>
      <c r="AW306" s="14" t="s">
        <v>31</v>
      </c>
      <c r="AX306" s="14" t="s">
        <v>69</v>
      </c>
      <c r="AY306" s="250" t="s">
        <v>252</v>
      </c>
    </row>
    <row r="307" spans="1:51" s="14" customFormat="1" ht="12">
      <c r="A307" s="14"/>
      <c r="B307" s="240"/>
      <c r="C307" s="241"/>
      <c r="D307" s="231" t="s">
        <v>260</v>
      </c>
      <c r="E307" s="242" t="s">
        <v>19</v>
      </c>
      <c r="F307" s="243" t="s">
        <v>2015</v>
      </c>
      <c r="G307" s="241"/>
      <c r="H307" s="244">
        <v>-54.379</v>
      </c>
      <c r="I307" s="245"/>
      <c r="J307" s="241"/>
      <c r="K307" s="241"/>
      <c r="L307" s="246"/>
      <c r="M307" s="247"/>
      <c r="N307" s="248"/>
      <c r="O307" s="248"/>
      <c r="P307" s="248"/>
      <c r="Q307" s="248"/>
      <c r="R307" s="248"/>
      <c r="S307" s="248"/>
      <c r="T307" s="249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0" t="s">
        <v>260</v>
      </c>
      <c r="AU307" s="250" t="s">
        <v>78</v>
      </c>
      <c r="AV307" s="14" t="s">
        <v>78</v>
      </c>
      <c r="AW307" s="14" t="s">
        <v>31</v>
      </c>
      <c r="AX307" s="14" t="s">
        <v>69</v>
      </c>
      <c r="AY307" s="250" t="s">
        <v>252</v>
      </c>
    </row>
    <row r="308" spans="1:51" s="14" customFormat="1" ht="12">
      <c r="A308" s="14"/>
      <c r="B308" s="240"/>
      <c r="C308" s="241"/>
      <c r="D308" s="231" t="s">
        <v>260</v>
      </c>
      <c r="E308" s="242" t="s">
        <v>19</v>
      </c>
      <c r="F308" s="243" t="s">
        <v>2026</v>
      </c>
      <c r="G308" s="241"/>
      <c r="H308" s="244">
        <v>-237.374</v>
      </c>
      <c r="I308" s="245"/>
      <c r="J308" s="241"/>
      <c r="K308" s="241"/>
      <c r="L308" s="246"/>
      <c r="M308" s="247"/>
      <c r="N308" s="248"/>
      <c r="O308" s="248"/>
      <c r="P308" s="248"/>
      <c r="Q308" s="248"/>
      <c r="R308" s="248"/>
      <c r="S308" s="248"/>
      <c r="T308" s="249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0" t="s">
        <v>260</v>
      </c>
      <c r="AU308" s="250" t="s">
        <v>78</v>
      </c>
      <c r="AV308" s="14" t="s">
        <v>78</v>
      </c>
      <c r="AW308" s="14" t="s">
        <v>31</v>
      </c>
      <c r="AX308" s="14" t="s">
        <v>69</v>
      </c>
      <c r="AY308" s="250" t="s">
        <v>252</v>
      </c>
    </row>
    <row r="309" spans="1:51" s="15" customFormat="1" ht="12">
      <c r="A309" s="15"/>
      <c r="B309" s="251"/>
      <c r="C309" s="252"/>
      <c r="D309" s="231" t="s">
        <v>260</v>
      </c>
      <c r="E309" s="253" t="s">
        <v>19</v>
      </c>
      <c r="F309" s="254" t="s">
        <v>265</v>
      </c>
      <c r="G309" s="252"/>
      <c r="H309" s="255">
        <v>377.736</v>
      </c>
      <c r="I309" s="256"/>
      <c r="J309" s="252"/>
      <c r="K309" s="252"/>
      <c r="L309" s="257"/>
      <c r="M309" s="258"/>
      <c r="N309" s="259"/>
      <c r="O309" s="259"/>
      <c r="P309" s="259"/>
      <c r="Q309" s="259"/>
      <c r="R309" s="259"/>
      <c r="S309" s="259"/>
      <c r="T309" s="260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61" t="s">
        <v>260</v>
      </c>
      <c r="AU309" s="261" t="s">
        <v>78</v>
      </c>
      <c r="AV309" s="15" t="s">
        <v>90</v>
      </c>
      <c r="AW309" s="15" t="s">
        <v>31</v>
      </c>
      <c r="AX309" s="15" t="s">
        <v>76</v>
      </c>
      <c r="AY309" s="261" t="s">
        <v>252</v>
      </c>
    </row>
    <row r="310" spans="1:65" s="2" customFormat="1" ht="24.15" customHeight="1">
      <c r="A310" s="40"/>
      <c r="B310" s="41"/>
      <c r="C310" s="216" t="s">
        <v>733</v>
      </c>
      <c r="D310" s="216" t="s">
        <v>254</v>
      </c>
      <c r="E310" s="217" t="s">
        <v>1522</v>
      </c>
      <c r="F310" s="218" t="s">
        <v>1523</v>
      </c>
      <c r="G310" s="219" t="s">
        <v>300</v>
      </c>
      <c r="H310" s="220">
        <v>186.656</v>
      </c>
      <c r="I310" s="221"/>
      <c r="J310" s="222">
        <f>ROUND(I310*H310,2)</f>
        <v>0</v>
      </c>
      <c r="K310" s="218" t="s">
        <v>258</v>
      </c>
      <c r="L310" s="46"/>
      <c r="M310" s="223" t="s">
        <v>19</v>
      </c>
      <c r="N310" s="224" t="s">
        <v>40</v>
      </c>
      <c r="O310" s="86"/>
      <c r="P310" s="225">
        <f>O310*H310</f>
        <v>0</v>
      </c>
      <c r="Q310" s="225">
        <v>0.00735</v>
      </c>
      <c r="R310" s="225">
        <f>Q310*H310</f>
        <v>1.3719216</v>
      </c>
      <c r="S310" s="225">
        <v>0</v>
      </c>
      <c r="T310" s="226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27" t="s">
        <v>90</v>
      </c>
      <c r="AT310" s="227" t="s">
        <v>254</v>
      </c>
      <c r="AU310" s="227" t="s">
        <v>78</v>
      </c>
      <c r="AY310" s="19" t="s">
        <v>252</v>
      </c>
      <c r="BE310" s="228">
        <f>IF(N310="základní",J310,0)</f>
        <v>0</v>
      </c>
      <c r="BF310" s="228">
        <f>IF(N310="snížená",J310,0)</f>
        <v>0</v>
      </c>
      <c r="BG310" s="228">
        <f>IF(N310="zákl. přenesená",J310,0)</f>
        <v>0</v>
      </c>
      <c r="BH310" s="228">
        <f>IF(N310="sníž. přenesená",J310,0)</f>
        <v>0</v>
      </c>
      <c r="BI310" s="228">
        <f>IF(N310="nulová",J310,0)</f>
        <v>0</v>
      </c>
      <c r="BJ310" s="19" t="s">
        <v>76</v>
      </c>
      <c r="BK310" s="228">
        <f>ROUND(I310*H310,2)</f>
        <v>0</v>
      </c>
      <c r="BL310" s="19" t="s">
        <v>90</v>
      </c>
      <c r="BM310" s="227" t="s">
        <v>2027</v>
      </c>
    </row>
    <row r="311" spans="1:51" s="14" customFormat="1" ht="12">
      <c r="A311" s="14"/>
      <c r="B311" s="240"/>
      <c r="C311" s="241"/>
      <c r="D311" s="231" t="s">
        <v>260</v>
      </c>
      <c r="E311" s="242" t="s">
        <v>19</v>
      </c>
      <c r="F311" s="243" t="s">
        <v>2028</v>
      </c>
      <c r="G311" s="241"/>
      <c r="H311" s="244">
        <v>186.656</v>
      </c>
      <c r="I311" s="245"/>
      <c r="J311" s="241"/>
      <c r="K311" s="241"/>
      <c r="L311" s="246"/>
      <c r="M311" s="247"/>
      <c r="N311" s="248"/>
      <c r="O311" s="248"/>
      <c r="P311" s="248"/>
      <c r="Q311" s="248"/>
      <c r="R311" s="248"/>
      <c r="S311" s="248"/>
      <c r="T311" s="249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0" t="s">
        <v>260</v>
      </c>
      <c r="AU311" s="250" t="s">
        <v>78</v>
      </c>
      <c r="AV311" s="14" t="s">
        <v>78</v>
      </c>
      <c r="AW311" s="14" t="s">
        <v>31</v>
      </c>
      <c r="AX311" s="14" t="s">
        <v>76</v>
      </c>
      <c r="AY311" s="250" t="s">
        <v>252</v>
      </c>
    </row>
    <row r="312" spans="1:65" s="2" customFormat="1" ht="37.8" customHeight="1">
      <c r="A312" s="40"/>
      <c r="B312" s="41"/>
      <c r="C312" s="216" t="s">
        <v>757</v>
      </c>
      <c r="D312" s="216" t="s">
        <v>254</v>
      </c>
      <c r="E312" s="217" t="s">
        <v>1529</v>
      </c>
      <c r="F312" s="218" t="s">
        <v>1530</v>
      </c>
      <c r="G312" s="219" t="s">
        <v>346</v>
      </c>
      <c r="H312" s="220">
        <v>74.52</v>
      </c>
      <c r="I312" s="221"/>
      <c r="J312" s="222">
        <f>ROUND(I312*H312,2)</f>
        <v>0</v>
      </c>
      <c r="K312" s="218" t="s">
        <v>258</v>
      </c>
      <c r="L312" s="46"/>
      <c r="M312" s="223" t="s">
        <v>19</v>
      </c>
      <c r="N312" s="224" t="s">
        <v>40</v>
      </c>
      <c r="O312" s="86"/>
      <c r="P312" s="225">
        <f>O312*H312</f>
        <v>0</v>
      </c>
      <c r="Q312" s="225">
        <v>0</v>
      </c>
      <c r="R312" s="225">
        <f>Q312*H312</f>
        <v>0</v>
      </c>
      <c r="S312" s="225">
        <v>0</v>
      </c>
      <c r="T312" s="226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27" t="s">
        <v>90</v>
      </c>
      <c r="AT312" s="227" t="s">
        <v>254</v>
      </c>
      <c r="AU312" s="227" t="s">
        <v>78</v>
      </c>
      <c r="AY312" s="19" t="s">
        <v>252</v>
      </c>
      <c r="BE312" s="228">
        <f>IF(N312="základní",J312,0)</f>
        <v>0</v>
      </c>
      <c r="BF312" s="228">
        <f>IF(N312="snížená",J312,0)</f>
        <v>0</v>
      </c>
      <c r="BG312" s="228">
        <f>IF(N312="zákl. přenesená",J312,0)</f>
        <v>0</v>
      </c>
      <c r="BH312" s="228">
        <f>IF(N312="sníž. přenesená",J312,0)</f>
        <v>0</v>
      </c>
      <c r="BI312" s="228">
        <f>IF(N312="nulová",J312,0)</f>
        <v>0</v>
      </c>
      <c r="BJ312" s="19" t="s">
        <v>76</v>
      </c>
      <c r="BK312" s="228">
        <f>ROUND(I312*H312,2)</f>
        <v>0</v>
      </c>
      <c r="BL312" s="19" t="s">
        <v>90</v>
      </c>
      <c r="BM312" s="227" t="s">
        <v>2029</v>
      </c>
    </row>
    <row r="313" spans="1:51" s="14" customFormat="1" ht="12">
      <c r="A313" s="14"/>
      <c r="B313" s="240"/>
      <c r="C313" s="241"/>
      <c r="D313" s="231" t="s">
        <v>260</v>
      </c>
      <c r="E313" s="242" t="s">
        <v>19</v>
      </c>
      <c r="F313" s="243" t="s">
        <v>2030</v>
      </c>
      <c r="G313" s="241"/>
      <c r="H313" s="244">
        <v>74.52</v>
      </c>
      <c r="I313" s="245"/>
      <c r="J313" s="241"/>
      <c r="K313" s="241"/>
      <c r="L313" s="246"/>
      <c r="M313" s="247"/>
      <c r="N313" s="248"/>
      <c r="O313" s="248"/>
      <c r="P313" s="248"/>
      <c r="Q313" s="248"/>
      <c r="R313" s="248"/>
      <c r="S313" s="248"/>
      <c r="T313" s="249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0" t="s">
        <v>260</v>
      </c>
      <c r="AU313" s="250" t="s">
        <v>78</v>
      </c>
      <c r="AV313" s="14" t="s">
        <v>78</v>
      </c>
      <c r="AW313" s="14" t="s">
        <v>31</v>
      </c>
      <c r="AX313" s="14" t="s">
        <v>76</v>
      </c>
      <c r="AY313" s="250" t="s">
        <v>252</v>
      </c>
    </row>
    <row r="314" spans="1:65" s="2" customFormat="1" ht="14.4" customHeight="1">
      <c r="A314" s="40"/>
      <c r="B314" s="41"/>
      <c r="C314" s="262" t="s">
        <v>761</v>
      </c>
      <c r="D314" s="262" t="s">
        <v>285</v>
      </c>
      <c r="E314" s="263" t="s">
        <v>1534</v>
      </c>
      <c r="F314" s="264" t="s">
        <v>1535</v>
      </c>
      <c r="G314" s="265" t="s">
        <v>346</v>
      </c>
      <c r="H314" s="266">
        <v>81.972</v>
      </c>
      <c r="I314" s="267"/>
      <c r="J314" s="268">
        <f>ROUND(I314*H314,2)</f>
        <v>0</v>
      </c>
      <c r="K314" s="264" t="s">
        <v>258</v>
      </c>
      <c r="L314" s="269"/>
      <c r="M314" s="270" t="s">
        <v>19</v>
      </c>
      <c r="N314" s="271" t="s">
        <v>40</v>
      </c>
      <c r="O314" s="86"/>
      <c r="P314" s="225">
        <f>O314*H314</f>
        <v>0</v>
      </c>
      <c r="Q314" s="225">
        <v>3E-05</v>
      </c>
      <c r="R314" s="225">
        <f>Q314*H314</f>
        <v>0.0024591599999999997</v>
      </c>
      <c r="S314" s="225">
        <v>0</v>
      </c>
      <c r="T314" s="226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27" t="s">
        <v>288</v>
      </c>
      <c r="AT314" s="227" t="s">
        <v>285</v>
      </c>
      <c r="AU314" s="227" t="s">
        <v>78</v>
      </c>
      <c r="AY314" s="19" t="s">
        <v>252</v>
      </c>
      <c r="BE314" s="228">
        <f>IF(N314="základní",J314,0)</f>
        <v>0</v>
      </c>
      <c r="BF314" s="228">
        <f>IF(N314="snížená",J314,0)</f>
        <v>0</v>
      </c>
      <c r="BG314" s="228">
        <f>IF(N314="zákl. přenesená",J314,0)</f>
        <v>0</v>
      </c>
      <c r="BH314" s="228">
        <f>IF(N314="sníž. přenesená",J314,0)</f>
        <v>0</v>
      </c>
      <c r="BI314" s="228">
        <f>IF(N314="nulová",J314,0)</f>
        <v>0</v>
      </c>
      <c r="BJ314" s="19" t="s">
        <v>76</v>
      </c>
      <c r="BK314" s="228">
        <f>ROUND(I314*H314,2)</f>
        <v>0</v>
      </c>
      <c r="BL314" s="19" t="s">
        <v>90</v>
      </c>
      <c r="BM314" s="227" t="s">
        <v>2031</v>
      </c>
    </row>
    <row r="315" spans="1:51" s="14" customFormat="1" ht="12">
      <c r="A315" s="14"/>
      <c r="B315" s="240"/>
      <c r="C315" s="241"/>
      <c r="D315" s="231" t="s">
        <v>260</v>
      </c>
      <c r="E315" s="242" t="s">
        <v>19</v>
      </c>
      <c r="F315" s="243" t="s">
        <v>2032</v>
      </c>
      <c r="G315" s="241"/>
      <c r="H315" s="244">
        <v>81.972</v>
      </c>
      <c r="I315" s="245"/>
      <c r="J315" s="241"/>
      <c r="K315" s="241"/>
      <c r="L315" s="246"/>
      <c r="M315" s="247"/>
      <c r="N315" s="248"/>
      <c r="O315" s="248"/>
      <c r="P315" s="248"/>
      <c r="Q315" s="248"/>
      <c r="R315" s="248"/>
      <c r="S315" s="248"/>
      <c r="T315" s="249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0" t="s">
        <v>260</v>
      </c>
      <c r="AU315" s="250" t="s">
        <v>78</v>
      </c>
      <c r="AV315" s="14" t="s">
        <v>78</v>
      </c>
      <c r="AW315" s="14" t="s">
        <v>31</v>
      </c>
      <c r="AX315" s="14" t="s">
        <v>76</v>
      </c>
      <c r="AY315" s="250" t="s">
        <v>252</v>
      </c>
    </row>
    <row r="316" spans="1:65" s="2" customFormat="1" ht="49.05" customHeight="1">
      <c r="A316" s="40"/>
      <c r="B316" s="41"/>
      <c r="C316" s="216" t="s">
        <v>765</v>
      </c>
      <c r="D316" s="216" t="s">
        <v>254</v>
      </c>
      <c r="E316" s="217" t="s">
        <v>1538</v>
      </c>
      <c r="F316" s="218" t="s">
        <v>1539</v>
      </c>
      <c r="G316" s="219" t="s">
        <v>346</v>
      </c>
      <c r="H316" s="220">
        <v>76.8</v>
      </c>
      <c r="I316" s="221"/>
      <c r="J316" s="222">
        <f>ROUND(I316*H316,2)</f>
        <v>0</v>
      </c>
      <c r="K316" s="218" t="s">
        <v>258</v>
      </c>
      <c r="L316" s="46"/>
      <c r="M316" s="223" t="s">
        <v>19</v>
      </c>
      <c r="N316" s="224" t="s">
        <v>40</v>
      </c>
      <c r="O316" s="86"/>
      <c r="P316" s="225">
        <f>O316*H316</f>
        <v>0</v>
      </c>
      <c r="Q316" s="225">
        <v>0</v>
      </c>
      <c r="R316" s="225">
        <f>Q316*H316</f>
        <v>0</v>
      </c>
      <c r="S316" s="225">
        <v>0</v>
      </c>
      <c r="T316" s="226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27" t="s">
        <v>90</v>
      </c>
      <c r="AT316" s="227" t="s">
        <v>254</v>
      </c>
      <c r="AU316" s="227" t="s">
        <v>78</v>
      </c>
      <c r="AY316" s="19" t="s">
        <v>252</v>
      </c>
      <c r="BE316" s="228">
        <f>IF(N316="základní",J316,0)</f>
        <v>0</v>
      </c>
      <c r="BF316" s="228">
        <f>IF(N316="snížená",J316,0)</f>
        <v>0</v>
      </c>
      <c r="BG316" s="228">
        <f>IF(N316="zákl. přenesená",J316,0)</f>
        <v>0</v>
      </c>
      <c r="BH316" s="228">
        <f>IF(N316="sníž. přenesená",J316,0)</f>
        <v>0</v>
      </c>
      <c r="BI316" s="228">
        <f>IF(N316="nulová",J316,0)</f>
        <v>0</v>
      </c>
      <c r="BJ316" s="19" t="s">
        <v>76</v>
      </c>
      <c r="BK316" s="228">
        <f>ROUND(I316*H316,2)</f>
        <v>0</v>
      </c>
      <c r="BL316" s="19" t="s">
        <v>90</v>
      </c>
      <c r="BM316" s="227" t="s">
        <v>2033</v>
      </c>
    </row>
    <row r="317" spans="1:51" s="14" customFormat="1" ht="12">
      <c r="A317" s="14"/>
      <c r="B317" s="240"/>
      <c r="C317" s="241"/>
      <c r="D317" s="231" t="s">
        <v>260</v>
      </c>
      <c r="E317" s="242" t="s">
        <v>19</v>
      </c>
      <c r="F317" s="243" t="s">
        <v>2034</v>
      </c>
      <c r="G317" s="241"/>
      <c r="H317" s="244">
        <v>76.8</v>
      </c>
      <c r="I317" s="245"/>
      <c r="J317" s="241"/>
      <c r="K317" s="241"/>
      <c r="L317" s="246"/>
      <c r="M317" s="247"/>
      <c r="N317" s="248"/>
      <c r="O317" s="248"/>
      <c r="P317" s="248"/>
      <c r="Q317" s="248"/>
      <c r="R317" s="248"/>
      <c r="S317" s="248"/>
      <c r="T317" s="249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0" t="s">
        <v>260</v>
      </c>
      <c r="AU317" s="250" t="s">
        <v>78</v>
      </c>
      <c r="AV317" s="14" t="s">
        <v>78</v>
      </c>
      <c r="AW317" s="14" t="s">
        <v>31</v>
      </c>
      <c r="AX317" s="14" t="s">
        <v>76</v>
      </c>
      <c r="AY317" s="250" t="s">
        <v>252</v>
      </c>
    </row>
    <row r="318" spans="1:65" s="2" customFormat="1" ht="24.15" customHeight="1">
      <c r="A318" s="40"/>
      <c r="B318" s="41"/>
      <c r="C318" s="262" t="s">
        <v>769</v>
      </c>
      <c r="D318" s="262" t="s">
        <v>285</v>
      </c>
      <c r="E318" s="263" t="s">
        <v>1542</v>
      </c>
      <c r="F318" s="264" t="s">
        <v>1543</v>
      </c>
      <c r="G318" s="265" t="s">
        <v>346</v>
      </c>
      <c r="H318" s="266">
        <v>84.48</v>
      </c>
      <c r="I318" s="267"/>
      <c r="J318" s="268">
        <f>ROUND(I318*H318,2)</f>
        <v>0</v>
      </c>
      <c r="K318" s="264" t="s">
        <v>258</v>
      </c>
      <c r="L318" s="269"/>
      <c r="M318" s="270" t="s">
        <v>19</v>
      </c>
      <c r="N318" s="271" t="s">
        <v>40</v>
      </c>
      <c r="O318" s="86"/>
      <c r="P318" s="225">
        <f>O318*H318</f>
        <v>0</v>
      </c>
      <c r="Q318" s="225">
        <v>4E-05</v>
      </c>
      <c r="R318" s="225">
        <f>Q318*H318</f>
        <v>0.0033792000000000006</v>
      </c>
      <c r="S318" s="225">
        <v>0</v>
      </c>
      <c r="T318" s="226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27" t="s">
        <v>288</v>
      </c>
      <c r="AT318" s="227" t="s">
        <v>285</v>
      </c>
      <c r="AU318" s="227" t="s">
        <v>78</v>
      </c>
      <c r="AY318" s="19" t="s">
        <v>252</v>
      </c>
      <c r="BE318" s="228">
        <f>IF(N318="základní",J318,0)</f>
        <v>0</v>
      </c>
      <c r="BF318" s="228">
        <f>IF(N318="snížená",J318,0)</f>
        <v>0</v>
      </c>
      <c r="BG318" s="228">
        <f>IF(N318="zákl. přenesená",J318,0)</f>
        <v>0</v>
      </c>
      <c r="BH318" s="228">
        <f>IF(N318="sníž. přenesená",J318,0)</f>
        <v>0</v>
      </c>
      <c r="BI318" s="228">
        <f>IF(N318="nulová",J318,0)</f>
        <v>0</v>
      </c>
      <c r="BJ318" s="19" t="s">
        <v>76</v>
      </c>
      <c r="BK318" s="228">
        <f>ROUND(I318*H318,2)</f>
        <v>0</v>
      </c>
      <c r="BL318" s="19" t="s">
        <v>90</v>
      </c>
      <c r="BM318" s="227" t="s">
        <v>2035</v>
      </c>
    </row>
    <row r="319" spans="1:51" s="14" customFormat="1" ht="12">
      <c r="A319" s="14"/>
      <c r="B319" s="240"/>
      <c r="C319" s="241"/>
      <c r="D319" s="231" t="s">
        <v>260</v>
      </c>
      <c r="E319" s="242" t="s">
        <v>19</v>
      </c>
      <c r="F319" s="243" t="s">
        <v>2036</v>
      </c>
      <c r="G319" s="241"/>
      <c r="H319" s="244">
        <v>84.48</v>
      </c>
      <c r="I319" s="245"/>
      <c r="J319" s="241"/>
      <c r="K319" s="241"/>
      <c r="L319" s="246"/>
      <c r="M319" s="247"/>
      <c r="N319" s="248"/>
      <c r="O319" s="248"/>
      <c r="P319" s="248"/>
      <c r="Q319" s="248"/>
      <c r="R319" s="248"/>
      <c r="S319" s="248"/>
      <c r="T319" s="249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0" t="s">
        <v>260</v>
      </c>
      <c r="AU319" s="250" t="s">
        <v>78</v>
      </c>
      <c r="AV319" s="14" t="s">
        <v>78</v>
      </c>
      <c r="AW319" s="14" t="s">
        <v>31</v>
      </c>
      <c r="AX319" s="14" t="s">
        <v>76</v>
      </c>
      <c r="AY319" s="250" t="s">
        <v>252</v>
      </c>
    </row>
    <row r="320" spans="1:65" s="2" customFormat="1" ht="49.05" customHeight="1">
      <c r="A320" s="40"/>
      <c r="B320" s="41"/>
      <c r="C320" s="216" t="s">
        <v>777</v>
      </c>
      <c r="D320" s="216" t="s">
        <v>254</v>
      </c>
      <c r="E320" s="217" t="s">
        <v>1546</v>
      </c>
      <c r="F320" s="218" t="s">
        <v>1547</v>
      </c>
      <c r="G320" s="219" t="s">
        <v>300</v>
      </c>
      <c r="H320" s="220">
        <v>20.648</v>
      </c>
      <c r="I320" s="221"/>
      <c r="J320" s="222">
        <f>ROUND(I320*H320,2)</f>
        <v>0</v>
      </c>
      <c r="K320" s="218" t="s">
        <v>258</v>
      </c>
      <c r="L320" s="46"/>
      <c r="M320" s="223" t="s">
        <v>19</v>
      </c>
      <c r="N320" s="224" t="s">
        <v>40</v>
      </c>
      <c r="O320" s="86"/>
      <c r="P320" s="225">
        <f>O320*H320</f>
        <v>0</v>
      </c>
      <c r="Q320" s="225">
        <v>0.00835</v>
      </c>
      <c r="R320" s="225">
        <f>Q320*H320</f>
        <v>0.1724108</v>
      </c>
      <c r="S320" s="225">
        <v>0</v>
      </c>
      <c r="T320" s="226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27" t="s">
        <v>90</v>
      </c>
      <c r="AT320" s="227" t="s">
        <v>254</v>
      </c>
      <c r="AU320" s="227" t="s">
        <v>78</v>
      </c>
      <c r="AY320" s="19" t="s">
        <v>252</v>
      </c>
      <c r="BE320" s="228">
        <f>IF(N320="základní",J320,0)</f>
        <v>0</v>
      </c>
      <c r="BF320" s="228">
        <f>IF(N320="snížená",J320,0)</f>
        <v>0</v>
      </c>
      <c r="BG320" s="228">
        <f>IF(N320="zákl. přenesená",J320,0)</f>
        <v>0</v>
      </c>
      <c r="BH320" s="228">
        <f>IF(N320="sníž. přenesená",J320,0)</f>
        <v>0</v>
      </c>
      <c r="BI320" s="228">
        <f>IF(N320="nulová",J320,0)</f>
        <v>0</v>
      </c>
      <c r="BJ320" s="19" t="s">
        <v>76</v>
      </c>
      <c r="BK320" s="228">
        <f>ROUND(I320*H320,2)</f>
        <v>0</v>
      </c>
      <c r="BL320" s="19" t="s">
        <v>90</v>
      </c>
      <c r="BM320" s="227" t="s">
        <v>2037</v>
      </c>
    </row>
    <row r="321" spans="1:51" s="14" customFormat="1" ht="12">
      <c r="A321" s="14"/>
      <c r="B321" s="240"/>
      <c r="C321" s="241"/>
      <c r="D321" s="231" t="s">
        <v>260</v>
      </c>
      <c r="E321" s="242" t="s">
        <v>19</v>
      </c>
      <c r="F321" s="243" t="s">
        <v>2038</v>
      </c>
      <c r="G321" s="241"/>
      <c r="H321" s="244">
        <v>20.648</v>
      </c>
      <c r="I321" s="245"/>
      <c r="J321" s="241"/>
      <c r="K321" s="241"/>
      <c r="L321" s="246"/>
      <c r="M321" s="247"/>
      <c r="N321" s="248"/>
      <c r="O321" s="248"/>
      <c r="P321" s="248"/>
      <c r="Q321" s="248"/>
      <c r="R321" s="248"/>
      <c r="S321" s="248"/>
      <c r="T321" s="249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0" t="s">
        <v>260</v>
      </c>
      <c r="AU321" s="250" t="s">
        <v>78</v>
      </c>
      <c r="AV321" s="14" t="s">
        <v>78</v>
      </c>
      <c r="AW321" s="14" t="s">
        <v>31</v>
      </c>
      <c r="AX321" s="14" t="s">
        <v>76</v>
      </c>
      <c r="AY321" s="250" t="s">
        <v>252</v>
      </c>
    </row>
    <row r="322" spans="1:65" s="2" customFormat="1" ht="24.15" customHeight="1">
      <c r="A322" s="40"/>
      <c r="B322" s="41"/>
      <c r="C322" s="262" t="s">
        <v>784</v>
      </c>
      <c r="D322" s="262" t="s">
        <v>285</v>
      </c>
      <c r="E322" s="263" t="s">
        <v>1549</v>
      </c>
      <c r="F322" s="264" t="s">
        <v>1550</v>
      </c>
      <c r="G322" s="265" t="s">
        <v>257</v>
      </c>
      <c r="H322" s="266">
        <v>2.271</v>
      </c>
      <c r="I322" s="267"/>
      <c r="J322" s="268">
        <f>ROUND(I322*H322,2)</f>
        <v>0</v>
      </c>
      <c r="K322" s="264" t="s">
        <v>258</v>
      </c>
      <c r="L322" s="269"/>
      <c r="M322" s="270" t="s">
        <v>19</v>
      </c>
      <c r="N322" s="271" t="s">
        <v>40</v>
      </c>
      <c r="O322" s="86"/>
      <c r="P322" s="225">
        <f>O322*H322</f>
        <v>0</v>
      </c>
      <c r="Q322" s="225">
        <v>0.032</v>
      </c>
      <c r="R322" s="225">
        <f>Q322*H322</f>
        <v>0.072672</v>
      </c>
      <c r="S322" s="225">
        <v>0</v>
      </c>
      <c r="T322" s="226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27" t="s">
        <v>288</v>
      </c>
      <c r="AT322" s="227" t="s">
        <v>285</v>
      </c>
      <c r="AU322" s="227" t="s">
        <v>78</v>
      </c>
      <c r="AY322" s="19" t="s">
        <v>252</v>
      </c>
      <c r="BE322" s="228">
        <f>IF(N322="základní",J322,0)</f>
        <v>0</v>
      </c>
      <c r="BF322" s="228">
        <f>IF(N322="snížená",J322,0)</f>
        <v>0</v>
      </c>
      <c r="BG322" s="228">
        <f>IF(N322="zákl. přenesená",J322,0)</f>
        <v>0</v>
      </c>
      <c r="BH322" s="228">
        <f>IF(N322="sníž. přenesená",J322,0)</f>
        <v>0</v>
      </c>
      <c r="BI322" s="228">
        <f>IF(N322="nulová",J322,0)</f>
        <v>0</v>
      </c>
      <c r="BJ322" s="19" t="s">
        <v>76</v>
      </c>
      <c r="BK322" s="228">
        <f>ROUND(I322*H322,2)</f>
        <v>0</v>
      </c>
      <c r="BL322" s="19" t="s">
        <v>90</v>
      </c>
      <c r="BM322" s="227" t="s">
        <v>2039</v>
      </c>
    </row>
    <row r="323" spans="1:51" s="14" customFormat="1" ht="12">
      <c r="A323" s="14"/>
      <c r="B323" s="240"/>
      <c r="C323" s="241"/>
      <c r="D323" s="231" t="s">
        <v>260</v>
      </c>
      <c r="E323" s="242" t="s">
        <v>19</v>
      </c>
      <c r="F323" s="243" t="s">
        <v>2040</v>
      </c>
      <c r="G323" s="241"/>
      <c r="H323" s="244">
        <v>2.271</v>
      </c>
      <c r="I323" s="245"/>
      <c r="J323" s="241"/>
      <c r="K323" s="241"/>
      <c r="L323" s="246"/>
      <c r="M323" s="247"/>
      <c r="N323" s="248"/>
      <c r="O323" s="248"/>
      <c r="P323" s="248"/>
      <c r="Q323" s="248"/>
      <c r="R323" s="248"/>
      <c r="S323" s="248"/>
      <c r="T323" s="249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0" t="s">
        <v>260</v>
      </c>
      <c r="AU323" s="250" t="s">
        <v>78</v>
      </c>
      <c r="AV323" s="14" t="s">
        <v>78</v>
      </c>
      <c r="AW323" s="14" t="s">
        <v>31</v>
      </c>
      <c r="AX323" s="14" t="s">
        <v>76</v>
      </c>
      <c r="AY323" s="250" t="s">
        <v>252</v>
      </c>
    </row>
    <row r="324" spans="1:65" s="2" customFormat="1" ht="49.05" customHeight="1">
      <c r="A324" s="40"/>
      <c r="B324" s="41"/>
      <c r="C324" s="216" t="s">
        <v>789</v>
      </c>
      <c r="D324" s="216" t="s">
        <v>254</v>
      </c>
      <c r="E324" s="217" t="s">
        <v>2041</v>
      </c>
      <c r="F324" s="218" t="s">
        <v>2042</v>
      </c>
      <c r="G324" s="219" t="s">
        <v>300</v>
      </c>
      <c r="H324" s="220">
        <v>167.708</v>
      </c>
      <c r="I324" s="221"/>
      <c r="J324" s="222">
        <f>ROUND(I324*H324,2)</f>
        <v>0</v>
      </c>
      <c r="K324" s="218" t="s">
        <v>258</v>
      </c>
      <c r="L324" s="46"/>
      <c r="M324" s="223" t="s">
        <v>19</v>
      </c>
      <c r="N324" s="224" t="s">
        <v>40</v>
      </c>
      <c r="O324" s="86"/>
      <c r="P324" s="225">
        <f>O324*H324</f>
        <v>0</v>
      </c>
      <c r="Q324" s="225">
        <v>0.00852</v>
      </c>
      <c r="R324" s="225">
        <f>Q324*H324</f>
        <v>1.42887216</v>
      </c>
      <c r="S324" s="225">
        <v>0</v>
      </c>
      <c r="T324" s="226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27" t="s">
        <v>90</v>
      </c>
      <c r="AT324" s="227" t="s">
        <v>254</v>
      </c>
      <c r="AU324" s="227" t="s">
        <v>78</v>
      </c>
      <c r="AY324" s="19" t="s">
        <v>252</v>
      </c>
      <c r="BE324" s="228">
        <f>IF(N324="základní",J324,0)</f>
        <v>0</v>
      </c>
      <c r="BF324" s="228">
        <f>IF(N324="snížená",J324,0)</f>
        <v>0</v>
      </c>
      <c r="BG324" s="228">
        <f>IF(N324="zákl. přenesená",J324,0)</f>
        <v>0</v>
      </c>
      <c r="BH324" s="228">
        <f>IF(N324="sníž. přenesená",J324,0)</f>
        <v>0</v>
      </c>
      <c r="BI324" s="228">
        <f>IF(N324="nulová",J324,0)</f>
        <v>0</v>
      </c>
      <c r="BJ324" s="19" t="s">
        <v>76</v>
      </c>
      <c r="BK324" s="228">
        <f>ROUND(I324*H324,2)</f>
        <v>0</v>
      </c>
      <c r="BL324" s="19" t="s">
        <v>90</v>
      </c>
      <c r="BM324" s="227" t="s">
        <v>2043</v>
      </c>
    </row>
    <row r="325" spans="1:51" s="14" customFormat="1" ht="12">
      <c r="A325" s="14"/>
      <c r="B325" s="240"/>
      <c r="C325" s="241"/>
      <c r="D325" s="231" t="s">
        <v>260</v>
      </c>
      <c r="E325" s="242" t="s">
        <v>19</v>
      </c>
      <c r="F325" s="243" t="s">
        <v>2044</v>
      </c>
      <c r="G325" s="241"/>
      <c r="H325" s="244">
        <v>167.708</v>
      </c>
      <c r="I325" s="245"/>
      <c r="J325" s="241"/>
      <c r="K325" s="241"/>
      <c r="L325" s="246"/>
      <c r="M325" s="247"/>
      <c r="N325" s="248"/>
      <c r="O325" s="248"/>
      <c r="P325" s="248"/>
      <c r="Q325" s="248"/>
      <c r="R325" s="248"/>
      <c r="S325" s="248"/>
      <c r="T325" s="249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0" t="s">
        <v>260</v>
      </c>
      <c r="AU325" s="250" t="s">
        <v>78</v>
      </c>
      <c r="AV325" s="14" t="s">
        <v>78</v>
      </c>
      <c r="AW325" s="14" t="s">
        <v>31</v>
      </c>
      <c r="AX325" s="14" t="s">
        <v>76</v>
      </c>
      <c r="AY325" s="250" t="s">
        <v>252</v>
      </c>
    </row>
    <row r="326" spans="1:65" s="2" customFormat="1" ht="14.4" customHeight="1">
      <c r="A326" s="40"/>
      <c r="B326" s="41"/>
      <c r="C326" s="262" t="s">
        <v>795</v>
      </c>
      <c r="D326" s="262" t="s">
        <v>285</v>
      </c>
      <c r="E326" s="263" t="s">
        <v>2045</v>
      </c>
      <c r="F326" s="264" t="s">
        <v>2046</v>
      </c>
      <c r="G326" s="265" t="s">
        <v>300</v>
      </c>
      <c r="H326" s="266">
        <v>184.479</v>
      </c>
      <c r="I326" s="267"/>
      <c r="J326" s="268">
        <f>ROUND(I326*H326,2)</f>
        <v>0</v>
      </c>
      <c r="K326" s="264" t="s">
        <v>258</v>
      </c>
      <c r="L326" s="269"/>
      <c r="M326" s="270" t="s">
        <v>19</v>
      </c>
      <c r="N326" s="271" t="s">
        <v>40</v>
      </c>
      <c r="O326" s="86"/>
      <c r="P326" s="225">
        <f>O326*H326</f>
        <v>0</v>
      </c>
      <c r="Q326" s="225">
        <v>0.0017</v>
      </c>
      <c r="R326" s="225">
        <f>Q326*H326</f>
        <v>0.3136143</v>
      </c>
      <c r="S326" s="225">
        <v>0</v>
      </c>
      <c r="T326" s="226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27" t="s">
        <v>288</v>
      </c>
      <c r="AT326" s="227" t="s">
        <v>285</v>
      </c>
      <c r="AU326" s="227" t="s">
        <v>78</v>
      </c>
      <c r="AY326" s="19" t="s">
        <v>252</v>
      </c>
      <c r="BE326" s="228">
        <f>IF(N326="základní",J326,0)</f>
        <v>0</v>
      </c>
      <c r="BF326" s="228">
        <f>IF(N326="snížená",J326,0)</f>
        <v>0</v>
      </c>
      <c r="BG326" s="228">
        <f>IF(N326="zákl. přenesená",J326,0)</f>
        <v>0</v>
      </c>
      <c r="BH326" s="228">
        <f>IF(N326="sníž. přenesená",J326,0)</f>
        <v>0</v>
      </c>
      <c r="BI326" s="228">
        <f>IF(N326="nulová",J326,0)</f>
        <v>0</v>
      </c>
      <c r="BJ326" s="19" t="s">
        <v>76</v>
      </c>
      <c r="BK326" s="228">
        <f>ROUND(I326*H326,2)</f>
        <v>0</v>
      </c>
      <c r="BL326" s="19" t="s">
        <v>90</v>
      </c>
      <c r="BM326" s="227" t="s">
        <v>2047</v>
      </c>
    </row>
    <row r="327" spans="1:51" s="14" customFormat="1" ht="12">
      <c r="A327" s="14"/>
      <c r="B327" s="240"/>
      <c r="C327" s="241"/>
      <c r="D327" s="231" t="s">
        <v>260</v>
      </c>
      <c r="E327" s="242" t="s">
        <v>19</v>
      </c>
      <c r="F327" s="243" t="s">
        <v>2048</v>
      </c>
      <c r="G327" s="241"/>
      <c r="H327" s="244">
        <v>184.479</v>
      </c>
      <c r="I327" s="245"/>
      <c r="J327" s="241"/>
      <c r="K327" s="241"/>
      <c r="L327" s="246"/>
      <c r="M327" s="247"/>
      <c r="N327" s="248"/>
      <c r="O327" s="248"/>
      <c r="P327" s="248"/>
      <c r="Q327" s="248"/>
      <c r="R327" s="248"/>
      <c r="S327" s="248"/>
      <c r="T327" s="249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0" t="s">
        <v>260</v>
      </c>
      <c r="AU327" s="250" t="s">
        <v>78</v>
      </c>
      <c r="AV327" s="14" t="s">
        <v>78</v>
      </c>
      <c r="AW327" s="14" t="s">
        <v>31</v>
      </c>
      <c r="AX327" s="14" t="s">
        <v>76</v>
      </c>
      <c r="AY327" s="250" t="s">
        <v>252</v>
      </c>
    </row>
    <row r="328" spans="1:65" s="2" customFormat="1" ht="49.05" customHeight="1">
      <c r="A328" s="40"/>
      <c r="B328" s="41"/>
      <c r="C328" s="216" t="s">
        <v>799</v>
      </c>
      <c r="D328" s="216" t="s">
        <v>254</v>
      </c>
      <c r="E328" s="217" t="s">
        <v>2049</v>
      </c>
      <c r="F328" s="218" t="s">
        <v>2050</v>
      </c>
      <c r="G328" s="219" t="s">
        <v>300</v>
      </c>
      <c r="H328" s="220">
        <v>30.317</v>
      </c>
      <c r="I328" s="221"/>
      <c r="J328" s="222">
        <f>ROUND(I328*H328,2)</f>
        <v>0</v>
      </c>
      <c r="K328" s="218" t="s">
        <v>258</v>
      </c>
      <c r="L328" s="46"/>
      <c r="M328" s="223" t="s">
        <v>19</v>
      </c>
      <c r="N328" s="224" t="s">
        <v>40</v>
      </c>
      <c r="O328" s="86"/>
      <c r="P328" s="225">
        <f>O328*H328</f>
        <v>0</v>
      </c>
      <c r="Q328" s="225">
        <v>0.00658</v>
      </c>
      <c r="R328" s="225">
        <f>Q328*H328</f>
        <v>0.19948586</v>
      </c>
      <c r="S328" s="225">
        <v>0</v>
      </c>
      <c r="T328" s="226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27" t="s">
        <v>90</v>
      </c>
      <c r="AT328" s="227" t="s">
        <v>254</v>
      </c>
      <c r="AU328" s="227" t="s">
        <v>78</v>
      </c>
      <c r="AY328" s="19" t="s">
        <v>252</v>
      </c>
      <c r="BE328" s="228">
        <f>IF(N328="základní",J328,0)</f>
        <v>0</v>
      </c>
      <c r="BF328" s="228">
        <f>IF(N328="snížená",J328,0)</f>
        <v>0</v>
      </c>
      <c r="BG328" s="228">
        <f>IF(N328="zákl. přenesená",J328,0)</f>
        <v>0</v>
      </c>
      <c r="BH328" s="228">
        <f>IF(N328="sníž. přenesená",J328,0)</f>
        <v>0</v>
      </c>
      <c r="BI328" s="228">
        <f>IF(N328="nulová",J328,0)</f>
        <v>0</v>
      </c>
      <c r="BJ328" s="19" t="s">
        <v>76</v>
      </c>
      <c r="BK328" s="228">
        <f>ROUND(I328*H328,2)</f>
        <v>0</v>
      </c>
      <c r="BL328" s="19" t="s">
        <v>90</v>
      </c>
      <c r="BM328" s="227" t="s">
        <v>2051</v>
      </c>
    </row>
    <row r="329" spans="1:51" s="14" customFormat="1" ht="12">
      <c r="A329" s="14"/>
      <c r="B329" s="240"/>
      <c r="C329" s="241"/>
      <c r="D329" s="231" t="s">
        <v>260</v>
      </c>
      <c r="E329" s="242" t="s">
        <v>19</v>
      </c>
      <c r="F329" s="243" t="s">
        <v>2052</v>
      </c>
      <c r="G329" s="241"/>
      <c r="H329" s="244">
        <v>30.317</v>
      </c>
      <c r="I329" s="245"/>
      <c r="J329" s="241"/>
      <c r="K329" s="241"/>
      <c r="L329" s="246"/>
      <c r="M329" s="247"/>
      <c r="N329" s="248"/>
      <c r="O329" s="248"/>
      <c r="P329" s="248"/>
      <c r="Q329" s="248"/>
      <c r="R329" s="248"/>
      <c r="S329" s="248"/>
      <c r="T329" s="249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0" t="s">
        <v>260</v>
      </c>
      <c r="AU329" s="250" t="s">
        <v>78</v>
      </c>
      <c r="AV329" s="14" t="s">
        <v>78</v>
      </c>
      <c r="AW329" s="14" t="s">
        <v>31</v>
      </c>
      <c r="AX329" s="14" t="s">
        <v>76</v>
      </c>
      <c r="AY329" s="250" t="s">
        <v>252</v>
      </c>
    </row>
    <row r="330" spans="1:65" s="2" customFormat="1" ht="14.4" customHeight="1">
      <c r="A330" s="40"/>
      <c r="B330" s="41"/>
      <c r="C330" s="262" t="s">
        <v>804</v>
      </c>
      <c r="D330" s="262" t="s">
        <v>285</v>
      </c>
      <c r="E330" s="263" t="s">
        <v>2053</v>
      </c>
      <c r="F330" s="264" t="s">
        <v>2054</v>
      </c>
      <c r="G330" s="265" t="s">
        <v>300</v>
      </c>
      <c r="H330" s="266">
        <v>33.349</v>
      </c>
      <c r="I330" s="267"/>
      <c r="J330" s="268">
        <f>ROUND(I330*H330,2)</f>
        <v>0</v>
      </c>
      <c r="K330" s="264" t="s">
        <v>258</v>
      </c>
      <c r="L330" s="269"/>
      <c r="M330" s="270" t="s">
        <v>19</v>
      </c>
      <c r="N330" s="271" t="s">
        <v>40</v>
      </c>
      <c r="O330" s="86"/>
      <c r="P330" s="225">
        <f>O330*H330</f>
        <v>0</v>
      </c>
      <c r="Q330" s="225">
        <v>0.00085</v>
      </c>
      <c r="R330" s="225">
        <f>Q330*H330</f>
        <v>0.028346649999999994</v>
      </c>
      <c r="S330" s="225">
        <v>0</v>
      </c>
      <c r="T330" s="226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27" t="s">
        <v>288</v>
      </c>
      <c r="AT330" s="227" t="s">
        <v>285</v>
      </c>
      <c r="AU330" s="227" t="s">
        <v>78</v>
      </c>
      <c r="AY330" s="19" t="s">
        <v>252</v>
      </c>
      <c r="BE330" s="228">
        <f>IF(N330="základní",J330,0)</f>
        <v>0</v>
      </c>
      <c r="BF330" s="228">
        <f>IF(N330="snížená",J330,0)</f>
        <v>0</v>
      </c>
      <c r="BG330" s="228">
        <f>IF(N330="zákl. přenesená",J330,0)</f>
        <v>0</v>
      </c>
      <c r="BH330" s="228">
        <f>IF(N330="sníž. přenesená",J330,0)</f>
        <v>0</v>
      </c>
      <c r="BI330" s="228">
        <f>IF(N330="nulová",J330,0)</f>
        <v>0</v>
      </c>
      <c r="BJ330" s="19" t="s">
        <v>76</v>
      </c>
      <c r="BK330" s="228">
        <f>ROUND(I330*H330,2)</f>
        <v>0</v>
      </c>
      <c r="BL330" s="19" t="s">
        <v>90</v>
      </c>
      <c r="BM330" s="227" t="s">
        <v>2055</v>
      </c>
    </row>
    <row r="331" spans="1:51" s="14" customFormat="1" ht="12">
      <c r="A331" s="14"/>
      <c r="B331" s="240"/>
      <c r="C331" s="241"/>
      <c r="D331" s="231" t="s">
        <v>260</v>
      </c>
      <c r="E331" s="242" t="s">
        <v>19</v>
      </c>
      <c r="F331" s="243" t="s">
        <v>2056</v>
      </c>
      <c r="G331" s="241"/>
      <c r="H331" s="244">
        <v>33.349</v>
      </c>
      <c r="I331" s="245"/>
      <c r="J331" s="241"/>
      <c r="K331" s="241"/>
      <c r="L331" s="246"/>
      <c r="M331" s="247"/>
      <c r="N331" s="248"/>
      <c r="O331" s="248"/>
      <c r="P331" s="248"/>
      <c r="Q331" s="248"/>
      <c r="R331" s="248"/>
      <c r="S331" s="248"/>
      <c r="T331" s="249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0" t="s">
        <v>260</v>
      </c>
      <c r="AU331" s="250" t="s">
        <v>78</v>
      </c>
      <c r="AV331" s="14" t="s">
        <v>78</v>
      </c>
      <c r="AW331" s="14" t="s">
        <v>31</v>
      </c>
      <c r="AX331" s="14" t="s">
        <v>76</v>
      </c>
      <c r="AY331" s="250" t="s">
        <v>252</v>
      </c>
    </row>
    <row r="332" spans="1:65" s="2" customFormat="1" ht="49.05" customHeight="1">
      <c r="A332" s="40"/>
      <c r="B332" s="41"/>
      <c r="C332" s="216" t="s">
        <v>810</v>
      </c>
      <c r="D332" s="216" t="s">
        <v>254</v>
      </c>
      <c r="E332" s="217" t="s">
        <v>1553</v>
      </c>
      <c r="F332" s="218" t="s">
        <v>1554</v>
      </c>
      <c r="G332" s="219" t="s">
        <v>346</v>
      </c>
      <c r="H332" s="220">
        <v>76.8</v>
      </c>
      <c r="I332" s="221"/>
      <c r="J332" s="222">
        <f>ROUND(I332*H332,2)</f>
        <v>0</v>
      </c>
      <c r="K332" s="218" t="s">
        <v>258</v>
      </c>
      <c r="L332" s="46"/>
      <c r="M332" s="223" t="s">
        <v>19</v>
      </c>
      <c r="N332" s="224" t="s">
        <v>40</v>
      </c>
      <c r="O332" s="86"/>
      <c r="P332" s="225">
        <f>O332*H332</f>
        <v>0</v>
      </c>
      <c r="Q332" s="225">
        <v>0.00176</v>
      </c>
      <c r="R332" s="225">
        <f>Q332*H332</f>
        <v>0.135168</v>
      </c>
      <c r="S332" s="225">
        <v>0</v>
      </c>
      <c r="T332" s="226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27" t="s">
        <v>90</v>
      </c>
      <c r="AT332" s="227" t="s">
        <v>254</v>
      </c>
      <c r="AU332" s="227" t="s">
        <v>78</v>
      </c>
      <c r="AY332" s="19" t="s">
        <v>252</v>
      </c>
      <c r="BE332" s="228">
        <f>IF(N332="základní",J332,0)</f>
        <v>0</v>
      </c>
      <c r="BF332" s="228">
        <f>IF(N332="snížená",J332,0)</f>
        <v>0</v>
      </c>
      <c r="BG332" s="228">
        <f>IF(N332="zákl. přenesená",J332,0)</f>
        <v>0</v>
      </c>
      <c r="BH332" s="228">
        <f>IF(N332="sníž. přenesená",J332,0)</f>
        <v>0</v>
      </c>
      <c r="BI332" s="228">
        <f>IF(N332="nulová",J332,0)</f>
        <v>0</v>
      </c>
      <c r="BJ332" s="19" t="s">
        <v>76</v>
      </c>
      <c r="BK332" s="228">
        <f>ROUND(I332*H332,2)</f>
        <v>0</v>
      </c>
      <c r="BL332" s="19" t="s">
        <v>90</v>
      </c>
      <c r="BM332" s="227" t="s">
        <v>2057</v>
      </c>
    </row>
    <row r="333" spans="1:51" s="14" customFormat="1" ht="12">
      <c r="A333" s="14"/>
      <c r="B333" s="240"/>
      <c r="C333" s="241"/>
      <c r="D333" s="231" t="s">
        <v>260</v>
      </c>
      <c r="E333" s="242" t="s">
        <v>19</v>
      </c>
      <c r="F333" s="243" t="s">
        <v>2058</v>
      </c>
      <c r="G333" s="241"/>
      <c r="H333" s="244">
        <v>76.8</v>
      </c>
      <c r="I333" s="245"/>
      <c r="J333" s="241"/>
      <c r="K333" s="241"/>
      <c r="L333" s="246"/>
      <c r="M333" s="247"/>
      <c r="N333" s="248"/>
      <c r="O333" s="248"/>
      <c r="P333" s="248"/>
      <c r="Q333" s="248"/>
      <c r="R333" s="248"/>
      <c r="S333" s="248"/>
      <c r="T333" s="249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0" t="s">
        <v>260</v>
      </c>
      <c r="AU333" s="250" t="s">
        <v>78</v>
      </c>
      <c r="AV333" s="14" t="s">
        <v>78</v>
      </c>
      <c r="AW333" s="14" t="s">
        <v>31</v>
      </c>
      <c r="AX333" s="14" t="s">
        <v>76</v>
      </c>
      <c r="AY333" s="250" t="s">
        <v>252</v>
      </c>
    </row>
    <row r="334" spans="1:65" s="2" customFormat="1" ht="14.4" customHeight="1">
      <c r="A334" s="40"/>
      <c r="B334" s="41"/>
      <c r="C334" s="262" t="s">
        <v>815</v>
      </c>
      <c r="D334" s="262" t="s">
        <v>285</v>
      </c>
      <c r="E334" s="263" t="s">
        <v>2059</v>
      </c>
      <c r="F334" s="264" t="s">
        <v>2060</v>
      </c>
      <c r="G334" s="265" t="s">
        <v>300</v>
      </c>
      <c r="H334" s="266">
        <v>8.448</v>
      </c>
      <c r="I334" s="267"/>
      <c r="J334" s="268">
        <f>ROUND(I334*H334,2)</f>
        <v>0</v>
      </c>
      <c r="K334" s="264" t="s">
        <v>258</v>
      </c>
      <c r="L334" s="269"/>
      <c r="M334" s="270" t="s">
        <v>19</v>
      </c>
      <c r="N334" s="271" t="s">
        <v>40</v>
      </c>
      <c r="O334" s="86"/>
      <c r="P334" s="225">
        <f>O334*H334</f>
        <v>0</v>
      </c>
      <c r="Q334" s="225">
        <v>0.00051</v>
      </c>
      <c r="R334" s="225">
        <f>Q334*H334</f>
        <v>0.004308480000000001</v>
      </c>
      <c r="S334" s="225">
        <v>0</v>
      </c>
      <c r="T334" s="226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27" t="s">
        <v>288</v>
      </c>
      <c r="AT334" s="227" t="s">
        <v>285</v>
      </c>
      <c r="AU334" s="227" t="s">
        <v>78</v>
      </c>
      <c r="AY334" s="19" t="s">
        <v>252</v>
      </c>
      <c r="BE334" s="228">
        <f>IF(N334="základní",J334,0)</f>
        <v>0</v>
      </c>
      <c r="BF334" s="228">
        <f>IF(N334="snížená",J334,0)</f>
        <v>0</v>
      </c>
      <c r="BG334" s="228">
        <f>IF(N334="zákl. přenesená",J334,0)</f>
        <v>0</v>
      </c>
      <c r="BH334" s="228">
        <f>IF(N334="sníž. přenesená",J334,0)</f>
        <v>0</v>
      </c>
      <c r="BI334" s="228">
        <f>IF(N334="nulová",J334,0)</f>
        <v>0</v>
      </c>
      <c r="BJ334" s="19" t="s">
        <v>76</v>
      </c>
      <c r="BK334" s="228">
        <f>ROUND(I334*H334,2)</f>
        <v>0</v>
      </c>
      <c r="BL334" s="19" t="s">
        <v>90</v>
      </c>
      <c r="BM334" s="227" t="s">
        <v>2061</v>
      </c>
    </row>
    <row r="335" spans="1:51" s="14" customFormat="1" ht="12">
      <c r="A335" s="14"/>
      <c r="B335" s="240"/>
      <c r="C335" s="241"/>
      <c r="D335" s="231" t="s">
        <v>260</v>
      </c>
      <c r="E335" s="242" t="s">
        <v>19</v>
      </c>
      <c r="F335" s="243" t="s">
        <v>2062</v>
      </c>
      <c r="G335" s="241"/>
      <c r="H335" s="244">
        <v>8.448</v>
      </c>
      <c r="I335" s="245"/>
      <c r="J335" s="241"/>
      <c r="K335" s="241"/>
      <c r="L335" s="246"/>
      <c r="M335" s="247"/>
      <c r="N335" s="248"/>
      <c r="O335" s="248"/>
      <c r="P335" s="248"/>
      <c r="Q335" s="248"/>
      <c r="R335" s="248"/>
      <c r="S335" s="248"/>
      <c r="T335" s="249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0" t="s">
        <v>260</v>
      </c>
      <c r="AU335" s="250" t="s">
        <v>78</v>
      </c>
      <c r="AV335" s="14" t="s">
        <v>78</v>
      </c>
      <c r="AW335" s="14" t="s">
        <v>31</v>
      </c>
      <c r="AX335" s="14" t="s">
        <v>76</v>
      </c>
      <c r="AY335" s="250" t="s">
        <v>252</v>
      </c>
    </row>
    <row r="336" spans="1:65" s="2" customFormat="1" ht="49.05" customHeight="1">
      <c r="A336" s="40"/>
      <c r="B336" s="41"/>
      <c r="C336" s="216" t="s">
        <v>820</v>
      </c>
      <c r="D336" s="216" t="s">
        <v>254</v>
      </c>
      <c r="E336" s="217" t="s">
        <v>1581</v>
      </c>
      <c r="F336" s="218" t="s">
        <v>1582</v>
      </c>
      <c r="G336" s="219" t="s">
        <v>300</v>
      </c>
      <c r="H336" s="220">
        <v>188.356</v>
      </c>
      <c r="I336" s="221"/>
      <c r="J336" s="222">
        <f>ROUND(I336*H336,2)</f>
        <v>0</v>
      </c>
      <c r="K336" s="218" t="s">
        <v>258</v>
      </c>
      <c r="L336" s="46"/>
      <c r="M336" s="223" t="s">
        <v>19</v>
      </c>
      <c r="N336" s="224" t="s">
        <v>40</v>
      </c>
      <c r="O336" s="86"/>
      <c r="P336" s="225">
        <f>O336*H336</f>
        <v>0</v>
      </c>
      <c r="Q336" s="225">
        <v>6E-05</v>
      </c>
      <c r="R336" s="225">
        <f>Q336*H336</f>
        <v>0.01130136</v>
      </c>
      <c r="S336" s="225">
        <v>0</v>
      </c>
      <c r="T336" s="226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27" t="s">
        <v>90</v>
      </c>
      <c r="AT336" s="227" t="s">
        <v>254</v>
      </c>
      <c r="AU336" s="227" t="s">
        <v>78</v>
      </c>
      <c r="AY336" s="19" t="s">
        <v>252</v>
      </c>
      <c r="BE336" s="228">
        <f>IF(N336="základní",J336,0)</f>
        <v>0</v>
      </c>
      <c r="BF336" s="228">
        <f>IF(N336="snížená",J336,0)</f>
        <v>0</v>
      </c>
      <c r="BG336" s="228">
        <f>IF(N336="zákl. přenesená",J336,0)</f>
        <v>0</v>
      </c>
      <c r="BH336" s="228">
        <f>IF(N336="sníž. přenesená",J336,0)</f>
        <v>0</v>
      </c>
      <c r="BI336" s="228">
        <f>IF(N336="nulová",J336,0)</f>
        <v>0</v>
      </c>
      <c r="BJ336" s="19" t="s">
        <v>76</v>
      </c>
      <c r="BK336" s="228">
        <f>ROUND(I336*H336,2)</f>
        <v>0</v>
      </c>
      <c r="BL336" s="19" t="s">
        <v>90</v>
      </c>
      <c r="BM336" s="227" t="s">
        <v>2063</v>
      </c>
    </row>
    <row r="337" spans="1:51" s="14" customFormat="1" ht="12">
      <c r="A337" s="14"/>
      <c r="B337" s="240"/>
      <c r="C337" s="241"/>
      <c r="D337" s="231" t="s">
        <v>260</v>
      </c>
      <c r="E337" s="242" t="s">
        <v>19</v>
      </c>
      <c r="F337" s="243" t="s">
        <v>2064</v>
      </c>
      <c r="G337" s="241"/>
      <c r="H337" s="244">
        <v>188.356</v>
      </c>
      <c r="I337" s="245"/>
      <c r="J337" s="241"/>
      <c r="K337" s="241"/>
      <c r="L337" s="246"/>
      <c r="M337" s="247"/>
      <c r="N337" s="248"/>
      <c r="O337" s="248"/>
      <c r="P337" s="248"/>
      <c r="Q337" s="248"/>
      <c r="R337" s="248"/>
      <c r="S337" s="248"/>
      <c r="T337" s="249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0" t="s">
        <v>260</v>
      </c>
      <c r="AU337" s="250" t="s">
        <v>78</v>
      </c>
      <c r="AV337" s="14" t="s">
        <v>78</v>
      </c>
      <c r="AW337" s="14" t="s">
        <v>31</v>
      </c>
      <c r="AX337" s="14" t="s">
        <v>76</v>
      </c>
      <c r="AY337" s="250" t="s">
        <v>252</v>
      </c>
    </row>
    <row r="338" spans="1:65" s="2" customFormat="1" ht="24.15" customHeight="1">
      <c r="A338" s="40"/>
      <c r="B338" s="41"/>
      <c r="C338" s="216" t="s">
        <v>824</v>
      </c>
      <c r="D338" s="216" t="s">
        <v>254</v>
      </c>
      <c r="E338" s="217" t="s">
        <v>1587</v>
      </c>
      <c r="F338" s="218" t="s">
        <v>1588</v>
      </c>
      <c r="G338" s="219" t="s">
        <v>346</v>
      </c>
      <c r="H338" s="220">
        <v>65.996</v>
      </c>
      <c r="I338" s="221"/>
      <c r="J338" s="222">
        <f>ROUND(I338*H338,2)</f>
        <v>0</v>
      </c>
      <c r="K338" s="218" t="s">
        <v>258</v>
      </c>
      <c r="L338" s="46"/>
      <c r="M338" s="223" t="s">
        <v>19</v>
      </c>
      <c r="N338" s="224" t="s">
        <v>40</v>
      </c>
      <c r="O338" s="86"/>
      <c r="P338" s="225">
        <f>O338*H338</f>
        <v>0</v>
      </c>
      <c r="Q338" s="225">
        <v>3E-05</v>
      </c>
      <c r="R338" s="225">
        <f>Q338*H338</f>
        <v>0.00197988</v>
      </c>
      <c r="S338" s="225">
        <v>0</v>
      </c>
      <c r="T338" s="226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27" t="s">
        <v>90</v>
      </c>
      <c r="AT338" s="227" t="s">
        <v>254</v>
      </c>
      <c r="AU338" s="227" t="s">
        <v>78</v>
      </c>
      <c r="AY338" s="19" t="s">
        <v>252</v>
      </c>
      <c r="BE338" s="228">
        <f>IF(N338="základní",J338,0)</f>
        <v>0</v>
      </c>
      <c r="BF338" s="228">
        <f>IF(N338="snížená",J338,0)</f>
        <v>0</v>
      </c>
      <c r="BG338" s="228">
        <f>IF(N338="zákl. přenesená",J338,0)</f>
        <v>0</v>
      </c>
      <c r="BH338" s="228">
        <f>IF(N338="sníž. přenesená",J338,0)</f>
        <v>0</v>
      </c>
      <c r="BI338" s="228">
        <f>IF(N338="nulová",J338,0)</f>
        <v>0</v>
      </c>
      <c r="BJ338" s="19" t="s">
        <v>76</v>
      </c>
      <c r="BK338" s="228">
        <f>ROUND(I338*H338,2)</f>
        <v>0</v>
      </c>
      <c r="BL338" s="19" t="s">
        <v>90</v>
      </c>
      <c r="BM338" s="227" t="s">
        <v>2065</v>
      </c>
    </row>
    <row r="339" spans="1:51" s="14" customFormat="1" ht="12">
      <c r="A339" s="14"/>
      <c r="B339" s="240"/>
      <c r="C339" s="241"/>
      <c r="D339" s="231" t="s">
        <v>260</v>
      </c>
      <c r="E339" s="242" t="s">
        <v>19</v>
      </c>
      <c r="F339" s="243" t="s">
        <v>2066</v>
      </c>
      <c r="G339" s="241"/>
      <c r="H339" s="244">
        <v>65.996</v>
      </c>
      <c r="I339" s="245"/>
      <c r="J339" s="241"/>
      <c r="K339" s="241"/>
      <c r="L339" s="246"/>
      <c r="M339" s="247"/>
      <c r="N339" s="248"/>
      <c r="O339" s="248"/>
      <c r="P339" s="248"/>
      <c r="Q339" s="248"/>
      <c r="R339" s="248"/>
      <c r="S339" s="248"/>
      <c r="T339" s="249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0" t="s">
        <v>260</v>
      </c>
      <c r="AU339" s="250" t="s">
        <v>78</v>
      </c>
      <c r="AV339" s="14" t="s">
        <v>78</v>
      </c>
      <c r="AW339" s="14" t="s">
        <v>31</v>
      </c>
      <c r="AX339" s="14" t="s">
        <v>76</v>
      </c>
      <c r="AY339" s="250" t="s">
        <v>252</v>
      </c>
    </row>
    <row r="340" spans="1:65" s="2" customFormat="1" ht="24.15" customHeight="1">
      <c r="A340" s="40"/>
      <c r="B340" s="41"/>
      <c r="C340" s="262" t="s">
        <v>830</v>
      </c>
      <c r="D340" s="262" t="s">
        <v>285</v>
      </c>
      <c r="E340" s="263" t="s">
        <v>1591</v>
      </c>
      <c r="F340" s="264" t="s">
        <v>1592</v>
      </c>
      <c r="G340" s="265" t="s">
        <v>346</v>
      </c>
      <c r="H340" s="266">
        <v>72.596</v>
      </c>
      <c r="I340" s="267"/>
      <c r="J340" s="268">
        <f>ROUND(I340*H340,2)</f>
        <v>0</v>
      </c>
      <c r="K340" s="264" t="s">
        <v>258</v>
      </c>
      <c r="L340" s="269"/>
      <c r="M340" s="270" t="s">
        <v>19</v>
      </c>
      <c r="N340" s="271" t="s">
        <v>40</v>
      </c>
      <c r="O340" s="86"/>
      <c r="P340" s="225">
        <f>O340*H340</f>
        <v>0</v>
      </c>
      <c r="Q340" s="225">
        <v>0.00032</v>
      </c>
      <c r="R340" s="225">
        <f>Q340*H340</f>
        <v>0.023230720000000003</v>
      </c>
      <c r="S340" s="225">
        <v>0</v>
      </c>
      <c r="T340" s="226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27" t="s">
        <v>288</v>
      </c>
      <c r="AT340" s="227" t="s">
        <v>285</v>
      </c>
      <c r="AU340" s="227" t="s">
        <v>78</v>
      </c>
      <c r="AY340" s="19" t="s">
        <v>252</v>
      </c>
      <c r="BE340" s="228">
        <f>IF(N340="základní",J340,0)</f>
        <v>0</v>
      </c>
      <c r="BF340" s="228">
        <f>IF(N340="snížená",J340,0)</f>
        <v>0</v>
      </c>
      <c r="BG340" s="228">
        <f>IF(N340="zákl. přenesená",J340,0)</f>
        <v>0</v>
      </c>
      <c r="BH340" s="228">
        <f>IF(N340="sníž. přenesená",J340,0)</f>
        <v>0</v>
      </c>
      <c r="BI340" s="228">
        <f>IF(N340="nulová",J340,0)</f>
        <v>0</v>
      </c>
      <c r="BJ340" s="19" t="s">
        <v>76</v>
      </c>
      <c r="BK340" s="228">
        <f>ROUND(I340*H340,2)</f>
        <v>0</v>
      </c>
      <c r="BL340" s="19" t="s">
        <v>90</v>
      </c>
      <c r="BM340" s="227" t="s">
        <v>2067</v>
      </c>
    </row>
    <row r="341" spans="1:51" s="14" customFormat="1" ht="12">
      <c r="A341" s="14"/>
      <c r="B341" s="240"/>
      <c r="C341" s="241"/>
      <c r="D341" s="231" t="s">
        <v>260</v>
      </c>
      <c r="E341" s="242" t="s">
        <v>19</v>
      </c>
      <c r="F341" s="243" t="s">
        <v>2068</v>
      </c>
      <c r="G341" s="241"/>
      <c r="H341" s="244">
        <v>72.596</v>
      </c>
      <c r="I341" s="245"/>
      <c r="J341" s="241"/>
      <c r="K341" s="241"/>
      <c r="L341" s="246"/>
      <c r="M341" s="247"/>
      <c r="N341" s="248"/>
      <c r="O341" s="248"/>
      <c r="P341" s="248"/>
      <c r="Q341" s="248"/>
      <c r="R341" s="248"/>
      <c r="S341" s="248"/>
      <c r="T341" s="249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0" t="s">
        <v>260</v>
      </c>
      <c r="AU341" s="250" t="s">
        <v>78</v>
      </c>
      <c r="AV341" s="14" t="s">
        <v>78</v>
      </c>
      <c r="AW341" s="14" t="s">
        <v>31</v>
      </c>
      <c r="AX341" s="14" t="s">
        <v>76</v>
      </c>
      <c r="AY341" s="250" t="s">
        <v>252</v>
      </c>
    </row>
    <row r="342" spans="1:65" s="2" customFormat="1" ht="24.15" customHeight="1">
      <c r="A342" s="40"/>
      <c r="B342" s="41"/>
      <c r="C342" s="216" t="s">
        <v>837</v>
      </c>
      <c r="D342" s="216" t="s">
        <v>254</v>
      </c>
      <c r="E342" s="217" t="s">
        <v>1595</v>
      </c>
      <c r="F342" s="218" t="s">
        <v>1596</v>
      </c>
      <c r="G342" s="219" t="s">
        <v>346</v>
      </c>
      <c r="H342" s="220">
        <v>1.8</v>
      </c>
      <c r="I342" s="221"/>
      <c r="J342" s="222">
        <f>ROUND(I342*H342,2)</f>
        <v>0</v>
      </c>
      <c r="K342" s="218" t="s">
        <v>258</v>
      </c>
      <c r="L342" s="46"/>
      <c r="M342" s="223" t="s">
        <v>19</v>
      </c>
      <c r="N342" s="224" t="s">
        <v>40</v>
      </c>
      <c r="O342" s="86"/>
      <c r="P342" s="225">
        <f>O342*H342</f>
        <v>0</v>
      </c>
      <c r="Q342" s="225">
        <v>0</v>
      </c>
      <c r="R342" s="225">
        <f>Q342*H342</f>
        <v>0</v>
      </c>
      <c r="S342" s="225">
        <v>0</v>
      </c>
      <c r="T342" s="226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27" t="s">
        <v>90</v>
      </c>
      <c r="AT342" s="227" t="s">
        <v>254</v>
      </c>
      <c r="AU342" s="227" t="s">
        <v>78</v>
      </c>
      <c r="AY342" s="19" t="s">
        <v>252</v>
      </c>
      <c r="BE342" s="228">
        <f>IF(N342="základní",J342,0)</f>
        <v>0</v>
      </c>
      <c r="BF342" s="228">
        <f>IF(N342="snížená",J342,0)</f>
        <v>0</v>
      </c>
      <c r="BG342" s="228">
        <f>IF(N342="zákl. přenesená",J342,0)</f>
        <v>0</v>
      </c>
      <c r="BH342" s="228">
        <f>IF(N342="sníž. přenesená",J342,0)</f>
        <v>0</v>
      </c>
      <c r="BI342" s="228">
        <f>IF(N342="nulová",J342,0)</f>
        <v>0</v>
      </c>
      <c r="BJ342" s="19" t="s">
        <v>76</v>
      </c>
      <c r="BK342" s="228">
        <f>ROUND(I342*H342,2)</f>
        <v>0</v>
      </c>
      <c r="BL342" s="19" t="s">
        <v>90</v>
      </c>
      <c r="BM342" s="227" t="s">
        <v>2069</v>
      </c>
    </row>
    <row r="343" spans="1:65" s="2" customFormat="1" ht="24.15" customHeight="1">
      <c r="A343" s="40"/>
      <c r="B343" s="41"/>
      <c r="C343" s="262" t="s">
        <v>842</v>
      </c>
      <c r="D343" s="262" t="s">
        <v>285</v>
      </c>
      <c r="E343" s="263" t="s">
        <v>1599</v>
      </c>
      <c r="F343" s="264" t="s">
        <v>1600</v>
      </c>
      <c r="G343" s="265" t="s">
        <v>346</v>
      </c>
      <c r="H343" s="266">
        <v>1.98</v>
      </c>
      <c r="I343" s="267"/>
      <c r="J343" s="268">
        <f>ROUND(I343*H343,2)</f>
        <v>0</v>
      </c>
      <c r="K343" s="264" t="s">
        <v>258</v>
      </c>
      <c r="L343" s="269"/>
      <c r="M343" s="270" t="s">
        <v>19</v>
      </c>
      <c r="N343" s="271" t="s">
        <v>40</v>
      </c>
      <c r="O343" s="86"/>
      <c r="P343" s="225">
        <f>O343*H343</f>
        <v>0</v>
      </c>
      <c r="Q343" s="225">
        <v>0.0003</v>
      </c>
      <c r="R343" s="225">
        <f>Q343*H343</f>
        <v>0.0005939999999999999</v>
      </c>
      <c r="S343" s="225">
        <v>0</v>
      </c>
      <c r="T343" s="226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27" t="s">
        <v>288</v>
      </c>
      <c r="AT343" s="227" t="s">
        <v>285</v>
      </c>
      <c r="AU343" s="227" t="s">
        <v>78</v>
      </c>
      <c r="AY343" s="19" t="s">
        <v>252</v>
      </c>
      <c r="BE343" s="228">
        <f>IF(N343="základní",J343,0)</f>
        <v>0</v>
      </c>
      <c r="BF343" s="228">
        <f>IF(N343="snížená",J343,0)</f>
        <v>0</v>
      </c>
      <c r="BG343" s="228">
        <f>IF(N343="zákl. přenesená",J343,0)</f>
        <v>0</v>
      </c>
      <c r="BH343" s="228">
        <f>IF(N343="sníž. přenesená",J343,0)</f>
        <v>0</v>
      </c>
      <c r="BI343" s="228">
        <f>IF(N343="nulová",J343,0)</f>
        <v>0</v>
      </c>
      <c r="BJ343" s="19" t="s">
        <v>76</v>
      </c>
      <c r="BK343" s="228">
        <f>ROUND(I343*H343,2)</f>
        <v>0</v>
      </c>
      <c r="BL343" s="19" t="s">
        <v>90</v>
      </c>
      <c r="BM343" s="227" t="s">
        <v>2070</v>
      </c>
    </row>
    <row r="344" spans="1:51" s="14" customFormat="1" ht="12">
      <c r="A344" s="14"/>
      <c r="B344" s="240"/>
      <c r="C344" s="241"/>
      <c r="D344" s="231" t="s">
        <v>260</v>
      </c>
      <c r="E344" s="242" t="s">
        <v>19</v>
      </c>
      <c r="F344" s="243" t="s">
        <v>2071</v>
      </c>
      <c r="G344" s="241"/>
      <c r="H344" s="244">
        <v>1.98</v>
      </c>
      <c r="I344" s="245"/>
      <c r="J344" s="241"/>
      <c r="K344" s="241"/>
      <c r="L344" s="246"/>
      <c r="M344" s="247"/>
      <c r="N344" s="248"/>
      <c r="O344" s="248"/>
      <c r="P344" s="248"/>
      <c r="Q344" s="248"/>
      <c r="R344" s="248"/>
      <c r="S344" s="248"/>
      <c r="T344" s="249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0" t="s">
        <v>260</v>
      </c>
      <c r="AU344" s="250" t="s">
        <v>78</v>
      </c>
      <c r="AV344" s="14" t="s">
        <v>78</v>
      </c>
      <c r="AW344" s="14" t="s">
        <v>31</v>
      </c>
      <c r="AX344" s="14" t="s">
        <v>76</v>
      </c>
      <c r="AY344" s="250" t="s">
        <v>252</v>
      </c>
    </row>
    <row r="345" spans="1:65" s="2" customFormat="1" ht="37.8" customHeight="1">
      <c r="A345" s="40"/>
      <c r="B345" s="41"/>
      <c r="C345" s="216" t="s">
        <v>846</v>
      </c>
      <c r="D345" s="216" t="s">
        <v>254</v>
      </c>
      <c r="E345" s="217" t="s">
        <v>1603</v>
      </c>
      <c r="F345" s="218" t="s">
        <v>1604</v>
      </c>
      <c r="G345" s="219" t="s">
        <v>300</v>
      </c>
      <c r="H345" s="220">
        <v>188.356</v>
      </c>
      <c r="I345" s="221"/>
      <c r="J345" s="222">
        <f>ROUND(I345*H345,2)</f>
        <v>0</v>
      </c>
      <c r="K345" s="218" t="s">
        <v>258</v>
      </c>
      <c r="L345" s="46"/>
      <c r="M345" s="223" t="s">
        <v>19</v>
      </c>
      <c r="N345" s="224" t="s">
        <v>40</v>
      </c>
      <c r="O345" s="86"/>
      <c r="P345" s="225">
        <f>O345*H345</f>
        <v>0</v>
      </c>
      <c r="Q345" s="225">
        <v>0.02363</v>
      </c>
      <c r="R345" s="225">
        <f>Q345*H345</f>
        <v>4.45085228</v>
      </c>
      <c r="S345" s="225">
        <v>0</v>
      </c>
      <c r="T345" s="226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27" t="s">
        <v>90</v>
      </c>
      <c r="AT345" s="227" t="s">
        <v>254</v>
      </c>
      <c r="AU345" s="227" t="s">
        <v>78</v>
      </c>
      <c r="AY345" s="19" t="s">
        <v>252</v>
      </c>
      <c r="BE345" s="228">
        <f>IF(N345="základní",J345,0)</f>
        <v>0</v>
      </c>
      <c r="BF345" s="228">
        <f>IF(N345="snížená",J345,0)</f>
        <v>0</v>
      </c>
      <c r="BG345" s="228">
        <f>IF(N345="zákl. přenesená",J345,0)</f>
        <v>0</v>
      </c>
      <c r="BH345" s="228">
        <f>IF(N345="sníž. přenesená",J345,0)</f>
        <v>0</v>
      </c>
      <c r="BI345" s="228">
        <f>IF(N345="nulová",J345,0)</f>
        <v>0</v>
      </c>
      <c r="BJ345" s="19" t="s">
        <v>76</v>
      </c>
      <c r="BK345" s="228">
        <f>ROUND(I345*H345,2)</f>
        <v>0</v>
      </c>
      <c r="BL345" s="19" t="s">
        <v>90</v>
      </c>
      <c r="BM345" s="227" t="s">
        <v>2072</v>
      </c>
    </row>
    <row r="346" spans="1:51" s="14" customFormat="1" ht="12">
      <c r="A346" s="14"/>
      <c r="B346" s="240"/>
      <c r="C346" s="241"/>
      <c r="D346" s="231" t="s">
        <v>260</v>
      </c>
      <c r="E346" s="242" t="s">
        <v>19</v>
      </c>
      <c r="F346" s="243" t="s">
        <v>2064</v>
      </c>
      <c r="G346" s="241"/>
      <c r="H346" s="244">
        <v>188.356</v>
      </c>
      <c r="I346" s="245"/>
      <c r="J346" s="241"/>
      <c r="K346" s="241"/>
      <c r="L346" s="246"/>
      <c r="M346" s="247"/>
      <c r="N346" s="248"/>
      <c r="O346" s="248"/>
      <c r="P346" s="248"/>
      <c r="Q346" s="248"/>
      <c r="R346" s="248"/>
      <c r="S346" s="248"/>
      <c r="T346" s="249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0" t="s">
        <v>260</v>
      </c>
      <c r="AU346" s="250" t="s">
        <v>78</v>
      </c>
      <c r="AV346" s="14" t="s">
        <v>78</v>
      </c>
      <c r="AW346" s="14" t="s">
        <v>31</v>
      </c>
      <c r="AX346" s="14" t="s">
        <v>76</v>
      </c>
      <c r="AY346" s="250" t="s">
        <v>252</v>
      </c>
    </row>
    <row r="347" spans="1:65" s="2" customFormat="1" ht="37.8" customHeight="1">
      <c r="A347" s="40"/>
      <c r="B347" s="41"/>
      <c r="C347" s="216" t="s">
        <v>850</v>
      </c>
      <c r="D347" s="216" t="s">
        <v>254</v>
      </c>
      <c r="E347" s="217" t="s">
        <v>1606</v>
      </c>
      <c r="F347" s="218" t="s">
        <v>1607</v>
      </c>
      <c r="G347" s="219" t="s">
        <v>300</v>
      </c>
      <c r="H347" s="220">
        <v>196.036</v>
      </c>
      <c r="I347" s="221"/>
      <c r="J347" s="222">
        <f>ROUND(I347*H347,2)</f>
        <v>0</v>
      </c>
      <c r="K347" s="218" t="s">
        <v>258</v>
      </c>
      <c r="L347" s="46"/>
      <c r="M347" s="223" t="s">
        <v>19</v>
      </c>
      <c r="N347" s="224" t="s">
        <v>40</v>
      </c>
      <c r="O347" s="86"/>
      <c r="P347" s="225">
        <f>O347*H347</f>
        <v>0</v>
      </c>
      <c r="Q347" s="225">
        <v>0.00268</v>
      </c>
      <c r="R347" s="225">
        <f>Q347*H347</f>
        <v>0.52537648</v>
      </c>
      <c r="S347" s="225">
        <v>0</v>
      </c>
      <c r="T347" s="226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27" t="s">
        <v>90</v>
      </c>
      <c r="AT347" s="227" t="s">
        <v>254</v>
      </c>
      <c r="AU347" s="227" t="s">
        <v>78</v>
      </c>
      <c r="AY347" s="19" t="s">
        <v>252</v>
      </c>
      <c r="BE347" s="228">
        <f>IF(N347="základní",J347,0)</f>
        <v>0</v>
      </c>
      <c r="BF347" s="228">
        <f>IF(N347="snížená",J347,0)</f>
        <v>0</v>
      </c>
      <c r="BG347" s="228">
        <f>IF(N347="zákl. přenesená",J347,0)</f>
        <v>0</v>
      </c>
      <c r="BH347" s="228">
        <f>IF(N347="sníž. přenesená",J347,0)</f>
        <v>0</v>
      </c>
      <c r="BI347" s="228">
        <f>IF(N347="nulová",J347,0)</f>
        <v>0</v>
      </c>
      <c r="BJ347" s="19" t="s">
        <v>76</v>
      </c>
      <c r="BK347" s="228">
        <f>ROUND(I347*H347,2)</f>
        <v>0</v>
      </c>
      <c r="BL347" s="19" t="s">
        <v>90</v>
      </c>
      <c r="BM347" s="227" t="s">
        <v>2073</v>
      </c>
    </row>
    <row r="348" spans="1:51" s="14" customFormat="1" ht="12">
      <c r="A348" s="14"/>
      <c r="B348" s="240"/>
      <c r="C348" s="241"/>
      <c r="D348" s="231" t="s">
        <v>260</v>
      </c>
      <c r="E348" s="242" t="s">
        <v>19</v>
      </c>
      <c r="F348" s="243" t="s">
        <v>2074</v>
      </c>
      <c r="G348" s="241"/>
      <c r="H348" s="244">
        <v>196.036</v>
      </c>
      <c r="I348" s="245"/>
      <c r="J348" s="241"/>
      <c r="K348" s="241"/>
      <c r="L348" s="246"/>
      <c r="M348" s="247"/>
      <c r="N348" s="248"/>
      <c r="O348" s="248"/>
      <c r="P348" s="248"/>
      <c r="Q348" s="248"/>
      <c r="R348" s="248"/>
      <c r="S348" s="248"/>
      <c r="T348" s="249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0" t="s">
        <v>260</v>
      </c>
      <c r="AU348" s="250" t="s">
        <v>78</v>
      </c>
      <c r="AV348" s="14" t="s">
        <v>78</v>
      </c>
      <c r="AW348" s="14" t="s">
        <v>31</v>
      </c>
      <c r="AX348" s="14" t="s">
        <v>76</v>
      </c>
      <c r="AY348" s="250" t="s">
        <v>252</v>
      </c>
    </row>
    <row r="349" spans="1:65" s="2" customFormat="1" ht="24.15" customHeight="1">
      <c r="A349" s="40"/>
      <c r="B349" s="41"/>
      <c r="C349" s="216" t="s">
        <v>854</v>
      </c>
      <c r="D349" s="216" t="s">
        <v>254</v>
      </c>
      <c r="E349" s="217" t="s">
        <v>2075</v>
      </c>
      <c r="F349" s="218" t="s">
        <v>2076</v>
      </c>
      <c r="G349" s="219" t="s">
        <v>257</v>
      </c>
      <c r="H349" s="220">
        <v>14.375</v>
      </c>
      <c r="I349" s="221"/>
      <c r="J349" s="222">
        <f>ROUND(I349*H349,2)</f>
        <v>0</v>
      </c>
      <c r="K349" s="218" t="s">
        <v>258</v>
      </c>
      <c r="L349" s="46"/>
      <c r="M349" s="223" t="s">
        <v>19</v>
      </c>
      <c r="N349" s="224" t="s">
        <v>40</v>
      </c>
      <c r="O349" s="86"/>
      <c r="P349" s="225">
        <f>O349*H349</f>
        <v>0</v>
      </c>
      <c r="Q349" s="225">
        <v>2.25634</v>
      </c>
      <c r="R349" s="225">
        <f>Q349*H349</f>
        <v>32.434887499999995</v>
      </c>
      <c r="S349" s="225">
        <v>0</v>
      </c>
      <c r="T349" s="226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27" t="s">
        <v>90</v>
      </c>
      <c r="AT349" s="227" t="s">
        <v>254</v>
      </c>
      <c r="AU349" s="227" t="s">
        <v>78</v>
      </c>
      <c r="AY349" s="19" t="s">
        <v>252</v>
      </c>
      <c r="BE349" s="228">
        <f>IF(N349="základní",J349,0)</f>
        <v>0</v>
      </c>
      <c r="BF349" s="228">
        <f>IF(N349="snížená",J349,0)</f>
        <v>0</v>
      </c>
      <c r="BG349" s="228">
        <f>IF(N349="zákl. přenesená",J349,0)</f>
        <v>0</v>
      </c>
      <c r="BH349" s="228">
        <f>IF(N349="sníž. přenesená",J349,0)</f>
        <v>0</v>
      </c>
      <c r="BI349" s="228">
        <f>IF(N349="nulová",J349,0)</f>
        <v>0</v>
      </c>
      <c r="BJ349" s="19" t="s">
        <v>76</v>
      </c>
      <c r="BK349" s="228">
        <f>ROUND(I349*H349,2)</f>
        <v>0</v>
      </c>
      <c r="BL349" s="19" t="s">
        <v>90</v>
      </c>
      <c r="BM349" s="227" t="s">
        <v>2077</v>
      </c>
    </row>
    <row r="350" spans="1:51" s="14" customFormat="1" ht="12">
      <c r="A350" s="14"/>
      <c r="B350" s="240"/>
      <c r="C350" s="241"/>
      <c r="D350" s="231" t="s">
        <v>260</v>
      </c>
      <c r="E350" s="242" t="s">
        <v>19</v>
      </c>
      <c r="F350" s="243" t="s">
        <v>2078</v>
      </c>
      <c r="G350" s="241"/>
      <c r="H350" s="244">
        <v>14.375</v>
      </c>
      <c r="I350" s="245"/>
      <c r="J350" s="241"/>
      <c r="K350" s="241"/>
      <c r="L350" s="246"/>
      <c r="M350" s="247"/>
      <c r="N350" s="248"/>
      <c r="O350" s="248"/>
      <c r="P350" s="248"/>
      <c r="Q350" s="248"/>
      <c r="R350" s="248"/>
      <c r="S350" s="248"/>
      <c r="T350" s="249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0" t="s">
        <v>260</v>
      </c>
      <c r="AU350" s="250" t="s">
        <v>78</v>
      </c>
      <c r="AV350" s="14" t="s">
        <v>78</v>
      </c>
      <c r="AW350" s="14" t="s">
        <v>31</v>
      </c>
      <c r="AX350" s="14" t="s">
        <v>76</v>
      </c>
      <c r="AY350" s="250" t="s">
        <v>252</v>
      </c>
    </row>
    <row r="351" spans="1:65" s="2" customFormat="1" ht="37.8" customHeight="1">
      <c r="A351" s="40"/>
      <c r="B351" s="41"/>
      <c r="C351" s="216" t="s">
        <v>858</v>
      </c>
      <c r="D351" s="216" t="s">
        <v>254</v>
      </c>
      <c r="E351" s="217" t="s">
        <v>2079</v>
      </c>
      <c r="F351" s="218" t="s">
        <v>2080</v>
      </c>
      <c r="G351" s="219" t="s">
        <v>257</v>
      </c>
      <c r="H351" s="220">
        <v>14.375</v>
      </c>
      <c r="I351" s="221"/>
      <c r="J351" s="222">
        <f>ROUND(I351*H351,2)</f>
        <v>0</v>
      </c>
      <c r="K351" s="218" t="s">
        <v>258</v>
      </c>
      <c r="L351" s="46"/>
      <c r="M351" s="223" t="s">
        <v>19</v>
      </c>
      <c r="N351" s="224" t="s">
        <v>40</v>
      </c>
      <c r="O351" s="86"/>
      <c r="P351" s="225">
        <f>O351*H351</f>
        <v>0</v>
      </c>
      <c r="Q351" s="225">
        <v>0</v>
      </c>
      <c r="R351" s="225">
        <f>Q351*H351</f>
        <v>0</v>
      </c>
      <c r="S351" s="225">
        <v>0</v>
      </c>
      <c r="T351" s="226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27" t="s">
        <v>90</v>
      </c>
      <c r="AT351" s="227" t="s">
        <v>254</v>
      </c>
      <c r="AU351" s="227" t="s">
        <v>78</v>
      </c>
      <c r="AY351" s="19" t="s">
        <v>252</v>
      </c>
      <c r="BE351" s="228">
        <f>IF(N351="základní",J351,0)</f>
        <v>0</v>
      </c>
      <c r="BF351" s="228">
        <f>IF(N351="snížená",J351,0)</f>
        <v>0</v>
      </c>
      <c r="BG351" s="228">
        <f>IF(N351="zákl. přenesená",J351,0)</f>
        <v>0</v>
      </c>
      <c r="BH351" s="228">
        <f>IF(N351="sníž. přenesená",J351,0)</f>
        <v>0</v>
      </c>
      <c r="BI351" s="228">
        <f>IF(N351="nulová",J351,0)</f>
        <v>0</v>
      </c>
      <c r="BJ351" s="19" t="s">
        <v>76</v>
      </c>
      <c r="BK351" s="228">
        <f>ROUND(I351*H351,2)</f>
        <v>0</v>
      </c>
      <c r="BL351" s="19" t="s">
        <v>90</v>
      </c>
      <c r="BM351" s="227" t="s">
        <v>2081</v>
      </c>
    </row>
    <row r="352" spans="1:65" s="2" customFormat="1" ht="14.4" customHeight="1">
      <c r="A352" s="40"/>
      <c r="B352" s="41"/>
      <c r="C352" s="216" t="s">
        <v>863</v>
      </c>
      <c r="D352" s="216" t="s">
        <v>254</v>
      </c>
      <c r="E352" s="217" t="s">
        <v>2082</v>
      </c>
      <c r="F352" s="218" t="s">
        <v>2083</v>
      </c>
      <c r="G352" s="219" t="s">
        <v>277</v>
      </c>
      <c r="H352" s="220">
        <v>1.153</v>
      </c>
      <c r="I352" s="221"/>
      <c r="J352" s="222">
        <f>ROUND(I352*H352,2)</f>
        <v>0</v>
      </c>
      <c r="K352" s="218" t="s">
        <v>258</v>
      </c>
      <c r="L352" s="46"/>
      <c r="M352" s="223" t="s">
        <v>19</v>
      </c>
      <c r="N352" s="224" t="s">
        <v>40</v>
      </c>
      <c r="O352" s="86"/>
      <c r="P352" s="225">
        <f>O352*H352</f>
        <v>0</v>
      </c>
      <c r="Q352" s="225">
        <v>1.06277</v>
      </c>
      <c r="R352" s="225">
        <f>Q352*H352</f>
        <v>1.22537381</v>
      </c>
      <c r="S352" s="225">
        <v>0</v>
      </c>
      <c r="T352" s="226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27" t="s">
        <v>90</v>
      </c>
      <c r="AT352" s="227" t="s">
        <v>254</v>
      </c>
      <c r="AU352" s="227" t="s">
        <v>78</v>
      </c>
      <c r="AY352" s="19" t="s">
        <v>252</v>
      </c>
      <c r="BE352" s="228">
        <f>IF(N352="základní",J352,0)</f>
        <v>0</v>
      </c>
      <c r="BF352" s="228">
        <f>IF(N352="snížená",J352,0)</f>
        <v>0</v>
      </c>
      <c r="BG352" s="228">
        <f>IF(N352="zákl. přenesená",J352,0)</f>
        <v>0</v>
      </c>
      <c r="BH352" s="228">
        <f>IF(N352="sníž. přenesená",J352,0)</f>
        <v>0</v>
      </c>
      <c r="BI352" s="228">
        <f>IF(N352="nulová",J352,0)</f>
        <v>0</v>
      </c>
      <c r="BJ352" s="19" t="s">
        <v>76</v>
      </c>
      <c r="BK352" s="228">
        <f>ROUND(I352*H352,2)</f>
        <v>0</v>
      </c>
      <c r="BL352" s="19" t="s">
        <v>90</v>
      </c>
      <c r="BM352" s="227" t="s">
        <v>2084</v>
      </c>
    </row>
    <row r="353" spans="1:51" s="14" customFormat="1" ht="12">
      <c r="A353" s="14"/>
      <c r="B353" s="240"/>
      <c r="C353" s="241"/>
      <c r="D353" s="231" t="s">
        <v>260</v>
      </c>
      <c r="E353" s="242" t="s">
        <v>19</v>
      </c>
      <c r="F353" s="243" t="s">
        <v>2085</v>
      </c>
      <c r="G353" s="241"/>
      <c r="H353" s="244">
        <v>1.153</v>
      </c>
      <c r="I353" s="245"/>
      <c r="J353" s="241"/>
      <c r="K353" s="241"/>
      <c r="L353" s="246"/>
      <c r="M353" s="247"/>
      <c r="N353" s="248"/>
      <c r="O353" s="248"/>
      <c r="P353" s="248"/>
      <c r="Q353" s="248"/>
      <c r="R353" s="248"/>
      <c r="S353" s="248"/>
      <c r="T353" s="249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0" t="s">
        <v>260</v>
      </c>
      <c r="AU353" s="250" t="s">
        <v>78</v>
      </c>
      <c r="AV353" s="14" t="s">
        <v>78</v>
      </c>
      <c r="AW353" s="14" t="s">
        <v>31</v>
      </c>
      <c r="AX353" s="14" t="s">
        <v>76</v>
      </c>
      <c r="AY353" s="250" t="s">
        <v>252</v>
      </c>
    </row>
    <row r="354" spans="1:65" s="2" customFormat="1" ht="24.15" customHeight="1">
      <c r="A354" s="40"/>
      <c r="B354" s="41"/>
      <c r="C354" s="216" t="s">
        <v>869</v>
      </c>
      <c r="D354" s="216" t="s">
        <v>254</v>
      </c>
      <c r="E354" s="217" t="s">
        <v>825</v>
      </c>
      <c r="F354" s="218" t="s">
        <v>826</v>
      </c>
      <c r="G354" s="219" t="s">
        <v>300</v>
      </c>
      <c r="H354" s="220">
        <v>12.6</v>
      </c>
      <c r="I354" s="221"/>
      <c r="J354" s="222">
        <f>ROUND(I354*H354,2)</f>
        <v>0</v>
      </c>
      <c r="K354" s="218" t="s">
        <v>258</v>
      </c>
      <c r="L354" s="46"/>
      <c r="M354" s="223" t="s">
        <v>19</v>
      </c>
      <c r="N354" s="224" t="s">
        <v>40</v>
      </c>
      <c r="O354" s="86"/>
      <c r="P354" s="225">
        <f>O354*H354</f>
        <v>0</v>
      </c>
      <c r="Q354" s="225">
        <v>0.2756</v>
      </c>
      <c r="R354" s="225">
        <f>Q354*H354</f>
        <v>3.47256</v>
      </c>
      <c r="S354" s="225">
        <v>0</v>
      </c>
      <c r="T354" s="226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27" t="s">
        <v>90</v>
      </c>
      <c r="AT354" s="227" t="s">
        <v>254</v>
      </c>
      <c r="AU354" s="227" t="s">
        <v>78</v>
      </c>
      <c r="AY354" s="19" t="s">
        <v>252</v>
      </c>
      <c r="BE354" s="228">
        <f>IF(N354="základní",J354,0)</f>
        <v>0</v>
      </c>
      <c r="BF354" s="228">
        <f>IF(N354="snížená",J354,0)</f>
        <v>0</v>
      </c>
      <c r="BG354" s="228">
        <f>IF(N354="zákl. přenesená",J354,0)</f>
        <v>0</v>
      </c>
      <c r="BH354" s="228">
        <f>IF(N354="sníž. přenesená",J354,0)</f>
        <v>0</v>
      </c>
      <c r="BI354" s="228">
        <f>IF(N354="nulová",J354,0)</f>
        <v>0</v>
      </c>
      <c r="BJ354" s="19" t="s">
        <v>76</v>
      </c>
      <c r="BK354" s="228">
        <f>ROUND(I354*H354,2)</f>
        <v>0</v>
      </c>
      <c r="BL354" s="19" t="s">
        <v>90</v>
      </c>
      <c r="BM354" s="227" t="s">
        <v>2086</v>
      </c>
    </row>
    <row r="355" spans="1:65" s="2" customFormat="1" ht="37.8" customHeight="1">
      <c r="A355" s="40"/>
      <c r="B355" s="41"/>
      <c r="C355" s="216" t="s">
        <v>875</v>
      </c>
      <c r="D355" s="216" t="s">
        <v>254</v>
      </c>
      <c r="E355" s="217" t="s">
        <v>2087</v>
      </c>
      <c r="F355" s="218" t="s">
        <v>2088</v>
      </c>
      <c r="G355" s="219" t="s">
        <v>307</v>
      </c>
      <c r="H355" s="220">
        <v>13</v>
      </c>
      <c r="I355" s="221"/>
      <c r="J355" s="222">
        <f>ROUND(I355*H355,2)</f>
        <v>0</v>
      </c>
      <c r="K355" s="218" t="s">
        <v>258</v>
      </c>
      <c r="L355" s="46"/>
      <c r="M355" s="223" t="s">
        <v>19</v>
      </c>
      <c r="N355" s="224" t="s">
        <v>40</v>
      </c>
      <c r="O355" s="86"/>
      <c r="P355" s="225">
        <f>O355*H355</f>
        <v>0</v>
      </c>
      <c r="Q355" s="225">
        <v>0.01777</v>
      </c>
      <c r="R355" s="225">
        <f>Q355*H355</f>
        <v>0.23101000000000002</v>
      </c>
      <c r="S355" s="225">
        <v>0</v>
      </c>
      <c r="T355" s="226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27" t="s">
        <v>90</v>
      </c>
      <c r="AT355" s="227" t="s">
        <v>254</v>
      </c>
      <c r="AU355" s="227" t="s">
        <v>78</v>
      </c>
      <c r="AY355" s="19" t="s">
        <v>252</v>
      </c>
      <c r="BE355" s="228">
        <f>IF(N355="základní",J355,0)</f>
        <v>0</v>
      </c>
      <c r="BF355" s="228">
        <f>IF(N355="snížená",J355,0)</f>
        <v>0</v>
      </c>
      <c r="BG355" s="228">
        <f>IF(N355="zákl. přenesená",J355,0)</f>
        <v>0</v>
      </c>
      <c r="BH355" s="228">
        <f>IF(N355="sníž. přenesená",J355,0)</f>
        <v>0</v>
      </c>
      <c r="BI355" s="228">
        <f>IF(N355="nulová",J355,0)</f>
        <v>0</v>
      </c>
      <c r="BJ355" s="19" t="s">
        <v>76</v>
      </c>
      <c r="BK355" s="228">
        <f>ROUND(I355*H355,2)</f>
        <v>0</v>
      </c>
      <c r="BL355" s="19" t="s">
        <v>90</v>
      </c>
      <c r="BM355" s="227" t="s">
        <v>2089</v>
      </c>
    </row>
    <row r="356" spans="1:51" s="14" customFormat="1" ht="12">
      <c r="A356" s="14"/>
      <c r="B356" s="240"/>
      <c r="C356" s="241"/>
      <c r="D356" s="231" t="s">
        <v>260</v>
      </c>
      <c r="E356" s="242" t="s">
        <v>19</v>
      </c>
      <c r="F356" s="243" t="s">
        <v>2090</v>
      </c>
      <c r="G356" s="241"/>
      <c r="H356" s="244">
        <v>5</v>
      </c>
      <c r="I356" s="245"/>
      <c r="J356" s="241"/>
      <c r="K356" s="241"/>
      <c r="L356" s="246"/>
      <c r="M356" s="247"/>
      <c r="N356" s="248"/>
      <c r="O356" s="248"/>
      <c r="P356" s="248"/>
      <c r="Q356" s="248"/>
      <c r="R356" s="248"/>
      <c r="S356" s="248"/>
      <c r="T356" s="249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0" t="s">
        <v>260</v>
      </c>
      <c r="AU356" s="250" t="s">
        <v>78</v>
      </c>
      <c r="AV356" s="14" t="s">
        <v>78</v>
      </c>
      <c r="AW356" s="14" t="s">
        <v>31</v>
      </c>
      <c r="AX356" s="14" t="s">
        <v>69</v>
      </c>
      <c r="AY356" s="250" t="s">
        <v>252</v>
      </c>
    </row>
    <row r="357" spans="1:51" s="14" customFormat="1" ht="12">
      <c r="A357" s="14"/>
      <c r="B357" s="240"/>
      <c r="C357" s="241"/>
      <c r="D357" s="231" t="s">
        <v>260</v>
      </c>
      <c r="E357" s="242" t="s">
        <v>19</v>
      </c>
      <c r="F357" s="243" t="s">
        <v>2091</v>
      </c>
      <c r="G357" s="241"/>
      <c r="H357" s="244">
        <v>2</v>
      </c>
      <c r="I357" s="245"/>
      <c r="J357" s="241"/>
      <c r="K357" s="241"/>
      <c r="L357" s="246"/>
      <c r="M357" s="247"/>
      <c r="N357" s="248"/>
      <c r="O357" s="248"/>
      <c r="P357" s="248"/>
      <c r="Q357" s="248"/>
      <c r="R357" s="248"/>
      <c r="S357" s="248"/>
      <c r="T357" s="249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0" t="s">
        <v>260</v>
      </c>
      <c r="AU357" s="250" t="s">
        <v>78</v>
      </c>
      <c r="AV357" s="14" t="s">
        <v>78</v>
      </c>
      <c r="AW357" s="14" t="s">
        <v>31</v>
      </c>
      <c r="AX357" s="14" t="s">
        <v>69</v>
      </c>
      <c r="AY357" s="250" t="s">
        <v>252</v>
      </c>
    </row>
    <row r="358" spans="1:51" s="14" customFormat="1" ht="12">
      <c r="A358" s="14"/>
      <c r="B358" s="240"/>
      <c r="C358" s="241"/>
      <c r="D358" s="231" t="s">
        <v>260</v>
      </c>
      <c r="E358" s="242" t="s">
        <v>19</v>
      </c>
      <c r="F358" s="243" t="s">
        <v>2092</v>
      </c>
      <c r="G358" s="241"/>
      <c r="H358" s="244">
        <v>4</v>
      </c>
      <c r="I358" s="245"/>
      <c r="J358" s="241"/>
      <c r="K358" s="241"/>
      <c r="L358" s="246"/>
      <c r="M358" s="247"/>
      <c r="N358" s="248"/>
      <c r="O358" s="248"/>
      <c r="P358" s="248"/>
      <c r="Q358" s="248"/>
      <c r="R358" s="248"/>
      <c r="S358" s="248"/>
      <c r="T358" s="249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0" t="s">
        <v>260</v>
      </c>
      <c r="AU358" s="250" t="s">
        <v>78</v>
      </c>
      <c r="AV358" s="14" t="s">
        <v>78</v>
      </c>
      <c r="AW358" s="14" t="s">
        <v>31</v>
      </c>
      <c r="AX358" s="14" t="s">
        <v>69</v>
      </c>
      <c r="AY358" s="250" t="s">
        <v>252</v>
      </c>
    </row>
    <row r="359" spans="1:51" s="14" customFormat="1" ht="12">
      <c r="A359" s="14"/>
      <c r="B359" s="240"/>
      <c r="C359" s="241"/>
      <c r="D359" s="231" t="s">
        <v>260</v>
      </c>
      <c r="E359" s="242" t="s">
        <v>19</v>
      </c>
      <c r="F359" s="243" t="s">
        <v>2093</v>
      </c>
      <c r="G359" s="241"/>
      <c r="H359" s="244">
        <v>2</v>
      </c>
      <c r="I359" s="245"/>
      <c r="J359" s="241"/>
      <c r="K359" s="241"/>
      <c r="L359" s="246"/>
      <c r="M359" s="247"/>
      <c r="N359" s="248"/>
      <c r="O359" s="248"/>
      <c r="P359" s="248"/>
      <c r="Q359" s="248"/>
      <c r="R359" s="248"/>
      <c r="S359" s="248"/>
      <c r="T359" s="249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0" t="s">
        <v>260</v>
      </c>
      <c r="AU359" s="250" t="s">
        <v>78</v>
      </c>
      <c r="AV359" s="14" t="s">
        <v>78</v>
      </c>
      <c r="AW359" s="14" t="s">
        <v>31</v>
      </c>
      <c r="AX359" s="14" t="s">
        <v>69</v>
      </c>
      <c r="AY359" s="250" t="s">
        <v>252</v>
      </c>
    </row>
    <row r="360" spans="1:51" s="15" customFormat="1" ht="12">
      <c r="A360" s="15"/>
      <c r="B360" s="251"/>
      <c r="C360" s="252"/>
      <c r="D360" s="231" t="s">
        <v>260</v>
      </c>
      <c r="E360" s="253" t="s">
        <v>19</v>
      </c>
      <c r="F360" s="254" t="s">
        <v>265</v>
      </c>
      <c r="G360" s="252"/>
      <c r="H360" s="255">
        <v>13</v>
      </c>
      <c r="I360" s="256"/>
      <c r="J360" s="252"/>
      <c r="K360" s="252"/>
      <c r="L360" s="257"/>
      <c r="M360" s="258"/>
      <c r="N360" s="259"/>
      <c r="O360" s="259"/>
      <c r="P360" s="259"/>
      <c r="Q360" s="259"/>
      <c r="R360" s="259"/>
      <c r="S360" s="259"/>
      <c r="T360" s="260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61" t="s">
        <v>260</v>
      </c>
      <c r="AU360" s="261" t="s">
        <v>78</v>
      </c>
      <c r="AV360" s="15" t="s">
        <v>90</v>
      </c>
      <c r="AW360" s="15" t="s">
        <v>31</v>
      </c>
      <c r="AX360" s="15" t="s">
        <v>76</v>
      </c>
      <c r="AY360" s="261" t="s">
        <v>252</v>
      </c>
    </row>
    <row r="361" spans="1:65" s="2" customFormat="1" ht="24.15" customHeight="1">
      <c r="A361" s="40"/>
      <c r="B361" s="41"/>
      <c r="C361" s="262" t="s">
        <v>879</v>
      </c>
      <c r="D361" s="262" t="s">
        <v>285</v>
      </c>
      <c r="E361" s="263" t="s">
        <v>2094</v>
      </c>
      <c r="F361" s="264" t="s">
        <v>2095</v>
      </c>
      <c r="G361" s="265" t="s">
        <v>307</v>
      </c>
      <c r="H361" s="266">
        <v>5</v>
      </c>
      <c r="I361" s="267"/>
      <c r="J361" s="268">
        <f>ROUND(I361*H361,2)</f>
        <v>0</v>
      </c>
      <c r="K361" s="264" t="s">
        <v>19</v>
      </c>
      <c r="L361" s="269"/>
      <c r="M361" s="270" t="s">
        <v>19</v>
      </c>
      <c r="N361" s="271" t="s">
        <v>40</v>
      </c>
      <c r="O361" s="86"/>
      <c r="P361" s="225">
        <f>O361*H361</f>
        <v>0</v>
      </c>
      <c r="Q361" s="225">
        <v>0.02053</v>
      </c>
      <c r="R361" s="225">
        <f>Q361*H361</f>
        <v>0.10264999999999999</v>
      </c>
      <c r="S361" s="225">
        <v>0</v>
      </c>
      <c r="T361" s="226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27" t="s">
        <v>288</v>
      </c>
      <c r="AT361" s="227" t="s">
        <v>285</v>
      </c>
      <c r="AU361" s="227" t="s">
        <v>78</v>
      </c>
      <c r="AY361" s="19" t="s">
        <v>252</v>
      </c>
      <c r="BE361" s="228">
        <f>IF(N361="základní",J361,0)</f>
        <v>0</v>
      </c>
      <c r="BF361" s="228">
        <f>IF(N361="snížená",J361,0)</f>
        <v>0</v>
      </c>
      <c r="BG361" s="228">
        <f>IF(N361="zákl. přenesená",J361,0)</f>
        <v>0</v>
      </c>
      <c r="BH361" s="228">
        <f>IF(N361="sníž. přenesená",J361,0)</f>
        <v>0</v>
      </c>
      <c r="BI361" s="228">
        <f>IF(N361="nulová",J361,0)</f>
        <v>0</v>
      </c>
      <c r="BJ361" s="19" t="s">
        <v>76</v>
      </c>
      <c r="BK361" s="228">
        <f>ROUND(I361*H361,2)</f>
        <v>0</v>
      </c>
      <c r="BL361" s="19" t="s">
        <v>90</v>
      </c>
      <c r="BM361" s="227" t="s">
        <v>2096</v>
      </c>
    </row>
    <row r="362" spans="1:65" s="2" customFormat="1" ht="24.15" customHeight="1">
      <c r="A362" s="40"/>
      <c r="B362" s="41"/>
      <c r="C362" s="262" t="s">
        <v>883</v>
      </c>
      <c r="D362" s="262" t="s">
        <v>285</v>
      </c>
      <c r="E362" s="263" t="s">
        <v>2097</v>
      </c>
      <c r="F362" s="264" t="s">
        <v>2098</v>
      </c>
      <c r="G362" s="265" t="s">
        <v>307</v>
      </c>
      <c r="H362" s="266">
        <v>2</v>
      </c>
      <c r="I362" s="267"/>
      <c r="J362" s="268">
        <f>ROUND(I362*H362,2)</f>
        <v>0</v>
      </c>
      <c r="K362" s="264" t="s">
        <v>19</v>
      </c>
      <c r="L362" s="269"/>
      <c r="M362" s="270" t="s">
        <v>19</v>
      </c>
      <c r="N362" s="271" t="s">
        <v>40</v>
      </c>
      <c r="O362" s="86"/>
      <c r="P362" s="225">
        <f>O362*H362</f>
        <v>0</v>
      </c>
      <c r="Q362" s="225">
        <v>0.02053</v>
      </c>
      <c r="R362" s="225">
        <f>Q362*H362</f>
        <v>0.04106</v>
      </c>
      <c r="S362" s="225">
        <v>0</v>
      </c>
      <c r="T362" s="226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27" t="s">
        <v>288</v>
      </c>
      <c r="AT362" s="227" t="s">
        <v>285</v>
      </c>
      <c r="AU362" s="227" t="s">
        <v>78</v>
      </c>
      <c r="AY362" s="19" t="s">
        <v>252</v>
      </c>
      <c r="BE362" s="228">
        <f>IF(N362="základní",J362,0)</f>
        <v>0</v>
      </c>
      <c r="BF362" s="228">
        <f>IF(N362="snížená",J362,0)</f>
        <v>0</v>
      </c>
      <c r="BG362" s="228">
        <f>IF(N362="zákl. přenesená",J362,0)</f>
        <v>0</v>
      </c>
      <c r="BH362" s="228">
        <f>IF(N362="sníž. přenesená",J362,0)</f>
        <v>0</v>
      </c>
      <c r="BI362" s="228">
        <f>IF(N362="nulová",J362,0)</f>
        <v>0</v>
      </c>
      <c r="BJ362" s="19" t="s">
        <v>76</v>
      </c>
      <c r="BK362" s="228">
        <f>ROUND(I362*H362,2)</f>
        <v>0</v>
      </c>
      <c r="BL362" s="19" t="s">
        <v>90</v>
      </c>
      <c r="BM362" s="227" t="s">
        <v>2099</v>
      </c>
    </row>
    <row r="363" spans="1:65" s="2" customFormat="1" ht="24.15" customHeight="1">
      <c r="A363" s="40"/>
      <c r="B363" s="41"/>
      <c r="C363" s="262" t="s">
        <v>887</v>
      </c>
      <c r="D363" s="262" t="s">
        <v>285</v>
      </c>
      <c r="E363" s="263" t="s">
        <v>2100</v>
      </c>
      <c r="F363" s="264" t="s">
        <v>2101</v>
      </c>
      <c r="G363" s="265" t="s">
        <v>307</v>
      </c>
      <c r="H363" s="266">
        <v>4</v>
      </c>
      <c r="I363" s="267"/>
      <c r="J363" s="268">
        <f>ROUND(I363*H363,2)</f>
        <v>0</v>
      </c>
      <c r="K363" s="264" t="s">
        <v>19</v>
      </c>
      <c r="L363" s="269"/>
      <c r="M363" s="270" t="s">
        <v>19</v>
      </c>
      <c r="N363" s="271" t="s">
        <v>40</v>
      </c>
      <c r="O363" s="86"/>
      <c r="P363" s="225">
        <f>O363*H363</f>
        <v>0</v>
      </c>
      <c r="Q363" s="225">
        <v>0.02053</v>
      </c>
      <c r="R363" s="225">
        <f>Q363*H363</f>
        <v>0.08212</v>
      </c>
      <c r="S363" s="225">
        <v>0</v>
      </c>
      <c r="T363" s="226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27" t="s">
        <v>288</v>
      </c>
      <c r="AT363" s="227" t="s">
        <v>285</v>
      </c>
      <c r="AU363" s="227" t="s">
        <v>78</v>
      </c>
      <c r="AY363" s="19" t="s">
        <v>252</v>
      </c>
      <c r="BE363" s="228">
        <f>IF(N363="základní",J363,0)</f>
        <v>0</v>
      </c>
      <c r="BF363" s="228">
        <f>IF(N363="snížená",J363,0)</f>
        <v>0</v>
      </c>
      <c r="BG363" s="228">
        <f>IF(N363="zákl. přenesená",J363,0)</f>
        <v>0</v>
      </c>
      <c r="BH363" s="228">
        <f>IF(N363="sníž. přenesená",J363,0)</f>
        <v>0</v>
      </c>
      <c r="BI363" s="228">
        <f>IF(N363="nulová",J363,0)</f>
        <v>0</v>
      </c>
      <c r="BJ363" s="19" t="s">
        <v>76</v>
      </c>
      <c r="BK363" s="228">
        <f>ROUND(I363*H363,2)</f>
        <v>0</v>
      </c>
      <c r="BL363" s="19" t="s">
        <v>90</v>
      </c>
      <c r="BM363" s="227" t="s">
        <v>2102</v>
      </c>
    </row>
    <row r="364" spans="1:65" s="2" customFormat="1" ht="24.15" customHeight="1">
      <c r="A364" s="40"/>
      <c r="B364" s="41"/>
      <c r="C364" s="262" t="s">
        <v>891</v>
      </c>
      <c r="D364" s="262" t="s">
        <v>285</v>
      </c>
      <c r="E364" s="263" t="s">
        <v>2103</v>
      </c>
      <c r="F364" s="264" t="s">
        <v>2104</v>
      </c>
      <c r="G364" s="265" t="s">
        <v>307</v>
      </c>
      <c r="H364" s="266">
        <v>2</v>
      </c>
      <c r="I364" s="267"/>
      <c r="J364" s="268">
        <f>ROUND(I364*H364,2)</f>
        <v>0</v>
      </c>
      <c r="K364" s="264" t="s">
        <v>19</v>
      </c>
      <c r="L364" s="269"/>
      <c r="M364" s="270" t="s">
        <v>19</v>
      </c>
      <c r="N364" s="271" t="s">
        <v>40</v>
      </c>
      <c r="O364" s="86"/>
      <c r="P364" s="225">
        <f>O364*H364</f>
        <v>0</v>
      </c>
      <c r="Q364" s="225">
        <v>0.02053</v>
      </c>
      <c r="R364" s="225">
        <f>Q364*H364</f>
        <v>0.04106</v>
      </c>
      <c r="S364" s="225">
        <v>0</v>
      </c>
      <c r="T364" s="226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27" t="s">
        <v>288</v>
      </c>
      <c r="AT364" s="227" t="s">
        <v>285</v>
      </c>
      <c r="AU364" s="227" t="s">
        <v>78</v>
      </c>
      <c r="AY364" s="19" t="s">
        <v>252</v>
      </c>
      <c r="BE364" s="228">
        <f>IF(N364="základní",J364,0)</f>
        <v>0</v>
      </c>
      <c r="BF364" s="228">
        <f>IF(N364="snížená",J364,0)</f>
        <v>0</v>
      </c>
      <c r="BG364" s="228">
        <f>IF(N364="zákl. přenesená",J364,0)</f>
        <v>0</v>
      </c>
      <c r="BH364" s="228">
        <f>IF(N364="sníž. přenesená",J364,0)</f>
        <v>0</v>
      </c>
      <c r="BI364" s="228">
        <f>IF(N364="nulová",J364,0)</f>
        <v>0</v>
      </c>
      <c r="BJ364" s="19" t="s">
        <v>76</v>
      </c>
      <c r="BK364" s="228">
        <f>ROUND(I364*H364,2)</f>
        <v>0</v>
      </c>
      <c r="BL364" s="19" t="s">
        <v>90</v>
      </c>
      <c r="BM364" s="227" t="s">
        <v>2105</v>
      </c>
    </row>
    <row r="365" spans="1:63" s="12" customFormat="1" ht="22.8" customHeight="1">
      <c r="A365" s="12"/>
      <c r="B365" s="200"/>
      <c r="C365" s="201"/>
      <c r="D365" s="202" t="s">
        <v>68</v>
      </c>
      <c r="E365" s="214" t="s">
        <v>304</v>
      </c>
      <c r="F365" s="214" t="s">
        <v>829</v>
      </c>
      <c r="G365" s="201"/>
      <c r="H365" s="201"/>
      <c r="I365" s="204"/>
      <c r="J365" s="215">
        <f>BK365</f>
        <v>0</v>
      </c>
      <c r="K365" s="201"/>
      <c r="L365" s="206"/>
      <c r="M365" s="207"/>
      <c r="N365" s="208"/>
      <c r="O365" s="208"/>
      <c r="P365" s="209">
        <f>SUM(P366:P383)</f>
        <v>0</v>
      </c>
      <c r="Q365" s="208"/>
      <c r="R365" s="209">
        <f>SUM(R366:R383)</f>
        <v>0.1057468</v>
      </c>
      <c r="S365" s="208"/>
      <c r="T365" s="210">
        <f>SUM(T366:T383)</f>
        <v>0</v>
      </c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211" t="s">
        <v>76</v>
      </c>
      <c r="AT365" s="212" t="s">
        <v>68</v>
      </c>
      <c r="AU365" s="212" t="s">
        <v>76</v>
      </c>
      <c r="AY365" s="211" t="s">
        <v>252</v>
      </c>
      <c r="BK365" s="213">
        <f>SUM(BK366:BK383)</f>
        <v>0</v>
      </c>
    </row>
    <row r="366" spans="1:65" s="2" customFormat="1" ht="49.05" customHeight="1">
      <c r="A366" s="40"/>
      <c r="B366" s="41"/>
      <c r="C366" s="216" t="s">
        <v>895</v>
      </c>
      <c r="D366" s="216" t="s">
        <v>254</v>
      </c>
      <c r="E366" s="217" t="s">
        <v>831</v>
      </c>
      <c r="F366" s="218" t="s">
        <v>832</v>
      </c>
      <c r="G366" s="219" t="s">
        <v>300</v>
      </c>
      <c r="H366" s="220">
        <v>277.152</v>
      </c>
      <c r="I366" s="221"/>
      <c r="J366" s="222">
        <f>ROUND(I366*H366,2)</f>
        <v>0</v>
      </c>
      <c r="K366" s="218" t="s">
        <v>258</v>
      </c>
      <c r="L366" s="46"/>
      <c r="M366" s="223" t="s">
        <v>19</v>
      </c>
      <c r="N366" s="224" t="s">
        <v>40</v>
      </c>
      <c r="O366" s="86"/>
      <c r="P366" s="225">
        <f>O366*H366</f>
        <v>0</v>
      </c>
      <c r="Q366" s="225">
        <v>0</v>
      </c>
      <c r="R366" s="225">
        <f>Q366*H366</f>
        <v>0</v>
      </c>
      <c r="S366" s="225">
        <v>0</v>
      </c>
      <c r="T366" s="226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27" t="s">
        <v>90</v>
      </c>
      <c r="AT366" s="227" t="s">
        <v>254</v>
      </c>
      <c r="AU366" s="227" t="s">
        <v>78</v>
      </c>
      <c r="AY366" s="19" t="s">
        <v>252</v>
      </c>
      <c r="BE366" s="228">
        <f>IF(N366="základní",J366,0)</f>
        <v>0</v>
      </c>
      <c r="BF366" s="228">
        <f>IF(N366="snížená",J366,0)</f>
        <v>0</v>
      </c>
      <c r="BG366" s="228">
        <f>IF(N366="zákl. přenesená",J366,0)</f>
        <v>0</v>
      </c>
      <c r="BH366" s="228">
        <f>IF(N366="sníž. přenesená",J366,0)</f>
        <v>0</v>
      </c>
      <c r="BI366" s="228">
        <f>IF(N366="nulová",J366,0)</f>
        <v>0</v>
      </c>
      <c r="BJ366" s="19" t="s">
        <v>76</v>
      </c>
      <c r="BK366" s="228">
        <f>ROUND(I366*H366,2)</f>
        <v>0</v>
      </c>
      <c r="BL366" s="19" t="s">
        <v>90</v>
      </c>
      <c r="BM366" s="227" t="s">
        <v>2106</v>
      </c>
    </row>
    <row r="367" spans="1:51" s="14" customFormat="1" ht="12">
      <c r="A367" s="14"/>
      <c r="B367" s="240"/>
      <c r="C367" s="241"/>
      <c r="D367" s="231" t="s">
        <v>260</v>
      </c>
      <c r="E367" s="242" t="s">
        <v>19</v>
      </c>
      <c r="F367" s="243" t="s">
        <v>2107</v>
      </c>
      <c r="G367" s="241"/>
      <c r="H367" s="244">
        <v>277.152</v>
      </c>
      <c r="I367" s="245"/>
      <c r="J367" s="241"/>
      <c r="K367" s="241"/>
      <c r="L367" s="246"/>
      <c r="M367" s="247"/>
      <c r="N367" s="248"/>
      <c r="O367" s="248"/>
      <c r="P367" s="248"/>
      <c r="Q367" s="248"/>
      <c r="R367" s="248"/>
      <c r="S367" s="248"/>
      <c r="T367" s="249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0" t="s">
        <v>260</v>
      </c>
      <c r="AU367" s="250" t="s">
        <v>78</v>
      </c>
      <c r="AV367" s="14" t="s">
        <v>78</v>
      </c>
      <c r="AW367" s="14" t="s">
        <v>31</v>
      </c>
      <c r="AX367" s="14" t="s">
        <v>76</v>
      </c>
      <c r="AY367" s="250" t="s">
        <v>252</v>
      </c>
    </row>
    <row r="368" spans="1:65" s="2" customFormat="1" ht="49.05" customHeight="1">
      <c r="A368" s="40"/>
      <c r="B368" s="41"/>
      <c r="C368" s="216" t="s">
        <v>899</v>
      </c>
      <c r="D368" s="216" t="s">
        <v>254</v>
      </c>
      <c r="E368" s="217" t="s">
        <v>838</v>
      </c>
      <c r="F368" s="218" t="s">
        <v>839</v>
      </c>
      <c r="G368" s="219" t="s">
        <v>300</v>
      </c>
      <c r="H368" s="220">
        <v>8314.56</v>
      </c>
      <c r="I368" s="221"/>
      <c r="J368" s="222">
        <f>ROUND(I368*H368,2)</f>
        <v>0</v>
      </c>
      <c r="K368" s="218" t="s">
        <v>258</v>
      </c>
      <c r="L368" s="46"/>
      <c r="M368" s="223" t="s">
        <v>19</v>
      </c>
      <c r="N368" s="224" t="s">
        <v>40</v>
      </c>
      <c r="O368" s="86"/>
      <c r="P368" s="225">
        <f>O368*H368</f>
        <v>0</v>
      </c>
      <c r="Q368" s="225">
        <v>0</v>
      </c>
      <c r="R368" s="225">
        <f>Q368*H368</f>
        <v>0</v>
      </c>
      <c r="S368" s="225">
        <v>0</v>
      </c>
      <c r="T368" s="226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27" t="s">
        <v>90</v>
      </c>
      <c r="AT368" s="227" t="s">
        <v>254</v>
      </c>
      <c r="AU368" s="227" t="s">
        <v>78</v>
      </c>
      <c r="AY368" s="19" t="s">
        <v>252</v>
      </c>
      <c r="BE368" s="228">
        <f>IF(N368="základní",J368,0)</f>
        <v>0</v>
      </c>
      <c r="BF368" s="228">
        <f>IF(N368="snížená",J368,0)</f>
        <v>0</v>
      </c>
      <c r="BG368" s="228">
        <f>IF(N368="zákl. přenesená",J368,0)</f>
        <v>0</v>
      </c>
      <c r="BH368" s="228">
        <f>IF(N368="sníž. přenesená",J368,0)</f>
        <v>0</v>
      </c>
      <c r="BI368" s="228">
        <f>IF(N368="nulová",J368,0)</f>
        <v>0</v>
      </c>
      <c r="BJ368" s="19" t="s">
        <v>76</v>
      </c>
      <c r="BK368" s="228">
        <f>ROUND(I368*H368,2)</f>
        <v>0</v>
      </c>
      <c r="BL368" s="19" t="s">
        <v>90</v>
      </c>
      <c r="BM368" s="227" t="s">
        <v>2108</v>
      </c>
    </row>
    <row r="369" spans="1:51" s="14" customFormat="1" ht="12">
      <c r="A369" s="14"/>
      <c r="B369" s="240"/>
      <c r="C369" s="241"/>
      <c r="D369" s="231" t="s">
        <v>260</v>
      </c>
      <c r="E369" s="242" t="s">
        <v>19</v>
      </c>
      <c r="F369" s="243" t="s">
        <v>2109</v>
      </c>
      <c r="G369" s="241"/>
      <c r="H369" s="244">
        <v>8314.56</v>
      </c>
      <c r="I369" s="245"/>
      <c r="J369" s="241"/>
      <c r="K369" s="241"/>
      <c r="L369" s="246"/>
      <c r="M369" s="247"/>
      <c r="N369" s="248"/>
      <c r="O369" s="248"/>
      <c r="P369" s="248"/>
      <c r="Q369" s="248"/>
      <c r="R369" s="248"/>
      <c r="S369" s="248"/>
      <c r="T369" s="249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0" t="s">
        <v>260</v>
      </c>
      <c r="AU369" s="250" t="s">
        <v>78</v>
      </c>
      <c r="AV369" s="14" t="s">
        <v>78</v>
      </c>
      <c r="AW369" s="14" t="s">
        <v>31</v>
      </c>
      <c r="AX369" s="14" t="s">
        <v>76</v>
      </c>
      <c r="AY369" s="250" t="s">
        <v>252</v>
      </c>
    </row>
    <row r="370" spans="1:65" s="2" customFormat="1" ht="49.05" customHeight="1">
      <c r="A370" s="40"/>
      <c r="B370" s="41"/>
      <c r="C370" s="216" t="s">
        <v>903</v>
      </c>
      <c r="D370" s="216" t="s">
        <v>254</v>
      </c>
      <c r="E370" s="217" t="s">
        <v>843</v>
      </c>
      <c r="F370" s="218" t="s">
        <v>844</v>
      </c>
      <c r="G370" s="219" t="s">
        <v>300</v>
      </c>
      <c r="H370" s="220">
        <v>277.152</v>
      </c>
      <c r="I370" s="221"/>
      <c r="J370" s="222">
        <f>ROUND(I370*H370,2)</f>
        <v>0</v>
      </c>
      <c r="K370" s="218" t="s">
        <v>258</v>
      </c>
      <c r="L370" s="46"/>
      <c r="M370" s="223" t="s">
        <v>19</v>
      </c>
      <c r="N370" s="224" t="s">
        <v>40</v>
      </c>
      <c r="O370" s="86"/>
      <c r="P370" s="225">
        <f>O370*H370</f>
        <v>0</v>
      </c>
      <c r="Q370" s="225">
        <v>0</v>
      </c>
      <c r="R370" s="225">
        <f>Q370*H370</f>
        <v>0</v>
      </c>
      <c r="S370" s="225">
        <v>0</v>
      </c>
      <c r="T370" s="226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27" t="s">
        <v>90</v>
      </c>
      <c r="AT370" s="227" t="s">
        <v>254</v>
      </c>
      <c r="AU370" s="227" t="s">
        <v>78</v>
      </c>
      <c r="AY370" s="19" t="s">
        <v>252</v>
      </c>
      <c r="BE370" s="228">
        <f>IF(N370="základní",J370,0)</f>
        <v>0</v>
      </c>
      <c r="BF370" s="228">
        <f>IF(N370="snížená",J370,0)</f>
        <v>0</v>
      </c>
      <c r="BG370" s="228">
        <f>IF(N370="zákl. přenesená",J370,0)</f>
        <v>0</v>
      </c>
      <c r="BH370" s="228">
        <f>IF(N370="sníž. přenesená",J370,0)</f>
        <v>0</v>
      </c>
      <c r="BI370" s="228">
        <f>IF(N370="nulová",J370,0)</f>
        <v>0</v>
      </c>
      <c r="BJ370" s="19" t="s">
        <v>76</v>
      </c>
      <c r="BK370" s="228">
        <f>ROUND(I370*H370,2)</f>
        <v>0</v>
      </c>
      <c r="BL370" s="19" t="s">
        <v>90</v>
      </c>
      <c r="BM370" s="227" t="s">
        <v>2110</v>
      </c>
    </row>
    <row r="371" spans="1:65" s="2" customFormat="1" ht="24.15" customHeight="1">
      <c r="A371" s="40"/>
      <c r="B371" s="41"/>
      <c r="C371" s="216" t="s">
        <v>907</v>
      </c>
      <c r="D371" s="216" t="s">
        <v>254</v>
      </c>
      <c r="E371" s="217" t="s">
        <v>847</v>
      </c>
      <c r="F371" s="218" t="s">
        <v>848</v>
      </c>
      <c r="G371" s="219" t="s">
        <v>300</v>
      </c>
      <c r="H371" s="220">
        <v>277.152</v>
      </c>
      <c r="I371" s="221"/>
      <c r="J371" s="222">
        <f>ROUND(I371*H371,2)</f>
        <v>0</v>
      </c>
      <c r="K371" s="218" t="s">
        <v>258</v>
      </c>
      <c r="L371" s="46"/>
      <c r="M371" s="223" t="s">
        <v>19</v>
      </c>
      <c r="N371" s="224" t="s">
        <v>40</v>
      </c>
      <c r="O371" s="86"/>
      <c r="P371" s="225">
        <f>O371*H371</f>
        <v>0</v>
      </c>
      <c r="Q371" s="225">
        <v>0</v>
      </c>
      <c r="R371" s="225">
        <f>Q371*H371</f>
        <v>0</v>
      </c>
      <c r="S371" s="225">
        <v>0</v>
      </c>
      <c r="T371" s="226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27" t="s">
        <v>90</v>
      </c>
      <c r="AT371" s="227" t="s">
        <v>254</v>
      </c>
      <c r="AU371" s="227" t="s">
        <v>78</v>
      </c>
      <c r="AY371" s="19" t="s">
        <v>252</v>
      </c>
      <c r="BE371" s="228">
        <f>IF(N371="základní",J371,0)</f>
        <v>0</v>
      </c>
      <c r="BF371" s="228">
        <f>IF(N371="snížená",J371,0)</f>
        <v>0</v>
      </c>
      <c r="BG371" s="228">
        <f>IF(N371="zákl. přenesená",J371,0)</f>
        <v>0</v>
      </c>
      <c r="BH371" s="228">
        <f>IF(N371="sníž. přenesená",J371,0)</f>
        <v>0</v>
      </c>
      <c r="BI371" s="228">
        <f>IF(N371="nulová",J371,0)</f>
        <v>0</v>
      </c>
      <c r="BJ371" s="19" t="s">
        <v>76</v>
      </c>
      <c r="BK371" s="228">
        <f>ROUND(I371*H371,2)</f>
        <v>0</v>
      </c>
      <c r="BL371" s="19" t="s">
        <v>90</v>
      </c>
      <c r="BM371" s="227" t="s">
        <v>2111</v>
      </c>
    </row>
    <row r="372" spans="1:65" s="2" customFormat="1" ht="24.15" customHeight="1">
      <c r="A372" s="40"/>
      <c r="B372" s="41"/>
      <c r="C372" s="216" t="s">
        <v>911</v>
      </c>
      <c r="D372" s="216" t="s">
        <v>254</v>
      </c>
      <c r="E372" s="217" t="s">
        <v>851</v>
      </c>
      <c r="F372" s="218" t="s">
        <v>852</v>
      </c>
      <c r="G372" s="219" t="s">
        <v>300</v>
      </c>
      <c r="H372" s="220">
        <v>8314.56</v>
      </c>
      <c r="I372" s="221"/>
      <c r="J372" s="222">
        <f>ROUND(I372*H372,2)</f>
        <v>0</v>
      </c>
      <c r="K372" s="218" t="s">
        <v>258</v>
      </c>
      <c r="L372" s="46"/>
      <c r="M372" s="223" t="s">
        <v>19</v>
      </c>
      <c r="N372" s="224" t="s">
        <v>40</v>
      </c>
      <c r="O372" s="86"/>
      <c r="P372" s="225">
        <f>O372*H372</f>
        <v>0</v>
      </c>
      <c r="Q372" s="225">
        <v>0</v>
      </c>
      <c r="R372" s="225">
        <f>Q372*H372</f>
        <v>0</v>
      </c>
      <c r="S372" s="225">
        <v>0</v>
      </c>
      <c r="T372" s="226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27" t="s">
        <v>90</v>
      </c>
      <c r="AT372" s="227" t="s">
        <v>254</v>
      </c>
      <c r="AU372" s="227" t="s">
        <v>78</v>
      </c>
      <c r="AY372" s="19" t="s">
        <v>252</v>
      </c>
      <c r="BE372" s="228">
        <f>IF(N372="základní",J372,0)</f>
        <v>0</v>
      </c>
      <c r="BF372" s="228">
        <f>IF(N372="snížená",J372,0)</f>
        <v>0</v>
      </c>
      <c r="BG372" s="228">
        <f>IF(N372="zákl. přenesená",J372,0)</f>
        <v>0</v>
      </c>
      <c r="BH372" s="228">
        <f>IF(N372="sníž. přenesená",J372,0)</f>
        <v>0</v>
      </c>
      <c r="BI372" s="228">
        <f>IF(N372="nulová",J372,0)</f>
        <v>0</v>
      </c>
      <c r="BJ372" s="19" t="s">
        <v>76</v>
      </c>
      <c r="BK372" s="228">
        <f>ROUND(I372*H372,2)</f>
        <v>0</v>
      </c>
      <c r="BL372" s="19" t="s">
        <v>90</v>
      </c>
      <c r="BM372" s="227" t="s">
        <v>2112</v>
      </c>
    </row>
    <row r="373" spans="1:51" s="14" customFormat="1" ht="12">
      <c r="A373" s="14"/>
      <c r="B373" s="240"/>
      <c r="C373" s="241"/>
      <c r="D373" s="231" t="s">
        <v>260</v>
      </c>
      <c r="E373" s="242" t="s">
        <v>19</v>
      </c>
      <c r="F373" s="243" t="s">
        <v>2109</v>
      </c>
      <c r="G373" s="241"/>
      <c r="H373" s="244">
        <v>8314.56</v>
      </c>
      <c r="I373" s="245"/>
      <c r="J373" s="241"/>
      <c r="K373" s="241"/>
      <c r="L373" s="246"/>
      <c r="M373" s="247"/>
      <c r="N373" s="248"/>
      <c r="O373" s="248"/>
      <c r="P373" s="248"/>
      <c r="Q373" s="248"/>
      <c r="R373" s="248"/>
      <c r="S373" s="248"/>
      <c r="T373" s="249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0" t="s">
        <v>260</v>
      </c>
      <c r="AU373" s="250" t="s">
        <v>78</v>
      </c>
      <c r="AV373" s="14" t="s">
        <v>78</v>
      </c>
      <c r="AW373" s="14" t="s">
        <v>31</v>
      </c>
      <c r="AX373" s="14" t="s">
        <v>76</v>
      </c>
      <c r="AY373" s="250" t="s">
        <v>252</v>
      </c>
    </row>
    <row r="374" spans="1:65" s="2" customFormat="1" ht="24.15" customHeight="1">
      <c r="A374" s="40"/>
      <c r="B374" s="41"/>
      <c r="C374" s="216" t="s">
        <v>915</v>
      </c>
      <c r="D374" s="216" t="s">
        <v>254</v>
      </c>
      <c r="E374" s="217" t="s">
        <v>855</v>
      </c>
      <c r="F374" s="218" t="s">
        <v>856</v>
      </c>
      <c r="G374" s="219" t="s">
        <v>300</v>
      </c>
      <c r="H374" s="220">
        <v>277.152</v>
      </c>
      <c r="I374" s="221"/>
      <c r="J374" s="222">
        <f>ROUND(I374*H374,2)</f>
        <v>0</v>
      </c>
      <c r="K374" s="218" t="s">
        <v>258</v>
      </c>
      <c r="L374" s="46"/>
      <c r="M374" s="223" t="s">
        <v>19</v>
      </c>
      <c r="N374" s="224" t="s">
        <v>40</v>
      </c>
      <c r="O374" s="86"/>
      <c r="P374" s="225">
        <f>O374*H374</f>
        <v>0</v>
      </c>
      <c r="Q374" s="225">
        <v>0</v>
      </c>
      <c r="R374" s="225">
        <f>Q374*H374</f>
        <v>0</v>
      </c>
      <c r="S374" s="225">
        <v>0</v>
      </c>
      <c r="T374" s="226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27" t="s">
        <v>90</v>
      </c>
      <c r="AT374" s="227" t="s">
        <v>254</v>
      </c>
      <c r="AU374" s="227" t="s">
        <v>78</v>
      </c>
      <c r="AY374" s="19" t="s">
        <v>252</v>
      </c>
      <c r="BE374" s="228">
        <f>IF(N374="základní",J374,0)</f>
        <v>0</v>
      </c>
      <c r="BF374" s="228">
        <f>IF(N374="snížená",J374,0)</f>
        <v>0</v>
      </c>
      <c r="BG374" s="228">
        <f>IF(N374="zákl. přenesená",J374,0)</f>
        <v>0</v>
      </c>
      <c r="BH374" s="228">
        <f>IF(N374="sníž. přenesená",J374,0)</f>
        <v>0</v>
      </c>
      <c r="BI374" s="228">
        <f>IF(N374="nulová",J374,0)</f>
        <v>0</v>
      </c>
      <c r="BJ374" s="19" t="s">
        <v>76</v>
      </c>
      <c r="BK374" s="228">
        <f>ROUND(I374*H374,2)</f>
        <v>0</v>
      </c>
      <c r="BL374" s="19" t="s">
        <v>90</v>
      </c>
      <c r="BM374" s="227" t="s">
        <v>2113</v>
      </c>
    </row>
    <row r="375" spans="1:65" s="2" customFormat="1" ht="37.8" customHeight="1">
      <c r="A375" s="40"/>
      <c r="B375" s="41"/>
      <c r="C375" s="216" t="s">
        <v>919</v>
      </c>
      <c r="D375" s="216" t="s">
        <v>254</v>
      </c>
      <c r="E375" s="217" t="s">
        <v>1618</v>
      </c>
      <c r="F375" s="218" t="s">
        <v>1619</v>
      </c>
      <c r="G375" s="219" t="s">
        <v>300</v>
      </c>
      <c r="H375" s="220">
        <v>216.34</v>
      </c>
      <c r="I375" s="221"/>
      <c r="J375" s="222">
        <f>ROUND(I375*H375,2)</f>
        <v>0</v>
      </c>
      <c r="K375" s="218" t="s">
        <v>258</v>
      </c>
      <c r="L375" s="46"/>
      <c r="M375" s="223" t="s">
        <v>19</v>
      </c>
      <c r="N375" s="224" t="s">
        <v>40</v>
      </c>
      <c r="O375" s="86"/>
      <c r="P375" s="225">
        <f>O375*H375</f>
        <v>0</v>
      </c>
      <c r="Q375" s="225">
        <v>0.00013</v>
      </c>
      <c r="R375" s="225">
        <f>Q375*H375</f>
        <v>0.0281242</v>
      </c>
      <c r="S375" s="225">
        <v>0</v>
      </c>
      <c r="T375" s="226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27" t="s">
        <v>90</v>
      </c>
      <c r="AT375" s="227" t="s">
        <v>254</v>
      </c>
      <c r="AU375" s="227" t="s">
        <v>78</v>
      </c>
      <c r="AY375" s="19" t="s">
        <v>252</v>
      </c>
      <c r="BE375" s="228">
        <f>IF(N375="základní",J375,0)</f>
        <v>0</v>
      </c>
      <c r="BF375" s="228">
        <f>IF(N375="snížená",J375,0)</f>
        <v>0</v>
      </c>
      <c r="BG375" s="228">
        <f>IF(N375="zákl. přenesená",J375,0)</f>
        <v>0</v>
      </c>
      <c r="BH375" s="228">
        <f>IF(N375="sníž. přenesená",J375,0)</f>
        <v>0</v>
      </c>
      <c r="BI375" s="228">
        <f>IF(N375="nulová",J375,0)</f>
        <v>0</v>
      </c>
      <c r="BJ375" s="19" t="s">
        <v>76</v>
      </c>
      <c r="BK375" s="228">
        <f>ROUND(I375*H375,2)</f>
        <v>0</v>
      </c>
      <c r="BL375" s="19" t="s">
        <v>90</v>
      </c>
      <c r="BM375" s="227" t="s">
        <v>2114</v>
      </c>
    </row>
    <row r="376" spans="1:65" s="2" customFormat="1" ht="37.8" customHeight="1">
      <c r="A376" s="40"/>
      <c r="B376" s="41"/>
      <c r="C376" s="216" t="s">
        <v>923</v>
      </c>
      <c r="D376" s="216" t="s">
        <v>254</v>
      </c>
      <c r="E376" s="217" t="s">
        <v>1621</v>
      </c>
      <c r="F376" s="218" t="s">
        <v>1622</v>
      </c>
      <c r="G376" s="219" t="s">
        <v>300</v>
      </c>
      <c r="H376" s="220">
        <v>216.34</v>
      </c>
      <c r="I376" s="221"/>
      <c r="J376" s="222">
        <f>ROUND(I376*H376,2)</f>
        <v>0</v>
      </c>
      <c r="K376" s="218" t="s">
        <v>258</v>
      </c>
      <c r="L376" s="46"/>
      <c r="M376" s="223" t="s">
        <v>19</v>
      </c>
      <c r="N376" s="224" t="s">
        <v>40</v>
      </c>
      <c r="O376" s="86"/>
      <c r="P376" s="225">
        <f>O376*H376</f>
        <v>0</v>
      </c>
      <c r="Q376" s="225">
        <v>4E-05</v>
      </c>
      <c r="R376" s="225">
        <f>Q376*H376</f>
        <v>0.008653600000000001</v>
      </c>
      <c r="S376" s="225">
        <v>0</v>
      </c>
      <c r="T376" s="226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27" t="s">
        <v>90</v>
      </c>
      <c r="AT376" s="227" t="s">
        <v>254</v>
      </c>
      <c r="AU376" s="227" t="s">
        <v>78</v>
      </c>
      <c r="AY376" s="19" t="s">
        <v>252</v>
      </c>
      <c r="BE376" s="228">
        <f>IF(N376="základní",J376,0)</f>
        <v>0</v>
      </c>
      <c r="BF376" s="228">
        <f>IF(N376="snížená",J376,0)</f>
        <v>0</v>
      </c>
      <c r="BG376" s="228">
        <f>IF(N376="zákl. přenesená",J376,0)</f>
        <v>0</v>
      </c>
      <c r="BH376" s="228">
        <f>IF(N376="sníž. přenesená",J376,0)</f>
        <v>0</v>
      </c>
      <c r="BI376" s="228">
        <f>IF(N376="nulová",J376,0)</f>
        <v>0</v>
      </c>
      <c r="BJ376" s="19" t="s">
        <v>76</v>
      </c>
      <c r="BK376" s="228">
        <f>ROUND(I376*H376,2)</f>
        <v>0</v>
      </c>
      <c r="BL376" s="19" t="s">
        <v>90</v>
      </c>
      <c r="BM376" s="227" t="s">
        <v>2115</v>
      </c>
    </row>
    <row r="377" spans="1:51" s="14" customFormat="1" ht="12">
      <c r="A377" s="14"/>
      <c r="B377" s="240"/>
      <c r="C377" s="241"/>
      <c r="D377" s="231" t="s">
        <v>260</v>
      </c>
      <c r="E377" s="242" t="s">
        <v>19</v>
      </c>
      <c r="F377" s="243" t="s">
        <v>2116</v>
      </c>
      <c r="G377" s="241"/>
      <c r="H377" s="244">
        <v>216.34</v>
      </c>
      <c r="I377" s="245"/>
      <c r="J377" s="241"/>
      <c r="K377" s="241"/>
      <c r="L377" s="246"/>
      <c r="M377" s="247"/>
      <c r="N377" s="248"/>
      <c r="O377" s="248"/>
      <c r="P377" s="248"/>
      <c r="Q377" s="248"/>
      <c r="R377" s="248"/>
      <c r="S377" s="248"/>
      <c r="T377" s="249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0" t="s">
        <v>260</v>
      </c>
      <c r="AU377" s="250" t="s">
        <v>78</v>
      </c>
      <c r="AV377" s="14" t="s">
        <v>78</v>
      </c>
      <c r="AW377" s="14" t="s">
        <v>31</v>
      </c>
      <c r="AX377" s="14" t="s">
        <v>76</v>
      </c>
      <c r="AY377" s="250" t="s">
        <v>252</v>
      </c>
    </row>
    <row r="378" spans="1:65" s="2" customFormat="1" ht="37.8" customHeight="1">
      <c r="A378" s="40"/>
      <c r="B378" s="41"/>
      <c r="C378" s="216" t="s">
        <v>927</v>
      </c>
      <c r="D378" s="216" t="s">
        <v>254</v>
      </c>
      <c r="E378" s="217" t="s">
        <v>2117</v>
      </c>
      <c r="F378" s="218" t="s">
        <v>2118</v>
      </c>
      <c r="G378" s="219" t="s">
        <v>300</v>
      </c>
      <c r="H378" s="220">
        <v>3.55</v>
      </c>
      <c r="I378" s="221"/>
      <c r="J378" s="222">
        <f>ROUND(I378*H378,2)</f>
        <v>0</v>
      </c>
      <c r="K378" s="218" t="s">
        <v>258</v>
      </c>
      <c r="L378" s="46"/>
      <c r="M378" s="223" t="s">
        <v>19</v>
      </c>
      <c r="N378" s="224" t="s">
        <v>40</v>
      </c>
      <c r="O378" s="86"/>
      <c r="P378" s="225">
        <f>O378*H378</f>
        <v>0</v>
      </c>
      <c r="Q378" s="225">
        <v>0.00158</v>
      </c>
      <c r="R378" s="225">
        <f>Q378*H378</f>
        <v>0.005608999999999999</v>
      </c>
      <c r="S378" s="225">
        <v>0</v>
      </c>
      <c r="T378" s="226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27" t="s">
        <v>90</v>
      </c>
      <c r="AT378" s="227" t="s">
        <v>254</v>
      </c>
      <c r="AU378" s="227" t="s">
        <v>78</v>
      </c>
      <c r="AY378" s="19" t="s">
        <v>252</v>
      </c>
      <c r="BE378" s="228">
        <f>IF(N378="základní",J378,0)</f>
        <v>0</v>
      </c>
      <c r="BF378" s="228">
        <f>IF(N378="snížená",J378,0)</f>
        <v>0</v>
      </c>
      <c r="BG378" s="228">
        <f>IF(N378="zákl. přenesená",J378,0)</f>
        <v>0</v>
      </c>
      <c r="BH378" s="228">
        <f>IF(N378="sníž. přenesená",J378,0)</f>
        <v>0</v>
      </c>
      <c r="BI378" s="228">
        <f>IF(N378="nulová",J378,0)</f>
        <v>0</v>
      </c>
      <c r="BJ378" s="19" t="s">
        <v>76</v>
      </c>
      <c r="BK378" s="228">
        <f>ROUND(I378*H378,2)</f>
        <v>0</v>
      </c>
      <c r="BL378" s="19" t="s">
        <v>90</v>
      </c>
      <c r="BM378" s="227" t="s">
        <v>2119</v>
      </c>
    </row>
    <row r="379" spans="1:51" s="14" customFormat="1" ht="12">
      <c r="A379" s="14"/>
      <c r="B379" s="240"/>
      <c r="C379" s="241"/>
      <c r="D379" s="231" t="s">
        <v>260</v>
      </c>
      <c r="E379" s="242" t="s">
        <v>19</v>
      </c>
      <c r="F379" s="243" t="s">
        <v>2120</v>
      </c>
      <c r="G379" s="241"/>
      <c r="H379" s="244">
        <v>3.55</v>
      </c>
      <c r="I379" s="245"/>
      <c r="J379" s="241"/>
      <c r="K379" s="241"/>
      <c r="L379" s="246"/>
      <c r="M379" s="247"/>
      <c r="N379" s="248"/>
      <c r="O379" s="248"/>
      <c r="P379" s="248"/>
      <c r="Q379" s="248"/>
      <c r="R379" s="248"/>
      <c r="S379" s="248"/>
      <c r="T379" s="249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0" t="s">
        <v>260</v>
      </c>
      <c r="AU379" s="250" t="s">
        <v>78</v>
      </c>
      <c r="AV379" s="14" t="s">
        <v>78</v>
      </c>
      <c r="AW379" s="14" t="s">
        <v>31</v>
      </c>
      <c r="AX379" s="14" t="s">
        <v>76</v>
      </c>
      <c r="AY379" s="250" t="s">
        <v>252</v>
      </c>
    </row>
    <row r="380" spans="1:65" s="2" customFormat="1" ht="14.4" customHeight="1">
      <c r="A380" s="40"/>
      <c r="B380" s="41"/>
      <c r="C380" s="216" t="s">
        <v>931</v>
      </c>
      <c r="D380" s="216" t="s">
        <v>254</v>
      </c>
      <c r="E380" s="217" t="s">
        <v>1624</v>
      </c>
      <c r="F380" s="218" t="s">
        <v>1625</v>
      </c>
      <c r="G380" s="219" t="s">
        <v>307</v>
      </c>
      <c r="H380" s="220">
        <v>1</v>
      </c>
      <c r="I380" s="221"/>
      <c r="J380" s="222">
        <f>ROUND(I380*H380,2)</f>
        <v>0</v>
      </c>
      <c r="K380" s="218" t="s">
        <v>19</v>
      </c>
      <c r="L380" s="46"/>
      <c r="M380" s="223" t="s">
        <v>19</v>
      </c>
      <c r="N380" s="224" t="s">
        <v>40</v>
      </c>
      <c r="O380" s="86"/>
      <c r="P380" s="225">
        <f>O380*H380</f>
        <v>0</v>
      </c>
      <c r="Q380" s="225">
        <v>0.0022</v>
      </c>
      <c r="R380" s="225">
        <f>Q380*H380</f>
        <v>0.0022</v>
      </c>
      <c r="S380" s="225">
        <v>0</v>
      </c>
      <c r="T380" s="226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27" t="s">
        <v>90</v>
      </c>
      <c r="AT380" s="227" t="s">
        <v>254</v>
      </c>
      <c r="AU380" s="227" t="s">
        <v>78</v>
      </c>
      <c r="AY380" s="19" t="s">
        <v>252</v>
      </c>
      <c r="BE380" s="228">
        <f>IF(N380="základní",J380,0)</f>
        <v>0</v>
      </c>
      <c r="BF380" s="228">
        <f>IF(N380="snížená",J380,0)</f>
        <v>0</v>
      </c>
      <c r="BG380" s="228">
        <f>IF(N380="zákl. přenesená",J380,0)</f>
        <v>0</v>
      </c>
      <c r="BH380" s="228">
        <f>IF(N380="sníž. přenesená",J380,0)</f>
        <v>0</v>
      </c>
      <c r="BI380" s="228">
        <f>IF(N380="nulová",J380,0)</f>
        <v>0</v>
      </c>
      <c r="BJ380" s="19" t="s">
        <v>76</v>
      </c>
      <c r="BK380" s="228">
        <f>ROUND(I380*H380,2)</f>
        <v>0</v>
      </c>
      <c r="BL380" s="19" t="s">
        <v>90</v>
      </c>
      <c r="BM380" s="227" t="s">
        <v>2121</v>
      </c>
    </row>
    <row r="381" spans="1:65" s="2" customFormat="1" ht="24.15" customHeight="1">
      <c r="A381" s="40"/>
      <c r="B381" s="41"/>
      <c r="C381" s="216" t="s">
        <v>937</v>
      </c>
      <c r="D381" s="216" t="s">
        <v>254</v>
      </c>
      <c r="E381" s="217" t="s">
        <v>2122</v>
      </c>
      <c r="F381" s="218" t="s">
        <v>2123</v>
      </c>
      <c r="G381" s="219" t="s">
        <v>346</v>
      </c>
      <c r="H381" s="220">
        <v>25</v>
      </c>
      <c r="I381" s="221"/>
      <c r="J381" s="222">
        <f>ROUND(I381*H381,2)</f>
        <v>0</v>
      </c>
      <c r="K381" s="218" t="s">
        <v>19</v>
      </c>
      <c r="L381" s="46"/>
      <c r="M381" s="223" t="s">
        <v>19</v>
      </c>
      <c r="N381" s="224" t="s">
        <v>40</v>
      </c>
      <c r="O381" s="86"/>
      <c r="P381" s="225">
        <f>O381*H381</f>
        <v>0</v>
      </c>
      <c r="Q381" s="225">
        <v>0.0022</v>
      </c>
      <c r="R381" s="225">
        <f>Q381*H381</f>
        <v>0.055</v>
      </c>
      <c r="S381" s="225">
        <v>0</v>
      </c>
      <c r="T381" s="226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27" t="s">
        <v>90</v>
      </c>
      <c r="AT381" s="227" t="s">
        <v>254</v>
      </c>
      <c r="AU381" s="227" t="s">
        <v>78</v>
      </c>
      <c r="AY381" s="19" t="s">
        <v>252</v>
      </c>
      <c r="BE381" s="228">
        <f>IF(N381="základní",J381,0)</f>
        <v>0</v>
      </c>
      <c r="BF381" s="228">
        <f>IF(N381="snížená",J381,0)</f>
        <v>0</v>
      </c>
      <c r="BG381" s="228">
        <f>IF(N381="zákl. přenesená",J381,0)</f>
        <v>0</v>
      </c>
      <c r="BH381" s="228">
        <f>IF(N381="sníž. přenesená",J381,0)</f>
        <v>0</v>
      </c>
      <c r="BI381" s="228">
        <f>IF(N381="nulová",J381,0)</f>
        <v>0</v>
      </c>
      <c r="BJ381" s="19" t="s">
        <v>76</v>
      </c>
      <c r="BK381" s="228">
        <f>ROUND(I381*H381,2)</f>
        <v>0</v>
      </c>
      <c r="BL381" s="19" t="s">
        <v>90</v>
      </c>
      <c r="BM381" s="227" t="s">
        <v>2124</v>
      </c>
    </row>
    <row r="382" spans="1:65" s="2" customFormat="1" ht="24.15" customHeight="1">
      <c r="A382" s="40"/>
      <c r="B382" s="41"/>
      <c r="C382" s="216" t="s">
        <v>945</v>
      </c>
      <c r="D382" s="216" t="s">
        <v>254</v>
      </c>
      <c r="E382" s="217" t="s">
        <v>1627</v>
      </c>
      <c r="F382" s="218" t="s">
        <v>1628</v>
      </c>
      <c r="G382" s="219" t="s">
        <v>346</v>
      </c>
      <c r="H382" s="220">
        <v>2.8</v>
      </c>
      <c r="I382" s="221"/>
      <c r="J382" s="222">
        <f>ROUND(I382*H382,2)</f>
        <v>0</v>
      </c>
      <c r="K382" s="218" t="s">
        <v>19</v>
      </c>
      <c r="L382" s="46"/>
      <c r="M382" s="223" t="s">
        <v>19</v>
      </c>
      <c r="N382" s="224" t="s">
        <v>40</v>
      </c>
      <c r="O382" s="86"/>
      <c r="P382" s="225">
        <f>O382*H382</f>
        <v>0</v>
      </c>
      <c r="Q382" s="225">
        <v>0.0022</v>
      </c>
      <c r="R382" s="225">
        <f>Q382*H382</f>
        <v>0.00616</v>
      </c>
      <c r="S382" s="225">
        <v>0</v>
      </c>
      <c r="T382" s="226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27" t="s">
        <v>90</v>
      </c>
      <c r="AT382" s="227" t="s">
        <v>254</v>
      </c>
      <c r="AU382" s="227" t="s">
        <v>78</v>
      </c>
      <c r="AY382" s="19" t="s">
        <v>252</v>
      </c>
      <c r="BE382" s="228">
        <f>IF(N382="základní",J382,0)</f>
        <v>0</v>
      </c>
      <c r="BF382" s="228">
        <f>IF(N382="snížená",J382,0)</f>
        <v>0</v>
      </c>
      <c r="BG382" s="228">
        <f>IF(N382="zákl. přenesená",J382,0)</f>
        <v>0</v>
      </c>
      <c r="BH382" s="228">
        <f>IF(N382="sníž. přenesená",J382,0)</f>
        <v>0</v>
      </c>
      <c r="BI382" s="228">
        <f>IF(N382="nulová",J382,0)</f>
        <v>0</v>
      </c>
      <c r="BJ382" s="19" t="s">
        <v>76</v>
      </c>
      <c r="BK382" s="228">
        <f>ROUND(I382*H382,2)</f>
        <v>0</v>
      </c>
      <c r="BL382" s="19" t="s">
        <v>90</v>
      </c>
      <c r="BM382" s="227" t="s">
        <v>2125</v>
      </c>
    </row>
    <row r="383" spans="1:51" s="14" customFormat="1" ht="12">
      <c r="A383" s="14"/>
      <c r="B383" s="240"/>
      <c r="C383" s="241"/>
      <c r="D383" s="231" t="s">
        <v>260</v>
      </c>
      <c r="E383" s="242" t="s">
        <v>19</v>
      </c>
      <c r="F383" s="243" t="s">
        <v>2126</v>
      </c>
      <c r="G383" s="241"/>
      <c r="H383" s="244">
        <v>2.8</v>
      </c>
      <c r="I383" s="245"/>
      <c r="J383" s="241"/>
      <c r="K383" s="241"/>
      <c r="L383" s="246"/>
      <c r="M383" s="247"/>
      <c r="N383" s="248"/>
      <c r="O383" s="248"/>
      <c r="P383" s="248"/>
      <c r="Q383" s="248"/>
      <c r="R383" s="248"/>
      <c r="S383" s="248"/>
      <c r="T383" s="249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0" t="s">
        <v>260</v>
      </c>
      <c r="AU383" s="250" t="s">
        <v>78</v>
      </c>
      <c r="AV383" s="14" t="s">
        <v>78</v>
      </c>
      <c r="AW383" s="14" t="s">
        <v>31</v>
      </c>
      <c r="AX383" s="14" t="s">
        <v>76</v>
      </c>
      <c r="AY383" s="250" t="s">
        <v>252</v>
      </c>
    </row>
    <row r="384" spans="1:63" s="12" customFormat="1" ht="22.8" customHeight="1">
      <c r="A384" s="12"/>
      <c r="B384" s="200"/>
      <c r="C384" s="201"/>
      <c r="D384" s="202" t="s">
        <v>68</v>
      </c>
      <c r="E384" s="214" t="s">
        <v>873</v>
      </c>
      <c r="F384" s="214" t="s">
        <v>874</v>
      </c>
      <c r="G384" s="201"/>
      <c r="H384" s="201"/>
      <c r="I384" s="204"/>
      <c r="J384" s="215">
        <f>BK384</f>
        <v>0</v>
      </c>
      <c r="K384" s="201"/>
      <c r="L384" s="206"/>
      <c r="M384" s="207"/>
      <c r="N384" s="208"/>
      <c r="O384" s="208"/>
      <c r="P384" s="209">
        <f>SUM(P385:P430)</f>
        <v>0</v>
      </c>
      <c r="Q384" s="208"/>
      <c r="R384" s="209">
        <f>SUM(R385:R430)</f>
        <v>0</v>
      </c>
      <c r="S384" s="208"/>
      <c r="T384" s="210">
        <f>SUM(T385:T430)</f>
        <v>0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211" t="s">
        <v>76</v>
      </c>
      <c r="AT384" s="212" t="s">
        <v>68</v>
      </c>
      <c r="AU384" s="212" t="s">
        <v>76</v>
      </c>
      <c r="AY384" s="211" t="s">
        <v>252</v>
      </c>
      <c r="BK384" s="213">
        <f>SUM(BK385:BK430)</f>
        <v>0</v>
      </c>
    </row>
    <row r="385" spans="1:65" s="2" customFormat="1" ht="37.8" customHeight="1">
      <c r="A385" s="40"/>
      <c r="B385" s="41"/>
      <c r="C385" s="216" t="s">
        <v>950</v>
      </c>
      <c r="D385" s="216" t="s">
        <v>254</v>
      </c>
      <c r="E385" s="217" t="s">
        <v>880</v>
      </c>
      <c r="F385" s="218" t="s">
        <v>881</v>
      </c>
      <c r="G385" s="219" t="s">
        <v>307</v>
      </c>
      <c r="H385" s="220">
        <v>1</v>
      </c>
      <c r="I385" s="221"/>
      <c r="J385" s="222">
        <f>ROUND(I385*H385,2)</f>
        <v>0</v>
      </c>
      <c r="K385" s="218" t="s">
        <v>19</v>
      </c>
      <c r="L385" s="46"/>
      <c r="M385" s="223" t="s">
        <v>19</v>
      </c>
      <c r="N385" s="224" t="s">
        <v>40</v>
      </c>
      <c r="O385" s="86"/>
      <c r="P385" s="225">
        <f>O385*H385</f>
        <v>0</v>
      </c>
      <c r="Q385" s="225">
        <v>0</v>
      </c>
      <c r="R385" s="225">
        <f>Q385*H385</f>
        <v>0</v>
      </c>
      <c r="S385" s="225">
        <v>0</v>
      </c>
      <c r="T385" s="226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27" t="s">
        <v>90</v>
      </c>
      <c r="AT385" s="227" t="s">
        <v>254</v>
      </c>
      <c r="AU385" s="227" t="s">
        <v>78</v>
      </c>
      <c r="AY385" s="19" t="s">
        <v>252</v>
      </c>
      <c r="BE385" s="228">
        <f>IF(N385="základní",J385,0)</f>
        <v>0</v>
      </c>
      <c r="BF385" s="228">
        <f>IF(N385="snížená",J385,0)</f>
        <v>0</v>
      </c>
      <c r="BG385" s="228">
        <f>IF(N385="zákl. přenesená",J385,0)</f>
        <v>0</v>
      </c>
      <c r="BH385" s="228">
        <f>IF(N385="sníž. přenesená",J385,0)</f>
        <v>0</v>
      </c>
      <c r="BI385" s="228">
        <f>IF(N385="nulová",J385,0)</f>
        <v>0</v>
      </c>
      <c r="BJ385" s="19" t="s">
        <v>76</v>
      </c>
      <c r="BK385" s="228">
        <f>ROUND(I385*H385,2)</f>
        <v>0</v>
      </c>
      <c r="BL385" s="19" t="s">
        <v>90</v>
      </c>
      <c r="BM385" s="227" t="s">
        <v>2127</v>
      </c>
    </row>
    <row r="386" spans="1:65" s="2" customFormat="1" ht="37.8" customHeight="1">
      <c r="A386" s="40"/>
      <c r="B386" s="41"/>
      <c r="C386" s="216" t="s">
        <v>955</v>
      </c>
      <c r="D386" s="216" t="s">
        <v>254</v>
      </c>
      <c r="E386" s="217" t="s">
        <v>2128</v>
      </c>
      <c r="F386" s="218" t="s">
        <v>2129</v>
      </c>
      <c r="G386" s="219" t="s">
        <v>307</v>
      </c>
      <c r="H386" s="220">
        <v>1</v>
      </c>
      <c r="I386" s="221"/>
      <c r="J386" s="222">
        <f>ROUND(I386*H386,2)</f>
        <v>0</v>
      </c>
      <c r="K386" s="218" t="s">
        <v>19</v>
      </c>
      <c r="L386" s="46"/>
      <c r="M386" s="223" t="s">
        <v>19</v>
      </c>
      <c r="N386" s="224" t="s">
        <v>40</v>
      </c>
      <c r="O386" s="86"/>
      <c r="P386" s="225">
        <f>O386*H386</f>
        <v>0</v>
      </c>
      <c r="Q386" s="225">
        <v>0</v>
      </c>
      <c r="R386" s="225">
        <f>Q386*H386</f>
        <v>0</v>
      </c>
      <c r="S386" s="225">
        <v>0</v>
      </c>
      <c r="T386" s="226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27" t="s">
        <v>90</v>
      </c>
      <c r="AT386" s="227" t="s">
        <v>254</v>
      </c>
      <c r="AU386" s="227" t="s">
        <v>78</v>
      </c>
      <c r="AY386" s="19" t="s">
        <v>252</v>
      </c>
      <c r="BE386" s="228">
        <f>IF(N386="základní",J386,0)</f>
        <v>0</v>
      </c>
      <c r="BF386" s="228">
        <f>IF(N386="snížená",J386,0)</f>
        <v>0</v>
      </c>
      <c r="BG386" s="228">
        <f>IF(N386="zákl. přenesená",J386,0)</f>
        <v>0</v>
      </c>
      <c r="BH386" s="228">
        <f>IF(N386="sníž. přenesená",J386,0)</f>
        <v>0</v>
      </c>
      <c r="BI386" s="228">
        <f>IF(N386="nulová",J386,0)</f>
        <v>0</v>
      </c>
      <c r="BJ386" s="19" t="s">
        <v>76</v>
      </c>
      <c r="BK386" s="228">
        <f>ROUND(I386*H386,2)</f>
        <v>0</v>
      </c>
      <c r="BL386" s="19" t="s">
        <v>90</v>
      </c>
      <c r="BM386" s="227" t="s">
        <v>2130</v>
      </c>
    </row>
    <row r="387" spans="1:65" s="2" customFormat="1" ht="76.35" customHeight="1">
      <c r="A387" s="40"/>
      <c r="B387" s="41"/>
      <c r="C387" s="216" t="s">
        <v>959</v>
      </c>
      <c r="D387" s="216" t="s">
        <v>254</v>
      </c>
      <c r="E387" s="217" t="s">
        <v>2131</v>
      </c>
      <c r="F387" s="218" t="s">
        <v>2132</v>
      </c>
      <c r="G387" s="219" t="s">
        <v>2133</v>
      </c>
      <c r="H387" s="220">
        <v>1</v>
      </c>
      <c r="I387" s="221"/>
      <c r="J387" s="222">
        <f>ROUND(I387*H387,2)</f>
        <v>0</v>
      </c>
      <c r="K387" s="218" t="s">
        <v>19</v>
      </c>
      <c r="L387" s="46"/>
      <c r="M387" s="223" t="s">
        <v>19</v>
      </c>
      <c r="N387" s="224" t="s">
        <v>40</v>
      </c>
      <c r="O387" s="86"/>
      <c r="P387" s="225">
        <f>O387*H387</f>
        <v>0</v>
      </c>
      <c r="Q387" s="225">
        <v>0</v>
      </c>
      <c r="R387" s="225">
        <f>Q387*H387</f>
        <v>0</v>
      </c>
      <c r="S387" s="225">
        <v>0</v>
      </c>
      <c r="T387" s="226">
        <f>S387*H387</f>
        <v>0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27" t="s">
        <v>90</v>
      </c>
      <c r="AT387" s="227" t="s">
        <v>254</v>
      </c>
      <c r="AU387" s="227" t="s">
        <v>78</v>
      </c>
      <c r="AY387" s="19" t="s">
        <v>252</v>
      </c>
      <c r="BE387" s="228">
        <f>IF(N387="základní",J387,0)</f>
        <v>0</v>
      </c>
      <c r="BF387" s="228">
        <f>IF(N387="snížená",J387,0)</f>
        <v>0</v>
      </c>
      <c r="BG387" s="228">
        <f>IF(N387="zákl. přenesená",J387,0)</f>
        <v>0</v>
      </c>
      <c r="BH387" s="228">
        <f>IF(N387="sníž. přenesená",J387,0)</f>
        <v>0</v>
      </c>
      <c r="BI387" s="228">
        <f>IF(N387="nulová",J387,0)</f>
        <v>0</v>
      </c>
      <c r="BJ387" s="19" t="s">
        <v>76</v>
      </c>
      <c r="BK387" s="228">
        <f>ROUND(I387*H387,2)</f>
        <v>0</v>
      </c>
      <c r="BL387" s="19" t="s">
        <v>90</v>
      </c>
      <c r="BM387" s="227" t="s">
        <v>2134</v>
      </c>
    </row>
    <row r="388" spans="1:65" s="2" customFormat="1" ht="114.9" customHeight="1">
      <c r="A388" s="40"/>
      <c r="B388" s="41"/>
      <c r="C388" s="216" t="s">
        <v>964</v>
      </c>
      <c r="D388" s="216" t="s">
        <v>254</v>
      </c>
      <c r="E388" s="217" t="s">
        <v>2135</v>
      </c>
      <c r="F388" s="218" t="s">
        <v>2136</v>
      </c>
      <c r="G388" s="219" t="s">
        <v>2133</v>
      </c>
      <c r="H388" s="220">
        <v>1</v>
      </c>
      <c r="I388" s="221"/>
      <c r="J388" s="222">
        <f>ROUND(I388*H388,2)</f>
        <v>0</v>
      </c>
      <c r="K388" s="218" t="s">
        <v>19</v>
      </c>
      <c r="L388" s="46"/>
      <c r="M388" s="223" t="s">
        <v>19</v>
      </c>
      <c r="N388" s="224" t="s">
        <v>40</v>
      </c>
      <c r="O388" s="86"/>
      <c r="P388" s="225">
        <f>O388*H388</f>
        <v>0</v>
      </c>
      <c r="Q388" s="225">
        <v>0</v>
      </c>
      <c r="R388" s="225">
        <f>Q388*H388</f>
        <v>0</v>
      </c>
      <c r="S388" s="225">
        <v>0</v>
      </c>
      <c r="T388" s="226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27" t="s">
        <v>90</v>
      </c>
      <c r="AT388" s="227" t="s">
        <v>254</v>
      </c>
      <c r="AU388" s="227" t="s">
        <v>78</v>
      </c>
      <c r="AY388" s="19" t="s">
        <v>252</v>
      </c>
      <c r="BE388" s="228">
        <f>IF(N388="základní",J388,0)</f>
        <v>0</v>
      </c>
      <c r="BF388" s="228">
        <f>IF(N388="snížená",J388,0)</f>
        <v>0</v>
      </c>
      <c r="BG388" s="228">
        <f>IF(N388="zákl. přenesená",J388,0)</f>
        <v>0</v>
      </c>
      <c r="BH388" s="228">
        <f>IF(N388="sníž. přenesená",J388,0)</f>
        <v>0</v>
      </c>
      <c r="BI388" s="228">
        <f>IF(N388="nulová",J388,0)</f>
        <v>0</v>
      </c>
      <c r="BJ388" s="19" t="s">
        <v>76</v>
      </c>
      <c r="BK388" s="228">
        <f>ROUND(I388*H388,2)</f>
        <v>0</v>
      </c>
      <c r="BL388" s="19" t="s">
        <v>90</v>
      </c>
      <c r="BM388" s="227" t="s">
        <v>2137</v>
      </c>
    </row>
    <row r="389" spans="1:65" s="2" customFormat="1" ht="49.05" customHeight="1">
      <c r="A389" s="40"/>
      <c r="B389" s="41"/>
      <c r="C389" s="216" t="s">
        <v>968</v>
      </c>
      <c r="D389" s="216" t="s">
        <v>254</v>
      </c>
      <c r="E389" s="217" t="s">
        <v>2138</v>
      </c>
      <c r="F389" s="218" t="s">
        <v>2139</v>
      </c>
      <c r="G389" s="219" t="s">
        <v>2133</v>
      </c>
      <c r="H389" s="220">
        <v>1</v>
      </c>
      <c r="I389" s="221"/>
      <c r="J389" s="222">
        <f>ROUND(I389*H389,2)</f>
        <v>0</v>
      </c>
      <c r="K389" s="218" t="s">
        <v>19</v>
      </c>
      <c r="L389" s="46"/>
      <c r="M389" s="223" t="s">
        <v>19</v>
      </c>
      <c r="N389" s="224" t="s">
        <v>40</v>
      </c>
      <c r="O389" s="86"/>
      <c r="P389" s="225">
        <f>O389*H389</f>
        <v>0</v>
      </c>
      <c r="Q389" s="225">
        <v>0</v>
      </c>
      <c r="R389" s="225">
        <f>Q389*H389</f>
        <v>0</v>
      </c>
      <c r="S389" s="225">
        <v>0</v>
      </c>
      <c r="T389" s="226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27" t="s">
        <v>90</v>
      </c>
      <c r="AT389" s="227" t="s">
        <v>254</v>
      </c>
      <c r="AU389" s="227" t="s">
        <v>78</v>
      </c>
      <c r="AY389" s="19" t="s">
        <v>252</v>
      </c>
      <c r="BE389" s="228">
        <f>IF(N389="základní",J389,0)</f>
        <v>0</v>
      </c>
      <c r="BF389" s="228">
        <f>IF(N389="snížená",J389,0)</f>
        <v>0</v>
      </c>
      <c r="BG389" s="228">
        <f>IF(N389="zákl. přenesená",J389,0)</f>
        <v>0</v>
      </c>
      <c r="BH389" s="228">
        <f>IF(N389="sníž. přenesená",J389,0)</f>
        <v>0</v>
      </c>
      <c r="BI389" s="228">
        <f>IF(N389="nulová",J389,0)</f>
        <v>0</v>
      </c>
      <c r="BJ389" s="19" t="s">
        <v>76</v>
      </c>
      <c r="BK389" s="228">
        <f>ROUND(I389*H389,2)</f>
        <v>0</v>
      </c>
      <c r="BL389" s="19" t="s">
        <v>90</v>
      </c>
      <c r="BM389" s="227" t="s">
        <v>2140</v>
      </c>
    </row>
    <row r="390" spans="1:65" s="2" customFormat="1" ht="37.8" customHeight="1">
      <c r="A390" s="40"/>
      <c r="B390" s="41"/>
      <c r="C390" s="216" t="s">
        <v>970</v>
      </c>
      <c r="D390" s="216" t="s">
        <v>254</v>
      </c>
      <c r="E390" s="217" t="s">
        <v>2141</v>
      </c>
      <c r="F390" s="218" t="s">
        <v>2142</v>
      </c>
      <c r="G390" s="219" t="s">
        <v>307</v>
      </c>
      <c r="H390" s="220">
        <v>1</v>
      </c>
      <c r="I390" s="221"/>
      <c r="J390" s="222">
        <f>ROUND(I390*H390,2)</f>
        <v>0</v>
      </c>
      <c r="K390" s="218" t="s">
        <v>19</v>
      </c>
      <c r="L390" s="46"/>
      <c r="M390" s="223" t="s">
        <v>19</v>
      </c>
      <c r="N390" s="224" t="s">
        <v>40</v>
      </c>
      <c r="O390" s="86"/>
      <c r="P390" s="225">
        <f>O390*H390</f>
        <v>0</v>
      </c>
      <c r="Q390" s="225">
        <v>0</v>
      </c>
      <c r="R390" s="225">
        <f>Q390*H390</f>
        <v>0</v>
      </c>
      <c r="S390" s="225">
        <v>0</v>
      </c>
      <c r="T390" s="226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27" t="s">
        <v>90</v>
      </c>
      <c r="AT390" s="227" t="s">
        <v>254</v>
      </c>
      <c r="AU390" s="227" t="s">
        <v>78</v>
      </c>
      <c r="AY390" s="19" t="s">
        <v>252</v>
      </c>
      <c r="BE390" s="228">
        <f>IF(N390="základní",J390,0)</f>
        <v>0</v>
      </c>
      <c r="BF390" s="228">
        <f>IF(N390="snížená",J390,0)</f>
        <v>0</v>
      </c>
      <c r="BG390" s="228">
        <f>IF(N390="zákl. přenesená",J390,0)</f>
        <v>0</v>
      </c>
      <c r="BH390" s="228">
        <f>IF(N390="sníž. přenesená",J390,0)</f>
        <v>0</v>
      </c>
      <c r="BI390" s="228">
        <f>IF(N390="nulová",J390,0)</f>
        <v>0</v>
      </c>
      <c r="BJ390" s="19" t="s">
        <v>76</v>
      </c>
      <c r="BK390" s="228">
        <f>ROUND(I390*H390,2)</f>
        <v>0</v>
      </c>
      <c r="BL390" s="19" t="s">
        <v>90</v>
      </c>
      <c r="BM390" s="227" t="s">
        <v>2143</v>
      </c>
    </row>
    <row r="391" spans="1:65" s="2" customFormat="1" ht="49.05" customHeight="1">
      <c r="A391" s="40"/>
      <c r="B391" s="41"/>
      <c r="C391" s="216" t="s">
        <v>976</v>
      </c>
      <c r="D391" s="216" t="s">
        <v>254</v>
      </c>
      <c r="E391" s="217" t="s">
        <v>2144</v>
      </c>
      <c r="F391" s="218" t="s">
        <v>2145</v>
      </c>
      <c r="G391" s="219" t="s">
        <v>307</v>
      </c>
      <c r="H391" s="220">
        <v>1</v>
      </c>
      <c r="I391" s="221"/>
      <c r="J391" s="222">
        <f>ROUND(I391*H391,2)</f>
        <v>0</v>
      </c>
      <c r="K391" s="218" t="s">
        <v>19</v>
      </c>
      <c r="L391" s="46"/>
      <c r="M391" s="223" t="s">
        <v>19</v>
      </c>
      <c r="N391" s="224" t="s">
        <v>40</v>
      </c>
      <c r="O391" s="86"/>
      <c r="P391" s="225">
        <f>O391*H391</f>
        <v>0</v>
      </c>
      <c r="Q391" s="225">
        <v>0</v>
      </c>
      <c r="R391" s="225">
        <f>Q391*H391</f>
        <v>0</v>
      </c>
      <c r="S391" s="225">
        <v>0</v>
      </c>
      <c r="T391" s="226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27" t="s">
        <v>90</v>
      </c>
      <c r="AT391" s="227" t="s">
        <v>254</v>
      </c>
      <c r="AU391" s="227" t="s">
        <v>78</v>
      </c>
      <c r="AY391" s="19" t="s">
        <v>252</v>
      </c>
      <c r="BE391" s="228">
        <f>IF(N391="základní",J391,0)</f>
        <v>0</v>
      </c>
      <c r="BF391" s="228">
        <f>IF(N391="snížená",J391,0)</f>
        <v>0</v>
      </c>
      <c r="BG391" s="228">
        <f>IF(N391="zákl. přenesená",J391,0)</f>
        <v>0</v>
      </c>
      <c r="BH391" s="228">
        <f>IF(N391="sníž. přenesená",J391,0)</f>
        <v>0</v>
      </c>
      <c r="BI391" s="228">
        <f>IF(N391="nulová",J391,0)</f>
        <v>0</v>
      </c>
      <c r="BJ391" s="19" t="s">
        <v>76</v>
      </c>
      <c r="BK391" s="228">
        <f>ROUND(I391*H391,2)</f>
        <v>0</v>
      </c>
      <c r="BL391" s="19" t="s">
        <v>90</v>
      </c>
      <c r="BM391" s="227" t="s">
        <v>2146</v>
      </c>
    </row>
    <row r="392" spans="1:65" s="2" customFormat="1" ht="24.15" customHeight="1">
      <c r="A392" s="40"/>
      <c r="B392" s="41"/>
      <c r="C392" s="216" t="s">
        <v>980</v>
      </c>
      <c r="D392" s="216" t="s">
        <v>254</v>
      </c>
      <c r="E392" s="217" t="s">
        <v>2147</v>
      </c>
      <c r="F392" s="218" t="s">
        <v>2148</v>
      </c>
      <c r="G392" s="219" t="s">
        <v>307</v>
      </c>
      <c r="H392" s="220">
        <v>4</v>
      </c>
      <c r="I392" s="221"/>
      <c r="J392" s="222">
        <f>ROUND(I392*H392,2)</f>
        <v>0</v>
      </c>
      <c r="K392" s="218" t="s">
        <v>19</v>
      </c>
      <c r="L392" s="46"/>
      <c r="M392" s="223" t="s">
        <v>19</v>
      </c>
      <c r="N392" s="224" t="s">
        <v>40</v>
      </c>
      <c r="O392" s="86"/>
      <c r="P392" s="225">
        <f>O392*H392</f>
        <v>0</v>
      </c>
      <c r="Q392" s="225">
        <v>0</v>
      </c>
      <c r="R392" s="225">
        <f>Q392*H392</f>
        <v>0</v>
      </c>
      <c r="S392" s="225">
        <v>0</v>
      </c>
      <c r="T392" s="226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27" t="s">
        <v>90</v>
      </c>
      <c r="AT392" s="227" t="s">
        <v>254</v>
      </c>
      <c r="AU392" s="227" t="s">
        <v>78</v>
      </c>
      <c r="AY392" s="19" t="s">
        <v>252</v>
      </c>
      <c r="BE392" s="228">
        <f>IF(N392="základní",J392,0)</f>
        <v>0</v>
      </c>
      <c r="BF392" s="228">
        <f>IF(N392="snížená",J392,0)</f>
        <v>0</v>
      </c>
      <c r="BG392" s="228">
        <f>IF(N392="zákl. přenesená",J392,0)</f>
        <v>0</v>
      </c>
      <c r="BH392" s="228">
        <f>IF(N392="sníž. přenesená",J392,0)</f>
        <v>0</v>
      </c>
      <c r="BI392" s="228">
        <f>IF(N392="nulová",J392,0)</f>
        <v>0</v>
      </c>
      <c r="BJ392" s="19" t="s">
        <v>76</v>
      </c>
      <c r="BK392" s="228">
        <f>ROUND(I392*H392,2)</f>
        <v>0</v>
      </c>
      <c r="BL392" s="19" t="s">
        <v>90</v>
      </c>
      <c r="BM392" s="227" t="s">
        <v>2149</v>
      </c>
    </row>
    <row r="393" spans="1:65" s="2" customFormat="1" ht="24.15" customHeight="1">
      <c r="A393" s="40"/>
      <c r="B393" s="41"/>
      <c r="C393" s="216" t="s">
        <v>992</v>
      </c>
      <c r="D393" s="216" t="s">
        <v>254</v>
      </c>
      <c r="E393" s="217" t="s">
        <v>2150</v>
      </c>
      <c r="F393" s="218" t="s">
        <v>2151</v>
      </c>
      <c r="G393" s="219" t="s">
        <v>307</v>
      </c>
      <c r="H393" s="220">
        <v>1</v>
      </c>
      <c r="I393" s="221"/>
      <c r="J393" s="222">
        <f>ROUND(I393*H393,2)</f>
        <v>0</v>
      </c>
      <c r="K393" s="218" t="s">
        <v>19</v>
      </c>
      <c r="L393" s="46"/>
      <c r="M393" s="223" t="s">
        <v>19</v>
      </c>
      <c r="N393" s="224" t="s">
        <v>40</v>
      </c>
      <c r="O393" s="86"/>
      <c r="P393" s="225">
        <f>O393*H393</f>
        <v>0</v>
      </c>
      <c r="Q393" s="225">
        <v>0</v>
      </c>
      <c r="R393" s="225">
        <f>Q393*H393</f>
        <v>0</v>
      </c>
      <c r="S393" s="225">
        <v>0</v>
      </c>
      <c r="T393" s="226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27" t="s">
        <v>90</v>
      </c>
      <c r="AT393" s="227" t="s">
        <v>254</v>
      </c>
      <c r="AU393" s="227" t="s">
        <v>78</v>
      </c>
      <c r="AY393" s="19" t="s">
        <v>252</v>
      </c>
      <c r="BE393" s="228">
        <f>IF(N393="základní",J393,0)</f>
        <v>0</v>
      </c>
      <c r="BF393" s="228">
        <f>IF(N393="snížená",J393,0)</f>
        <v>0</v>
      </c>
      <c r="BG393" s="228">
        <f>IF(N393="zákl. přenesená",J393,0)</f>
        <v>0</v>
      </c>
      <c r="BH393" s="228">
        <f>IF(N393="sníž. přenesená",J393,0)</f>
        <v>0</v>
      </c>
      <c r="BI393" s="228">
        <f>IF(N393="nulová",J393,0)</f>
        <v>0</v>
      </c>
      <c r="BJ393" s="19" t="s">
        <v>76</v>
      </c>
      <c r="BK393" s="228">
        <f>ROUND(I393*H393,2)</f>
        <v>0</v>
      </c>
      <c r="BL393" s="19" t="s">
        <v>90</v>
      </c>
      <c r="BM393" s="227" t="s">
        <v>2152</v>
      </c>
    </row>
    <row r="394" spans="1:65" s="2" customFormat="1" ht="24.15" customHeight="1">
      <c r="A394" s="40"/>
      <c r="B394" s="41"/>
      <c r="C394" s="216" t="s">
        <v>997</v>
      </c>
      <c r="D394" s="216" t="s">
        <v>254</v>
      </c>
      <c r="E394" s="217" t="s">
        <v>2153</v>
      </c>
      <c r="F394" s="218" t="s">
        <v>2154</v>
      </c>
      <c r="G394" s="219" t="s">
        <v>307</v>
      </c>
      <c r="H394" s="220">
        <v>6</v>
      </c>
      <c r="I394" s="221"/>
      <c r="J394" s="222">
        <f>ROUND(I394*H394,2)</f>
        <v>0</v>
      </c>
      <c r="K394" s="218" t="s">
        <v>19</v>
      </c>
      <c r="L394" s="46"/>
      <c r="M394" s="223" t="s">
        <v>19</v>
      </c>
      <c r="N394" s="224" t="s">
        <v>40</v>
      </c>
      <c r="O394" s="86"/>
      <c r="P394" s="225">
        <f>O394*H394</f>
        <v>0</v>
      </c>
      <c r="Q394" s="225">
        <v>0</v>
      </c>
      <c r="R394" s="225">
        <f>Q394*H394</f>
        <v>0</v>
      </c>
      <c r="S394" s="225">
        <v>0</v>
      </c>
      <c r="T394" s="226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27" t="s">
        <v>90</v>
      </c>
      <c r="AT394" s="227" t="s">
        <v>254</v>
      </c>
      <c r="AU394" s="227" t="s">
        <v>78</v>
      </c>
      <c r="AY394" s="19" t="s">
        <v>252</v>
      </c>
      <c r="BE394" s="228">
        <f>IF(N394="základní",J394,0)</f>
        <v>0</v>
      </c>
      <c r="BF394" s="228">
        <f>IF(N394="snížená",J394,0)</f>
        <v>0</v>
      </c>
      <c r="BG394" s="228">
        <f>IF(N394="zákl. přenesená",J394,0)</f>
        <v>0</v>
      </c>
      <c r="BH394" s="228">
        <f>IF(N394="sníž. přenesená",J394,0)</f>
        <v>0</v>
      </c>
      <c r="BI394" s="228">
        <f>IF(N394="nulová",J394,0)</f>
        <v>0</v>
      </c>
      <c r="BJ394" s="19" t="s">
        <v>76</v>
      </c>
      <c r="BK394" s="228">
        <f>ROUND(I394*H394,2)</f>
        <v>0</v>
      </c>
      <c r="BL394" s="19" t="s">
        <v>90</v>
      </c>
      <c r="BM394" s="227" t="s">
        <v>2155</v>
      </c>
    </row>
    <row r="395" spans="1:65" s="2" customFormat="1" ht="24.15" customHeight="1">
      <c r="A395" s="40"/>
      <c r="B395" s="41"/>
      <c r="C395" s="216" t="s">
        <v>1001</v>
      </c>
      <c r="D395" s="216" t="s">
        <v>254</v>
      </c>
      <c r="E395" s="217" t="s">
        <v>2156</v>
      </c>
      <c r="F395" s="218" t="s">
        <v>2157</v>
      </c>
      <c r="G395" s="219" t="s">
        <v>307</v>
      </c>
      <c r="H395" s="220">
        <v>2</v>
      </c>
      <c r="I395" s="221"/>
      <c r="J395" s="222">
        <f>ROUND(I395*H395,2)</f>
        <v>0</v>
      </c>
      <c r="K395" s="218" t="s">
        <v>19</v>
      </c>
      <c r="L395" s="46"/>
      <c r="M395" s="223" t="s">
        <v>19</v>
      </c>
      <c r="N395" s="224" t="s">
        <v>40</v>
      </c>
      <c r="O395" s="86"/>
      <c r="P395" s="225">
        <f>O395*H395</f>
        <v>0</v>
      </c>
      <c r="Q395" s="225">
        <v>0</v>
      </c>
      <c r="R395" s="225">
        <f>Q395*H395</f>
        <v>0</v>
      </c>
      <c r="S395" s="225">
        <v>0</v>
      </c>
      <c r="T395" s="226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27" t="s">
        <v>90</v>
      </c>
      <c r="AT395" s="227" t="s">
        <v>254</v>
      </c>
      <c r="AU395" s="227" t="s">
        <v>78</v>
      </c>
      <c r="AY395" s="19" t="s">
        <v>252</v>
      </c>
      <c r="BE395" s="228">
        <f>IF(N395="základní",J395,0)</f>
        <v>0</v>
      </c>
      <c r="BF395" s="228">
        <f>IF(N395="snížená",J395,0)</f>
        <v>0</v>
      </c>
      <c r="BG395" s="228">
        <f>IF(N395="zákl. přenesená",J395,0)</f>
        <v>0</v>
      </c>
      <c r="BH395" s="228">
        <f>IF(N395="sníž. přenesená",J395,0)</f>
        <v>0</v>
      </c>
      <c r="BI395" s="228">
        <f>IF(N395="nulová",J395,0)</f>
        <v>0</v>
      </c>
      <c r="BJ395" s="19" t="s">
        <v>76</v>
      </c>
      <c r="BK395" s="228">
        <f>ROUND(I395*H395,2)</f>
        <v>0</v>
      </c>
      <c r="BL395" s="19" t="s">
        <v>90</v>
      </c>
      <c r="BM395" s="227" t="s">
        <v>2158</v>
      </c>
    </row>
    <row r="396" spans="1:65" s="2" customFormat="1" ht="24.15" customHeight="1">
      <c r="A396" s="40"/>
      <c r="B396" s="41"/>
      <c r="C396" s="216" t="s">
        <v>1005</v>
      </c>
      <c r="D396" s="216" t="s">
        <v>254</v>
      </c>
      <c r="E396" s="217" t="s">
        <v>2159</v>
      </c>
      <c r="F396" s="218" t="s">
        <v>2160</v>
      </c>
      <c r="G396" s="219" t="s">
        <v>307</v>
      </c>
      <c r="H396" s="220">
        <v>7</v>
      </c>
      <c r="I396" s="221"/>
      <c r="J396" s="222">
        <f>ROUND(I396*H396,2)</f>
        <v>0</v>
      </c>
      <c r="K396" s="218" t="s">
        <v>19</v>
      </c>
      <c r="L396" s="46"/>
      <c r="M396" s="223" t="s">
        <v>19</v>
      </c>
      <c r="N396" s="224" t="s">
        <v>40</v>
      </c>
      <c r="O396" s="86"/>
      <c r="P396" s="225">
        <f>O396*H396</f>
        <v>0</v>
      </c>
      <c r="Q396" s="225">
        <v>0</v>
      </c>
      <c r="R396" s="225">
        <f>Q396*H396</f>
        <v>0</v>
      </c>
      <c r="S396" s="225">
        <v>0</v>
      </c>
      <c r="T396" s="226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27" t="s">
        <v>90</v>
      </c>
      <c r="AT396" s="227" t="s">
        <v>254</v>
      </c>
      <c r="AU396" s="227" t="s">
        <v>78</v>
      </c>
      <c r="AY396" s="19" t="s">
        <v>252</v>
      </c>
      <c r="BE396" s="228">
        <f>IF(N396="základní",J396,0)</f>
        <v>0</v>
      </c>
      <c r="BF396" s="228">
        <f>IF(N396="snížená",J396,0)</f>
        <v>0</v>
      </c>
      <c r="BG396" s="228">
        <f>IF(N396="zákl. přenesená",J396,0)</f>
        <v>0</v>
      </c>
      <c r="BH396" s="228">
        <f>IF(N396="sníž. přenesená",J396,0)</f>
        <v>0</v>
      </c>
      <c r="BI396" s="228">
        <f>IF(N396="nulová",J396,0)</f>
        <v>0</v>
      </c>
      <c r="BJ396" s="19" t="s">
        <v>76</v>
      </c>
      <c r="BK396" s="228">
        <f>ROUND(I396*H396,2)</f>
        <v>0</v>
      </c>
      <c r="BL396" s="19" t="s">
        <v>90</v>
      </c>
      <c r="BM396" s="227" t="s">
        <v>2161</v>
      </c>
    </row>
    <row r="397" spans="1:65" s="2" customFormat="1" ht="24.15" customHeight="1">
      <c r="A397" s="40"/>
      <c r="B397" s="41"/>
      <c r="C397" s="216" t="s">
        <v>1010</v>
      </c>
      <c r="D397" s="216" t="s">
        <v>254</v>
      </c>
      <c r="E397" s="217" t="s">
        <v>2162</v>
      </c>
      <c r="F397" s="218" t="s">
        <v>2163</v>
      </c>
      <c r="G397" s="219" t="s">
        <v>307</v>
      </c>
      <c r="H397" s="220">
        <v>4</v>
      </c>
      <c r="I397" s="221"/>
      <c r="J397" s="222">
        <f>ROUND(I397*H397,2)</f>
        <v>0</v>
      </c>
      <c r="K397" s="218" t="s">
        <v>19</v>
      </c>
      <c r="L397" s="46"/>
      <c r="M397" s="223" t="s">
        <v>19</v>
      </c>
      <c r="N397" s="224" t="s">
        <v>40</v>
      </c>
      <c r="O397" s="86"/>
      <c r="P397" s="225">
        <f>O397*H397</f>
        <v>0</v>
      </c>
      <c r="Q397" s="225">
        <v>0</v>
      </c>
      <c r="R397" s="225">
        <f>Q397*H397</f>
        <v>0</v>
      </c>
      <c r="S397" s="225">
        <v>0</v>
      </c>
      <c r="T397" s="226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27" t="s">
        <v>90</v>
      </c>
      <c r="AT397" s="227" t="s">
        <v>254</v>
      </c>
      <c r="AU397" s="227" t="s">
        <v>78</v>
      </c>
      <c r="AY397" s="19" t="s">
        <v>252</v>
      </c>
      <c r="BE397" s="228">
        <f>IF(N397="základní",J397,0)</f>
        <v>0</v>
      </c>
      <c r="BF397" s="228">
        <f>IF(N397="snížená",J397,0)</f>
        <v>0</v>
      </c>
      <c r="BG397" s="228">
        <f>IF(N397="zákl. přenesená",J397,0)</f>
        <v>0</v>
      </c>
      <c r="BH397" s="228">
        <f>IF(N397="sníž. přenesená",J397,0)</f>
        <v>0</v>
      </c>
      <c r="BI397" s="228">
        <f>IF(N397="nulová",J397,0)</f>
        <v>0</v>
      </c>
      <c r="BJ397" s="19" t="s">
        <v>76</v>
      </c>
      <c r="BK397" s="228">
        <f>ROUND(I397*H397,2)</f>
        <v>0</v>
      </c>
      <c r="BL397" s="19" t="s">
        <v>90</v>
      </c>
      <c r="BM397" s="227" t="s">
        <v>2164</v>
      </c>
    </row>
    <row r="398" spans="1:65" s="2" customFormat="1" ht="24.15" customHeight="1">
      <c r="A398" s="40"/>
      <c r="B398" s="41"/>
      <c r="C398" s="216" t="s">
        <v>1016</v>
      </c>
      <c r="D398" s="216" t="s">
        <v>254</v>
      </c>
      <c r="E398" s="217" t="s">
        <v>2165</v>
      </c>
      <c r="F398" s="218" t="s">
        <v>2166</v>
      </c>
      <c r="G398" s="219" t="s">
        <v>307</v>
      </c>
      <c r="H398" s="220">
        <v>7</v>
      </c>
      <c r="I398" s="221"/>
      <c r="J398" s="222">
        <f>ROUND(I398*H398,2)</f>
        <v>0</v>
      </c>
      <c r="K398" s="218" t="s">
        <v>19</v>
      </c>
      <c r="L398" s="46"/>
      <c r="M398" s="223" t="s">
        <v>19</v>
      </c>
      <c r="N398" s="224" t="s">
        <v>40</v>
      </c>
      <c r="O398" s="86"/>
      <c r="P398" s="225">
        <f>O398*H398</f>
        <v>0</v>
      </c>
      <c r="Q398" s="225">
        <v>0</v>
      </c>
      <c r="R398" s="225">
        <f>Q398*H398</f>
        <v>0</v>
      </c>
      <c r="S398" s="225">
        <v>0</v>
      </c>
      <c r="T398" s="226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27" t="s">
        <v>90</v>
      </c>
      <c r="AT398" s="227" t="s">
        <v>254</v>
      </c>
      <c r="AU398" s="227" t="s">
        <v>78</v>
      </c>
      <c r="AY398" s="19" t="s">
        <v>252</v>
      </c>
      <c r="BE398" s="228">
        <f>IF(N398="základní",J398,0)</f>
        <v>0</v>
      </c>
      <c r="BF398" s="228">
        <f>IF(N398="snížená",J398,0)</f>
        <v>0</v>
      </c>
      <c r="BG398" s="228">
        <f>IF(N398="zákl. přenesená",J398,0)</f>
        <v>0</v>
      </c>
      <c r="BH398" s="228">
        <f>IF(N398="sníž. přenesená",J398,0)</f>
        <v>0</v>
      </c>
      <c r="BI398" s="228">
        <f>IF(N398="nulová",J398,0)</f>
        <v>0</v>
      </c>
      <c r="BJ398" s="19" t="s">
        <v>76</v>
      </c>
      <c r="BK398" s="228">
        <f>ROUND(I398*H398,2)</f>
        <v>0</v>
      </c>
      <c r="BL398" s="19" t="s">
        <v>90</v>
      </c>
      <c r="BM398" s="227" t="s">
        <v>2167</v>
      </c>
    </row>
    <row r="399" spans="1:65" s="2" customFormat="1" ht="24.15" customHeight="1">
      <c r="A399" s="40"/>
      <c r="B399" s="41"/>
      <c r="C399" s="216" t="s">
        <v>1021</v>
      </c>
      <c r="D399" s="216" t="s">
        <v>254</v>
      </c>
      <c r="E399" s="217" t="s">
        <v>2168</v>
      </c>
      <c r="F399" s="218" t="s">
        <v>2169</v>
      </c>
      <c r="G399" s="219" t="s">
        <v>307</v>
      </c>
      <c r="H399" s="220">
        <v>5</v>
      </c>
      <c r="I399" s="221"/>
      <c r="J399" s="222">
        <f>ROUND(I399*H399,2)</f>
        <v>0</v>
      </c>
      <c r="K399" s="218" t="s">
        <v>19</v>
      </c>
      <c r="L399" s="46"/>
      <c r="M399" s="223" t="s">
        <v>19</v>
      </c>
      <c r="N399" s="224" t="s">
        <v>40</v>
      </c>
      <c r="O399" s="86"/>
      <c r="P399" s="225">
        <f>O399*H399</f>
        <v>0</v>
      </c>
      <c r="Q399" s="225">
        <v>0</v>
      </c>
      <c r="R399" s="225">
        <f>Q399*H399</f>
        <v>0</v>
      </c>
      <c r="S399" s="225">
        <v>0</v>
      </c>
      <c r="T399" s="226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27" t="s">
        <v>90</v>
      </c>
      <c r="AT399" s="227" t="s">
        <v>254</v>
      </c>
      <c r="AU399" s="227" t="s">
        <v>78</v>
      </c>
      <c r="AY399" s="19" t="s">
        <v>252</v>
      </c>
      <c r="BE399" s="228">
        <f>IF(N399="základní",J399,0)</f>
        <v>0</v>
      </c>
      <c r="BF399" s="228">
        <f>IF(N399="snížená",J399,0)</f>
        <v>0</v>
      </c>
      <c r="BG399" s="228">
        <f>IF(N399="zákl. přenesená",J399,0)</f>
        <v>0</v>
      </c>
      <c r="BH399" s="228">
        <f>IF(N399="sníž. přenesená",J399,0)</f>
        <v>0</v>
      </c>
      <c r="BI399" s="228">
        <f>IF(N399="nulová",J399,0)</f>
        <v>0</v>
      </c>
      <c r="BJ399" s="19" t="s">
        <v>76</v>
      </c>
      <c r="BK399" s="228">
        <f>ROUND(I399*H399,2)</f>
        <v>0</v>
      </c>
      <c r="BL399" s="19" t="s">
        <v>90</v>
      </c>
      <c r="BM399" s="227" t="s">
        <v>2170</v>
      </c>
    </row>
    <row r="400" spans="1:65" s="2" customFormat="1" ht="24.15" customHeight="1">
      <c r="A400" s="40"/>
      <c r="B400" s="41"/>
      <c r="C400" s="216" t="s">
        <v>1025</v>
      </c>
      <c r="D400" s="216" t="s">
        <v>254</v>
      </c>
      <c r="E400" s="217" t="s">
        <v>2171</v>
      </c>
      <c r="F400" s="218" t="s">
        <v>2172</v>
      </c>
      <c r="G400" s="219" t="s">
        <v>307</v>
      </c>
      <c r="H400" s="220">
        <v>2</v>
      </c>
      <c r="I400" s="221"/>
      <c r="J400" s="222">
        <f>ROUND(I400*H400,2)</f>
        <v>0</v>
      </c>
      <c r="K400" s="218" t="s">
        <v>19</v>
      </c>
      <c r="L400" s="46"/>
      <c r="M400" s="223" t="s">
        <v>19</v>
      </c>
      <c r="N400" s="224" t="s">
        <v>40</v>
      </c>
      <c r="O400" s="86"/>
      <c r="P400" s="225">
        <f>O400*H400</f>
        <v>0</v>
      </c>
      <c r="Q400" s="225">
        <v>0</v>
      </c>
      <c r="R400" s="225">
        <f>Q400*H400</f>
        <v>0</v>
      </c>
      <c r="S400" s="225">
        <v>0</v>
      </c>
      <c r="T400" s="226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27" t="s">
        <v>90</v>
      </c>
      <c r="AT400" s="227" t="s">
        <v>254</v>
      </c>
      <c r="AU400" s="227" t="s">
        <v>78</v>
      </c>
      <c r="AY400" s="19" t="s">
        <v>252</v>
      </c>
      <c r="BE400" s="228">
        <f>IF(N400="základní",J400,0)</f>
        <v>0</v>
      </c>
      <c r="BF400" s="228">
        <f>IF(N400="snížená",J400,0)</f>
        <v>0</v>
      </c>
      <c r="BG400" s="228">
        <f>IF(N400="zákl. přenesená",J400,0)</f>
        <v>0</v>
      </c>
      <c r="BH400" s="228">
        <f>IF(N400="sníž. přenesená",J400,0)</f>
        <v>0</v>
      </c>
      <c r="BI400" s="228">
        <f>IF(N400="nulová",J400,0)</f>
        <v>0</v>
      </c>
      <c r="BJ400" s="19" t="s">
        <v>76</v>
      </c>
      <c r="BK400" s="228">
        <f>ROUND(I400*H400,2)</f>
        <v>0</v>
      </c>
      <c r="BL400" s="19" t="s">
        <v>90</v>
      </c>
      <c r="BM400" s="227" t="s">
        <v>2173</v>
      </c>
    </row>
    <row r="401" spans="1:65" s="2" customFormat="1" ht="24.15" customHeight="1">
      <c r="A401" s="40"/>
      <c r="B401" s="41"/>
      <c r="C401" s="216" t="s">
        <v>1031</v>
      </c>
      <c r="D401" s="216" t="s">
        <v>254</v>
      </c>
      <c r="E401" s="217" t="s">
        <v>2174</v>
      </c>
      <c r="F401" s="218" t="s">
        <v>2175</v>
      </c>
      <c r="G401" s="219" t="s">
        <v>307</v>
      </c>
      <c r="H401" s="220">
        <v>9</v>
      </c>
      <c r="I401" s="221"/>
      <c r="J401" s="222">
        <f>ROUND(I401*H401,2)</f>
        <v>0</v>
      </c>
      <c r="K401" s="218" t="s">
        <v>19</v>
      </c>
      <c r="L401" s="46"/>
      <c r="M401" s="223" t="s">
        <v>19</v>
      </c>
      <c r="N401" s="224" t="s">
        <v>40</v>
      </c>
      <c r="O401" s="86"/>
      <c r="P401" s="225">
        <f>O401*H401</f>
        <v>0</v>
      </c>
      <c r="Q401" s="225">
        <v>0</v>
      </c>
      <c r="R401" s="225">
        <f>Q401*H401</f>
        <v>0</v>
      </c>
      <c r="S401" s="225">
        <v>0</v>
      </c>
      <c r="T401" s="226">
        <f>S401*H401</f>
        <v>0</v>
      </c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27" t="s">
        <v>90</v>
      </c>
      <c r="AT401" s="227" t="s">
        <v>254</v>
      </c>
      <c r="AU401" s="227" t="s">
        <v>78</v>
      </c>
      <c r="AY401" s="19" t="s">
        <v>252</v>
      </c>
      <c r="BE401" s="228">
        <f>IF(N401="základní",J401,0)</f>
        <v>0</v>
      </c>
      <c r="BF401" s="228">
        <f>IF(N401="snížená",J401,0)</f>
        <v>0</v>
      </c>
      <c r="BG401" s="228">
        <f>IF(N401="zákl. přenesená",J401,0)</f>
        <v>0</v>
      </c>
      <c r="BH401" s="228">
        <f>IF(N401="sníž. přenesená",J401,0)</f>
        <v>0</v>
      </c>
      <c r="BI401" s="228">
        <f>IF(N401="nulová",J401,0)</f>
        <v>0</v>
      </c>
      <c r="BJ401" s="19" t="s">
        <v>76</v>
      </c>
      <c r="BK401" s="228">
        <f>ROUND(I401*H401,2)</f>
        <v>0</v>
      </c>
      <c r="BL401" s="19" t="s">
        <v>90</v>
      </c>
      <c r="BM401" s="227" t="s">
        <v>2176</v>
      </c>
    </row>
    <row r="402" spans="1:65" s="2" customFormat="1" ht="24.15" customHeight="1">
      <c r="A402" s="40"/>
      <c r="B402" s="41"/>
      <c r="C402" s="216" t="s">
        <v>1036</v>
      </c>
      <c r="D402" s="216" t="s">
        <v>254</v>
      </c>
      <c r="E402" s="217" t="s">
        <v>2177</v>
      </c>
      <c r="F402" s="218" t="s">
        <v>2178</v>
      </c>
      <c r="G402" s="219" t="s">
        <v>307</v>
      </c>
      <c r="H402" s="220">
        <v>4</v>
      </c>
      <c r="I402" s="221"/>
      <c r="J402" s="222">
        <f>ROUND(I402*H402,2)</f>
        <v>0</v>
      </c>
      <c r="K402" s="218" t="s">
        <v>19</v>
      </c>
      <c r="L402" s="46"/>
      <c r="M402" s="223" t="s">
        <v>19</v>
      </c>
      <c r="N402" s="224" t="s">
        <v>40</v>
      </c>
      <c r="O402" s="86"/>
      <c r="P402" s="225">
        <f>O402*H402</f>
        <v>0</v>
      </c>
      <c r="Q402" s="225">
        <v>0</v>
      </c>
      <c r="R402" s="225">
        <f>Q402*H402</f>
        <v>0</v>
      </c>
      <c r="S402" s="225">
        <v>0</v>
      </c>
      <c r="T402" s="226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27" t="s">
        <v>90</v>
      </c>
      <c r="AT402" s="227" t="s">
        <v>254</v>
      </c>
      <c r="AU402" s="227" t="s">
        <v>78</v>
      </c>
      <c r="AY402" s="19" t="s">
        <v>252</v>
      </c>
      <c r="BE402" s="228">
        <f>IF(N402="základní",J402,0)</f>
        <v>0</v>
      </c>
      <c r="BF402" s="228">
        <f>IF(N402="snížená",J402,0)</f>
        <v>0</v>
      </c>
      <c r="BG402" s="228">
        <f>IF(N402="zákl. přenesená",J402,0)</f>
        <v>0</v>
      </c>
      <c r="BH402" s="228">
        <f>IF(N402="sníž. přenesená",J402,0)</f>
        <v>0</v>
      </c>
      <c r="BI402" s="228">
        <f>IF(N402="nulová",J402,0)</f>
        <v>0</v>
      </c>
      <c r="BJ402" s="19" t="s">
        <v>76</v>
      </c>
      <c r="BK402" s="228">
        <f>ROUND(I402*H402,2)</f>
        <v>0</v>
      </c>
      <c r="BL402" s="19" t="s">
        <v>90</v>
      </c>
      <c r="BM402" s="227" t="s">
        <v>2179</v>
      </c>
    </row>
    <row r="403" spans="1:65" s="2" customFormat="1" ht="37.8" customHeight="1">
      <c r="A403" s="40"/>
      <c r="B403" s="41"/>
      <c r="C403" s="216" t="s">
        <v>1041</v>
      </c>
      <c r="D403" s="216" t="s">
        <v>254</v>
      </c>
      <c r="E403" s="217" t="s">
        <v>2180</v>
      </c>
      <c r="F403" s="218" t="s">
        <v>2181</v>
      </c>
      <c r="G403" s="219" t="s">
        <v>307</v>
      </c>
      <c r="H403" s="220">
        <v>7</v>
      </c>
      <c r="I403" s="221"/>
      <c r="J403" s="222">
        <f>ROUND(I403*H403,2)</f>
        <v>0</v>
      </c>
      <c r="K403" s="218" t="s">
        <v>19</v>
      </c>
      <c r="L403" s="46"/>
      <c r="M403" s="223" t="s">
        <v>19</v>
      </c>
      <c r="N403" s="224" t="s">
        <v>40</v>
      </c>
      <c r="O403" s="86"/>
      <c r="P403" s="225">
        <f>O403*H403</f>
        <v>0</v>
      </c>
      <c r="Q403" s="225">
        <v>0</v>
      </c>
      <c r="R403" s="225">
        <f>Q403*H403</f>
        <v>0</v>
      </c>
      <c r="S403" s="225">
        <v>0</v>
      </c>
      <c r="T403" s="226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27" t="s">
        <v>90</v>
      </c>
      <c r="AT403" s="227" t="s">
        <v>254</v>
      </c>
      <c r="AU403" s="227" t="s">
        <v>78</v>
      </c>
      <c r="AY403" s="19" t="s">
        <v>252</v>
      </c>
      <c r="BE403" s="228">
        <f>IF(N403="základní",J403,0)</f>
        <v>0</v>
      </c>
      <c r="BF403" s="228">
        <f>IF(N403="snížená",J403,0)</f>
        <v>0</v>
      </c>
      <c r="BG403" s="228">
        <f>IF(N403="zákl. přenesená",J403,0)</f>
        <v>0</v>
      </c>
      <c r="BH403" s="228">
        <f>IF(N403="sníž. přenesená",J403,0)</f>
        <v>0</v>
      </c>
      <c r="BI403" s="228">
        <f>IF(N403="nulová",J403,0)</f>
        <v>0</v>
      </c>
      <c r="BJ403" s="19" t="s">
        <v>76</v>
      </c>
      <c r="BK403" s="228">
        <f>ROUND(I403*H403,2)</f>
        <v>0</v>
      </c>
      <c r="BL403" s="19" t="s">
        <v>90</v>
      </c>
      <c r="BM403" s="227" t="s">
        <v>2182</v>
      </c>
    </row>
    <row r="404" spans="1:65" s="2" customFormat="1" ht="24.15" customHeight="1">
      <c r="A404" s="40"/>
      <c r="B404" s="41"/>
      <c r="C404" s="216" t="s">
        <v>1046</v>
      </c>
      <c r="D404" s="216" t="s">
        <v>254</v>
      </c>
      <c r="E404" s="217" t="s">
        <v>2183</v>
      </c>
      <c r="F404" s="218" t="s">
        <v>2184</v>
      </c>
      <c r="G404" s="219" t="s">
        <v>307</v>
      </c>
      <c r="H404" s="220">
        <v>4</v>
      </c>
      <c r="I404" s="221"/>
      <c r="J404" s="222">
        <f>ROUND(I404*H404,2)</f>
        <v>0</v>
      </c>
      <c r="K404" s="218" t="s">
        <v>19</v>
      </c>
      <c r="L404" s="46"/>
      <c r="M404" s="223" t="s">
        <v>19</v>
      </c>
      <c r="N404" s="224" t="s">
        <v>40</v>
      </c>
      <c r="O404" s="86"/>
      <c r="P404" s="225">
        <f>O404*H404</f>
        <v>0</v>
      </c>
      <c r="Q404" s="225">
        <v>0</v>
      </c>
      <c r="R404" s="225">
        <f>Q404*H404</f>
        <v>0</v>
      </c>
      <c r="S404" s="225">
        <v>0</v>
      </c>
      <c r="T404" s="226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27" t="s">
        <v>90</v>
      </c>
      <c r="AT404" s="227" t="s">
        <v>254</v>
      </c>
      <c r="AU404" s="227" t="s">
        <v>78</v>
      </c>
      <c r="AY404" s="19" t="s">
        <v>252</v>
      </c>
      <c r="BE404" s="228">
        <f>IF(N404="základní",J404,0)</f>
        <v>0</v>
      </c>
      <c r="BF404" s="228">
        <f>IF(N404="snížená",J404,0)</f>
        <v>0</v>
      </c>
      <c r="BG404" s="228">
        <f>IF(N404="zákl. přenesená",J404,0)</f>
        <v>0</v>
      </c>
      <c r="BH404" s="228">
        <f>IF(N404="sníž. přenesená",J404,0)</f>
        <v>0</v>
      </c>
      <c r="BI404" s="228">
        <f>IF(N404="nulová",J404,0)</f>
        <v>0</v>
      </c>
      <c r="BJ404" s="19" t="s">
        <v>76</v>
      </c>
      <c r="BK404" s="228">
        <f>ROUND(I404*H404,2)</f>
        <v>0</v>
      </c>
      <c r="BL404" s="19" t="s">
        <v>90</v>
      </c>
      <c r="BM404" s="227" t="s">
        <v>2185</v>
      </c>
    </row>
    <row r="405" spans="1:65" s="2" customFormat="1" ht="24.15" customHeight="1">
      <c r="A405" s="40"/>
      <c r="B405" s="41"/>
      <c r="C405" s="216" t="s">
        <v>1054</v>
      </c>
      <c r="D405" s="216" t="s">
        <v>254</v>
      </c>
      <c r="E405" s="217" t="s">
        <v>2186</v>
      </c>
      <c r="F405" s="218" t="s">
        <v>2187</v>
      </c>
      <c r="G405" s="219" t="s">
        <v>307</v>
      </c>
      <c r="H405" s="220">
        <v>4</v>
      </c>
      <c r="I405" s="221"/>
      <c r="J405" s="222">
        <f>ROUND(I405*H405,2)</f>
        <v>0</v>
      </c>
      <c r="K405" s="218" t="s">
        <v>19</v>
      </c>
      <c r="L405" s="46"/>
      <c r="M405" s="223" t="s">
        <v>19</v>
      </c>
      <c r="N405" s="224" t="s">
        <v>40</v>
      </c>
      <c r="O405" s="86"/>
      <c r="P405" s="225">
        <f>O405*H405</f>
        <v>0</v>
      </c>
      <c r="Q405" s="225">
        <v>0</v>
      </c>
      <c r="R405" s="225">
        <f>Q405*H405</f>
        <v>0</v>
      </c>
      <c r="S405" s="225">
        <v>0</v>
      </c>
      <c r="T405" s="226">
        <f>S405*H405</f>
        <v>0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27" t="s">
        <v>90</v>
      </c>
      <c r="AT405" s="227" t="s">
        <v>254</v>
      </c>
      <c r="AU405" s="227" t="s">
        <v>78</v>
      </c>
      <c r="AY405" s="19" t="s">
        <v>252</v>
      </c>
      <c r="BE405" s="228">
        <f>IF(N405="základní",J405,0)</f>
        <v>0</v>
      </c>
      <c r="BF405" s="228">
        <f>IF(N405="snížená",J405,0)</f>
        <v>0</v>
      </c>
      <c r="BG405" s="228">
        <f>IF(N405="zákl. přenesená",J405,0)</f>
        <v>0</v>
      </c>
      <c r="BH405" s="228">
        <f>IF(N405="sníž. přenesená",J405,0)</f>
        <v>0</v>
      </c>
      <c r="BI405" s="228">
        <f>IF(N405="nulová",J405,0)</f>
        <v>0</v>
      </c>
      <c r="BJ405" s="19" t="s">
        <v>76</v>
      </c>
      <c r="BK405" s="228">
        <f>ROUND(I405*H405,2)</f>
        <v>0</v>
      </c>
      <c r="BL405" s="19" t="s">
        <v>90</v>
      </c>
      <c r="BM405" s="227" t="s">
        <v>2188</v>
      </c>
    </row>
    <row r="406" spans="1:65" s="2" customFormat="1" ht="24.15" customHeight="1">
      <c r="A406" s="40"/>
      <c r="B406" s="41"/>
      <c r="C406" s="216" t="s">
        <v>1058</v>
      </c>
      <c r="D406" s="216" t="s">
        <v>254</v>
      </c>
      <c r="E406" s="217" t="s">
        <v>2189</v>
      </c>
      <c r="F406" s="218" t="s">
        <v>2190</v>
      </c>
      <c r="G406" s="219" t="s">
        <v>307</v>
      </c>
      <c r="H406" s="220">
        <v>6</v>
      </c>
      <c r="I406" s="221"/>
      <c r="J406" s="222">
        <f>ROUND(I406*H406,2)</f>
        <v>0</v>
      </c>
      <c r="K406" s="218" t="s">
        <v>19</v>
      </c>
      <c r="L406" s="46"/>
      <c r="M406" s="223" t="s">
        <v>19</v>
      </c>
      <c r="N406" s="224" t="s">
        <v>40</v>
      </c>
      <c r="O406" s="86"/>
      <c r="P406" s="225">
        <f>O406*H406</f>
        <v>0</v>
      </c>
      <c r="Q406" s="225">
        <v>0</v>
      </c>
      <c r="R406" s="225">
        <f>Q406*H406</f>
        <v>0</v>
      </c>
      <c r="S406" s="225">
        <v>0</v>
      </c>
      <c r="T406" s="226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27" t="s">
        <v>90</v>
      </c>
      <c r="AT406" s="227" t="s">
        <v>254</v>
      </c>
      <c r="AU406" s="227" t="s">
        <v>78</v>
      </c>
      <c r="AY406" s="19" t="s">
        <v>252</v>
      </c>
      <c r="BE406" s="228">
        <f>IF(N406="základní",J406,0)</f>
        <v>0</v>
      </c>
      <c r="BF406" s="228">
        <f>IF(N406="snížená",J406,0)</f>
        <v>0</v>
      </c>
      <c r="BG406" s="228">
        <f>IF(N406="zákl. přenesená",J406,0)</f>
        <v>0</v>
      </c>
      <c r="BH406" s="228">
        <f>IF(N406="sníž. přenesená",J406,0)</f>
        <v>0</v>
      </c>
      <c r="BI406" s="228">
        <f>IF(N406="nulová",J406,0)</f>
        <v>0</v>
      </c>
      <c r="BJ406" s="19" t="s">
        <v>76</v>
      </c>
      <c r="BK406" s="228">
        <f>ROUND(I406*H406,2)</f>
        <v>0</v>
      </c>
      <c r="BL406" s="19" t="s">
        <v>90</v>
      </c>
      <c r="BM406" s="227" t="s">
        <v>2191</v>
      </c>
    </row>
    <row r="407" spans="1:65" s="2" customFormat="1" ht="24.15" customHeight="1">
      <c r="A407" s="40"/>
      <c r="B407" s="41"/>
      <c r="C407" s="216" t="s">
        <v>1062</v>
      </c>
      <c r="D407" s="216" t="s">
        <v>254</v>
      </c>
      <c r="E407" s="217" t="s">
        <v>2192</v>
      </c>
      <c r="F407" s="218" t="s">
        <v>2193</v>
      </c>
      <c r="G407" s="219" t="s">
        <v>307</v>
      </c>
      <c r="H407" s="220">
        <v>7</v>
      </c>
      <c r="I407" s="221"/>
      <c r="J407" s="222">
        <f>ROUND(I407*H407,2)</f>
        <v>0</v>
      </c>
      <c r="K407" s="218" t="s">
        <v>19</v>
      </c>
      <c r="L407" s="46"/>
      <c r="M407" s="223" t="s">
        <v>19</v>
      </c>
      <c r="N407" s="224" t="s">
        <v>40</v>
      </c>
      <c r="O407" s="86"/>
      <c r="P407" s="225">
        <f>O407*H407</f>
        <v>0</v>
      </c>
      <c r="Q407" s="225">
        <v>0</v>
      </c>
      <c r="R407" s="225">
        <f>Q407*H407</f>
        <v>0</v>
      </c>
      <c r="S407" s="225">
        <v>0</v>
      </c>
      <c r="T407" s="226">
        <f>S407*H407</f>
        <v>0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27" t="s">
        <v>90</v>
      </c>
      <c r="AT407" s="227" t="s">
        <v>254</v>
      </c>
      <c r="AU407" s="227" t="s">
        <v>78</v>
      </c>
      <c r="AY407" s="19" t="s">
        <v>252</v>
      </c>
      <c r="BE407" s="228">
        <f>IF(N407="základní",J407,0)</f>
        <v>0</v>
      </c>
      <c r="BF407" s="228">
        <f>IF(N407="snížená",J407,0)</f>
        <v>0</v>
      </c>
      <c r="BG407" s="228">
        <f>IF(N407="zákl. přenesená",J407,0)</f>
        <v>0</v>
      </c>
      <c r="BH407" s="228">
        <f>IF(N407="sníž. přenesená",J407,0)</f>
        <v>0</v>
      </c>
      <c r="BI407" s="228">
        <f>IF(N407="nulová",J407,0)</f>
        <v>0</v>
      </c>
      <c r="BJ407" s="19" t="s">
        <v>76</v>
      </c>
      <c r="BK407" s="228">
        <f>ROUND(I407*H407,2)</f>
        <v>0</v>
      </c>
      <c r="BL407" s="19" t="s">
        <v>90</v>
      </c>
      <c r="BM407" s="227" t="s">
        <v>2194</v>
      </c>
    </row>
    <row r="408" spans="1:65" s="2" customFormat="1" ht="24.15" customHeight="1">
      <c r="A408" s="40"/>
      <c r="B408" s="41"/>
      <c r="C408" s="216" t="s">
        <v>1066</v>
      </c>
      <c r="D408" s="216" t="s">
        <v>254</v>
      </c>
      <c r="E408" s="217" t="s">
        <v>2195</v>
      </c>
      <c r="F408" s="218" t="s">
        <v>2196</v>
      </c>
      <c r="G408" s="219" t="s">
        <v>307</v>
      </c>
      <c r="H408" s="220">
        <v>7</v>
      </c>
      <c r="I408" s="221"/>
      <c r="J408" s="222">
        <f>ROUND(I408*H408,2)</f>
        <v>0</v>
      </c>
      <c r="K408" s="218" t="s">
        <v>19</v>
      </c>
      <c r="L408" s="46"/>
      <c r="M408" s="223" t="s">
        <v>19</v>
      </c>
      <c r="N408" s="224" t="s">
        <v>40</v>
      </c>
      <c r="O408" s="86"/>
      <c r="P408" s="225">
        <f>O408*H408</f>
        <v>0</v>
      </c>
      <c r="Q408" s="225">
        <v>0</v>
      </c>
      <c r="R408" s="225">
        <f>Q408*H408</f>
        <v>0</v>
      </c>
      <c r="S408" s="225">
        <v>0</v>
      </c>
      <c r="T408" s="226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27" t="s">
        <v>90</v>
      </c>
      <c r="AT408" s="227" t="s">
        <v>254</v>
      </c>
      <c r="AU408" s="227" t="s">
        <v>78</v>
      </c>
      <c r="AY408" s="19" t="s">
        <v>252</v>
      </c>
      <c r="BE408" s="228">
        <f>IF(N408="základní",J408,0)</f>
        <v>0</v>
      </c>
      <c r="BF408" s="228">
        <f>IF(N408="snížená",J408,0)</f>
        <v>0</v>
      </c>
      <c r="BG408" s="228">
        <f>IF(N408="zákl. přenesená",J408,0)</f>
        <v>0</v>
      </c>
      <c r="BH408" s="228">
        <f>IF(N408="sníž. přenesená",J408,0)</f>
        <v>0</v>
      </c>
      <c r="BI408" s="228">
        <f>IF(N408="nulová",J408,0)</f>
        <v>0</v>
      </c>
      <c r="BJ408" s="19" t="s">
        <v>76</v>
      </c>
      <c r="BK408" s="228">
        <f>ROUND(I408*H408,2)</f>
        <v>0</v>
      </c>
      <c r="BL408" s="19" t="s">
        <v>90</v>
      </c>
      <c r="BM408" s="227" t="s">
        <v>2197</v>
      </c>
    </row>
    <row r="409" spans="1:65" s="2" customFormat="1" ht="24.15" customHeight="1">
      <c r="A409" s="40"/>
      <c r="B409" s="41"/>
      <c r="C409" s="216" t="s">
        <v>1068</v>
      </c>
      <c r="D409" s="216" t="s">
        <v>254</v>
      </c>
      <c r="E409" s="217" t="s">
        <v>2198</v>
      </c>
      <c r="F409" s="218" t="s">
        <v>2199</v>
      </c>
      <c r="G409" s="219" t="s">
        <v>307</v>
      </c>
      <c r="H409" s="220">
        <v>1</v>
      </c>
      <c r="I409" s="221"/>
      <c r="J409" s="222">
        <f>ROUND(I409*H409,2)</f>
        <v>0</v>
      </c>
      <c r="K409" s="218" t="s">
        <v>19</v>
      </c>
      <c r="L409" s="46"/>
      <c r="M409" s="223" t="s">
        <v>19</v>
      </c>
      <c r="N409" s="224" t="s">
        <v>40</v>
      </c>
      <c r="O409" s="86"/>
      <c r="P409" s="225">
        <f>O409*H409</f>
        <v>0</v>
      </c>
      <c r="Q409" s="225">
        <v>0</v>
      </c>
      <c r="R409" s="225">
        <f>Q409*H409</f>
        <v>0</v>
      </c>
      <c r="S409" s="225">
        <v>0</v>
      </c>
      <c r="T409" s="226">
        <f>S409*H409</f>
        <v>0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27" t="s">
        <v>90</v>
      </c>
      <c r="AT409" s="227" t="s">
        <v>254</v>
      </c>
      <c r="AU409" s="227" t="s">
        <v>78</v>
      </c>
      <c r="AY409" s="19" t="s">
        <v>252</v>
      </c>
      <c r="BE409" s="228">
        <f>IF(N409="základní",J409,0)</f>
        <v>0</v>
      </c>
      <c r="BF409" s="228">
        <f>IF(N409="snížená",J409,0)</f>
        <v>0</v>
      </c>
      <c r="BG409" s="228">
        <f>IF(N409="zákl. přenesená",J409,0)</f>
        <v>0</v>
      </c>
      <c r="BH409" s="228">
        <f>IF(N409="sníž. přenesená",J409,0)</f>
        <v>0</v>
      </c>
      <c r="BI409" s="228">
        <f>IF(N409="nulová",J409,0)</f>
        <v>0</v>
      </c>
      <c r="BJ409" s="19" t="s">
        <v>76</v>
      </c>
      <c r="BK409" s="228">
        <f>ROUND(I409*H409,2)</f>
        <v>0</v>
      </c>
      <c r="BL409" s="19" t="s">
        <v>90</v>
      </c>
      <c r="BM409" s="227" t="s">
        <v>2200</v>
      </c>
    </row>
    <row r="410" spans="1:65" s="2" customFormat="1" ht="14.4" customHeight="1">
      <c r="A410" s="40"/>
      <c r="B410" s="41"/>
      <c r="C410" s="216" t="s">
        <v>1072</v>
      </c>
      <c r="D410" s="216" t="s">
        <v>254</v>
      </c>
      <c r="E410" s="217" t="s">
        <v>2201</v>
      </c>
      <c r="F410" s="218" t="s">
        <v>2202</v>
      </c>
      <c r="G410" s="219" t="s">
        <v>307</v>
      </c>
      <c r="H410" s="220">
        <v>2</v>
      </c>
      <c r="I410" s="221"/>
      <c r="J410" s="222">
        <f>ROUND(I410*H410,2)</f>
        <v>0</v>
      </c>
      <c r="K410" s="218" t="s">
        <v>19</v>
      </c>
      <c r="L410" s="46"/>
      <c r="M410" s="223" t="s">
        <v>19</v>
      </c>
      <c r="N410" s="224" t="s">
        <v>40</v>
      </c>
      <c r="O410" s="86"/>
      <c r="P410" s="225">
        <f>O410*H410</f>
        <v>0</v>
      </c>
      <c r="Q410" s="225">
        <v>0</v>
      </c>
      <c r="R410" s="225">
        <f>Q410*H410</f>
        <v>0</v>
      </c>
      <c r="S410" s="225">
        <v>0</v>
      </c>
      <c r="T410" s="226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27" t="s">
        <v>90</v>
      </c>
      <c r="AT410" s="227" t="s">
        <v>254</v>
      </c>
      <c r="AU410" s="227" t="s">
        <v>78</v>
      </c>
      <c r="AY410" s="19" t="s">
        <v>252</v>
      </c>
      <c r="BE410" s="228">
        <f>IF(N410="základní",J410,0)</f>
        <v>0</v>
      </c>
      <c r="BF410" s="228">
        <f>IF(N410="snížená",J410,0)</f>
        <v>0</v>
      </c>
      <c r="BG410" s="228">
        <f>IF(N410="zákl. přenesená",J410,0)</f>
        <v>0</v>
      </c>
      <c r="BH410" s="228">
        <f>IF(N410="sníž. přenesená",J410,0)</f>
        <v>0</v>
      </c>
      <c r="BI410" s="228">
        <f>IF(N410="nulová",J410,0)</f>
        <v>0</v>
      </c>
      <c r="BJ410" s="19" t="s">
        <v>76</v>
      </c>
      <c r="BK410" s="228">
        <f>ROUND(I410*H410,2)</f>
        <v>0</v>
      </c>
      <c r="BL410" s="19" t="s">
        <v>90</v>
      </c>
      <c r="BM410" s="227" t="s">
        <v>2203</v>
      </c>
    </row>
    <row r="411" spans="1:65" s="2" customFormat="1" ht="24.15" customHeight="1">
      <c r="A411" s="40"/>
      <c r="B411" s="41"/>
      <c r="C411" s="216" t="s">
        <v>1076</v>
      </c>
      <c r="D411" s="216" t="s">
        <v>254</v>
      </c>
      <c r="E411" s="217" t="s">
        <v>2204</v>
      </c>
      <c r="F411" s="218" t="s">
        <v>2205</v>
      </c>
      <c r="G411" s="219" t="s">
        <v>307</v>
      </c>
      <c r="H411" s="220">
        <v>5</v>
      </c>
      <c r="I411" s="221"/>
      <c r="J411" s="222">
        <f>ROUND(I411*H411,2)</f>
        <v>0</v>
      </c>
      <c r="K411" s="218" t="s">
        <v>19</v>
      </c>
      <c r="L411" s="46"/>
      <c r="M411" s="223" t="s">
        <v>19</v>
      </c>
      <c r="N411" s="224" t="s">
        <v>40</v>
      </c>
      <c r="O411" s="86"/>
      <c r="P411" s="225">
        <f>O411*H411</f>
        <v>0</v>
      </c>
      <c r="Q411" s="225">
        <v>0</v>
      </c>
      <c r="R411" s="225">
        <f>Q411*H411</f>
        <v>0</v>
      </c>
      <c r="S411" s="225">
        <v>0</v>
      </c>
      <c r="T411" s="226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27" t="s">
        <v>90</v>
      </c>
      <c r="AT411" s="227" t="s">
        <v>254</v>
      </c>
      <c r="AU411" s="227" t="s">
        <v>78</v>
      </c>
      <c r="AY411" s="19" t="s">
        <v>252</v>
      </c>
      <c r="BE411" s="228">
        <f>IF(N411="základní",J411,0)</f>
        <v>0</v>
      </c>
      <c r="BF411" s="228">
        <f>IF(N411="snížená",J411,0)</f>
        <v>0</v>
      </c>
      <c r="BG411" s="228">
        <f>IF(N411="zákl. přenesená",J411,0)</f>
        <v>0</v>
      </c>
      <c r="BH411" s="228">
        <f>IF(N411="sníž. přenesená",J411,0)</f>
        <v>0</v>
      </c>
      <c r="BI411" s="228">
        <f>IF(N411="nulová",J411,0)</f>
        <v>0</v>
      </c>
      <c r="BJ411" s="19" t="s">
        <v>76</v>
      </c>
      <c r="BK411" s="228">
        <f>ROUND(I411*H411,2)</f>
        <v>0</v>
      </c>
      <c r="BL411" s="19" t="s">
        <v>90</v>
      </c>
      <c r="BM411" s="227" t="s">
        <v>2206</v>
      </c>
    </row>
    <row r="412" spans="1:65" s="2" customFormat="1" ht="24.15" customHeight="1">
      <c r="A412" s="40"/>
      <c r="B412" s="41"/>
      <c r="C412" s="216" t="s">
        <v>1081</v>
      </c>
      <c r="D412" s="216" t="s">
        <v>254</v>
      </c>
      <c r="E412" s="217" t="s">
        <v>2207</v>
      </c>
      <c r="F412" s="218" t="s">
        <v>2208</v>
      </c>
      <c r="G412" s="219" t="s">
        <v>307</v>
      </c>
      <c r="H412" s="220">
        <v>2</v>
      </c>
      <c r="I412" s="221"/>
      <c r="J412" s="222">
        <f>ROUND(I412*H412,2)</f>
        <v>0</v>
      </c>
      <c r="K412" s="218" t="s">
        <v>19</v>
      </c>
      <c r="L412" s="46"/>
      <c r="M412" s="223" t="s">
        <v>19</v>
      </c>
      <c r="N412" s="224" t="s">
        <v>40</v>
      </c>
      <c r="O412" s="86"/>
      <c r="P412" s="225">
        <f>O412*H412</f>
        <v>0</v>
      </c>
      <c r="Q412" s="225">
        <v>0</v>
      </c>
      <c r="R412" s="225">
        <f>Q412*H412</f>
        <v>0</v>
      </c>
      <c r="S412" s="225">
        <v>0</v>
      </c>
      <c r="T412" s="226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27" t="s">
        <v>90</v>
      </c>
      <c r="AT412" s="227" t="s">
        <v>254</v>
      </c>
      <c r="AU412" s="227" t="s">
        <v>78</v>
      </c>
      <c r="AY412" s="19" t="s">
        <v>252</v>
      </c>
      <c r="BE412" s="228">
        <f>IF(N412="základní",J412,0)</f>
        <v>0</v>
      </c>
      <c r="BF412" s="228">
        <f>IF(N412="snížená",J412,0)</f>
        <v>0</v>
      </c>
      <c r="BG412" s="228">
        <f>IF(N412="zákl. přenesená",J412,0)</f>
        <v>0</v>
      </c>
      <c r="BH412" s="228">
        <f>IF(N412="sníž. přenesená",J412,0)</f>
        <v>0</v>
      </c>
      <c r="BI412" s="228">
        <f>IF(N412="nulová",J412,0)</f>
        <v>0</v>
      </c>
      <c r="BJ412" s="19" t="s">
        <v>76</v>
      </c>
      <c r="BK412" s="228">
        <f>ROUND(I412*H412,2)</f>
        <v>0</v>
      </c>
      <c r="BL412" s="19" t="s">
        <v>90</v>
      </c>
      <c r="BM412" s="227" t="s">
        <v>2209</v>
      </c>
    </row>
    <row r="413" spans="1:65" s="2" customFormat="1" ht="24.15" customHeight="1">
      <c r="A413" s="40"/>
      <c r="B413" s="41"/>
      <c r="C413" s="216" t="s">
        <v>1086</v>
      </c>
      <c r="D413" s="216" t="s">
        <v>254</v>
      </c>
      <c r="E413" s="217" t="s">
        <v>2210</v>
      </c>
      <c r="F413" s="218" t="s">
        <v>2211</v>
      </c>
      <c r="G413" s="219" t="s">
        <v>307</v>
      </c>
      <c r="H413" s="220">
        <v>1</v>
      </c>
      <c r="I413" s="221"/>
      <c r="J413" s="222">
        <f>ROUND(I413*H413,2)</f>
        <v>0</v>
      </c>
      <c r="K413" s="218" t="s">
        <v>19</v>
      </c>
      <c r="L413" s="46"/>
      <c r="M413" s="223" t="s">
        <v>19</v>
      </c>
      <c r="N413" s="224" t="s">
        <v>40</v>
      </c>
      <c r="O413" s="86"/>
      <c r="P413" s="225">
        <f>O413*H413</f>
        <v>0</v>
      </c>
      <c r="Q413" s="225">
        <v>0</v>
      </c>
      <c r="R413" s="225">
        <f>Q413*H413</f>
        <v>0</v>
      </c>
      <c r="S413" s="225">
        <v>0</v>
      </c>
      <c r="T413" s="226">
        <f>S413*H413</f>
        <v>0</v>
      </c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27" t="s">
        <v>90</v>
      </c>
      <c r="AT413" s="227" t="s">
        <v>254</v>
      </c>
      <c r="AU413" s="227" t="s">
        <v>78</v>
      </c>
      <c r="AY413" s="19" t="s">
        <v>252</v>
      </c>
      <c r="BE413" s="228">
        <f>IF(N413="základní",J413,0)</f>
        <v>0</v>
      </c>
      <c r="BF413" s="228">
        <f>IF(N413="snížená",J413,0)</f>
        <v>0</v>
      </c>
      <c r="BG413" s="228">
        <f>IF(N413="zákl. přenesená",J413,0)</f>
        <v>0</v>
      </c>
      <c r="BH413" s="228">
        <f>IF(N413="sníž. přenesená",J413,0)</f>
        <v>0</v>
      </c>
      <c r="BI413" s="228">
        <f>IF(N413="nulová",J413,0)</f>
        <v>0</v>
      </c>
      <c r="BJ413" s="19" t="s">
        <v>76</v>
      </c>
      <c r="BK413" s="228">
        <f>ROUND(I413*H413,2)</f>
        <v>0</v>
      </c>
      <c r="BL413" s="19" t="s">
        <v>90</v>
      </c>
      <c r="BM413" s="227" t="s">
        <v>2212</v>
      </c>
    </row>
    <row r="414" spans="1:65" s="2" customFormat="1" ht="24.15" customHeight="1">
      <c r="A414" s="40"/>
      <c r="B414" s="41"/>
      <c r="C414" s="216" t="s">
        <v>1091</v>
      </c>
      <c r="D414" s="216" t="s">
        <v>254</v>
      </c>
      <c r="E414" s="217" t="s">
        <v>892</v>
      </c>
      <c r="F414" s="218" t="s">
        <v>893</v>
      </c>
      <c r="G414" s="219" t="s">
        <v>307</v>
      </c>
      <c r="H414" s="220">
        <v>4</v>
      </c>
      <c r="I414" s="221"/>
      <c r="J414" s="222">
        <f>ROUND(I414*H414,2)</f>
        <v>0</v>
      </c>
      <c r="K414" s="218" t="s">
        <v>19</v>
      </c>
      <c r="L414" s="46"/>
      <c r="M414" s="223" t="s">
        <v>19</v>
      </c>
      <c r="N414" s="224" t="s">
        <v>40</v>
      </c>
      <c r="O414" s="86"/>
      <c r="P414" s="225">
        <f>O414*H414</f>
        <v>0</v>
      </c>
      <c r="Q414" s="225">
        <v>0</v>
      </c>
      <c r="R414" s="225">
        <f>Q414*H414</f>
        <v>0</v>
      </c>
      <c r="S414" s="225">
        <v>0</v>
      </c>
      <c r="T414" s="226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27" t="s">
        <v>90</v>
      </c>
      <c r="AT414" s="227" t="s">
        <v>254</v>
      </c>
      <c r="AU414" s="227" t="s">
        <v>78</v>
      </c>
      <c r="AY414" s="19" t="s">
        <v>252</v>
      </c>
      <c r="BE414" s="228">
        <f>IF(N414="základní",J414,0)</f>
        <v>0</v>
      </c>
      <c r="BF414" s="228">
        <f>IF(N414="snížená",J414,0)</f>
        <v>0</v>
      </c>
      <c r="BG414" s="228">
        <f>IF(N414="zákl. přenesená",J414,0)</f>
        <v>0</v>
      </c>
      <c r="BH414" s="228">
        <f>IF(N414="sníž. přenesená",J414,0)</f>
        <v>0</v>
      </c>
      <c r="BI414" s="228">
        <f>IF(N414="nulová",J414,0)</f>
        <v>0</v>
      </c>
      <c r="BJ414" s="19" t="s">
        <v>76</v>
      </c>
      <c r="BK414" s="228">
        <f>ROUND(I414*H414,2)</f>
        <v>0</v>
      </c>
      <c r="BL414" s="19" t="s">
        <v>90</v>
      </c>
      <c r="BM414" s="227" t="s">
        <v>2213</v>
      </c>
    </row>
    <row r="415" spans="1:65" s="2" customFormat="1" ht="14.4" customHeight="1">
      <c r="A415" s="40"/>
      <c r="B415" s="41"/>
      <c r="C415" s="216" t="s">
        <v>1096</v>
      </c>
      <c r="D415" s="216" t="s">
        <v>254</v>
      </c>
      <c r="E415" s="217" t="s">
        <v>2214</v>
      </c>
      <c r="F415" s="218" t="s">
        <v>2215</v>
      </c>
      <c r="G415" s="219" t="s">
        <v>307</v>
      </c>
      <c r="H415" s="220">
        <v>5</v>
      </c>
      <c r="I415" s="221"/>
      <c r="J415" s="222">
        <f>ROUND(I415*H415,2)</f>
        <v>0</v>
      </c>
      <c r="K415" s="218" t="s">
        <v>19</v>
      </c>
      <c r="L415" s="46"/>
      <c r="M415" s="223" t="s">
        <v>19</v>
      </c>
      <c r="N415" s="224" t="s">
        <v>40</v>
      </c>
      <c r="O415" s="86"/>
      <c r="P415" s="225">
        <f>O415*H415</f>
        <v>0</v>
      </c>
      <c r="Q415" s="225">
        <v>0</v>
      </c>
      <c r="R415" s="225">
        <f>Q415*H415</f>
        <v>0</v>
      </c>
      <c r="S415" s="225">
        <v>0</v>
      </c>
      <c r="T415" s="226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27" t="s">
        <v>90</v>
      </c>
      <c r="AT415" s="227" t="s">
        <v>254</v>
      </c>
      <c r="AU415" s="227" t="s">
        <v>78</v>
      </c>
      <c r="AY415" s="19" t="s">
        <v>252</v>
      </c>
      <c r="BE415" s="228">
        <f>IF(N415="základní",J415,0)</f>
        <v>0</v>
      </c>
      <c r="BF415" s="228">
        <f>IF(N415="snížená",J415,0)</f>
        <v>0</v>
      </c>
      <c r="BG415" s="228">
        <f>IF(N415="zákl. přenesená",J415,0)</f>
        <v>0</v>
      </c>
      <c r="BH415" s="228">
        <f>IF(N415="sníž. přenesená",J415,0)</f>
        <v>0</v>
      </c>
      <c r="BI415" s="228">
        <f>IF(N415="nulová",J415,0)</f>
        <v>0</v>
      </c>
      <c r="BJ415" s="19" t="s">
        <v>76</v>
      </c>
      <c r="BK415" s="228">
        <f>ROUND(I415*H415,2)</f>
        <v>0</v>
      </c>
      <c r="BL415" s="19" t="s">
        <v>90</v>
      </c>
      <c r="BM415" s="227" t="s">
        <v>2216</v>
      </c>
    </row>
    <row r="416" spans="1:65" s="2" customFormat="1" ht="24.15" customHeight="1">
      <c r="A416" s="40"/>
      <c r="B416" s="41"/>
      <c r="C416" s="216" t="s">
        <v>1101</v>
      </c>
      <c r="D416" s="216" t="s">
        <v>254</v>
      </c>
      <c r="E416" s="217" t="s">
        <v>2217</v>
      </c>
      <c r="F416" s="218" t="s">
        <v>2218</v>
      </c>
      <c r="G416" s="219" t="s">
        <v>307</v>
      </c>
      <c r="H416" s="220">
        <v>3</v>
      </c>
      <c r="I416" s="221"/>
      <c r="J416" s="222">
        <f>ROUND(I416*H416,2)</f>
        <v>0</v>
      </c>
      <c r="K416" s="218" t="s">
        <v>19</v>
      </c>
      <c r="L416" s="46"/>
      <c r="M416" s="223" t="s">
        <v>19</v>
      </c>
      <c r="N416" s="224" t="s">
        <v>40</v>
      </c>
      <c r="O416" s="86"/>
      <c r="P416" s="225">
        <f>O416*H416</f>
        <v>0</v>
      </c>
      <c r="Q416" s="225">
        <v>0</v>
      </c>
      <c r="R416" s="225">
        <f>Q416*H416</f>
        <v>0</v>
      </c>
      <c r="S416" s="225">
        <v>0</v>
      </c>
      <c r="T416" s="226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27" t="s">
        <v>90</v>
      </c>
      <c r="AT416" s="227" t="s">
        <v>254</v>
      </c>
      <c r="AU416" s="227" t="s">
        <v>78</v>
      </c>
      <c r="AY416" s="19" t="s">
        <v>252</v>
      </c>
      <c r="BE416" s="228">
        <f>IF(N416="základní",J416,0)</f>
        <v>0</v>
      </c>
      <c r="BF416" s="228">
        <f>IF(N416="snížená",J416,0)</f>
        <v>0</v>
      </c>
      <c r="BG416" s="228">
        <f>IF(N416="zákl. přenesená",J416,0)</f>
        <v>0</v>
      </c>
      <c r="BH416" s="228">
        <f>IF(N416="sníž. přenesená",J416,0)</f>
        <v>0</v>
      </c>
      <c r="BI416" s="228">
        <f>IF(N416="nulová",J416,0)</f>
        <v>0</v>
      </c>
      <c r="BJ416" s="19" t="s">
        <v>76</v>
      </c>
      <c r="BK416" s="228">
        <f>ROUND(I416*H416,2)</f>
        <v>0</v>
      </c>
      <c r="BL416" s="19" t="s">
        <v>90</v>
      </c>
      <c r="BM416" s="227" t="s">
        <v>2219</v>
      </c>
    </row>
    <row r="417" spans="1:65" s="2" customFormat="1" ht="24.15" customHeight="1">
      <c r="A417" s="40"/>
      <c r="B417" s="41"/>
      <c r="C417" s="216" t="s">
        <v>1105</v>
      </c>
      <c r="D417" s="216" t="s">
        <v>254</v>
      </c>
      <c r="E417" s="217" t="s">
        <v>2220</v>
      </c>
      <c r="F417" s="218" t="s">
        <v>2221</v>
      </c>
      <c r="G417" s="219" t="s">
        <v>307</v>
      </c>
      <c r="H417" s="220">
        <v>18</v>
      </c>
      <c r="I417" s="221"/>
      <c r="J417" s="222">
        <f>ROUND(I417*H417,2)</f>
        <v>0</v>
      </c>
      <c r="K417" s="218" t="s">
        <v>19</v>
      </c>
      <c r="L417" s="46"/>
      <c r="M417" s="223" t="s">
        <v>19</v>
      </c>
      <c r="N417" s="224" t="s">
        <v>40</v>
      </c>
      <c r="O417" s="86"/>
      <c r="P417" s="225">
        <f>O417*H417</f>
        <v>0</v>
      </c>
      <c r="Q417" s="225">
        <v>0</v>
      </c>
      <c r="R417" s="225">
        <f>Q417*H417</f>
        <v>0</v>
      </c>
      <c r="S417" s="225">
        <v>0</v>
      </c>
      <c r="T417" s="226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27" t="s">
        <v>90</v>
      </c>
      <c r="AT417" s="227" t="s">
        <v>254</v>
      </c>
      <c r="AU417" s="227" t="s">
        <v>78</v>
      </c>
      <c r="AY417" s="19" t="s">
        <v>252</v>
      </c>
      <c r="BE417" s="228">
        <f>IF(N417="základní",J417,0)</f>
        <v>0</v>
      </c>
      <c r="BF417" s="228">
        <f>IF(N417="snížená",J417,0)</f>
        <v>0</v>
      </c>
      <c r="BG417" s="228">
        <f>IF(N417="zákl. přenesená",J417,0)</f>
        <v>0</v>
      </c>
      <c r="BH417" s="228">
        <f>IF(N417="sníž. přenesená",J417,0)</f>
        <v>0</v>
      </c>
      <c r="BI417" s="228">
        <f>IF(N417="nulová",J417,0)</f>
        <v>0</v>
      </c>
      <c r="BJ417" s="19" t="s">
        <v>76</v>
      </c>
      <c r="BK417" s="228">
        <f>ROUND(I417*H417,2)</f>
        <v>0</v>
      </c>
      <c r="BL417" s="19" t="s">
        <v>90</v>
      </c>
      <c r="BM417" s="227" t="s">
        <v>2222</v>
      </c>
    </row>
    <row r="418" spans="1:65" s="2" customFormat="1" ht="24.15" customHeight="1">
      <c r="A418" s="40"/>
      <c r="B418" s="41"/>
      <c r="C418" s="216" t="s">
        <v>1110</v>
      </c>
      <c r="D418" s="216" t="s">
        <v>254</v>
      </c>
      <c r="E418" s="217" t="s">
        <v>2223</v>
      </c>
      <c r="F418" s="218" t="s">
        <v>2224</v>
      </c>
      <c r="G418" s="219" t="s">
        <v>307</v>
      </c>
      <c r="H418" s="220">
        <v>1</v>
      </c>
      <c r="I418" s="221"/>
      <c r="J418" s="222">
        <f>ROUND(I418*H418,2)</f>
        <v>0</v>
      </c>
      <c r="K418" s="218" t="s">
        <v>19</v>
      </c>
      <c r="L418" s="46"/>
      <c r="M418" s="223" t="s">
        <v>19</v>
      </c>
      <c r="N418" s="224" t="s">
        <v>40</v>
      </c>
      <c r="O418" s="86"/>
      <c r="P418" s="225">
        <f>O418*H418</f>
        <v>0</v>
      </c>
      <c r="Q418" s="225">
        <v>0</v>
      </c>
      <c r="R418" s="225">
        <f>Q418*H418</f>
        <v>0</v>
      </c>
      <c r="S418" s="225">
        <v>0</v>
      </c>
      <c r="T418" s="226">
        <f>S418*H418</f>
        <v>0</v>
      </c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R418" s="227" t="s">
        <v>90</v>
      </c>
      <c r="AT418" s="227" t="s">
        <v>254</v>
      </c>
      <c r="AU418" s="227" t="s">
        <v>78</v>
      </c>
      <c r="AY418" s="19" t="s">
        <v>252</v>
      </c>
      <c r="BE418" s="228">
        <f>IF(N418="základní",J418,0)</f>
        <v>0</v>
      </c>
      <c r="BF418" s="228">
        <f>IF(N418="snížená",J418,0)</f>
        <v>0</v>
      </c>
      <c r="BG418" s="228">
        <f>IF(N418="zákl. přenesená",J418,0)</f>
        <v>0</v>
      </c>
      <c r="BH418" s="228">
        <f>IF(N418="sníž. přenesená",J418,0)</f>
        <v>0</v>
      </c>
      <c r="BI418" s="228">
        <f>IF(N418="nulová",J418,0)</f>
        <v>0</v>
      </c>
      <c r="BJ418" s="19" t="s">
        <v>76</v>
      </c>
      <c r="BK418" s="228">
        <f>ROUND(I418*H418,2)</f>
        <v>0</v>
      </c>
      <c r="BL418" s="19" t="s">
        <v>90</v>
      </c>
      <c r="BM418" s="227" t="s">
        <v>2225</v>
      </c>
    </row>
    <row r="419" spans="1:65" s="2" customFormat="1" ht="24.15" customHeight="1">
      <c r="A419" s="40"/>
      <c r="B419" s="41"/>
      <c r="C419" s="216" t="s">
        <v>1116</v>
      </c>
      <c r="D419" s="216" t="s">
        <v>254</v>
      </c>
      <c r="E419" s="217" t="s">
        <v>2226</v>
      </c>
      <c r="F419" s="218" t="s">
        <v>2227</v>
      </c>
      <c r="G419" s="219" t="s">
        <v>307</v>
      </c>
      <c r="H419" s="220">
        <v>27</v>
      </c>
      <c r="I419" s="221"/>
      <c r="J419" s="222">
        <f>ROUND(I419*H419,2)</f>
        <v>0</v>
      </c>
      <c r="K419" s="218" t="s">
        <v>19</v>
      </c>
      <c r="L419" s="46"/>
      <c r="M419" s="223" t="s">
        <v>19</v>
      </c>
      <c r="N419" s="224" t="s">
        <v>40</v>
      </c>
      <c r="O419" s="86"/>
      <c r="P419" s="225">
        <f>O419*H419</f>
        <v>0</v>
      </c>
      <c r="Q419" s="225">
        <v>0</v>
      </c>
      <c r="R419" s="225">
        <f>Q419*H419</f>
        <v>0</v>
      </c>
      <c r="S419" s="225">
        <v>0</v>
      </c>
      <c r="T419" s="226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27" t="s">
        <v>90</v>
      </c>
      <c r="AT419" s="227" t="s">
        <v>254</v>
      </c>
      <c r="AU419" s="227" t="s">
        <v>78</v>
      </c>
      <c r="AY419" s="19" t="s">
        <v>252</v>
      </c>
      <c r="BE419" s="228">
        <f>IF(N419="základní",J419,0)</f>
        <v>0</v>
      </c>
      <c r="BF419" s="228">
        <f>IF(N419="snížená",J419,0)</f>
        <v>0</v>
      </c>
      <c r="BG419" s="228">
        <f>IF(N419="zákl. přenesená",J419,0)</f>
        <v>0</v>
      </c>
      <c r="BH419" s="228">
        <f>IF(N419="sníž. přenesená",J419,0)</f>
        <v>0</v>
      </c>
      <c r="BI419" s="228">
        <f>IF(N419="nulová",J419,0)</f>
        <v>0</v>
      </c>
      <c r="BJ419" s="19" t="s">
        <v>76</v>
      </c>
      <c r="BK419" s="228">
        <f>ROUND(I419*H419,2)</f>
        <v>0</v>
      </c>
      <c r="BL419" s="19" t="s">
        <v>90</v>
      </c>
      <c r="BM419" s="227" t="s">
        <v>2228</v>
      </c>
    </row>
    <row r="420" spans="1:65" s="2" customFormat="1" ht="24.15" customHeight="1">
      <c r="A420" s="40"/>
      <c r="B420" s="41"/>
      <c r="C420" s="216" t="s">
        <v>1122</v>
      </c>
      <c r="D420" s="216" t="s">
        <v>254</v>
      </c>
      <c r="E420" s="217" t="s">
        <v>2229</v>
      </c>
      <c r="F420" s="218" t="s">
        <v>2230</v>
      </c>
      <c r="G420" s="219" t="s">
        <v>307</v>
      </c>
      <c r="H420" s="220">
        <v>7</v>
      </c>
      <c r="I420" s="221"/>
      <c r="J420" s="222">
        <f>ROUND(I420*H420,2)</f>
        <v>0</v>
      </c>
      <c r="K420" s="218" t="s">
        <v>19</v>
      </c>
      <c r="L420" s="46"/>
      <c r="M420" s="223" t="s">
        <v>19</v>
      </c>
      <c r="N420" s="224" t="s">
        <v>40</v>
      </c>
      <c r="O420" s="86"/>
      <c r="P420" s="225">
        <f>O420*H420</f>
        <v>0</v>
      </c>
      <c r="Q420" s="225">
        <v>0</v>
      </c>
      <c r="R420" s="225">
        <f>Q420*H420</f>
        <v>0</v>
      </c>
      <c r="S420" s="225">
        <v>0</v>
      </c>
      <c r="T420" s="226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27" t="s">
        <v>90</v>
      </c>
      <c r="AT420" s="227" t="s">
        <v>254</v>
      </c>
      <c r="AU420" s="227" t="s">
        <v>78</v>
      </c>
      <c r="AY420" s="19" t="s">
        <v>252</v>
      </c>
      <c r="BE420" s="228">
        <f>IF(N420="základní",J420,0)</f>
        <v>0</v>
      </c>
      <c r="BF420" s="228">
        <f>IF(N420="snížená",J420,0)</f>
        <v>0</v>
      </c>
      <c r="BG420" s="228">
        <f>IF(N420="zákl. přenesená",J420,0)</f>
        <v>0</v>
      </c>
      <c r="BH420" s="228">
        <f>IF(N420="sníž. přenesená",J420,0)</f>
        <v>0</v>
      </c>
      <c r="BI420" s="228">
        <f>IF(N420="nulová",J420,0)</f>
        <v>0</v>
      </c>
      <c r="BJ420" s="19" t="s">
        <v>76</v>
      </c>
      <c r="BK420" s="228">
        <f>ROUND(I420*H420,2)</f>
        <v>0</v>
      </c>
      <c r="BL420" s="19" t="s">
        <v>90</v>
      </c>
      <c r="BM420" s="227" t="s">
        <v>2231</v>
      </c>
    </row>
    <row r="421" spans="1:65" s="2" customFormat="1" ht="49.05" customHeight="1">
      <c r="A421" s="40"/>
      <c r="B421" s="41"/>
      <c r="C421" s="216" t="s">
        <v>1127</v>
      </c>
      <c r="D421" s="216" t="s">
        <v>254</v>
      </c>
      <c r="E421" s="217" t="s">
        <v>2232</v>
      </c>
      <c r="F421" s="218" t="s">
        <v>2233</v>
      </c>
      <c r="G421" s="219" t="s">
        <v>346</v>
      </c>
      <c r="H421" s="220">
        <v>23</v>
      </c>
      <c r="I421" s="221"/>
      <c r="J421" s="222">
        <f>ROUND(I421*H421,2)</f>
        <v>0</v>
      </c>
      <c r="K421" s="218" t="s">
        <v>19</v>
      </c>
      <c r="L421" s="46"/>
      <c r="M421" s="223" t="s">
        <v>19</v>
      </c>
      <c r="N421" s="224" t="s">
        <v>40</v>
      </c>
      <c r="O421" s="86"/>
      <c r="P421" s="225">
        <f>O421*H421</f>
        <v>0</v>
      </c>
      <c r="Q421" s="225">
        <v>0</v>
      </c>
      <c r="R421" s="225">
        <f>Q421*H421</f>
        <v>0</v>
      </c>
      <c r="S421" s="225">
        <v>0</v>
      </c>
      <c r="T421" s="226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27" t="s">
        <v>90</v>
      </c>
      <c r="AT421" s="227" t="s">
        <v>254</v>
      </c>
      <c r="AU421" s="227" t="s">
        <v>78</v>
      </c>
      <c r="AY421" s="19" t="s">
        <v>252</v>
      </c>
      <c r="BE421" s="228">
        <f>IF(N421="základní",J421,0)</f>
        <v>0</v>
      </c>
      <c r="BF421" s="228">
        <f>IF(N421="snížená",J421,0)</f>
        <v>0</v>
      </c>
      <c r="BG421" s="228">
        <f>IF(N421="zákl. přenesená",J421,0)</f>
        <v>0</v>
      </c>
      <c r="BH421" s="228">
        <f>IF(N421="sníž. přenesená",J421,0)</f>
        <v>0</v>
      </c>
      <c r="BI421" s="228">
        <f>IF(N421="nulová",J421,0)</f>
        <v>0</v>
      </c>
      <c r="BJ421" s="19" t="s">
        <v>76</v>
      </c>
      <c r="BK421" s="228">
        <f>ROUND(I421*H421,2)</f>
        <v>0</v>
      </c>
      <c r="BL421" s="19" t="s">
        <v>90</v>
      </c>
      <c r="BM421" s="227" t="s">
        <v>2234</v>
      </c>
    </row>
    <row r="422" spans="1:65" s="2" customFormat="1" ht="24.15" customHeight="1">
      <c r="A422" s="40"/>
      <c r="B422" s="41"/>
      <c r="C422" s="216" t="s">
        <v>1132</v>
      </c>
      <c r="D422" s="216" t="s">
        <v>254</v>
      </c>
      <c r="E422" s="217" t="s">
        <v>2235</v>
      </c>
      <c r="F422" s="218" t="s">
        <v>2236</v>
      </c>
      <c r="G422" s="219" t="s">
        <v>307</v>
      </c>
      <c r="H422" s="220">
        <v>1</v>
      </c>
      <c r="I422" s="221"/>
      <c r="J422" s="222">
        <f>ROUND(I422*H422,2)</f>
        <v>0</v>
      </c>
      <c r="K422" s="218" t="s">
        <v>19</v>
      </c>
      <c r="L422" s="46"/>
      <c r="M422" s="223" t="s">
        <v>19</v>
      </c>
      <c r="N422" s="224" t="s">
        <v>40</v>
      </c>
      <c r="O422" s="86"/>
      <c r="P422" s="225">
        <f>O422*H422</f>
        <v>0</v>
      </c>
      <c r="Q422" s="225">
        <v>0</v>
      </c>
      <c r="R422" s="225">
        <f>Q422*H422</f>
        <v>0</v>
      </c>
      <c r="S422" s="225">
        <v>0</v>
      </c>
      <c r="T422" s="226">
        <f>S422*H422</f>
        <v>0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27" t="s">
        <v>90</v>
      </c>
      <c r="AT422" s="227" t="s">
        <v>254</v>
      </c>
      <c r="AU422" s="227" t="s">
        <v>78</v>
      </c>
      <c r="AY422" s="19" t="s">
        <v>252</v>
      </c>
      <c r="BE422" s="228">
        <f>IF(N422="základní",J422,0)</f>
        <v>0</v>
      </c>
      <c r="BF422" s="228">
        <f>IF(N422="snížená",J422,0)</f>
        <v>0</v>
      </c>
      <c r="BG422" s="228">
        <f>IF(N422="zákl. přenesená",J422,0)</f>
        <v>0</v>
      </c>
      <c r="BH422" s="228">
        <f>IF(N422="sníž. přenesená",J422,0)</f>
        <v>0</v>
      </c>
      <c r="BI422" s="228">
        <f>IF(N422="nulová",J422,0)</f>
        <v>0</v>
      </c>
      <c r="BJ422" s="19" t="s">
        <v>76</v>
      </c>
      <c r="BK422" s="228">
        <f>ROUND(I422*H422,2)</f>
        <v>0</v>
      </c>
      <c r="BL422" s="19" t="s">
        <v>90</v>
      </c>
      <c r="BM422" s="227" t="s">
        <v>2237</v>
      </c>
    </row>
    <row r="423" spans="1:65" s="2" customFormat="1" ht="24.15" customHeight="1">
      <c r="A423" s="40"/>
      <c r="B423" s="41"/>
      <c r="C423" s="216" t="s">
        <v>1137</v>
      </c>
      <c r="D423" s="216" t="s">
        <v>254</v>
      </c>
      <c r="E423" s="217" t="s">
        <v>2238</v>
      </c>
      <c r="F423" s="218" t="s">
        <v>2239</v>
      </c>
      <c r="G423" s="219" t="s">
        <v>307</v>
      </c>
      <c r="H423" s="220">
        <v>3</v>
      </c>
      <c r="I423" s="221"/>
      <c r="J423" s="222">
        <f>ROUND(I423*H423,2)</f>
        <v>0</v>
      </c>
      <c r="K423" s="218" t="s">
        <v>19</v>
      </c>
      <c r="L423" s="46"/>
      <c r="M423" s="223" t="s">
        <v>19</v>
      </c>
      <c r="N423" s="224" t="s">
        <v>40</v>
      </c>
      <c r="O423" s="86"/>
      <c r="P423" s="225">
        <f>O423*H423</f>
        <v>0</v>
      </c>
      <c r="Q423" s="225">
        <v>0</v>
      </c>
      <c r="R423" s="225">
        <f>Q423*H423</f>
        <v>0</v>
      </c>
      <c r="S423" s="225">
        <v>0</v>
      </c>
      <c r="T423" s="226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27" t="s">
        <v>90</v>
      </c>
      <c r="AT423" s="227" t="s">
        <v>254</v>
      </c>
      <c r="AU423" s="227" t="s">
        <v>78</v>
      </c>
      <c r="AY423" s="19" t="s">
        <v>252</v>
      </c>
      <c r="BE423" s="228">
        <f>IF(N423="základní",J423,0)</f>
        <v>0</v>
      </c>
      <c r="BF423" s="228">
        <f>IF(N423="snížená",J423,0)</f>
        <v>0</v>
      </c>
      <c r="BG423" s="228">
        <f>IF(N423="zákl. přenesená",J423,0)</f>
        <v>0</v>
      </c>
      <c r="BH423" s="228">
        <f>IF(N423="sníž. přenesená",J423,0)</f>
        <v>0</v>
      </c>
      <c r="BI423" s="228">
        <f>IF(N423="nulová",J423,0)</f>
        <v>0</v>
      </c>
      <c r="BJ423" s="19" t="s">
        <v>76</v>
      </c>
      <c r="BK423" s="228">
        <f>ROUND(I423*H423,2)</f>
        <v>0</v>
      </c>
      <c r="BL423" s="19" t="s">
        <v>90</v>
      </c>
      <c r="BM423" s="227" t="s">
        <v>2240</v>
      </c>
    </row>
    <row r="424" spans="1:65" s="2" customFormat="1" ht="24.15" customHeight="1">
      <c r="A424" s="40"/>
      <c r="B424" s="41"/>
      <c r="C424" s="216" t="s">
        <v>1142</v>
      </c>
      <c r="D424" s="216" t="s">
        <v>254</v>
      </c>
      <c r="E424" s="217" t="s">
        <v>2241</v>
      </c>
      <c r="F424" s="218" t="s">
        <v>2242</v>
      </c>
      <c r="G424" s="219" t="s">
        <v>300</v>
      </c>
      <c r="H424" s="220">
        <v>6.75</v>
      </c>
      <c r="I424" s="221"/>
      <c r="J424" s="222">
        <f>ROUND(I424*H424,2)</f>
        <v>0</v>
      </c>
      <c r="K424" s="218" t="s">
        <v>19</v>
      </c>
      <c r="L424" s="46"/>
      <c r="M424" s="223" t="s">
        <v>19</v>
      </c>
      <c r="N424" s="224" t="s">
        <v>40</v>
      </c>
      <c r="O424" s="86"/>
      <c r="P424" s="225">
        <f>O424*H424</f>
        <v>0</v>
      </c>
      <c r="Q424" s="225">
        <v>0</v>
      </c>
      <c r="R424" s="225">
        <f>Q424*H424</f>
        <v>0</v>
      </c>
      <c r="S424" s="225">
        <v>0</v>
      </c>
      <c r="T424" s="226">
        <f>S424*H424</f>
        <v>0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27" t="s">
        <v>90</v>
      </c>
      <c r="AT424" s="227" t="s">
        <v>254</v>
      </c>
      <c r="AU424" s="227" t="s">
        <v>78</v>
      </c>
      <c r="AY424" s="19" t="s">
        <v>252</v>
      </c>
      <c r="BE424" s="228">
        <f>IF(N424="základní",J424,0)</f>
        <v>0</v>
      </c>
      <c r="BF424" s="228">
        <f>IF(N424="snížená",J424,0)</f>
        <v>0</v>
      </c>
      <c r="BG424" s="228">
        <f>IF(N424="zákl. přenesená",J424,0)</f>
        <v>0</v>
      </c>
      <c r="BH424" s="228">
        <f>IF(N424="sníž. přenesená",J424,0)</f>
        <v>0</v>
      </c>
      <c r="BI424" s="228">
        <f>IF(N424="nulová",J424,0)</f>
        <v>0</v>
      </c>
      <c r="BJ424" s="19" t="s">
        <v>76</v>
      </c>
      <c r="BK424" s="228">
        <f>ROUND(I424*H424,2)</f>
        <v>0</v>
      </c>
      <c r="BL424" s="19" t="s">
        <v>90</v>
      </c>
      <c r="BM424" s="227" t="s">
        <v>2243</v>
      </c>
    </row>
    <row r="425" spans="1:65" s="2" customFormat="1" ht="49.05" customHeight="1">
      <c r="A425" s="40"/>
      <c r="B425" s="41"/>
      <c r="C425" s="216" t="s">
        <v>1147</v>
      </c>
      <c r="D425" s="216" t="s">
        <v>254</v>
      </c>
      <c r="E425" s="217" t="s">
        <v>2244</v>
      </c>
      <c r="F425" s="218" t="s">
        <v>2245</v>
      </c>
      <c r="G425" s="219" t="s">
        <v>307</v>
      </c>
      <c r="H425" s="220">
        <v>1</v>
      </c>
      <c r="I425" s="221"/>
      <c r="J425" s="222">
        <f>ROUND(I425*H425,2)</f>
        <v>0</v>
      </c>
      <c r="K425" s="218" t="s">
        <v>19</v>
      </c>
      <c r="L425" s="46"/>
      <c r="M425" s="223" t="s">
        <v>19</v>
      </c>
      <c r="N425" s="224" t="s">
        <v>40</v>
      </c>
      <c r="O425" s="86"/>
      <c r="P425" s="225">
        <f>O425*H425</f>
        <v>0</v>
      </c>
      <c r="Q425" s="225">
        <v>0</v>
      </c>
      <c r="R425" s="225">
        <f>Q425*H425</f>
        <v>0</v>
      </c>
      <c r="S425" s="225">
        <v>0</v>
      </c>
      <c r="T425" s="226">
        <f>S425*H425</f>
        <v>0</v>
      </c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R425" s="227" t="s">
        <v>90</v>
      </c>
      <c r="AT425" s="227" t="s">
        <v>254</v>
      </c>
      <c r="AU425" s="227" t="s">
        <v>78</v>
      </c>
      <c r="AY425" s="19" t="s">
        <v>252</v>
      </c>
      <c r="BE425" s="228">
        <f>IF(N425="základní",J425,0)</f>
        <v>0</v>
      </c>
      <c r="BF425" s="228">
        <f>IF(N425="snížená",J425,0)</f>
        <v>0</v>
      </c>
      <c r="BG425" s="228">
        <f>IF(N425="zákl. přenesená",J425,0)</f>
        <v>0</v>
      </c>
      <c r="BH425" s="228">
        <f>IF(N425="sníž. přenesená",J425,0)</f>
        <v>0</v>
      </c>
      <c r="BI425" s="228">
        <f>IF(N425="nulová",J425,0)</f>
        <v>0</v>
      </c>
      <c r="BJ425" s="19" t="s">
        <v>76</v>
      </c>
      <c r="BK425" s="228">
        <f>ROUND(I425*H425,2)</f>
        <v>0</v>
      </c>
      <c r="BL425" s="19" t="s">
        <v>90</v>
      </c>
      <c r="BM425" s="227" t="s">
        <v>2246</v>
      </c>
    </row>
    <row r="426" spans="1:65" s="2" customFormat="1" ht="49.05" customHeight="1">
      <c r="A426" s="40"/>
      <c r="B426" s="41"/>
      <c r="C426" s="216" t="s">
        <v>1152</v>
      </c>
      <c r="D426" s="216" t="s">
        <v>254</v>
      </c>
      <c r="E426" s="217" t="s">
        <v>2247</v>
      </c>
      <c r="F426" s="218" t="s">
        <v>2248</v>
      </c>
      <c r="G426" s="219" t="s">
        <v>307</v>
      </c>
      <c r="H426" s="220">
        <v>1</v>
      </c>
      <c r="I426" s="221"/>
      <c r="J426" s="222">
        <f>ROUND(I426*H426,2)</f>
        <v>0</v>
      </c>
      <c r="K426" s="218" t="s">
        <v>19</v>
      </c>
      <c r="L426" s="46"/>
      <c r="M426" s="223" t="s">
        <v>19</v>
      </c>
      <c r="N426" s="224" t="s">
        <v>40</v>
      </c>
      <c r="O426" s="86"/>
      <c r="P426" s="225">
        <f>O426*H426</f>
        <v>0</v>
      </c>
      <c r="Q426" s="225">
        <v>0</v>
      </c>
      <c r="R426" s="225">
        <f>Q426*H426</f>
        <v>0</v>
      </c>
      <c r="S426" s="225">
        <v>0</v>
      </c>
      <c r="T426" s="226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27" t="s">
        <v>90</v>
      </c>
      <c r="AT426" s="227" t="s">
        <v>254</v>
      </c>
      <c r="AU426" s="227" t="s">
        <v>78</v>
      </c>
      <c r="AY426" s="19" t="s">
        <v>252</v>
      </c>
      <c r="BE426" s="228">
        <f>IF(N426="základní",J426,0)</f>
        <v>0</v>
      </c>
      <c r="BF426" s="228">
        <f>IF(N426="snížená",J426,0)</f>
        <v>0</v>
      </c>
      <c r="BG426" s="228">
        <f>IF(N426="zákl. přenesená",J426,0)</f>
        <v>0</v>
      </c>
      <c r="BH426" s="228">
        <f>IF(N426="sníž. přenesená",J426,0)</f>
        <v>0</v>
      </c>
      <c r="BI426" s="228">
        <f>IF(N426="nulová",J426,0)</f>
        <v>0</v>
      </c>
      <c r="BJ426" s="19" t="s">
        <v>76</v>
      </c>
      <c r="BK426" s="228">
        <f>ROUND(I426*H426,2)</f>
        <v>0</v>
      </c>
      <c r="BL426" s="19" t="s">
        <v>90</v>
      </c>
      <c r="BM426" s="227" t="s">
        <v>2249</v>
      </c>
    </row>
    <row r="427" spans="1:65" s="2" customFormat="1" ht="24.15" customHeight="1">
      <c r="A427" s="40"/>
      <c r="B427" s="41"/>
      <c r="C427" s="216" t="s">
        <v>1158</v>
      </c>
      <c r="D427" s="216" t="s">
        <v>254</v>
      </c>
      <c r="E427" s="217" t="s">
        <v>924</v>
      </c>
      <c r="F427" s="218" t="s">
        <v>925</v>
      </c>
      <c r="G427" s="219" t="s">
        <v>307</v>
      </c>
      <c r="H427" s="220">
        <v>5</v>
      </c>
      <c r="I427" s="221"/>
      <c r="J427" s="222">
        <f>ROUND(I427*H427,2)</f>
        <v>0</v>
      </c>
      <c r="K427" s="218" t="s">
        <v>19</v>
      </c>
      <c r="L427" s="46"/>
      <c r="M427" s="223" t="s">
        <v>19</v>
      </c>
      <c r="N427" s="224" t="s">
        <v>40</v>
      </c>
      <c r="O427" s="86"/>
      <c r="P427" s="225">
        <f>O427*H427</f>
        <v>0</v>
      </c>
      <c r="Q427" s="225">
        <v>0</v>
      </c>
      <c r="R427" s="225">
        <f>Q427*H427</f>
        <v>0</v>
      </c>
      <c r="S427" s="225">
        <v>0</v>
      </c>
      <c r="T427" s="226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27" t="s">
        <v>90</v>
      </c>
      <c r="AT427" s="227" t="s">
        <v>254</v>
      </c>
      <c r="AU427" s="227" t="s">
        <v>78</v>
      </c>
      <c r="AY427" s="19" t="s">
        <v>252</v>
      </c>
      <c r="BE427" s="228">
        <f>IF(N427="základní",J427,0)</f>
        <v>0</v>
      </c>
      <c r="BF427" s="228">
        <f>IF(N427="snížená",J427,0)</f>
        <v>0</v>
      </c>
      <c r="BG427" s="228">
        <f>IF(N427="zákl. přenesená",J427,0)</f>
        <v>0</v>
      </c>
      <c r="BH427" s="228">
        <f>IF(N427="sníž. přenesená",J427,0)</f>
        <v>0</v>
      </c>
      <c r="BI427" s="228">
        <f>IF(N427="nulová",J427,0)</f>
        <v>0</v>
      </c>
      <c r="BJ427" s="19" t="s">
        <v>76</v>
      </c>
      <c r="BK427" s="228">
        <f>ROUND(I427*H427,2)</f>
        <v>0</v>
      </c>
      <c r="BL427" s="19" t="s">
        <v>90</v>
      </c>
      <c r="BM427" s="227" t="s">
        <v>2250</v>
      </c>
    </row>
    <row r="428" spans="1:65" s="2" customFormat="1" ht="24.15" customHeight="1">
      <c r="A428" s="40"/>
      <c r="B428" s="41"/>
      <c r="C428" s="216" t="s">
        <v>1163</v>
      </c>
      <c r="D428" s="216" t="s">
        <v>254</v>
      </c>
      <c r="E428" s="217" t="s">
        <v>928</v>
      </c>
      <c r="F428" s="218" t="s">
        <v>929</v>
      </c>
      <c r="G428" s="219" t="s">
        <v>346</v>
      </c>
      <c r="H428" s="220">
        <v>31.5</v>
      </c>
      <c r="I428" s="221"/>
      <c r="J428" s="222">
        <f>ROUND(I428*H428,2)</f>
        <v>0</v>
      </c>
      <c r="K428" s="218" t="s">
        <v>19</v>
      </c>
      <c r="L428" s="46"/>
      <c r="M428" s="223" t="s">
        <v>19</v>
      </c>
      <c r="N428" s="224" t="s">
        <v>40</v>
      </c>
      <c r="O428" s="86"/>
      <c r="P428" s="225">
        <f>O428*H428</f>
        <v>0</v>
      </c>
      <c r="Q428" s="225">
        <v>0</v>
      </c>
      <c r="R428" s="225">
        <f>Q428*H428</f>
        <v>0</v>
      </c>
      <c r="S428" s="225">
        <v>0</v>
      </c>
      <c r="T428" s="226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27" t="s">
        <v>90</v>
      </c>
      <c r="AT428" s="227" t="s">
        <v>254</v>
      </c>
      <c r="AU428" s="227" t="s">
        <v>78</v>
      </c>
      <c r="AY428" s="19" t="s">
        <v>252</v>
      </c>
      <c r="BE428" s="228">
        <f>IF(N428="základní",J428,0)</f>
        <v>0</v>
      </c>
      <c r="BF428" s="228">
        <f>IF(N428="snížená",J428,0)</f>
        <v>0</v>
      </c>
      <c r="BG428" s="228">
        <f>IF(N428="zákl. přenesená",J428,0)</f>
        <v>0</v>
      </c>
      <c r="BH428" s="228">
        <f>IF(N428="sníž. přenesená",J428,0)</f>
        <v>0</v>
      </c>
      <c r="BI428" s="228">
        <f>IF(N428="nulová",J428,0)</f>
        <v>0</v>
      </c>
      <c r="BJ428" s="19" t="s">
        <v>76</v>
      </c>
      <c r="BK428" s="228">
        <f>ROUND(I428*H428,2)</f>
        <v>0</v>
      </c>
      <c r="BL428" s="19" t="s">
        <v>90</v>
      </c>
      <c r="BM428" s="227" t="s">
        <v>2251</v>
      </c>
    </row>
    <row r="429" spans="1:65" s="2" customFormat="1" ht="24.15" customHeight="1">
      <c r="A429" s="40"/>
      <c r="B429" s="41"/>
      <c r="C429" s="216" t="s">
        <v>1168</v>
      </c>
      <c r="D429" s="216" t="s">
        <v>254</v>
      </c>
      <c r="E429" s="217" t="s">
        <v>2252</v>
      </c>
      <c r="F429" s="218" t="s">
        <v>2253</v>
      </c>
      <c r="G429" s="219" t="s">
        <v>346</v>
      </c>
      <c r="H429" s="220">
        <v>25</v>
      </c>
      <c r="I429" s="221"/>
      <c r="J429" s="222">
        <f>ROUND(I429*H429,2)</f>
        <v>0</v>
      </c>
      <c r="K429" s="218" t="s">
        <v>19</v>
      </c>
      <c r="L429" s="46"/>
      <c r="M429" s="223" t="s">
        <v>19</v>
      </c>
      <c r="N429" s="224" t="s">
        <v>40</v>
      </c>
      <c r="O429" s="86"/>
      <c r="P429" s="225">
        <f>O429*H429</f>
        <v>0</v>
      </c>
      <c r="Q429" s="225">
        <v>0</v>
      </c>
      <c r="R429" s="225">
        <f>Q429*H429</f>
        <v>0</v>
      </c>
      <c r="S429" s="225">
        <v>0</v>
      </c>
      <c r="T429" s="226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27" t="s">
        <v>90</v>
      </c>
      <c r="AT429" s="227" t="s">
        <v>254</v>
      </c>
      <c r="AU429" s="227" t="s">
        <v>78</v>
      </c>
      <c r="AY429" s="19" t="s">
        <v>252</v>
      </c>
      <c r="BE429" s="228">
        <f>IF(N429="základní",J429,0)</f>
        <v>0</v>
      </c>
      <c r="BF429" s="228">
        <f>IF(N429="snížená",J429,0)</f>
        <v>0</v>
      </c>
      <c r="BG429" s="228">
        <f>IF(N429="zákl. přenesená",J429,0)</f>
        <v>0</v>
      </c>
      <c r="BH429" s="228">
        <f>IF(N429="sníž. přenesená",J429,0)</f>
        <v>0</v>
      </c>
      <c r="BI429" s="228">
        <f>IF(N429="nulová",J429,0)</f>
        <v>0</v>
      </c>
      <c r="BJ429" s="19" t="s">
        <v>76</v>
      </c>
      <c r="BK429" s="228">
        <f>ROUND(I429*H429,2)</f>
        <v>0</v>
      </c>
      <c r="BL429" s="19" t="s">
        <v>90</v>
      </c>
      <c r="BM429" s="227" t="s">
        <v>2254</v>
      </c>
    </row>
    <row r="430" spans="1:65" s="2" customFormat="1" ht="24.15" customHeight="1">
      <c r="A430" s="40"/>
      <c r="B430" s="41"/>
      <c r="C430" s="216" t="s">
        <v>1174</v>
      </c>
      <c r="D430" s="216" t="s">
        <v>254</v>
      </c>
      <c r="E430" s="217" t="s">
        <v>2255</v>
      </c>
      <c r="F430" s="218" t="s">
        <v>2256</v>
      </c>
      <c r="G430" s="219" t="s">
        <v>346</v>
      </c>
      <c r="H430" s="220">
        <v>5</v>
      </c>
      <c r="I430" s="221"/>
      <c r="J430" s="222">
        <f>ROUND(I430*H430,2)</f>
        <v>0</v>
      </c>
      <c r="K430" s="218" t="s">
        <v>19</v>
      </c>
      <c r="L430" s="46"/>
      <c r="M430" s="223" t="s">
        <v>19</v>
      </c>
      <c r="N430" s="224" t="s">
        <v>40</v>
      </c>
      <c r="O430" s="86"/>
      <c r="P430" s="225">
        <f>O430*H430</f>
        <v>0</v>
      </c>
      <c r="Q430" s="225">
        <v>0</v>
      </c>
      <c r="R430" s="225">
        <f>Q430*H430</f>
        <v>0</v>
      </c>
      <c r="S430" s="225">
        <v>0</v>
      </c>
      <c r="T430" s="226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27" t="s">
        <v>90</v>
      </c>
      <c r="AT430" s="227" t="s">
        <v>254</v>
      </c>
      <c r="AU430" s="227" t="s">
        <v>78</v>
      </c>
      <c r="AY430" s="19" t="s">
        <v>252</v>
      </c>
      <c r="BE430" s="228">
        <f>IF(N430="základní",J430,0)</f>
        <v>0</v>
      </c>
      <c r="BF430" s="228">
        <f>IF(N430="snížená",J430,0)</f>
        <v>0</v>
      </c>
      <c r="BG430" s="228">
        <f>IF(N430="zákl. přenesená",J430,0)</f>
        <v>0</v>
      </c>
      <c r="BH430" s="228">
        <f>IF(N430="sníž. přenesená",J430,0)</f>
        <v>0</v>
      </c>
      <c r="BI430" s="228">
        <f>IF(N430="nulová",J430,0)</f>
        <v>0</v>
      </c>
      <c r="BJ430" s="19" t="s">
        <v>76</v>
      </c>
      <c r="BK430" s="228">
        <f>ROUND(I430*H430,2)</f>
        <v>0</v>
      </c>
      <c r="BL430" s="19" t="s">
        <v>90</v>
      </c>
      <c r="BM430" s="227" t="s">
        <v>2257</v>
      </c>
    </row>
    <row r="431" spans="1:63" s="12" customFormat="1" ht="22.8" customHeight="1">
      <c r="A431" s="12"/>
      <c r="B431" s="200"/>
      <c r="C431" s="201"/>
      <c r="D431" s="202" t="s">
        <v>68</v>
      </c>
      <c r="E431" s="214" t="s">
        <v>935</v>
      </c>
      <c r="F431" s="214" t="s">
        <v>936</v>
      </c>
      <c r="G431" s="201"/>
      <c r="H431" s="201"/>
      <c r="I431" s="204"/>
      <c r="J431" s="215">
        <f>BK431</f>
        <v>0</v>
      </c>
      <c r="K431" s="201"/>
      <c r="L431" s="206"/>
      <c r="M431" s="207"/>
      <c r="N431" s="208"/>
      <c r="O431" s="208"/>
      <c r="P431" s="209">
        <f>P432</f>
        <v>0</v>
      </c>
      <c r="Q431" s="208"/>
      <c r="R431" s="209">
        <f>R432</f>
        <v>0</v>
      </c>
      <c r="S431" s="208"/>
      <c r="T431" s="210">
        <f>T432</f>
        <v>0</v>
      </c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R431" s="211" t="s">
        <v>76</v>
      </c>
      <c r="AT431" s="212" t="s">
        <v>68</v>
      </c>
      <c r="AU431" s="212" t="s">
        <v>76</v>
      </c>
      <c r="AY431" s="211" t="s">
        <v>252</v>
      </c>
      <c r="BK431" s="213">
        <f>BK432</f>
        <v>0</v>
      </c>
    </row>
    <row r="432" spans="1:65" s="2" customFormat="1" ht="76.35" customHeight="1">
      <c r="A432" s="40"/>
      <c r="B432" s="41"/>
      <c r="C432" s="216" t="s">
        <v>1178</v>
      </c>
      <c r="D432" s="216" t="s">
        <v>254</v>
      </c>
      <c r="E432" s="217" t="s">
        <v>938</v>
      </c>
      <c r="F432" s="218" t="s">
        <v>939</v>
      </c>
      <c r="G432" s="219" t="s">
        <v>277</v>
      </c>
      <c r="H432" s="220">
        <v>1113.509</v>
      </c>
      <c r="I432" s="221"/>
      <c r="J432" s="222">
        <f>ROUND(I432*H432,2)</f>
        <v>0</v>
      </c>
      <c r="K432" s="218" t="s">
        <v>258</v>
      </c>
      <c r="L432" s="46"/>
      <c r="M432" s="223" t="s">
        <v>19</v>
      </c>
      <c r="N432" s="224" t="s">
        <v>40</v>
      </c>
      <c r="O432" s="86"/>
      <c r="P432" s="225">
        <f>O432*H432</f>
        <v>0</v>
      </c>
      <c r="Q432" s="225">
        <v>0</v>
      </c>
      <c r="R432" s="225">
        <f>Q432*H432</f>
        <v>0</v>
      </c>
      <c r="S432" s="225">
        <v>0</v>
      </c>
      <c r="T432" s="226">
        <f>S432*H432</f>
        <v>0</v>
      </c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R432" s="227" t="s">
        <v>90</v>
      </c>
      <c r="AT432" s="227" t="s">
        <v>254</v>
      </c>
      <c r="AU432" s="227" t="s">
        <v>78</v>
      </c>
      <c r="AY432" s="19" t="s">
        <v>252</v>
      </c>
      <c r="BE432" s="228">
        <f>IF(N432="základní",J432,0)</f>
        <v>0</v>
      </c>
      <c r="BF432" s="228">
        <f>IF(N432="snížená",J432,0)</f>
        <v>0</v>
      </c>
      <c r="BG432" s="228">
        <f>IF(N432="zákl. přenesená",J432,0)</f>
        <v>0</v>
      </c>
      <c r="BH432" s="228">
        <f>IF(N432="sníž. přenesená",J432,0)</f>
        <v>0</v>
      </c>
      <c r="BI432" s="228">
        <f>IF(N432="nulová",J432,0)</f>
        <v>0</v>
      </c>
      <c r="BJ432" s="19" t="s">
        <v>76</v>
      </c>
      <c r="BK432" s="228">
        <f>ROUND(I432*H432,2)</f>
        <v>0</v>
      </c>
      <c r="BL432" s="19" t="s">
        <v>90</v>
      </c>
      <c r="BM432" s="227" t="s">
        <v>2258</v>
      </c>
    </row>
    <row r="433" spans="1:63" s="12" customFormat="1" ht="25.9" customHeight="1">
      <c r="A433" s="12"/>
      <c r="B433" s="200"/>
      <c r="C433" s="201"/>
      <c r="D433" s="202" t="s">
        <v>68</v>
      </c>
      <c r="E433" s="203" t="s">
        <v>941</v>
      </c>
      <c r="F433" s="203" t="s">
        <v>942</v>
      </c>
      <c r="G433" s="201"/>
      <c r="H433" s="201"/>
      <c r="I433" s="204"/>
      <c r="J433" s="205">
        <f>BK433</f>
        <v>0</v>
      </c>
      <c r="K433" s="201"/>
      <c r="L433" s="206"/>
      <c r="M433" s="207"/>
      <c r="N433" s="208"/>
      <c r="O433" s="208"/>
      <c r="P433" s="209">
        <f>P434+P469+P537+P570+P579+P588+P601+P619+P623+P634+P640</f>
        <v>0</v>
      </c>
      <c r="Q433" s="208"/>
      <c r="R433" s="209">
        <f>R434+R469+R537+R570+R579+R588+R601+R619+R623+R634+R640</f>
        <v>45.684061920000005</v>
      </c>
      <c r="S433" s="208"/>
      <c r="T433" s="210">
        <f>T434+T469+T537+T570+T579+T588+T601+T619+T623+T634+T640</f>
        <v>0</v>
      </c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R433" s="211" t="s">
        <v>78</v>
      </c>
      <c r="AT433" s="212" t="s">
        <v>68</v>
      </c>
      <c r="AU433" s="212" t="s">
        <v>69</v>
      </c>
      <c r="AY433" s="211" t="s">
        <v>252</v>
      </c>
      <c r="BK433" s="213">
        <f>BK434+BK469+BK537+BK570+BK579+BK588+BK601+BK619+BK623+BK634+BK640</f>
        <v>0</v>
      </c>
    </row>
    <row r="434" spans="1:63" s="12" customFormat="1" ht="22.8" customHeight="1">
      <c r="A434" s="12"/>
      <c r="B434" s="200"/>
      <c r="C434" s="201"/>
      <c r="D434" s="202" t="s">
        <v>68</v>
      </c>
      <c r="E434" s="214" t="s">
        <v>943</v>
      </c>
      <c r="F434" s="214" t="s">
        <v>944</v>
      </c>
      <c r="G434" s="201"/>
      <c r="H434" s="201"/>
      <c r="I434" s="204"/>
      <c r="J434" s="215">
        <f>BK434</f>
        <v>0</v>
      </c>
      <c r="K434" s="201"/>
      <c r="L434" s="206"/>
      <c r="M434" s="207"/>
      <c r="N434" s="208"/>
      <c r="O434" s="208"/>
      <c r="P434" s="209">
        <f>SUM(P435:P468)</f>
        <v>0</v>
      </c>
      <c r="Q434" s="208"/>
      <c r="R434" s="209">
        <f>SUM(R435:R468)</f>
        <v>1.3567674</v>
      </c>
      <c r="S434" s="208"/>
      <c r="T434" s="210">
        <f>SUM(T435:T468)</f>
        <v>0</v>
      </c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R434" s="211" t="s">
        <v>78</v>
      </c>
      <c r="AT434" s="212" t="s">
        <v>68</v>
      </c>
      <c r="AU434" s="212" t="s">
        <v>76</v>
      </c>
      <c r="AY434" s="211" t="s">
        <v>252</v>
      </c>
      <c r="BK434" s="213">
        <f>SUM(BK435:BK468)</f>
        <v>0</v>
      </c>
    </row>
    <row r="435" spans="1:65" s="2" customFormat="1" ht="24.15" customHeight="1">
      <c r="A435" s="40"/>
      <c r="B435" s="41"/>
      <c r="C435" s="216" t="s">
        <v>1183</v>
      </c>
      <c r="D435" s="216" t="s">
        <v>254</v>
      </c>
      <c r="E435" s="217" t="s">
        <v>1647</v>
      </c>
      <c r="F435" s="218" t="s">
        <v>1648</v>
      </c>
      <c r="G435" s="219" t="s">
        <v>300</v>
      </c>
      <c r="H435" s="220">
        <v>263.679</v>
      </c>
      <c r="I435" s="221"/>
      <c r="J435" s="222">
        <f>ROUND(I435*H435,2)</f>
        <v>0</v>
      </c>
      <c r="K435" s="218" t="s">
        <v>258</v>
      </c>
      <c r="L435" s="46"/>
      <c r="M435" s="223" t="s">
        <v>19</v>
      </c>
      <c r="N435" s="224" t="s">
        <v>40</v>
      </c>
      <c r="O435" s="86"/>
      <c r="P435" s="225">
        <f>O435*H435</f>
        <v>0</v>
      </c>
      <c r="Q435" s="225">
        <v>0</v>
      </c>
      <c r="R435" s="225">
        <f>Q435*H435</f>
        <v>0</v>
      </c>
      <c r="S435" s="225">
        <v>0</v>
      </c>
      <c r="T435" s="226">
        <f>S435*H435</f>
        <v>0</v>
      </c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R435" s="227" t="s">
        <v>349</v>
      </c>
      <c r="AT435" s="227" t="s">
        <v>254</v>
      </c>
      <c r="AU435" s="227" t="s">
        <v>78</v>
      </c>
      <c r="AY435" s="19" t="s">
        <v>252</v>
      </c>
      <c r="BE435" s="228">
        <f>IF(N435="základní",J435,0)</f>
        <v>0</v>
      </c>
      <c r="BF435" s="228">
        <f>IF(N435="snížená",J435,0)</f>
        <v>0</v>
      </c>
      <c r="BG435" s="228">
        <f>IF(N435="zákl. přenesená",J435,0)</f>
        <v>0</v>
      </c>
      <c r="BH435" s="228">
        <f>IF(N435="sníž. přenesená",J435,0)</f>
        <v>0</v>
      </c>
      <c r="BI435" s="228">
        <f>IF(N435="nulová",J435,0)</f>
        <v>0</v>
      </c>
      <c r="BJ435" s="19" t="s">
        <v>76</v>
      </c>
      <c r="BK435" s="228">
        <f>ROUND(I435*H435,2)</f>
        <v>0</v>
      </c>
      <c r="BL435" s="19" t="s">
        <v>349</v>
      </c>
      <c r="BM435" s="227" t="s">
        <v>2259</v>
      </c>
    </row>
    <row r="436" spans="1:51" s="13" customFormat="1" ht="12">
      <c r="A436" s="13"/>
      <c r="B436" s="229"/>
      <c r="C436" s="230"/>
      <c r="D436" s="231" t="s">
        <v>260</v>
      </c>
      <c r="E436" s="232" t="s">
        <v>19</v>
      </c>
      <c r="F436" s="233" t="s">
        <v>2260</v>
      </c>
      <c r="G436" s="230"/>
      <c r="H436" s="232" t="s">
        <v>19</v>
      </c>
      <c r="I436" s="234"/>
      <c r="J436" s="230"/>
      <c r="K436" s="230"/>
      <c r="L436" s="235"/>
      <c r="M436" s="236"/>
      <c r="N436" s="237"/>
      <c r="O436" s="237"/>
      <c r="P436" s="237"/>
      <c r="Q436" s="237"/>
      <c r="R436" s="237"/>
      <c r="S436" s="237"/>
      <c r="T436" s="238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39" t="s">
        <v>260</v>
      </c>
      <c r="AU436" s="239" t="s">
        <v>78</v>
      </c>
      <c r="AV436" s="13" t="s">
        <v>76</v>
      </c>
      <c r="AW436" s="13" t="s">
        <v>31</v>
      </c>
      <c r="AX436" s="13" t="s">
        <v>69</v>
      </c>
      <c r="AY436" s="239" t="s">
        <v>252</v>
      </c>
    </row>
    <row r="437" spans="1:51" s="14" customFormat="1" ht="12">
      <c r="A437" s="14"/>
      <c r="B437" s="240"/>
      <c r="C437" s="241"/>
      <c r="D437" s="231" t="s">
        <v>260</v>
      </c>
      <c r="E437" s="242" t="s">
        <v>19</v>
      </c>
      <c r="F437" s="243" t="s">
        <v>2261</v>
      </c>
      <c r="G437" s="241"/>
      <c r="H437" s="244">
        <v>263.679</v>
      </c>
      <c r="I437" s="245"/>
      <c r="J437" s="241"/>
      <c r="K437" s="241"/>
      <c r="L437" s="246"/>
      <c r="M437" s="247"/>
      <c r="N437" s="248"/>
      <c r="O437" s="248"/>
      <c r="P437" s="248"/>
      <c r="Q437" s="248"/>
      <c r="R437" s="248"/>
      <c r="S437" s="248"/>
      <c r="T437" s="249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0" t="s">
        <v>260</v>
      </c>
      <c r="AU437" s="250" t="s">
        <v>78</v>
      </c>
      <c r="AV437" s="14" t="s">
        <v>78</v>
      </c>
      <c r="AW437" s="14" t="s">
        <v>31</v>
      </c>
      <c r="AX437" s="14" t="s">
        <v>76</v>
      </c>
      <c r="AY437" s="250" t="s">
        <v>252</v>
      </c>
    </row>
    <row r="438" spans="1:65" s="2" customFormat="1" ht="14.4" customHeight="1">
      <c r="A438" s="40"/>
      <c r="B438" s="41"/>
      <c r="C438" s="262" t="s">
        <v>1187</v>
      </c>
      <c r="D438" s="262" t="s">
        <v>285</v>
      </c>
      <c r="E438" s="263" t="s">
        <v>993</v>
      </c>
      <c r="F438" s="264" t="s">
        <v>994</v>
      </c>
      <c r="G438" s="265" t="s">
        <v>277</v>
      </c>
      <c r="H438" s="266">
        <v>0.053</v>
      </c>
      <c r="I438" s="267"/>
      <c r="J438" s="268">
        <f>ROUND(I438*H438,2)</f>
        <v>0</v>
      </c>
      <c r="K438" s="264" t="s">
        <v>258</v>
      </c>
      <c r="L438" s="269"/>
      <c r="M438" s="270" t="s">
        <v>19</v>
      </c>
      <c r="N438" s="271" t="s">
        <v>40</v>
      </c>
      <c r="O438" s="86"/>
      <c r="P438" s="225">
        <f>O438*H438</f>
        <v>0</v>
      </c>
      <c r="Q438" s="225">
        <v>1</v>
      </c>
      <c r="R438" s="225">
        <f>Q438*H438</f>
        <v>0.053</v>
      </c>
      <c r="S438" s="225">
        <v>0</v>
      </c>
      <c r="T438" s="226">
        <f>S438*H438</f>
        <v>0</v>
      </c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27" t="s">
        <v>441</v>
      </c>
      <c r="AT438" s="227" t="s">
        <v>285</v>
      </c>
      <c r="AU438" s="227" t="s">
        <v>78</v>
      </c>
      <c r="AY438" s="19" t="s">
        <v>252</v>
      </c>
      <c r="BE438" s="228">
        <f>IF(N438="základní",J438,0)</f>
        <v>0</v>
      </c>
      <c r="BF438" s="228">
        <f>IF(N438="snížená",J438,0)</f>
        <v>0</v>
      </c>
      <c r="BG438" s="228">
        <f>IF(N438="zákl. přenesená",J438,0)</f>
        <v>0</v>
      </c>
      <c r="BH438" s="228">
        <f>IF(N438="sníž. přenesená",J438,0)</f>
        <v>0</v>
      </c>
      <c r="BI438" s="228">
        <f>IF(N438="nulová",J438,0)</f>
        <v>0</v>
      </c>
      <c r="BJ438" s="19" t="s">
        <v>76</v>
      </c>
      <c r="BK438" s="228">
        <f>ROUND(I438*H438,2)</f>
        <v>0</v>
      </c>
      <c r="BL438" s="19" t="s">
        <v>349</v>
      </c>
      <c r="BM438" s="227" t="s">
        <v>2262</v>
      </c>
    </row>
    <row r="439" spans="1:51" s="14" customFormat="1" ht="12">
      <c r="A439" s="14"/>
      <c r="B439" s="240"/>
      <c r="C439" s="241"/>
      <c r="D439" s="231" t="s">
        <v>260</v>
      </c>
      <c r="E439" s="242" t="s">
        <v>19</v>
      </c>
      <c r="F439" s="243" t="s">
        <v>2263</v>
      </c>
      <c r="G439" s="241"/>
      <c r="H439" s="244">
        <v>0.053</v>
      </c>
      <c r="I439" s="245"/>
      <c r="J439" s="241"/>
      <c r="K439" s="241"/>
      <c r="L439" s="246"/>
      <c r="M439" s="247"/>
      <c r="N439" s="248"/>
      <c r="O439" s="248"/>
      <c r="P439" s="248"/>
      <c r="Q439" s="248"/>
      <c r="R439" s="248"/>
      <c r="S439" s="248"/>
      <c r="T439" s="249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0" t="s">
        <v>260</v>
      </c>
      <c r="AU439" s="250" t="s">
        <v>78</v>
      </c>
      <c r="AV439" s="14" t="s">
        <v>78</v>
      </c>
      <c r="AW439" s="14" t="s">
        <v>31</v>
      </c>
      <c r="AX439" s="14" t="s">
        <v>76</v>
      </c>
      <c r="AY439" s="250" t="s">
        <v>252</v>
      </c>
    </row>
    <row r="440" spans="1:65" s="2" customFormat="1" ht="24.15" customHeight="1">
      <c r="A440" s="40"/>
      <c r="B440" s="41"/>
      <c r="C440" s="216" t="s">
        <v>1191</v>
      </c>
      <c r="D440" s="216" t="s">
        <v>254</v>
      </c>
      <c r="E440" s="217" t="s">
        <v>1653</v>
      </c>
      <c r="F440" s="218" t="s">
        <v>1654</v>
      </c>
      <c r="G440" s="219" t="s">
        <v>300</v>
      </c>
      <c r="H440" s="220">
        <v>92.394</v>
      </c>
      <c r="I440" s="221"/>
      <c r="J440" s="222">
        <f>ROUND(I440*H440,2)</f>
        <v>0</v>
      </c>
      <c r="K440" s="218" t="s">
        <v>258</v>
      </c>
      <c r="L440" s="46"/>
      <c r="M440" s="223" t="s">
        <v>19</v>
      </c>
      <c r="N440" s="224" t="s">
        <v>40</v>
      </c>
      <c r="O440" s="86"/>
      <c r="P440" s="225">
        <f>O440*H440</f>
        <v>0</v>
      </c>
      <c r="Q440" s="225">
        <v>0</v>
      </c>
      <c r="R440" s="225">
        <f>Q440*H440</f>
        <v>0</v>
      </c>
      <c r="S440" s="225">
        <v>0</v>
      </c>
      <c r="T440" s="226">
        <f>S440*H440</f>
        <v>0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27" t="s">
        <v>349</v>
      </c>
      <c r="AT440" s="227" t="s">
        <v>254</v>
      </c>
      <c r="AU440" s="227" t="s">
        <v>78</v>
      </c>
      <c r="AY440" s="19" t="s">
        <v>252</v>
      </c>
      <c r="BE440" s="228">
        <f>IF(N440="základní",J440,0)</f>
        <v>0</v>
      </c>
      <c r="BF440" s="228">
        <f>IF(N440="snížená",J440,0)</f>
        <v>0</v>
      </c>
      <c r="BG440" s="228">
        <f>IF(N440="zákl. přenesená",J440,0)</f>
        <v>0</v>
      </c>
      <c r="BH440" s="228">
        <f>IF(N440="sníž. přenesená",J440,0)</f>
        <v>0</v>
      </c>
      <c r="BI440" s="228">
        <f>IF(N440="nulová",J440,0)</f>
        <v>0</v>
      </c>
      <c r="BJ440" s="19" t="s">
        <v>76</v>
      </c>
      <c r="BK440" s="228">
        <f>ROUND(I440*H440,2)</f>
        <v>0</v>
      </c>
      <c r="BL440" s="19" t="s">
        <v>349</v>
      </c>
      <c r="BM440" s="227" t="s">
        <v>2264</v>
      </c>
    </row>
    <row r="441" spans="1:51" s="14" customFormat="1" ht="12">
      <c r="A441" s="14"/>
      <c r="B441" s="240"/>
      <c r="C441" s="241"/>
      <c r="D441" s="231" t="s">
        <v>260</v>
      </c>
      <c r="E441" s="242" t="s">
        <v>19</v>
      </c>
      <c r="F441" s="243" t="s">
        <v>2265</v>
      </c>
      <c r="G441" s="241"/>
      <c r="H441" s="244">
        <v>92.394</v>
      </c>
      <c r="I441" s="245"/>
      <c r="J441" s="241"/>
      <c r="K441" s="241"/>
      <c r="L441" s="246"/>
      <c r="M441" s="247"/>
      <c r="N441" s="248"/>
      <c r="O441" s="248"/>
      <c r="P441" s="248"/>
      <c r="Q441" s="248"/>
      <c r="R441" s="248"/>
      <c r="S441" s="248"/>
      <c r="T441" s="249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0" t="s">
        <v>260</v>
      </c>
      <c r="AU441" s="250" t="s">
        <v>78</v>
      </c>
      <c r="AV441" s="14" t="s">
        <v>78</v>
      </c>
      <c r="AW441" s="14" t="s">
        <v>31</v>
      </c>
      <c r="AX441" s="14" t="s">
        <v>76</v>
      </c>
      <c r="AY441" s="250" t="s">
        <v>252</v>
      </c>
    </row>
    <row r="442" spans="1:65" s="2" customFormat="1" ht="14.4" customHeight="1">
      <c r="A442" s="40"/>
      <c r="B442" s="41"/>
      <c r="C442" s="262" t="s">
        <v>1195</v>
      </c>
      <c r="D442" s="262" t="s">
        <v>285</v>
      </c>
      <c r="E442" s="263" t="s">
        <v>993</v>
      </c>
      <c r="F442" s="264" t="s">
        <v>994</v>
      </c>
      <c r="G442" s="265" t="s">
        <v>277</v>
      </c>
      <c r="H442" s="266">
        <v>0.018</v>
      </c>
      <c r="I442" s="267"/>
      <c r="J442" s="268">
        <f>ROUND(I442*H442,2)</f>
        <v>0</v>
      </c>
      <c r="K442" s="264" t="s">
        <v>258</v>
      </c>
      <c r="L442" s="269"/>
      <c r="M442" s="270" t="s">
        <v>19</v>
      </c>
      <c r="N442" s="271" t="s">
        <v>40</v>
      </c>
      <c r="O442" s="86"/>
      <c r="P442" s="225">
        <f>O442*H442</f>
        <v>0</v>
      </c>
      <c r="Q442" s="225">
        <v>1</v>
      </c>
      <c r="R442" s="225">
        <f>Q442*H442</f>
        <v>0.018</v>
      </c>
      <c r="S442" s="225">
        <v>0</v>
      </c>
      <c r="T442" s="226">
        <f>S442*H442</f>
        <v>0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27" t="s">
        <v>441</v>
      </c>
      <c r="AT442" s="227" t="s">
        <v>285</v>
      </c>
      <c r="AU442" s="227" t="s">
        <v>78</v>
      </c>
      <c r="AY442" s="19" t="s">
        <v>252</v>
      </c>
      <c r="BE442" s="228">
        <f>IF(N442="základní",J442,0)</f>
        <v>0</v>
      </c>
      <c r="BF442" s="228">
        <f>IF(N442="snížená",J442,0)</f>
        <v>0</v>
      </c>
      <c r="BG442" s="228">
        <f>IF(N442="zákl. přenesená",J442,0)</f>
        <v>0</v>
      </c>
      <c r="BH442" s="228">
        <f>IF(N442="sníž. přenesená",J442,0)</f>
        <v>0</v>
      </c>
      <c r="BI442" s="228">
        <f>IF(N442="nulová",J442,0)</f>
        <v>0</v>
      </c>
      <c r="BJ442" s="19" t="s">
        <v>76</v>
      </c>
      <c r="BK442" s="228">
        <f>ROUND(I442*H442,2)</f>
        <v>0</v>
      </c>
      <c r="BL442" s="19" t="s">
        <v>349</v>
      </c>
      <c r="BM442" s="227" t="s">
        <v>2266</v>
      </c>
    </row>
    <row r="443" spans="1:51" s="14" customFormat="1" ht="12">
      <c r="A443" s="14"/>
      <c r="B443" s="240"/>
      <c r="C443" s="241"/>
      <c r="D443" s="231" t="s">
        <v>260</v>
      </c>
      <c r="E443" s="242" t="s">
        <v>19</v>
      </c>
      <c r="F443" s="243" t="s">
        <v>2267</v>
      </c>
      <c r="G443" s="241"/>
      <c r="H443" s="244">
        <v>0.018</v>
      </c>
      <c r="I443" s="245"/>
      <c r="J443" s="241"/>
      <c r="K443" s="241"/>
      <c r="L443" s="246"/>
      <c r="M443" s="247"/>
      <c r="N443" s="248"/>
      <c r="O443" s="248"/>
      <c r="P443" s="248"/>
      <c r="Q443" s="248"/>
      <c r="R443" s="248"/>
      <c r="S443" s="248"/>
      <c r="T443" s="249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0" t="s">
        <v>260</v>
      </c>
      <c r="AU443" s="250" t="s">
        <v>78</v>
      </c>
      <c r="AV443" s="14" t="s">
        <v>78</v>
      </c>
      <c r="AW443" s="14" t="s">
        <v>31</v>
      </c>
      <c r="AX443" s="14" t="s">
        <v>76</v>
      </c>
      <c r="AY443" s="250" t="s">
        <v>252</v>
      </c>
    </row>
    <row r="444" spans="1:65" s="2" customFormat="1" ht="24.15" customHeight="1">
      <c r="A444" s="40"/>
      <c r="B444" s="41"/>
      <c r="C444" s="216" t="s">
        <v>1199</v>
      </c>
      <c r="D444" s="216" t="s">
        <v>254</v>
      </c>
      <c r="E444" s="217" t="s">
        <v>1661</v>
      </c>
      <c r="F444" s="218" t="s">
        <v>1662</v>
      </c>
      <c r="G444" s="219" t="s">
        <v>300</v>
      </c>
      <c r="H444" s="220">
        <v>527.358</v>
      </c>
      <c r="I444" s="221"/>
      <c r="J444" s="222">
        <f>ROUND(I444*H444,2)</f>
        <v>0</v>
      </c>
      <c r="K444" s="218" t="s">
        <v>258</v>
      </c>
      <c r="L444" s="46"/>
      <c r="M444" s="223" t="s">
        <v>19</v>
      </c>
      <c r="N444" s="224" t="s">
        <v>40</v>
      </c>
      <c r="O444" s="86"/>
      <c r="P444" s="225">
        <f>O444*H444</f>
        <v>0</v>
      </c>
      <c r="Q444" s="225">
        <v>0.0004</v>
      </c>
      <c r="R444" s="225">
        <f>Q444*H444</f>
        <v>0.2109432</v>
      </c>
      <c r="S444" s="225">
        <v>0</v>
      </c>
      <c r="T444" s="226">
        <f>S444*H444</f>
        <v>0</v>
      </c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R444" s="227" t="s">
        <v>349</v>
      </c>
      <c r="AT444" s="227" t="s">
        <v>254</v>
      </c>
      <c r="AU444" s="227" t="s">
        <v>78</v>
      </c>
      <c r="AY444" s="19" t="s">
        <v>252</v>
      </c>
      <c r="BE444" s="228">
        <f>IF(N444="základní",J444,0)</f>
        <v>0</v>
      </c>
      <c r="BF444" s="228">
        <f>IF(N444="snížená",J444,0)</f>
        <v>0</v>
      </c>
      <c r="BG444" s="228">
        <f>IF(N444="zákl. přenesená",J444,0)</f>
        <v>0</v>
      </c>
      <c r="BH444" s="228">
        <f>IF(N444="sníž. přenesená",J444,0)</f>
        <v>0</v>
      </c>
      <c r="BI444" s="228">
        <f>IF(N444="nulová",J444,0)</f>
        <v>0</v>
      </c>
      <c r="BJ444" s="19" t="s">
        <v>76</v>
      </c>
      <c r="BK444" s="228">
        <f>ROUND(I444*H444,2)</f>
        <v>0</v>
      </c>
      <c r="BL444" s="19" t="s">
        <v>349</v>
      </c>
      <c r="BM444" s="227" t="s">
        <v>2268</v>
      </c>
    </row>
    <row r="445" spans="1:51" s="13" customFormat="1" ht="12">
      <c r="A445" s="13"/>
      <c r="B445" s="229"/>
      <c r="C445" s="230"/>
      <c r="D445" s="231" t="s">
        <v>260</v>
      </c>
      <c r="E445" s="232" t="s">
        <v>19</v>
      </c>
      <c r="F445" s="233" t="s">
        <v>2260</v>
      </c>
      <c r="G445" s="230"/>
      <c r="H445" s="232" t="s">
        <v>19</v>
      </c>
      <c r="I445" s="234"/>
      <c r="J445" s="230"/>
      <c r="K445" s="230"/>
      <c r="L445" s="235"/>
      <c r="M445" s="236"/>
      <c r="N445" s="237"/>
      <c r="O445" s="237"/>
      <c r="P445" s="237"/>
      <c r="Q445" s="237"/>
      <c r="R445" s="237"/>
      <c r="S445" s="237"/>
      <c r="T445" s="238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9" t="s">
        <v>260</v>
      </c>
      <c r="AU445" s="239" t="s">
        <v>78</v>
      </c>
      <c r="AV445" s="13" t="s">
        <v>76</v>
      </c>
      <c r="AW445" s="13" t="s">
        <v>31</v>
      </c>
      <c r="AX445" s="13" t="s">
        <v>69</v>
      </c>
      <c r="AY445" s="239" t="s">
        <v>252</v>
      </c>
    </row>
    <row r="446" spans="1:51" s="14" customFormat="1" ht="12">
      <c r="A446" s="14"/>
      <c r="B446" s="240"/>
      <c r="C446" s="241"/>
      <c r="D446" s="231" t="s">
        <v>260</v>
      </c>
      <c r="E446" s="242" t="s">
        <v>19</v>
      </c>
      <c r="F446" s="243" t="s">
        <v>2269</v>
      </c>
      <c r="G446" s="241"/>
      <c r="H446" s="244">
        <v>527.358</v>
      </c>
      <c r="I446" s="245"/>
      <c r="J446" s="241"/>
      <c r="K446" s="241"/>
      <c r="L446" s="246"/>
      <c r="M446" s="247"/>
      <c r="N446" s="248"/>
      <c r="O446" s="248"/>
      <c r="P446" s="248"/>
      <c r="Q446" s="248"/>
      <c r="R446" s="248"/>
      <c r="S446" s="248"/>
      <c r="T446" s="249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0" t="s">
        <v>260</v>
      </c>
      <c r="AU446" s="250" t="s">
        <v>78</v>
      </c>
      <c r="AV446" s="14" t="s">
        <v>78</v>
      </c>
      <c r="AW446" s="14" t="s">
        <v>31</v>
      </c>
      <c r="AX446" s="14" t="s">
        <v>76</v>
      </c>
      <c r="AY446" s="250" t="s">
        <v>252</v>
      </c>
    </row>
    <row r="447" spans="1:65" s="2" customFormat="1" ht="37.8" customHeight="1">
      <c r="A447" s="40"/>
      <c r="B447" s="41"/>
      <c r="C447" s="262" t="s">
        <v>1203</v>
      </c>
      <c r="D447" s="262" t="s">
        <v>285</v>
      </c>
      <c r="E447" s="263" t="s">
        <v>2270</v>
      </c>
      <c r="F447" s="264" t="s">
        <v>2271</v>
      </c>
      <c r="G447" s="265" t="s">
        <v>300</v>
      </c>
      <c r="H447" s="266">
        <v>303.231</v>
      </c>
      <c r="I447" s="267"/>
      <c r="J447" s="268">
        <f>ROUND(I447*H447,2)</f>
        <v>0</v>
      </c>
      <c r="K447" s="264" t="s">
        <v>258</v>
      </c>
      <c r="L447" s="269"/>
      <c r="M447" s="270" t="s">
        <v>19</v>
      </c>
      <c r="N447" s="271" t="s">
        <v>40</v>
      </c>
      <c r="O447" s="86"/>
      <c r="P447" s="225">
        <f>O447*H447</f>
        <v>0</v>
      </c>
      <c r="Q447" s="225">
        <v>0.001</v>
      </c>
      <c r="R447" s="225">
        <f>Q447*H447</f>
        <v>0.30323100000000003</v>
      </c>
      <c r="S447" s="225">
        <v>0</v>
      </c>
      <c r="T447" s="226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27" t="s">
        <v>441</v>
      </c>
      <c r="AT447" s="227" t="s">
        <v>285</v>
      </c>
      <c r="AU447" s="227" t="s">
        <v>78</v>
      </c>
      <c r="AY447" s="19" t="s">
        <v>252</v>
      </c>
      <c r="BE447" s="228">
        <f>IF(N447="základní",J447,0)</f>
        <v>0</v>
      </c>
      <c r="BF447" s="228">
        <f>IF(N447="snížená",J447,0)</f>
        <v>0</v>
      </c>
      <c r="BG447" s="228">
        <f>IF(N447="zákl. přenesená",J447,0)</f>
        <v>0</v>
      </c>
      <c r="BH447" s="228">
        <f>IF(N447="sníž. přenesená",J447,0)</f>
        <v>0</v>
      </c>
      <c r="BI447" s="228">
        <f>IF(N447="nulová",J447,0)</f>
        <v>0</v>
      </c>
      <c r="BJ447" s="19" t="s">
        <v>76</v>
      </c>
      <c r="BK447" s="228">
        <f>ROUND(I447*H447,2)</f>
        <v>0</v>
      </c>
      <c r="BL447" s="19" t="s">
        <v>349</v>
      </c>
      <c r="BM447" s="227" t="s">
        <v>2272</v>
      </c>
    </row>
    <row r="448" spans="1:51" s="14" customFormat="1" ht="12">
      <c r="A448" s="14"/>
      <c r="B448" s="240"/>
      <c r="C448" s="241"/>
      <c r="D448" s="231" t="s">
        <v>260</v>
      </c>
      <c r="E448" s="242" t="s">
        <v>19</v>
      </c>
      <c r="F448" s="243" t="s">
        <v>2273</v>
      </c>
      <c r="G448" s="241"/>
      <c r="H448" s="244">
        <v>303.231</v>
      </c>
      <c r="I448" s="245"/>
      <c r="J448" s="241"/>
      <c r="K448" s="241"/>
      <c r="L448" s="246"/>
      <c r="M448" s="247"/>
      <c r="N448" s="248"/>
      <c r="O448" s="248"/>
      <c r="P448" s="248"/>
      <c r="Q448" s="248"/>
      <c r="R448" s="248"/>
      <c r="S448" s="248"/>
      <c r="T448" s="249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50" t="s">
        <v>260</v>
      </c>
      <c r="AU448" s="250" t="s">
        <v>78</v>
      </c>
      <c r="AV448" s="14" t="s">
        <v>78</v>
      </c>
      <c r="AW448" s="14" t="s">
        <v>31</v>
      </c>
      <c r="AX448" s="14" t="s">
        <v>76</v>
      </c>
      <c r="AY448" s="250" t="s">
        <v>252</v>
      </c>
    </row>
    <row r="449" spans="1:65" s="2" customFormat="1" ht="49.05" customHeight="1">
      <c r="A449" s="40"/>
      <c r="B449" s="41"/>
      <c r="C449" s="262" t="s">
        <v>1207</v>
      </c>
      <c r="D449" s="262" t="s">
        <v>285</v>
      </c>
      <c r="E449" s="263" t="s">
        <v>1665</v>
      </c>
      <c r="F449" s="264" t="s">
        <v>1666</v>
      </c>
      <c r="G449" s="265" t="s">
        <v>300</v>
      </c>
      <c r="H449" s="266">
        <v>303.231</v>
      </c>
      <c r="I449" s="267"/>
      <c r="J449" s="268">
        <f>ROUND(I449*H449,2)</f>
        <v>0</v>
      </c>
      <c r="K449" s="264" t="s">
        <v>258</v>
      </c>
      <c r="L449" s="269"/>
      <c r="M449" s="270" t="s">
        <v>19</v>
      </c>
      <c r="N449" s="271" t="s">
        <v>40</v>
      </c>
      <c r="O449" s="86"/>
      <c r="P449" s="225">
        <f>O449*H449</f>
        <v>0</v>
      </c>
      <c r="Q449" s="225">
        <v>0.001</v>
      </c>
      <c r="R449" s="225">
        <f>Q449*H449</f>
        <v>0.30323100000000003</v>
      </c>
      <c r="S449" s="225">
        <v>0</v>
      </c>
      <c r="T449" s="226">
        <f>S449*H449</f>
        <v>0</v>
      </c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R449" s="227" t="s">
        <v>441</v>
      </c>
      <c r="AT449" s="227" t="s">
        <v>285</v>
      </c>
      <c r="AU449" s="227" t="s">
        <v>78</v>
      </c>
      <c r="AY449" s="19" t="s">
        <v>252</v>
      </c>
      <c r="BE449" s="228">
        <f>IF(N449="základní",J449,0)</f>
        <v>0</v>
      </c>
      <c r="BF449" s="228">
        <f>IF(N449="snížená",J449,0)</f>
        <v>0</v>
      </c>
      <c r="BG449" s="228">
        <f>IF(N449="zákl. přenesená",J449,0)</f>
        <v>0</v>
      </c>
      <c r="BH449" s="228">
        <f>IF(N449="sníž. přenesená",J449,0)</f>
        <v>0</v>
      </c>
      <c r="BI449" s="228">
        <f>IF(N449="nulová",J449,0)</f>
        <v>0</v>
      </c>
      <c r="BJ449" s="19" t="s">
        <v>76</v>
      </c>
      <c r="BK449" s="228">
        <f>ROUND(I449*H449,2)</f>
        <v>0</v>
      </c>
      <c r="BL449" s="19" t="s">
        <v>349</v>
      </c>
      <c r="BM449" s="227" t="s">
        <v>2274</v>
      </c>
    </row>
    <row r="450" spans="1:51" s="14" customFormat="1" ht="12">
      <c r="A450" s="14"/>
      <c r="B450" s="240"/>
      <c r="C450" s="241"/>
      <c r="D450" s="231" t="s">
        <v>260</v>
      </c>
      <c r="E450" s="242" t="s">
        <v>19</v>
      </c>
      <c r="F450" s="243" t="s">
        <v>2273</v>
      </c>
      <c r="G450" s="241"/>
      <c r="H450" s="244">
        <v>303.231</v>
      </c>
      <c r="I450" s="245"/>
      <c r="J450" s="241"/>
      <c r="K450" s="241"/>
      <c r="L450" s="246"/>
      <c r="M450" s="247"/>
      <c r="N450" s="248"/>
      <c r="O450" s="248"/>
      <c r="P450" s="248"/>
      <c r="Q450" s="248"/>
      <c r="R450" s="248"/>
      <c r="S450" s="248"/>
      <c r="T450" s="249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50" t="s">
        <v>260</v>
      </c>
      <c r="AU450" s="250" t="s">
        <v>78</v>
      </c>
      <c r="AV450" s="14" t="s">
        <v>78</v>
      </c>
      <c r="AW450" s="14" t="s">
        <v>31</v>
      </c>
      <c r="AX450" s="14" t="s">
        <v>76</v>
      </c>
      <c r="AY450" s="250" t="s">
        <v>252</v>
      </c>
    </row>
    <row r="451" spans="1:65" s="2" customFormat="1" ht="24.15" customHeight="1">
      <c r="A451" s="40"/>
      <c r="B451" s="41"/>
      <c r="C451" s="216" t="s">
        <v>1211</v>
      </c>
      <c r="D451" s="216" t="s">
        <v>254</v>
      </c>
      <c r="E451" s="217" t="s">
        <v>1672</v>
      </c>
      <c r="F451" s="218" t="s">
        <v>1673</v>
      </c>
      <c r="G451" s="219" t="s">
        <v>300</v>
      </c>
      <c r="H451" s="220">
        <v>184.789</v>
      </c>
      <c r="I451" s="221"/>
      <c r="J451" s="222">
        <f>ROUND(I451*H451,2)</f>
        <v>0</v>
      </c>
      <c r="K451" s="218" t="s">
        <v>258</v>
      </c>
      <c r="L451" s="46"/>
      <c r="M451" s="223" t="s">
        <v>19</v>
      </c>
      <c r="N451" s="224" t="s">
        <v>40</v>
      </c>
      <c r="O451" s="86"/>
      <c r="P451" s="225">
        <f>O451*H451</f>
        <v>0</v>
      </c>
      <c r="Q451" s="225">
        <v>0.0004</v>
      </c>
      <c r="R451" s="225">
        <f>Q451*H451</f>
        <v>0.0739156</v>
      </c>
      <c r="S451" s="225">
        <v>0</v>
      </c>
      <c r="T451" s="226">
        <f>S451*H451</f>
        <v>0</v>
      </c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R451" s="227" t="s">
        <v>349</v>
      </c>
      <c r="AT451" s="227" t="s">
        <v>254</v>
      </c>
      <c r="AU451" s="227" t="s">
        <v>78</v>
      </c>
      <c r="AY451" s="19" t="s">
        <v>252</v>
      </c>
      <c r="BE451" s="228">
        <f>IF(N451="základní",J451,0)</f>
        <v>0</v>
      </c>
      <c r="BF451" s="228">
        <f>IF(N451="snížená",J451,0)</f>
        <v>0</v>
      </c>
      <c r="BG451" s="228">
        <f>IF(N451="zákl. přenesená",J451,0)</f>
        <v>0</v>
      </c>
      <c r="BH451" s="228">
        <f>IF(N451="sníž. přenesená",J451,0)</f>
        <v>0</v>
      </c>
      <c r="BI451" s="228">
        <f>IF(N451="nulová",J451,0)</f>
        <v>0</v>
      </c>
      <c r="BJ451" s="19" t="s">
        <v>76</v>
      </c>
      <c r="BK451" s="228">
        <f>ROUND(I451*H451,2)</f>
        <v>0</v>
      </c>
      <c r="BL451" s="19" t="s">
        <v>349</v>
      </c>
      <c r="BM451" s="227" t="s">
        <v>2275</v>
      </c>
    </row>
    <row r="452" spans="1:51" s="14" customFormat="1" ht="12">
      <c r="A452" s="14"/>
      <c r="B452" s="240"/>
      <c r="C452" s="241"/>
      <c r="D452" s="231" t="s">
        <v>260</v>
      </c>
      <c r="E452" s="242" t="s">
        <v>19</v>
      </c>
      <c r="F452" s="243" t="s">
        <v>2276</v>
      </c>
      <c r="G452" s="241"/>
      <c r="H452" s="244">
        <v>184.789</v>
      </c>
      <c r="I452" s="245"/>
      <c r="J452" s="241"/>
      <c r="K452" s="241"/>
      <c r="L452" s="246"/>
      <c r="M452" s="247"/>
      <c r="N452" s="248"/>
      <c r="O452" s="248"/>
      <c r="P452" s="248"/>
      <c r="Q452" s="248"/>
      <c r="R452" s="248"/>
      <c r="S452" s="248"/>
      <c r="T452" s="249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0" t="s">
        <v>260</v>
      </c>
      <c r="AU452" s="250" t="s">
        <v>78</v>
      </c>
      <c r="AV452" s="14" t="s">
        <v>78</v>
      </c>
      <c r="AW452" s="14" t="s">
        <v>31</v>
      </c>
      <c r="AX452" s="14" t="s">
        <v>76</v>
      </c>
      <c r="AY452" s="250" t="s">
        <v>252</v>
      </c>
    </row>
    <row r="453" spans="1:65" s="2" customFormat="1" ht="37.8" customHeight="1">
      <c r="A453" s="40"/>
      <c r="B453" s="41"/>
      <c r="C453" s="262" t="s">
        <v>1215</v>
      </c>
      <c r="D453" s="262" t="s">
        <v>285</v>
      </c>
      <c r="E453" s="263" t="s">
        <v>2270</v>
      </c>
      <c r="F453" s="264" t="s">
        <v>2271</v>
      </c>
      <c r="G453" s="265" t="s">
        <v>300</v>
      </c>
      <c r="H453" s="266">
        <v>106.254</v>
      </c>
      <c r="I453" s="267"/>
      <c r="J453" s="268">
        <f>ROUND(I453*H453,2)</f>
        <v>0</v>
      </c>
      <c r="K453" s="264" t="s">
        <v>258</v>
      </c>
      <c r="L453" s="269"/>
      <c r="M453" s="270" t="s">
        <v>19</v>
      </c>
      <c r="N453" s="271" t="s">
        <v>40</v>
      </c>
      <c r="O453" s="86"/>
      <c r="P453" s="225">
        <f>O453*H453</f>
        <v>0</v>
      </c>
      <c r="Q453" s="225">
        <v>0.001</v>
      </c>
      <c r="R453" s="225">
        <f>Q453*H453</f>
        <v>0.106254</v>
      </c>
      <c r="S453" s="225">
        <v>0</v>
      </c>
      <c r="T453" s="226">
        <f>S453*H453</f>
        <v>0</v>
      </c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R453" s="227" t="s">
        <v>441</v>
      </c>
      <c r="AT453" s="227" t="s">
        <v>285</v>
      </c>
      <c r="AU453" s="227" t="s">
        <v>78</v>
      </c>
      <c r="AY453" s="19" t="s">
        <v>252</v>
      </c>
      <c r="BE453" s="228">
        <f>IF(N453="základní",J453,0)</f>
        <v>0</v>
      </c>
      <c r="BF453" s="228">
        <f>IF(N453="snížená",J453,0)</f>
        <v>0</v>
      </c>
      <c r="BG453" s="228">
        <f>IF(N453="zákl. přenesená",J453,0)</f>
        <v>0</v>
      </c>
      <c r="BH453" s="228">
        <f>IF(N453="sníž. přenesená",J453,0)</f>
        <v>0</v>
      </c>
      <c r="BI453" s="228">
        <f>IF(N453="nulová",J453,0)</f>
        <v>0</v>
      </c>
      <c r="BJ453" s="19" t="s">
        <v>76</v>
      </c>
      <c r="BK453" s="228">
        <f>ROUND(I453*H453,2)</f>
        <v>0</v>
      </c>
      <c r="BL453" s="19" t="s">
        <v>349</v>
      </c>
      <c r="BM453" s="227" t="s">
        <v>2277</v>
      </c>
    </row>
    <row r="454" spans="1:51" s="14" customFormat="1" ht="12">
      <c r="A454" s="14"/>
      <c r="B454" s="240"/>
      <c r="C454" s="241"/>
      <c r="D454" s="231" t="s">
        <v>260</v>
      </c>
      <c r="E454" s="242" t="s">
        <v>19</v>
      </c>
      <c r="F454" s="243" t="s">
        <v>2278</v>
      </c>
      <c r="G454" s="241"/>
      <c r="H454" s="244">
        <v>106.254</v>
      </c>
      <c r="I454" s="245"/>
      <c r="J454" s="241"/>
      <c r="K454" s="241"/>
      <c r="L454" s="246"/>
      <c r="M454" s="247"/>
      <c r="N454" s="248"/>
      <c r="O454" s="248"/>
      <c r="P454" s="248"/>
      <c r="Q454" s="248"/>
      <c r="R454" s="248"/>
      <c r="S454" s="248"/>
      <c r="T454" s="249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0" t="s">
        <v>260</v>
      </c>
      <c r="AU454" s="250" t="s">
        <v>78</v>
      </c>
      <c r="AV454" s="14" t="s">
        <v>78</v>
      </c>
      <c r="AW454" s="14" t="s">
        <v>31</v>
      </c>
      <c r="AX454" s="14" t="s">
        <v>76</v>
      </c>
      <c r="AY454" s="250" t="s">
        <v>252</v>
      </c>
    </row>
    <row r="455" spans="1:65" s="2" customFormat="1" ht="49.05" customHeight="1">
      <c r="A455" s="40"/>
      <c r="B455" s="41"/>
      <c r="C455" s="262" t="s">
        <v>1219</v>
      </c>
      <c r="D455" s="262" t="s">
        <v>285</v>
      </c>
      <c r="E455" s="263" t="s">
        <v>1665</v>
      </c>
      <c r="F455" s="264" t="s">
        <v>1666</v>
      </c>
      <c r="G455" s="265" t="s">
        <v>300</v>
      </c>
      <c r="H455" s="266">
        <v>106.254</v>
      </c>
      <c r="I455" s="267"/>
      <c r="J455" s="268">
        <f>ROUND(I455*H455,2)</f>
        <v>0</v>
      </c>
      <c r="K455" s="264" t="s">
        <v>258</v>
      </c>
      <c r="L455" s="269"/>
      <c r="M455" s="270" t="s">
        <v>19</v>
      </c>
      <c r="N455" s="271" t="s">
        <v>40</v>
      </c>
      <c r="O455" s="86"/>
      <c r="P455" s="225">
        <f>O455*H455</f>
        <v>0</v>
      </c>
      <c r="Q455" s="225">
        <v>0.001</v>
      </c>
      <c r="R455" s="225">
        <f>Q455*H455</f>
        <v>0.106254</v>
      </c>
      <c r="S455" s="225">
        <v>0</v>
      </c>
      <c r="T455" s="226">
        <f>S455*H455</f>
        <v>0</v>
      </c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R455" s="227" t="s">
        <v>441</v>
      </c>
      <c r="AT455" s="227" t="s">
        <v>285</v>
      </c>
      <c r="AU455" s="227" t="s">
        <v>78</v>
      </c>
      <c r="AY455" s="19" t="s">
        <v>252</v>
      </c>
      <c r="BE455" s="228">
        <f>IF(N455="základní",J455,0)</f>
        <v>0</v>
      </c>
      <c r="BF455" s="228">
        <f>IF(N455="snížená",J455,0)</f>
        <v>0</v>
      </c>
      <c r="BG455" s="228">
        <f>IF(N455="zákl. přenesená",J455,0)</f>
        <v>0</v>
      </c>
      <c r="BH455" s="228">
        <f>IF(N455="sníž. přenesená",J455,0)</f>
        <v>0</v>
      </c>
      <c r="BI455" s="228">
        <f>IF(N455="nulová",J455,0)</f>
        <v>0</v>
      </c>
      <c r="BJ455" s="19" t="s">
        <v>76</v>
      </c>
      <c r="BK455" s="228">
        <f>ROUND(I455*H455,2)</f>
        <v>0</v>
      </c>
      <c r="BL455" s="19" t="s">
        <v>349</v>
      </c>
      <c r="BM455" s="227" t="s">
        <v>2279</v>
      </c>
    </row>
    <row r="456" spans="1:51" s="14" customFormat="1" ht="12">
      <c r="A456" s="14"/>
      <c r="B456" s="240"/>
      <c r="C456" s="241"/>
      <c r="D456" s="231" t="s">
        <v>260</v>
      </c>
      <c r="E456" s="242" t="s">
        <v>19</v>
      </c>
      <c r="F456" s="243" t="s">
        <v>2278</v>
      </c>
      <c r="G456" s="241"/>
      <c r="H456" s="244">
        <v>106.254</v>
      </c>
      <c r="I456" s="245"/>
      <c r="J456" s="241"/>
      <c r="K456" s="241"/>
      <c r="L456" s="246"/>
      <c r="M456" s="247"/>
      <c r="N456" s="248"/>
      <c r="O456" s="248"/>
      <c r="P456" s="248"/>
      <c r="Q456" s="248"/>
      <c r="R456" s="248"/>
      <c r="S456" s="248"/>
      <c r="T456" s="249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50" t="s">
        <v>260</v>
      </c>
      <c r="AU456" s="250" t="s">
        <v>78</v>
      </c>
      <c r="AV456" s="14" t="s">
        <v>78</v>
      </c>
      <c r="AW456" s="14" t="s">
        <v>31</v>
      </c>
      <c r="AX456" s="14" t="s">
        <v>76</v>
      </c>
      <c r="AY456" s="250" t="s">
        <v>252</v>
      </c>
    </row>
    <row r="457" spans="1:65" s="2" customFormat="1" ht="37.8" customHeight="1">
      <c r="A457" s="40"/>
      <c r="B457" s="41"/>
      <c r="C457" s="216" t="s">
        <v>1223</v>
      </c>
      <c r="D457" s="216" t="s">
        <v>254</v>
      </c>
      <c r="E457" s="217" t="s">
        <v>956</v>
      </c>
      <c r="F457" s="218" t="s">
        <v>957</v>
      </c>
      <c r="G457" s="219" t="s">
        <v>300</v>
      </c>
      <c r="H457" s="220">
        <v>263.679</v>
      </c>
      <c r="I457" s="221"/>
      <c r="J457" s="222">
        <f>ROUND(I457*H457,2)</f>
        <v>0</v>
      </c>
      <c r="K457" s="218" t="s">
        <v>258</v>
      </c>
      <c r="L457" s="46"/>
      <c r="M457" s="223" t="s">
        <v>19</v>
      </c>
      <c r="N457" s="224" t="s">
        <v>40</v>
      </c>
      <c r="O457" s="86"/>
      <c r="P457" s="225">
        <f>O457*H457</f>
        <v>0</v>
      </c>
      <c r="Q457" s="225">
        <v>0</v>
      </c>
      <c r="R457" s="225">
        <f>Q457*H457</f>
        <v>0</v>
      </c>
      <c r="S457" s="225">
        <v>0</v>
      </c>
      <c r="T457" s="226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27" t="s">
        <v>349</v>
      </c>
      <c r="AT457" s="227" t="s">
        <v>254</v>
      </c>
      <c r="AU457" s="227" t="s">
        <v>78</v>
      </c>
      <c r="AY457" s="19" t="s">
        <v>252</v>
      </c>
      <c r="BE457" s="228">
        <f>IF(N457="základní",J457,0)</f>
        <v>0</v>
      </c>
      <c r="BF457" s="228">
        <f>IF(N457="snížená",J457,0)</f>
        <v>0</v>
      </c>
      <c r="BG457" s="228">
        <f>IF(N457="zákl. přenesená",J457,0)</f>
        <v>0</v>
      </c>
      <c r="BH457" s="228">
        <f>IF(N457="sníž. přenesená",J457,0)</f>
        <v>0</v>
      </c>
      <c r="BI457" s="228">
        <f>IF(N457="nulová",J457,0)</f>
        <v>0</v>
      </c>
      <c r="BJ457" s="19" t="s">
        <v>76</v>
      </c>
      <c r="BK457" s="228">
        <f>ROUND(I457*H457,2)</f>
        <v>0</v>
      </c>
      <c r="BL457" s="19" t="s">
        <v>349</v>
      </c>
      <c r="BM457" s="227" t="s">
        <v>2280</v>
      </c>
    </row>
    <row r="458" spans="1:51" s="13" customFormat="1" ht="12">
      <c r="A458" s="13"/>
      <c r="B458" s="229"/>
      <c r="C458" s="230"/>
      <c r="D458" s="231" t="s">
        <v>260</v>
      </c>
      <c r="E458" s="232" t="s">
        <v>19</v>
      </c>
      <c r="F458" s="233" t="s">
        <v>357</v>
      </c>
      <c r="G458" s="230"/>
      <c r="H458" s="232" t="s">
        <v>19</v>
      </c>
      <c r="I458" s="234"/>
      <c r="J458" s="230"/>
      <c r="K458" s="230"/>
      <c r="L458" s="235"/>
      <c r="M458" s="236"/>
      <c r="N458" s="237"/>
      <c r="O458" s="237"/>
      <c r="P458" s="237"/>
      <c r="Q458" s="237"/>
      <c r="R458" s="237"/>
      <c r="S458" s="237"/>
      <c r="T458" s="238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39" t="s">
        <v>260</v>
      </c>
      <c r="AU458" s="239" t="s">
        <v>78</v>
      </c>
      <c r="AV458" s="13" t="s">
        <v>76</v>
      </c>
      <c r="AW458" s="13" t="s">
        <v>31</v>
      </c>
      <c r="AX458" s="13" t="s">
        <v>69</v>
      </c>
      <c r="AY458" s="239" t="s">
        <v>252</v>
      </c>
    </row>
    <row r="459" spans="1:51" s="14" customFormat="1" ht="12">
      <c r="A459" s="14"/>
      <c r="B459" s="240"/>
      <c r="C459" s="241"/>
      <c r="D459" s="231" t="s">
        <v>260</v>
      </c>
      <c r="E459" s="242" t="s">
        <v>19</v>
      </c>
      <c r="F459" s="243" t="s">
        <v>2261</v>
      </c>
      <c r="G459" s="241"/>
      <c r="H459" s="244">
        <v>263.679</v>
      </c>
      <c r="I459" s="245"/>
      <c r="J459" s="241"/>
      <c r="K459" s="241"/>
      <c r="L459" s="246"/>
      <c r="M459" s="247"/>
      <c r="N459" s="248"/>
      <c r="O459" s="248"/>
      <c r="P459" s="248"/>
      <c r="Q459" s="248"/>
      <c r="R459" s="248"/>
      <c r="S459" s="248"/>
      <c r="T459" s="249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0" t="s">
        <v>260</v>
      </c>
      <c r="AU459" s="250" t="s">
        <v>78</v>
      </c>
      <c r="AV459" s="14" t="s">
        <v>78</v>
      </c>
      <c r="AW459" s="14" t="s">
        <v>31</v>
      </c>
      <c r="AX459" s="14" t="s">
        <v>76</v>
      </c>
      <c r="AY459" s="250" t="s">
        <v>252</v>
      </c>
    </row>
    <row r="460" spans="1:65" s="2" customFormat="1" ht="24.15" customHeight="1">
      <c r="A460" s="40"/>
      <c r="B460" s="41"/>
      <c r="C460" s="262" t="s">
        <v>1227</v>
      </c>
      <c r="D460" s="262" t="s">
        <v>285</v>
      </c>
      <c r="E460" s="263" t="s">
        <v>960</v>
      </c>
      <c r="F460" s="264" t="s">
        <v>961</v>
      </c>
      <c r="G460" s="265" t="s">
        <v>300</v>
      </c>
      <c r="H460" s="266">
        <v>303.231</v>
      </c>
      <c r="I460" s="267"/>
      <c r="J460" s="268">
        <f>ROUND(I460*H460,2)</f>
        <v>0</v>
      </c>
      <c r="K460" s="264" t="s">
        <v>258</v>
      </c>
      <c r="L460" s="269"/>
      <c r="M460" s="270" t="s">
        <v>19</v>
      </c>
      <c r="N460" s="271" t="s">
        <v>40</v>
      </c>
      <c r="O460" s="86"/>
      <c r="P460" s="225">
        <f>O460*H460</f>
        <v>0</v>
      </c>
      <c r="Q460" s="225">
        <v>0.0003</v>
      </c>
      <c r="R460" s="225">
        <f>Q460*H460</f>
        <v>0.09096929999999999</v>
      </c>
      <c r="S460" s="225">
        <v>0</v>
      </c>
      <c r="T460" s="226">
        <f>S460*H460</f>
        <v>0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27" t="s">
        <v>441</v>
      </c>
      <c r="AT460" s="227" t="s">
        <v>285</v>
      </c>
      <c r="AU460" s="227" t="s">
        <v>78</v>
      </c>
      <c r="AY460" s="19" t="s">
        <v>252</v>
      </c>
      <c r="BE460" s="228">
        <f>IF(N460="základní",J460,0)</f>
        <v>0</v>
      </c>
      <c r="BF460" s="228">
        <f>IF(N460="snížená",J460,0)</f>
        <v>0</v>
      </c>
      <c r="BG460" s="228">
        <f>IF(N460="zákl. přenesená",J460,0)</f>
        <v>0</v>
      </c>
      <c r="BH460" s="228">
        <f>IF(N460="sníž. přenesená",J460,0)</f>
        <v>0</v>
      </c>
      <c r="BI460" s="228">
        <f>IF(N460="nulová",J460,0)</f>
        <v>0</v>
      </c>
      <c r="BJ460" s="19" t="s">
        <v>76</v>
      </c>
      <c r="BK460" s="228">
        <f>ROUND(I460*H460,2)</f>
        <v>0</v>
      </c>
      <c r="BL460" s="19" t="s">
        <v>349</v>
      </c>
      <c r="BM460" s="227" t="s">
        <v>2281</v>
      </c>
    </row>
    <row r="461" spans="1:51" s="14" customFormat="1" ht="12">
      <c r="A461" s="14"/>
      <c r="B461" s="240"/>
      <c r="C461" s="241"/>
      <c r="D461" s="231" t="s">
        <v>260</v>
      </c>
      <c r="E461" s="242" t="s">
        <v>19</v>
      </c>
      <c r="F461" s="243" t="s">
        <v>2273</v>
      </c>
      <c r="G461" s="241"/>
      <c r="H461" s="244">
        <v>303.231</v>
      </c>
      <c r="I461" s="245"/>
      <c r="J461" s="241"/>
      <c r="K461" s="241"/>
      <c r="L461" s="246"/>
      <c r="M461" s="247"/>
      <c r="N461" s="248"/>
      <c r="O461" s="248"/>
      <c r="P461" s="248"/>
      <c r="Q461" s="248"/>
      <c r="R461" s="248"/>
      <c r="S461" s="248"/>
      <c r="T461" s="249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50" t="s">
        <v>260</v>
      </c>
      <c r="AU461" s="250" t="s">
        <v>78</v>
      </c>
      <c r="AV461" s="14" t="s">
        <v>78</v>
      </c>
      <c r="AW461" s="14" t="s">
        <v>31</v>
      </c>
      <c r="AX461" s="14" t="s">
        <v>76</v>
      </c>
      <c r="AY461" s="250" t="s">
        <v>252</v>
      </c>
    </row>
    <row r="462" spans="1:65" s="2" customFormat="1" ht="37.8" customHeight="1">
      <c r="A462" s="40"/>
      <c r="B462" s="41"/>
      <c r="C462" s="216" t="s">
        <v>1231</v>
      </c>
      <c r="D462" s="216" t="s">
        <v>254</v>
      </c>
      <c r="E462" s="217" t="s">
        <v>965</v>
      </c>
      <c r="F462" s="218" t="s">
        <v>966</v>
      </c>
      <c r="G462" s="219" t="s">
        <v>300</v>
      </c>
      <c r="H462" s="220">
        <v>263.679</v>
      </c>
      <c r="I462" s="221"/>
      <c r="J462" s="222">
        <f>ROUND(I462*H462,2)</f>
        <v>0</v>
      </c>
      <c r="K462" s="218" t="s">
        <v>258</v>
      </c>
      <c r="L462" s="46"/>
      <c r="M462" s="223" t="s">
        <v>19</v>
      </c>
      <c r="N462" s="224" t="s">
        <v>40</v>
      </c>
      <c r="O462" s="86"/>
      <c r="P462" s="225">
        <f>O462*H462</f>
        <v>0</v>
      </c>
      <c r="Q462" s="225">
        <v>0</v>
      </c>
      <c r="R462" s="225">
        <f>Q462*H462</f>
        <v>0</v>
      </c>
      <c r="S462" s="225">
        <v>0</v>
      </c>
      <c r="T462" s="226">
        <f>S462*H462</f>
        <v>0</v>
      </c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R462" s="227" t="s">
        <v>349</v>
      </c>
      <c r="AT462" s="227" t="s">
        <v>254</v>
      </c>
      <c r="AU462" s="227" t="s">
        <v>78</v>
      </c>
      <c r="AY462" s="19" t="s">
        <v>252</v>
      </c>
      <c r="BE462" s="228">
        <f>IF(N462="základní",J462,0)</f>
        <v>0</v>
      </c>
      <c r="BF462" s="228">
        <f>IF(N462="snížená",J462,0)</f>
        <v>0</v>
      </c>
      <c r="BG462" s="228">
        <f>IF(N462="zákl. přenesená",J462,0)</f>
        <v>0</v>
      </c>
      <c r="BH462" s="228">
        <f>IF(N462="sníž. přenesená",J462,0)</f>
        <v>0</v>
      </c>
      <c r="BI462" s="228">
        <f>IF(N462="nulová",J462,0)</f>
        <v>0</v>
      </c>
      <c r="BJ462" s="19" t="s">
        <v>76</v>
      </c>
      <c r="BK462" s="228">
        <f>ROUND(I462*H462,2)</f>
        <v>0</v>
      </c>
      <c r="BL462" s="19" t="s">
        <v>349</v>
      </c>
      <c r="BM462" s="227" t="s">
        <v>2282</v>
      </c>
    </row>
    <row r="463" spans="1:51" s="13" customFormat="1" ht="12">
      <c r="A463" s="13"/>
      <c r="B463" s="229"/>
      <c r="C463" s="230"/>
      <c r="D463" s="231" t="s">
        <v>260</v>
      </c>
      <c r="E463" s="232" t="s">
        <v>19</v>
      </c>
      <c r="F463" s="233" t="s">
        <v>357</v>
      </c>
      <c r="G463" s="230"/>
      <c r="H463" s="232" t="s">
        <v>19</v>
      </c>
      <c r="I463" s="234"/>
      <c r="J463" s="230"/>
      <c r="K463" s="230"/>
      <c r="L463" s="235"/>
      <c r="M463" s="236"/>
      <c r="N463" s="237"/>
      <c r="O463" s="237"/>
      <c r="P463" s="237"/>
      <c r="Q463" s="237"/>
      <c r="R463" s="237"/>
      <c r="S463" s="237"/>
      <c r="T463" s="238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39" t="s">
        <v>260</v>
      </c>
      <c r="AU463" s="239" t="s">
        <v>78</v>
      </c>
      <c r="AV463" s="13" t="s">
        <v>76</v>
      </c>
      <c r="AW463" s="13" t="s">
        <v>31</v>
      </c>
      <c r="AX463" s="13" t="s">
        <v>69</v>
      </c>
      <c r="AY463" s="239" t="s">
        <v>252</v>
      </c>
    </row>
    <row r="464" spans="1:51" s="14" customFormat="1" ht="12">
      <c r="A464" s="14"/>
      <c r="B464" s="240"/>
      <c r="C464" s="241"/>
      <c r="D464" s="231" t="s">
        <v>260</v>
      </c>
      <c r="E464" s="242" t="s">
        <v>19</v>
      </c>
      <c r="F464" s="243" t="s">
        <v>2261</v>
      </c>
      <c r="G464" s="241"/>
      <c r="H464" s="244">
        <v>263.679</v>
      </c>
      <c r="I464" s="245"/>
      <c r="J464" s="241"/>
      <c r="K464" s="241"/>
      <c r="L464" s="246"/>
      <c r="M464" s="247"/>
      <c r="N464" s="248"/>
      <c r="O464" s="248"/>
      <c r="P464" s="248"/>
      <c r="Q464" s="248"/>
      <c r="R464" s="248"/>
      <c r="S464" s="248"/>
      <c r="T464" s="249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50" t="s">
        <v>260</v>
      </c>
      <c r="AU464" s="250" t="s">
        <v>78</v>
      </c>
      <c r="AV464" s="14" t="s">
        <v>78</v>
      </c>
      <c r="AW464" s="14" t="s">
        <v>31</v>
      </c>
      <c r="AX464" s="14" t="s">
        <v>69</v>
      </c>
      <c r="AY464" s="250" t="s">
        <v>252</v>
      </c>
    </row>
    <row r="465" spans="1:51" s="15" customFormat="1" ht="12">
      <c r="A465" s="15"/>
      <c r="B465" s="251"/>
      <c r="C465" s="252"/>
      <c r="D465" s="231" t="s">
        <v>260</v>
      </c>
      <c r="E465" s="253" t="s">
        <v>19</v>
      </c>
      <c r="F465" s="254" t="s">
        <v>265</v>
      </c>
      <c r="G465" s="252"/>
      <c r="H465" s="255">
        <v>263.679</v>
      </c>
      <c r="I465" s="256"/>
      <c r="J465" s="252"/>
      <c r="K465" s="252"/>
      <c r="L465" s="257"/>
      <c r="M465" s="258"/>
      <c r="N465" s="259"/>
      <c r="O465" s="259"/>
      <c r="P465" s="259"/>
      <c r="Q465" s="259"/>
      <c r="R465" s="259"/>
      <c r="S465" s="259"/>
      <c r="T465" s="260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T465" s="261" t="s">
        <v>260</v>
      </c>
      <c r="AU465" s="261" t="s">
        <v>78</v>
      </c>
      <c r="AV465" s="15" t="s">
        <v>90</v>
      </c>
      <c r="AW465" s="15" t="s">
        <v>31</v>
      </c>
      <c r="AX465" s="15" t="s">
        <v>76</v>
      </c>
      <c r="AY465" s="261" t="s">
        <v>252</v>
      </c>
    </row>
    <row r="466" spans="1:65" s="2" customFormat="1" ht="24.15" customHeight="1">
      <c r="A466" s="40"/>
      <c r="B466" s="41"/>
      <c r="C466" s="262" t="s">
        <v>1236</v>
      </c>
      <c r="D466" s="262" t="s">
        <v>285</v>
      </c>
      <c r="E466" s="263" t="s">
        <v>960</v>
      </c>
      <c r="F466" s="264" t="s">
        <v>961</v>
      </c>
      <c r="G466" s="265" t="s">
        <v>300</v>
      </c>
      <c r="H466" s="266">
        <v>303.231</v>
      </c>
      <c r="I466" s="267"/>
      <c r="J466" s="268">
        <f>ROUND(I466*H466,2)</f>
        <v>0</v>
      </c>
      <c r="K466" s="264" t="s">
        <v>258</v>
      </c>
      <c r="L466" s="269"/>
      <c r="M466" s="270" t="s">
        <v>19</v>
      </c>
      <c r="N466" s="271" t="s">
        <v>40</v>
      </c>
      <c r="O466" s="86"/>
      <c r="P466" s="225">
        <f>O466*H466</f>
        <v>0</v>
      </c>
      <c r="Q466" s="225">
        <v>0.0003</v>
      </c>
      <c r="R466" s="225">
        <f>Q466*H466</f>
        <v>0.09096929999999999</v>
      </c>
      <c r="S466" s="225">
        <v>0</v>
      </c>
      <c r="T466" s="226">
        <f>S466*H466</f>
        <v>0</v>
      </c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27" t="s">
        <v>441</v>
      </c>
      <c r="AT466" s="227" t="s">
        <v>285</v>
      </c>
      <c r="AU466" s="227" t="s">
        <v>78</v>
      </c>
      <c r="AY466" s="19" t="s">
        <v>252</v>
      </c>
      <c r="BE466" s="228">
        <f>IF(N466="základní",J466,0)</f>
        <v>0</v>
      </c>
      <c r="BF466" s="228">
        <f>IF(N466="snížená",J466,0)</f>
        <v>0</v>
      </c>
      <c r="BG466" s="228">
        <f>IF(N466="zákl. přenesená",J466,0)</f>
        <v>0</v>
      </c>
      <c r="BH466" s="228">
        <f>IF(N466="sníž. přenesená",J466,0)</f>
        <v>0</v>
      </c>
      <c r="BI466" s="228">
        <f>IF(N466="nulová",J466,0)</f>
        <v>0</v>
      </c>
      <c r="BJ466" s="19" t="s">
        <v>76</v>
      </c>
      <c r="BK466" s="228">
        <f>ROUND(I466*H466,2)</f>
        <v>0</v>
      </c>
      <c r="BL466" s="19" t="s">
        <v>349</v>
      </c>
      <c r="BM466" s="227" t="s">
        <v>2283</v>
      </c>
    </row>
    <row r="467" spans="1:51" s="14" customFormat="1" ht="12">
      <c r="A467" s="14"/>
      <c r="B467" s="240"/>
      <c r="C467" s="241"/>
      <c r="D467" s="231" t="s">
        <v>260</v>
      </c>
      <c r="E467" s="242" t="s">
        <v>19</v>
      </c>
      <c r="F467" s="243" t="s">
        <v>2273</v>
      </c>
      <c r="G467" s="241"/>
      <c r="H467" s="244">
        <v>303.231</v>
      </c>
      <c r="I467" s="245"/>
      <c r="J467" s="241"/>
      <c r="K467" s="241"/>
      <c r="L467" s="246"/>
      <c r="M467" s="247"/>
      <c r="N467" s="248"/>
      <c r="O467" s="248"/>
      <c r="P467" s="248"/>
      <c r="Q467" s="248"/>
      <c r="R467" s="248"/>
      <c r="S467" s="248"/>
      <c r="T467" s="249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50" t="s">
        <v>260</v>
      </c>
      <c r="AU467" s="250" t="s">
        <v>78</v>
      </c>
      <c r="AV467" s="14" t="s">
        <v>78</v>
      </c>
      <c r="AW467" s="14" t="s">
        <v>31</v>
      </c>
      <c r="AX467" s="14" t="s">
        <v>76</v>
      </c>
      <c r="AY467" s="250" t="s">
        <v>252</v>
      </c>
    </row>
    <row r="468" spans="1:65" s="2" customFormat="1" ht="49.05" customHeight="1">
      <c r="A468" s="40"/>
      <c r="B468" s="41"/>
      <c r="C468" s="216" t="s">
        <v>1241</v>
      </c>
      <c r="D468" s="216" t="s">
        <v>254</v>
      </c>
      <c r="E468" s="217" t="s">
        <v>971</v>
      </c>
      <c r="F468" s="218" t="s">
        <v>972</v>
      </c>
      <c r="G468" s="219" t="s">
        <v>277</v>
      </c>
      <c r="H468" s="220">
        <v>1.357</v>
      </c>
      <c r="I468" s="221"/>
      <c r="J468" s="222">
        <f>ROUND(I468*H468,2)</f>
        <v>0</v>
      </c>
      <c r="K468" s="218" t="s">
        <v>258</v>
      </c>
      <c r="L468" s="46"/>
      <c r="M468" s="223" t="s">
        <v>19</v>
      </c>
      <c r="N468" s="224" t="s">
        <v>40</v>
      </c>
      <c r="O468" s="86"/>
      <c r="P468" s="225">
        <f>O468*H468</f>
        <v>0</v>
      </c>
      <c r="Q468" s="225">
        <v>0</v>
      </c>
      <c r="R468" s="225">
        <f>Q468*H468</f>
        <v>0</v>
      </c>
      <c r="S468" s="225">
        <v>0</v>
      </c>
      <c r="T468" s="226">
        <f>S468*H468</f>
        <v>0</v>
      </c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R468" s="227" t="s">
        <v>349</v>
      </c>
      <c r="AT468" s="227" t="s">
        <v>254</v>
      </c>
      <c r="AU468" s="227" t="s">
        <v>78</v>
      </c>
      <c r="AY468" s="19" t="s">
        <v>252</v>
      </c>
      <c r="BE468" s="228">
        <f>IF(N468="základní",J468,0)</f>
        <v>0</v>
      </c>
      <c r="BF468" s="228">
        <f>IF(N468="snížená",J468,0)</f>
        <v>0</v>
      </c>
      <c r="BG468" s="228">
        <f>IF(N468="zákl. přenesená",J468,0)</f>
        <v>0</v>
      </c>
      <c r="BH468" s="228">
        <f>IF(N468="sníž. přenesená",J468,0)</f>
        <v>0</v>
      </c>
      <c r="BI468" s="228">
        <f>IF(N468="nulová",J468,0)</f>
        <v>0</v>
      </c>
      <c r="BJ468" s="19" t="s">
        <v>76</v>
      </c>
      <c r="BK468" s="228">
        <f>ROUND(I468*H468,2)</f>
        <v>0</v>
      </c>
      <c r="BL468" s="19" t="s">
        <v>349</v>
      </c>
      <c r="BM468" s="227" t="s">
        <v>2284</v>
      </c>
    </row>
    <row r="469" spans="1:63" s="12" customFormat="1" ht="22.8" customHeight="1">
      <c r="A469" s="12"/>
      <c r="B469" s="200"/>
      <c r="C469" s="201"/>
      <c r="D469" s="202" t="s">
        <v>68</v>
      </c>
      <c r="E469" s="214" t="s">
        <v>974</v>
      </c>
      <c r="F469" s="214" t="s">
        <v>975</v>
      </c>
      <c r="G469" s="201"/>
      <c r="H469" s="201"/>
      <c r="I469" s="204"/>
      <c r="J469" s="215">
        <f>BK469</f>
        <v>0</v>
      </c>
      <c r="K469" s="201"/>
      <c r="L469" s="206"/>
      <c r="M469" s="207"/>
      <c r="N469" s="208"/>
      <c r="O469" s="208"/>
      <c r="P469" s="209">
        <f>SUM(P470:P536)</f>
        <v>0</v>
      </c>
      <c r="Q469" s="208"/>
      <c r="R469" s="209">
        <f>SUM(R470:R536)</f>
        <v>28.73844246</v>
      </c>
      <c r="S469" s="208"/>
      <c r="T469" s="210">
        <f>SUM(T470:T536)</f>
        <v>0</v>
      </c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R469" s="211" t="s">
        <v>78</v>
      </c>
      <c r="AT469" s="212" t="s">
        <v>68</v>
      </c>
      <c r="AU469" s="212" t="s">
        <v>76</v>
      </c>
      <c r="AY469" s="211" t="s">
        <v>252</v>
      </c>
      <c r="BK469" s="213">
        <f>SUM(BK470:BK536)</f>
        <v>0</v>
      </c>
    </row>
    <row r="470" spans="1:65" s="2" customFormat="1" ht="38.55" customHeight="1">
      <c r="A470" s="40"/>
      <c r="B470" s="41"/>
      <c r="C470" s="216" t="s">
        <v>1246</v>
      </c>
      <c r="D470" s="216" t="s">
        <v>254</v>
      </c>
      <c r="E470" s="217" t="s">
        <v>977</v>
      </c>
      <c r="F470" s="218" t="s">
        <v>1687</v>
      </c>
      <c r="G470" s="219" t="s">
        <v>307</v>
      </c>
      <c r="H470" s="220">
        <v>0</v>
      </c>
      <c r="I470" s="221"/>
      <c r="J470" s="222">
        <f>ROUND(I470*H470,2)</f>
        <v>0</v>
      </c>
      <c r="K470" s="218" t="s">
        <v>19</v>
      </c>
      <c r="L470" s="46"/>
      <c r="M470" s="223" t="s">
        <v>19</v>
      </c>
      <c r="N470" s="224" t="s">
        <v>40</v>
      </c>
      <c r="O470" s="86"/>
      <c r="P470" s="225">
        <f>O470*H470</f>
        <v>0</v>
      </c>
      <c r="Q470" s="225">
        <v>0</v>
      </c>
      <c r="R470" s="225">
        <f>Q470*H470</f>
        <v>0</v>
      </c>
      <c r="S470" s="225">
        <v>0</v>
      </c>
      <c r="T470" s="226">
        <f>S470*H470</f>
        <v>0</v>
      </c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R470" s="227" t="s">
        <v>349</v>
      </c>
      <c r="AT470" s="227" t="s">
        <v>254</v>
      </c>
      <c r="AU470" s="227" t="s">
        <v>78</v>
      </c>
      <c r="AY470" s="19" t="s">
        <v>252</v>
      </c>
      <c r="BE470" s="228">
        <f>IF(N470="základní",J470,0)</f>
        <v>0</v>
      </c>
      <c r="BF470" s="228">
        <f>IF(N470="snížená",J470,0)</f>
        <v>0</v>
      </c>
      <c r="BG470" s="228">
        <f>IF(N470="zákl. přenesená",J470,0)</f>
        <v>0</v>
      </c>
      <c r="BH470" s="228">
        <f>IF(N470="sníž. přenesená",J470,0)</f>
        <v>0</v>
      </c>
      <c r="BI470" s="228">
        <f>IF(N470="nulová",J470,0)</f>
        <v>0</v>
      </c>
      <c r="BJ470" s="19" t="s">
        <v>76</v>
      </c>
      <c r="BK470" s="228">
        <f>ROUND(I470*H470,2)</f>
        <v>0</v>
      </c>
      <c r="BL470" s="19" t="s">
        <v>349</v>
      </c>
      <c r="BM470" s="227" t="s">
        <v>2285</v>
      </c>
    </row>
    <row r="471" spans="1:65" s="2" customFormat="1" ht="37.8" customHeight="1">
      <c r="A471" s="40"/>
      <c r="B471" s="41"/>
      <c r="C471" s="216" t="s">
        <v>1251</v>
      </c>
      <c r="D471" s="216" t="s">
        <v>254</v>
      </c>
      <c r="E471" s="217" t="s">
        <v>981</v>
      </c>
      <c r="F471" s="218" t="s">
        <v>982</v>
      </c>
      <c r="G471" s="219" t="s">
        <v>300</v>
      </c>
      <c r="H471" s="220">
        <v>390.971</v>
      </c>
      <c r="I471" s="221"/>
      <c r="J471" s="222">
        <f>ROUND(I471*H471,2)</f>
        <v>0</v>
      </c>
      <c r="K471" s="218" t="s">
        <v>258</v>
      </c>
      <c r="L471" s="46"/>
      <c r="M471" s="223" t="s">
        <v>19</v>
      </c>
      <c r="N471" s="224" t="s">
        <v>40</v>
      </c>
      <c r="O471" s="86"/>
      <c r="P471" s="225">
        <f>O471*H471</f>
        <v>0</v>
      </c>
      <c r="Q471" s="225">
        <v>0</v>
      </c>
      <c r="R471" s="225">
        <f>Q471*H471</f>
        <v>0</v>
      </c>
      <c r="S471" s="225">
        <v>0</v>
      </c>
      <c r="T471" s="226">
        <f>S471*H471</f>
        <v>0</v>
      </c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R471" s="227" t="s">
        <v>349</v>
      </c>
      <c r="AT471" s="227" t="s">
        <v>254</v>
      </c>
      <c r="AU471" s="227" t="s">
        <v>78</v>
      </c>
      <c r="AY471" s="19" t="s">
        <v>252</v>
      </c>
      <c r="BE471" s="228">
        <f>IF(N471="základní",J471,0)</f>
        <v>0</v>
      </c>
      <c r="BF471" s="228">
        <f>IF(N471="snížená",J471,0)</f>
        <v>0</v>
      </c>
      <c r="BG471" s="228">
        <f>IF(N471="zákl. přenesená",J471,0)</f>
        <v>0</v>
      </c>
      <c r="BH471" s="228">
        <f>IF(N471="sníž. přenesená",J471,0)</f>
        <v>0</v>
      </c>
      <c r="BI471" s="228">
        <f>IF(N471="nulová",J471,0)</f>
        <v>0</v>
      </c>
      <c r="BJ471" s="19" t="s">
        <v>76</v>
      </c>
      <c r="BK471" s="228">
        <f>ROUND(I471*H471,2)</f>
        <v>0</v>
      </c>
      <c r="BL471" s="19" t="s">
        <v>349</v>
      </c>
      <c r="BM471" s="227" t="s">
        <v>2286</v>
      </c>
    </row>
    <row r="472" spans="1:51" s="14" customFormat="1" ht="12">
      <c r="A472" s="14"/>
      <c r="B472" s="240"/>
      <c r="C472" s="241"/>
      <c r="D472" s="231" t="s">
        <v>260</v>
      </c>
      <c r="E472" s="242" t="s">
        <v>19</v>
      </c>
      <c r="F472" s="243" t="s">
        <v>2287</v>
      </c>
      <c r="G472" s="241"/>
      <c r="H472" s="244">
        <v>319.75</v>
      </c>
      <c r="I472" s="245"/>
      <c r="J472" s="241"/>
      <c r="K472" s="241"/>
      <c r="L472" s="246"/>
      <c r="M472" s="247"/>
      <c r="N472" s="248"/>
      <c r="O472" s="248"/>
      <c r="P472" s="248"/>
      <c r="Q472" s="248"/>
      <c r="R472" s="248"/>
      <c r="S472" s="248"/>
      <c r="T472" s="249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50" t="s">
        <v>260</v>
      </c>
      <c r="AU472" s="250" t="s">
        <v>78</v>
      </c>
      <c r="AV472" s="14" t="s">
        <v>78</v>
      </c>
      <c r="AW472" s="14" t="s">
        <v>31</v>
      </c>
      <c r="AX472" s="14" t="s">
        <v>69</v>
      </c>
      <c r="AY472" s="250" t="s">
        <v>252</v>
      </c>
    </row>
    <row r="473" spans="1:51" s="14" customFormat="1" ht="12">
      <c r="A473" s="14"/>
      <c r="B473" s="240"/>
      <c r="C473" s="241"/>
      <c r="D473" s="231" t="s">
        <v>260</v>
      </c>
      <c r="E473" s="242" t="s">
        <v>19</v>
      </c>
      <c r="F473" s="243" t="s">
        <v>2288</v>
      </c>
      <c r="G473" s="241"/>
      <c r="H473" s="244">
        <v>69.301</v>
      </c>
      <c r="I473" s="245"/>
      <c r="J473" s="241"/>
      <c r="K473" s="241"/>
      <c r="L473" s="246"/>
      <c r="M473" s="247"/>
      <c r="N473" s="248"/>
      <c r="O473" s="248"/>
      <c r="P473" s="248"/>
      <c r="Q473" s="248"/>
      <c r="R473" s="248"/>
      <c r="S473" s="248"/>
      <c r="T473" s="249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50" t="s">
        <v>260</v>
      </c>
      <c r="AU473" s="250" t="s">
        <v>78</v>
      </c>
      <c r="AV473" s="14" t="s">
        <v>78</v>
      </c>
      <c r="AW473" s="14" t="s">
        <v>31</v>
      </c>
      <c r="AX473" s="14" t="s">
        <v>69</v>
      </c>
      <c r="AY473" s="250" t="s">
        <v>252</v>
      </c>
    </row>
    <row r="474" spans="1:51" s="14" customFormat="1" ht="12">
      <c r="A474" s="14"/>
      <c r="B474" s="240"/>
      <c r="C474" s="241"/>
      <c r="D474" s="231" t="s">
        <v>260</v>
      </c>
      <c r="E474" s="242" t="s">
        <v>19</v>
      </c>
      <c r="F474" s="243" t="s">
        <v>2289</v>
      </c>
      <c r="G474" s="241"/>
      <c r="H474" s="244">
        <v>1.92</v>
      </c>
      <c r="I474" s="245"/>
      <c r="J474" s="241"/>
      <c r="K474" s="241"/>
      <c r="L474" s="246"/>
      <c r="M474" s="247"/>
      <c r="N474" s="248"/>
      <c r="O474" s="248"/>
      <c r="P474" s="248"/>
      <c r="Q474" s="248"/>
      <c r="R474" s="248"/>
      <c r="S474" s="248"/>
      <c r="T474" s="249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50" t="s">
        <v>260</v>
      </c>
      <c r="AU474" s="250" t="s">
        <v>78</v>
      </c>
      <c r="AV474" s="14" t="s">
        <v>78</v>
      </c>
      <c r="AW474" s="14" t="s">
        <v>31</v>
      </c>
      <c r="AX474" s="14" t="s">
        <v>69</v>
      </c>
      <c r="AY474" s="250" t="s">
        <v>252</v>
      </c>
    </row>
    <row r="475" spans="1:51" s="15" customFormat="1" ht="12">
      <c r="A475" s="15"/>
      <c r="B475" s="251"/>
      <c r="C475" s="252"/>
      <c r="D475" s="231" t="s">
        <v>260</v>
      </c>
      <c r="E475" s="253" t="s">
        <v>19</v>
      </c>
      <c r="F475" s="254" t="s">
        <v>265</v>
      </c>
      <c r="G475" s="252"/>
      <c r="H475" s="255">
        <v>390.971</v>
      </c>
      <c r="I475" s="256"/>
      <c r="J475" s="252"/>
      <c r="K475" s="252"/>
      <c r="L475" s="257"/>
      <c r="M475" s="258"/>
      <c r="N475" s="259"/>
      <c r="O475" s="259"/>
      <c r="P475" s="259"/>
      <c r="Q475" s="259"/>
      <c r="R475" s="259"/>
      <c r="S475" s="259"/>
      <c r="T475" s="260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T475" s="261" t="s">
        <v>260</v>
      </c>
      <c r="AU475" s="261" t="s">
        <v>78</v>
      </c>
      <c r="AV475" s="15" t="s">
        <v>90</v>
      </c>
      <c r="AW475" s="15" t="s">
        <v>31</v>
      </c>
      <c r="AX475" s="15" t="s">
        <v>76</v>
      </c>
      <c r="AY475" s="261" t="s">
        <v>252</v>
      </c>
    </row>
    <row r="476" spans="1:65" s="2" customFormat="1" ht="14.4" customHeight="1">
      <c r="A476" s="40"/>
      <c r="B476" s="41"/>
      <c r="C476" s="262" t="s">
        <v>1255</v>
      </c>
      <c r="D476" s="262" t="s">
        <v>285</v>
      </c>
      <c r="E476" s="263" t="s">
        <v>993</v>
      </c>
      <c r="F476" s="264" t="s">
        <v>994</v>
      </c>
      <c r="G476" s="265" t="s">
        <v>277</v>
      </c>
      <c r="H476" s="266">
        <v>0.078</v>
      </c>
      <c r="I476" s="267"/>
      <c r="J476" s="268">
        <f>ROUND(I476*H476,2)</f>
        <v>0</v>
      </c>
      <c r="K476" s="264" t="s">
        <v>258</v>
      </c>
      <c r="L476" s="269"/>
      <c r="M476" s="270" t="s">
        <v>19</v>
      </c>
      <c r="N476" s="271" t="s">
        <v>40</v>
      </c>
      <c r="O476" s="86"/>
      <c r="P476" s="225">
        <f>O476*H476</f>
        <v>0</v>
      </c>
      <c r="Q476" s="225">
        <v>1</v>
      </c>
      <c r="R476" s="225">
        <f>Q476*H476</f>
        <v>0.078</v>
      </c>
      <c r="S476" s="225">
        <v>0</v>
      </c>
      <c r="T476" s="226">
        <f>S476*H476</f>
        <v>0</v>
      </c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R476" s="227" t="s">
        <v>441</v>
      </c>
      <c r="AT476" s="227" t="s">
        <v>285</v>
      </c>
      <c r="AU476" s="227" t="s">
        <v>78</v>
      </c>
      <c r="AY476" s="19" t="s">
        <v>252</v>
      </c>
      <c r="BE476" s="228">
        <f>IF(N476="základní",J476,0)</f>
        <v>0</v>
      </c>
      <c r="BF476" s="228">
        <f>IF(N476="snížená",J476,0)</f>
        <v>0</v>
      </c>
      <c r="BG476" s="228">
        <f>IF(N476="zákl. přenesená",J476,0)</f>
        <v>0</v>
      </c>
      <c r="BH476" s="228">
        <f>IF(N476="sníž. přenesená",J476,0)</f>
        <v>0</v>
      </c>
      <c r="BI476" s="228">
        <f>IF(N476="nulová",J476,0)</f>
        <v>0</v>
      </c>
      <c r="BJ476" s="19" t="s">
        <v>76</v>
      </c>
      <c r="BK476" s="228">
        <f>ROUND(I476*H476,2)</f>
        <v>0</v>
      </c>
      <c r="BL476" s="19" t="s">
        <v>349</v>
      </c>
      <c r="BM476" s="227" t="s">
        <v>2290</v>
      </c>
    </row>
    <row r="477" spans="1:51" s="14" customFormat="1" ht="12">
      <c r="A477" s="14"/>
      <c r="B477" s="240"/>
      <c r="C477" s="241"/>
      <c r="D477" s="231" t="s">
        <v>260</v>
      </c>
      <c r="E477" s="242" t="s">
        <v>19</v>
      </c>
      <c r="F477" s="243" t="s">
        <v>2291</v>
      </c>
      <c r="G477" s="241"/>
      <c r="H477" s="244">
        <v>0.078</v>
      </c>
      <c r="I477" s="245"/>
      <c r="J477" s="241"/>
      <c r="K477" s="241"/>
      <c r="L477" s="246"/>
      <c r="M477" s="247"/>
      <c r="N477" s="248"/>
      <c r="O477" s="248"/>
      <c r="P477" s="248"/>
      <c r="Q477" s="248"/>
      <c r="R477" s="248"/>
      <c r="S477" s="248"/>
      <c r="T477" s="249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50" t="s">
        <v>260</v>
      </c>
      <c r="AU477" s="250" t="s">
        <v>78</v>
      </c>
      <c r="AV477" s="14" t="s">
        <v>78</v>
      </c>
      <c r="AW477" s="14" t="s">
        <v>31</v>
      </c>
      <c r="AX477" s="14" t="s">
        <v>76</v>
      </c>
      <c r="AY477" s="250" t="s">
        <v>252</v>
      </c>
    </row>
    <row r="478" spans="1:65" s="2" customFormat="1" ht="49.05" customHeight="1">
      <c r="A478" s="40"/>
      <c r="B478" s="41"/>
      <c r="C478" s="216" t="s">
        <v>1259</v>
      </c>
      <c r="D478" s="216" t="s">
        <v>254</v>
      </c>
      <c r="E478" s="217" t="s">
        <v>998</v>
      </c>
      <c r="F478" s="218" t="s">
        <v>999</v>
      </c>
      <c r="G478" s="219" t="s">
        <v>300</v>
      </c>
      <c r="H478" s="220">
        <v>319.75</v>
      </c>
      <c r="I478" s="221"/>
      <c r="J478" s="222">
        <f>ROUND(I478*H478,2)</f>
        <v>0</v>
      </c>
      <c r="K478" s="218" t="s">
        <v>258</v>
      </c>
      <c r="L478" s="46"/>
      <c r="M478" s="223" t="s">
        <v>19</v>
      </c>
      <c r="N478" s="224" t="s">
        <v>40</v>
      </c>
      <c r="O478" s="86"/>
      <c r="P478" s="225">
        <f>O478*H478</f>
        <v>0</v>
      </c>
      <c r="Q478" s="225">
        <v>0.00142</v>
      </c>
      <c r="R478" s="225">
        <f>Q478*H478</f>
        <v>0.45404500000000003</v>
      </c>
      <c r="S478" s="225">
        <v>0</v>
      </c>
      <c r="T478" s="226">
        <f>S478*H478</f>
        <v>0</v>
      </c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R478" s="227" t="s">
        <v>349</v>
      </c>
      <c r="AT478" s="227" t="s">
        <v>254</v>
      </c>
      <c r="AU478" s="227" t="s">
        <v>78</v>
      </c>
      <c r="AY478" s="19" t="s">
        <v>252</v>
      </c>
      <c r="BE478" s="228">
        <f>IF(N478="základní",J478,0)</f>
        <v>0</v>
      </c>
      <c r="BF478" s="228">
        <f>IF(N478="snížená",J478,0)</f>
        <v>0</v>
      </c>
      <c r="BG478" s="228">
        <f>IF(N478="zákl. přenesená",J478,0)</f>
        <v>0</v>
      </c>
      <c r="BH478" s="228">
        <f>IF(N478="sníž. přenesená",J478,0)</f>
        <v>0</v>
      </c>
      <c r="BI478" s="228">
        <f>IF(N478="nulová",J478,0)</f>
        <v>0</v>
      </c>
      <c r="BJ478" s="19" t="s">
        <v>76</v>
      </c>
      <c r="BK478" s="228">
        <f>ROUND(I478*H478,2)</f>
        <v>0</v>
      </c>
      <c r="BL478" s="19" t="s">
        <v>349</v>
      </c>
      <c r="BM478" s="227" t="s">
        <v>2292</v>
      </c>
    </row>
    <row r="479" spans="1:51" s="14" customFormat="1" ht="12">
      <c r="A479" s="14"/>
      <c r="B479" s="240"/>
      <c r="C479" s="241"/>
      <c r="D479" s="231" t="s">
        <v>260</v>
      </c>
      <c r="E479" s="242" t="s">
        <v>19</v>
      </c>
      <c r="F479" s="243" t="s">
        <v>2287</v>
      </c>
      <c r="G479" s="241"/>
      <c r="H479" s="244">
        <v>319.75</v>
      </c>
      <c r="I479" s="245"/>
      <c r="J479" s="241"/>
      <c r="K479" s="241"/>
      <c r="L479" s="246"/>
      <c r="M479" s="247"/>
      <c r="N479" s="248"/>
      <c r="O479" s="248"/>
      <c r="P479" s="248"/>
      <c r="Q479" s="248"/>
      <c r="R479" s="248"/>
      <c r="S479" s="248"/>
      <c r="T479" s="249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50" t="s">
        <v>260</v>
      </c>
      <c r="AU479" s="250" t="s">
        <v>78</v>
      </c>
      <c r="AV479" s="14" t="s">
        <v>78</v>
      </c>
      <c r="AW479" s="14" t="s">
        <v>31</v>
      </c>
      <c r="AX479" s="14" t="s">
        <v>69</v>
      </c>
      <c r="AY479" s="250" t="s">
        <v>252</v>
      </c>
    </row>
    <row r="480" spans="1:51" s="15" customFormat="1" ht="12">
      <c r="A480" s="15"/>
      <c r="B480" s="251"/>
      <c r="C480" s="252"/>
      <c r="D480" s="231" t="s">
        <v>260</v>
      </c>
      <c r="E480" s="253" t="s">
        <v>19</v>
      </c>
      <c r="F480" s="254" t="s">
        <v>265</v>
      </c>
      <c r="G480" s="252"/>
      <c r="H480" s="255">
        <v>319.75</v>
      </c>
      <c r="I480" s="256"/>
      <c r="J480" s="252"/>
      <c r="K480" s="252"/>
      <c r="L480" s="257"/>
      <c r="M480" s="258"/>
      <c r="N480" s="259"/>
      <c r="O480" s="259"/>
      <c r="P480" s="259"/>
      <c r="Q480" s="259"/>
      <c r="R480" s="259"/>
      <c r="S480" s="259"/>
      <c r="T480" s="260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61" t="s">
        <v>260</v>
      </c>
      <c r="AU480" s="261" t="s">
        <v>78</v>
      </c>
      <c r="AV480" s="15" t="s">
        <v>90</v>
      </c>
      <c r="AW480" s="15" t="s">
        <v>31</v>
      </c>
      <c r="AX480" s="15" t="s">
        <v>76</v>
      </c>
      <c r="AY480" s="261" t="s">
        <v>252</v>
      </c>
    </row>
    <row r="481" spans="1:65" s="2" customFormat="1" ht="24.15" customHeight="1">
      <c r="A481" s="40"/>
      <c r="B481" s="41"/>
      <c r="C481" s="216" t="s">
        <v>1263</v>
      </c>
      <c r="D481" s="216" t="s">
        <v>254</v>
      </c>
      <c r="E481" s="217" t="s">
        <v>1002</v>
      </c>
      <c r="F481" s="218" t="s">
        <v>1003</v>
      </c>
      <c r="G481" s="219" t="s">
        <v>300</v>
      </c>
      <c r="H481" s="220">
        <v>390.971</v>
      </c>
      <c r="I481" s="221"/>
      <c r="J481" s="222">
        <f>ROUND(I481*H481,2)</f>
        <v>0</v>
      </c>
      <c r="K481" s="218" t="s">
        <v>258</v>
      </c>
      <c r="L481" s="46"/>
      <c r="M481" s="223" t="s">
        <v>19</v>
      </c>
      <c r="N481" s="224" t="s">
        <v>40</v>
      </c>
      <c r="O481" s="86"/>
      <c r="P481" s="225">
        <f>O481*H481</f>
        <v>0</v>
      </c>
      <c r="Q481" s="225">
        <v>0.00088</v>
      </c>
      <c r="R481" s="225">
        <f>Q481*H481</f>
        <v>0.34405448</v>
      </c>
      <c r="S481" s="225">
        <v>0</v>
      </c>
      <c r="T481" s="226">
        <f>S481*H481</f>
        <v>0</v>
      </c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R481" s="227" t="s">
        <v>349</v>
      </c>
      <c r="AT481" s="227" t="s">
        <v>254</v>
      </c>
      <c r="AU481" s="227" t="s">
        <v>78</v>
      </c>
      <c r="AY481" s="19" t="s">
        <v>252</v>
      </c>
      <c r="BE481" s="228">
        <f>IF(N481="základní",J481,0)</f>
        <v>0</v>
      </c>
      <c r="BF481" s="228">
        <f>IF(N481="snížená",J481,0)</f>
        <v>0</v>
      </c>
      <c r="BG481" s="228">
        <f>IF(N481="zákl. přenesená",J481,0)</f>
        <v>0</v>
      </c>
      <c r="BH481" s="228">
        <f>IF(N481="sníž. přenesená",J481,0)</f>
        <v>0</v>
      </c>
      <c r="BI481" s="228">
        <f>IF(N481="nulová",J481,0)</f>
        <v>0</v>
      </c>
      <c r="BJ481" s="19" t="s">
        <v>76</v>
      </c>
      <c r="BK481" s="228">
        <f>ROUND(I481*H481,2)</f>
        <v>0</v>
      </c>
      <c r="BL481" s="19" t="s">
        <v>349</v>
      </c>
      <c r="BM481" s="227" t="s">
        <v>2293</v>
      </c>
    </row>
    <row r="482" spans="1:51" s="14" customFormat="1" ht="12">
      <c r="A482" s="14"/>
      <c r="B482" s="240"/>
      <c r="C482" s="241"/>
      <c r="D482" s="231" t="s">
        <v>260</v>
      </c>
      <c r="E482" s="242" t="s">
        <v>19</v>
      </c>
      <c r="F482" s="243" t="s">
        <v>2287</v>
      </c>
      <c r="G482" s="241"/>
      <c r="H482" s="244">
        <v>319.75</v>
      </c>
      <c r="I482" s="245"/>
      <c r="J482" s="241"/>
      <c r="K482" s="241"/>
      <c r="L482" s="246"/>
      <c r="M482" s="247"/>
      <c r="N482" s="248"/>
      <c r="O482" s="248"/>
      <c r="P482" s="248"/>
      <c r="Q482" s="248"/>
      <c r="R482" s="248"/>
      <c r="S482" s="248"/>
      <c r="T482" s="249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50" t="s">
        <v>260</v>
      </c>
      <c r="AU482" s="250" t="s">
        <v>78</v>
      </c>
      <c r="AV482" s="14" t="s">
        <v>78</v>
      </c>
      <c r="AW482" s="14" t="s">
        <v>31</v>
      </c>
      <c r="AX482" s="14" t="s">
        <v>69</v>
      </c>
      <c r="AY482" s="250" t="s">
        <v>252</v>
      </c>
    </row>
    <row r="483" spans="1:51" s="14" customFormat="1" ht="12">
      <c r="A483" s="14"/>
      <c r="B483" s="240"/>
      <c r="C483" s="241"/>
      <c r="D483" s="231" t="s">
        <v>260</v>
      </c>
      <c r="E483" s="242" t="s">
        <v>19</v>
      </c>
      <c r="F483" s="243" t="s">
        <v>2288</v>
      </c>
      <c r="G483" s="241"/>
      <c r="H483" s="244">
        <v>69.301</v>
      </c>
      <c r="I483" s="245"/>
      <c r="J483" s="241"/>
      <c r="K483" s="241"/>
      <c r="L483" s="246"/>
      <c r="M483" s="247"/>
      <c r="N483" s="248"/>
      <c r="O483" s="248"/>
      <c r="P483" s="248"/>
      <c r="Q483" s="248"/>
      <c r="R483" s="248"/>
      <c r="S483" s="248"/>
      <c r="T483" s="249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50" t="s">
        <v>260</v>
      </c>
      <c r="AU483" s="250" t="s">
        <v>78</v>
      </c>
      <c r="AV483" s="14" t="s">
        <v>78</v>
      </c>
      <c r="AW483" s="14" t="s">
        <v>31</v>
      </c>
      <c r="AX483" s="14" t="s">
        <v>69</v>
      </c>
      <c r="AY483" s="250" t="s">
        <v>252</v>
      </c>
    </row>
    <row r="484" spans="1:51" s="14" customFormat="1" ht="12">
      <c r="A484" s="14"/>
      <c r="B484" s="240"/>
      <c r="C484" s="241"/>
      <c r="D484" s="231" t="s">
        <v>260</v>
      </c>
      <c r="E484" s="242" t="s">
        <v>19</v>
      </c>
      <c r="F484" s="243" t="s">
        <v>2289</v>
      </c>
      <c r="G484" s="241"/>
      <c r="H484" s="244">
        <v>1.92</v>
      </c>
      <c r="I484" s="245"/>
      <c r="J484" s="241"/>
      <c r="K484" s="241"/>
      <c r="L484" s="246"/>
      <c r="M484" s="247"/>
      <c r="N484" s="248"/>
      <c r="O484" s="248"/>
      <c r="P484" s="248"/>
      <c r="Q484" s="248"/>
      <c r="R484" s="248"/>
      <c r="S484" s="248"/>
      <c r="T484" s="249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50" t="s">
        <v>260</v>
      </c>
      <c r="AU484" s="250" t="s">
        <v>78</v>
      </c>
      <c r="AV484" s="14" t="s">
        <v>78</v>
      </c>
      <c r="AW484" s="14" t="s">
        <v>31</v>
      </c>
      <c r="AX484" s="14" t="s">
        <v>69</v>
      </c>
      <c r="AY484" s="250" t="s">
        <v>252</v>
      </c>
    </row>
    <row r="485" spans="1:51" s="15" customFormat="1" ht="12">
      <c r="A485" s="15"/>
      <c r="B485" s="251"/>
      <c r="C485" s="252"/>
      <c r="D485" s="231" t="s">
        <v>260</v>
      </c>
      <c r="E485" s="253" t="s">
        <v>19</v>
      </c>
      <c r="F485" s="254" t="s">
        <v>265</v>
      </c>
      <c r="G485" s="252"/>
      <c r="H485" s="255">
        <v>390.971</v>
      </c>
      <c r="I485" s="256"/>
      <c r="J485" s="252"/>
      <c r="K485" s="252"/>
      <c r="L485" s="257"/>
      <c r="M485" s="258"/>
      <c r="N485" s="259"/>
      <c r="O485" s="259"/>
      <c r="P485" s="259"/>
      <c r="Q485" s="259"/>
      <c r="R485" s="259"/>
      <c r="S485" s="259"/>
      <c r="T485" s="260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T485" s="261" t="s">
        <v>260</v>
      </c>
      <c r="AU485" s="261" t="s">
        <v>78</v>
      </c>
      <c r="AV485" s="15" t="s">
        <v>90</v>
      </c>
      <c r="AW485" s="15" t="s">
        <v>31</v>
      </c>
      <c r="AX485" s="15" t="s">
        <v>76</v>
      </c>
      <c r="AY485" s="261" t="s">
        <v>252</v>
      </c>
    </row>
    <row r="486" spans="1:65" s="2" customFormat="1" ht="49.05" customHeight="1">
      <c r="A486" s="40"/>
      <c r="B486" s="41"/>
      <c r="C486" s="262" t="s">
        <v>1267</v>
      </c>
      <c r="D486" s="262" t="s">
        <v>285</v>
      </c>
      <c r="E486" s="263" t="s">
        <v>1006</v>
      </c>
      <c r="F486" s="264" t="s">
        <v>1007</v>
      </c>
      <c r="G486" s="265" t="s">
        <v>300</v>
      </c>
      <c r="H486" s="266">
        <v>449.617</v>
      </c>
      <c r="I486" s="267"/>
      <c r="J486" s="268">
        <f>ROUND(I486*H486,2)</f>
        <v>0</v>
      </c>
      <c r="K486" s="264" t="s">
        <v>258</v>
      </c>
      <c r="L486" s="269"/>
      <c r="M486" s="270" t="s">
        <v>19</v>
      </c>
      <c r="N486" s="271" t="s">
        <v>40</v>
      </c>
      <c r="O486" s="86"/>
      <c r="P486" s="225">
        <f>O486*H486</f>
        <v>0</v>
      </c>
      <c r="Q486" s="225">
        <v>0.001</v>
      </c>
      <c r="R486" s="225">
        <f>Q486*H486</f>
        <v>0.44961700000000004</v>
      </c>
      <c r="S486" s="225">
        <v>0</v>
      </c>
      <c r="T486" s="226">
        <f>S486*H486</f>
        <v>0</v>
      </c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R486" s="227" t="s">
        <v>441</v>
      </c>
      <c r="AT486" s="227" t="s">
        <v>285</v>
      </c>
      <c r="AU486" s="227" t="s">
        <v>78</v>
      </c>
      <c r="AY486" s="19" t="s">
        <v>252</v>
      </c>
      <c r="BE486" s="228">
        <f>IF(N486="základní",J486,0)</f>
        <v>0</v>
      </c>
      <c r="BF486" s="228">
        <f>IF(N486="snížená",J486,0)</f>
        <v>0</v>
      </c>
      <c r="BG486" s="228">
        <f>IF(N486="zákl. přenesená",J486,0)</f>
        <v>0</v>
      </c>
      <c r="BH486" s="228">
        <f>IF(N486="sníž. přenesená",J486,0)</f>
        <v>0</v>
      </c>
      <c r="BI486" s="228">
        <f>IF(N486="nulová",J486,0)</f>
        <v>0</v>
      </c>
      <c r="BJ486" s="19" t="s">
        <v>76</v>
      </c>
      <c r="BK486" s="228">
        <f>ROUND(I486*H486,2)</f>
        <v>0</v>
      </c>
      <c r="BL486" s="19" t="s">
        <v>349</v>
      </c>
      <c r="BM486" s="227" t="s">
        <v>2294</v>
      </c>
    </row>
    <row r="487" spans="1:51" s="14" customFormat="1" ht="12">
      <c r="A487" s="14"/>
      <c r="B487" s="240"/>
      <c r="C487" s="241"/>
      <c r="D487" s="231" t="s">
        <v>260</v>
      </c>
      <c r="E487" s="242" t="s">
        <v>19</v>
      </c>
      <c r="F487" s="243" t="s">
        <v>2295</v>
      </c>
      <c r="G487" s="241"/>
      <c r="H487" s="244">
        <v>449.617</v>
      </c>
      <c r="I487" s="245"/>
      <c r="J487" s="241"/>
      <c r="K487" s="241"/>
      <c r="L487" s="246"/>
      <c r="M487" s="247"/>
      <c r="N487" s="248"/>
      <c r="O487" s="248"/>
      <c r="P487" s="248"/>
      <c r="Q487" s="248"/>
      <c r="R487" s="248"/>
      <c r="S487" s="248"/>
      <c r="T487" s="249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50" t="s">
        <v>260</v>
      </c>
      <c r="AU487" s="250" t="s">
        <v>78</v>
      </c>
      <c r="AV487" s="14" t="s">
        <v>78</v>
      </c>
      <c r="AW487" s="14" t="s">
        <v>31</v>
      </c>
      <c r="AX487" s="14" t="s">
        <v>76</v>
      </c>
      <c r="AY487" s="250" t="s">
        <v>252</v>
      </c>
    </row>
    <row r="488" spans="1:65" s="2" customFormat="1" ht="62.7" customHeight="1">
      <c r="A488" s="40"/>
      <c r="B488" s="41"/>
      <c r="C488" s="216" t="s">
        <v>1271</v>
      </c>
      <c r="D488" s="216" t="s">
        <v>254</v>
      </c>
      <c r="E488" s="217" t="s">
        <v>1011</v>
      </c>
      <c r="F488" s="218" t="s">
        <v>1012</v>
      </c>
      <c r="G488" s="219" t="s">
        <v>300</v>
      </c>
      <c r="H488" s="220">
        <v>245.233</v>
      </c>
      <c r="I488" s="221"/>
      <c r="J488" s="222">
        <f>ROUND(I488*H488,2)</f>
        <v>0</v>
      </c>
      <c r="K488" s="218" t="s">
        <v>258</v>
      </c>
      <c r="L488" s="46"/>
      <c r="M488" s="223" t="s">
        <v>19</v>
      </c>
      <c r="N488" s="224" t="s">
        <v>40</v>
      </c>
      <c r="O488" s="86"/>
      <c r="P488" s="225">
        <f>O488*H488</f>
        <v>0</v>
      </c>
      <c r="Q488" s="225">
        <v>0.00014</v>
      </c>
      <c r="R488" s="225">
        <f>Q488*H488</f>
        <v>0.034332619999999994</v>
      </c>
      <c r="S488" s="225">
        <v>0</v>
      </c>
      <c r="T488" s="226">
        <f>S488*H488</f>
        <v>0</v>
      </c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R488" s="227" t="s">
        <v>349</v>
      </c>
      <c r="AT488" s="227" t="s">
        <v>254</v>
      </c>
      <c r="AU488" s="227" t="s">
        <v>78</v>
      </c>
      <c r="AY488" s="19" t="s">
        <v>252</v>
      </c>
      <c r="BE488" s="228">
        <f>IF(N488="základní",J488,0)</f>
        <v>0</v>
      </c>
      <c r="BF488" s="228">
        <f>IF(N488="snížená",J488,0)</f>
        <v>0</v>
      </c>
      <c r="BG488" s="228">
        <f>IF(N488="zákl. přenesená",J488,0)</f>
        <v>0</v>
      </c>
      <c r="BH488" s="228">
        <f>IF(N488="sníž. přenesená",J488,0)</f>
        <v>0</v>
      </c>
      <c r="BI488" s="228">
        <f>IF(N488="nulová",J488,0)</f>
        <v>0</v>
      </c>
      <c r="BJ488" s="19" t="s">
        <v>76</v>
      </c>
      <c r="BK488" s="228">
        <f>ROUND(I488*H488,2)</f>
        <v>0</v>
      </c>
      <c r="BL488" s="19" t="s">
        <v>349</v>
      </c>
      <c r="BM488" s="227" t="s">
        <v>2296</v>
      </c>
    </row>
    <row r="489" spans="1:51" s="14" customFormat="1" ht="12">
      <c r="A489" s="14"/>
      <c r="B489" s="240"/>
      <c r="C489" s="241"/>
      <c r="D489" s="231" t="s">
        <v>260</v>
      </c>
      <c r="E489" s="242" t="s">
        <v>19</v>
      </c>
      <c r="F489" s="243" t="s">
        <v>2297</v>
      </c>
      <c r="G489" s="241"/>
      <c r="H489" s="244">
        <v>245.233</v>
      </c>
      <c r="I489" s="245"/>
      <c r="J489" s="241"/>
      <c r="K489" s="241"/>
      <c r="L489" s="246"/>
      <c r="M489" s="247"/>
      <c r="N489" s="248"/>
      <c r="O489" s="248"/>
      <c r="P489" s="248"/>
      <c r="Q489" s="248"/>
      <c r="R489" s="248"/>
      <c r="S489" s="248"/>
      <c r="T489" s="249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50" t="s">
        <v>260</v>
      </c>
      <c r="AU489" s="250" t="s">
        <v>78</v>
      </c>
      <c r="AV489" s="14" t="s">
        <v>78</v>
      </c>
      <c r="AW489" s="14" t="s">
        <v>31</v>
      </c>
      <c r="AX489" s="14" t="s">
        <v>69</v>
      </c>
      <c r="AY489" s="250" t="s">
        <v>252</v>
      </c>
    </row>
    <row r="490" spans="1:51" s="15" customFormat="1" ht="12">
      <c r="A490" s="15"/>
      <c r="B490" s="251"/>
      <c r="C490" s="252"/>
      <c r="D490" s="231" t="s">
        <v>260</v>
      </c>
      <c r="E490" s="253" t="s">
        <v>19</v>
      </c>
      <c r="F490" s="254" t="s">
        <v>265</v>
      </c>
      <c r="G490" s="252"/>
      <c r="H490" s="255">
        <v>245.233</v>
      </c>
      <c r="I490" s="256"/>
      <c r="J490" s="252"/>
      <c r="K490" s="252"/>
      <c r="L490" s="257"/>
      <c r="M490" s="258"/>
      <c r="N490" s="259"/>
      <c r="O490" s="259"/>
      <c r="P490" s="259"/>
      <c r="Q490" s="259"/>
      <c r="R490" s="259"/>
      <c r="S490" s="259"/>
      <c r="T490" s="260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T490" s="261" t="s">
        <v>260</v>
      </c>
      <c r="AU490" s="261" t="s">
        <v>78</v>
      </c>
      <c r="AV490" s="15" t="s">
        <v>90</v>
      </c>
      <c r="AW490" s="15" t="s">
        <v>31</v>
      </c>
      <c r="AX490" s="15" t="s">
        <v>76</v>
      </c>
      <c r="AY490" s="261" t="s">
        <v>252</v>
      </c>
    </row>
    <row r="491" spans="1:65" s="2" customFormat="1" ht="62.7" customHeight="1">
      <c r="A491" s="40"/>
      <c r="B491" s="41"/>
      <c r="C491" s="216" t="s">
        <v>1275</v>
      </c>
      <c r="D491" s="216" t="s">
        <v>254</v>
      </c>
      <c r="E491" s="217" t="s">
        <v>1017</v>
      </c>
      <c r="F491" s="218" t="s">
        <v>1018</v>
      </c>
      <c r="G491" s="219" t="s">
        <v>300</v>
      </c>
      <c r="H491" s="220">
        <v>74.517</v>
      </c>
      <c r="I491" s="221"/>
      <c r="J491" s="222">
        <f>ROUND(I491*H491,2)</f>
        <v>0</v>
      </c>
      <c r="K491" s="218" t="s">
        <v>258</v>
      </c>
      <c r="L491" s="46"/>
      <c r="M491" s="223" t="s">
        <v>19</v>
      </c>
      <c r="N491" s="224" t="s">
        <v>40</v>
      </c>
      <c r="O491" s="86"/>
      <c r="P491" s="225">
        <f>O491*H491</f>
        <v>0</v>
      </c>
      <c r="Q491" s="225">
        <v>0.00028</v>
      </c>
      <c r="R491" s="225">
        <f>Q491*H491</f>
        <v>0.020864759999999996</v>
      </c>
      <c r="S491" s="225">
        <v>0</v>
      </c>
      <c r="T491" s="226">
        <f>S491*H491</f>
        <v>0</v>
      </c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R491" s="227" t="s">
        <v>349</v>
      </c>
      <c r="AT491" s="227" t="s">
        <v>254</v>
      </c>
      <c r="AU491" s="227" t="s">
        <v>78</v>
      </c>
      <c r="AY491" s="19" t="s">
        <v>252</v>
      </c>
      <c r="BE491" s="228">
        <f>IF(N491="základní",J491,0)</f>
        <v>0</v>
      </c>
      <c r="BF491" s="228">
        <f>IF(N491="snížená",J491,0)</f>
        <v>0</v>
      </c>
      <c r="BG491" s="228">
        <f>IF(N491="zákl. přenesená",J491,0)</f>
        <v>0</v>
      </c>
      <c r="BH491" s="228">
        <f>IF(N491="sníž. přenesená",J491,0)</f>
        <v>0</v>
      </c>
      <c r="BI491" s="228">
        <f>IF(N491="nulová",J491,0)</f>
        <v>0</v>
      </c>
      <c r="BJ491" s="19" t="s">
        <v>76</v>
      </c>
      <c r="BK491" s="228">
        <f>ROUND(I491*H491,2)</f>
        <v>0</v>
      </c>
      <c r="BL491" s="19" t="s">
        <v>349</v>
      </c>
      <c r="BM491" s="227" t="s">
        <v>2298</v>
      </c>
    </row>
    <row r="492" spans="1:51" s="14" customFormat="1" ht="12">
      <c r="A492" s="14"/>
      <c r="B492" s="240"/>
      <c r="C492" s="241"/>
      <c r="D492" s="231" t="s">
        <v>260</v>
      </c>
      <c r="E492" s="242" t="s">
        <v>19</v>
      </c>
      <c r="F492" s="243" t="s">
        <v>2299</v>
      </c>
      <c r="G492" s="241"/>
      <c r="H492" s="244">
        <v>74.517</v>
      </c>
      <c r="I492" s="245"/>
      <c r="J492" s="241"/>
      <c r="K492" s="241"/>
      <c r="L492" s="246"/>
      <c r="M492" s="247"/>
      <c r="N492" s="248"/>
      <c r="O492" s="248"/>
      <c r="P492" s="248"/>
      <c r="Q492" s="248"/>
      <c r="R492" s="248"/>
      <c r="S492" s="248"/>
      <c r="T492" s="249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50" t="s">
        <v>260</v>
      </c>
      <c r="AU492" s="250" t="s">
        <v>78</v>
      </c>
      <c r="AV492" s="14" t="s">
        <v>78</v>
      </c>
      <c r="AW492" s="14" t="s">
        <v>31</v>
      </c>
      <c r="AX492" s="14" t="s">
        <v>69</v>
      </c>
      <c r="AY492" s="250" t="s">
        <v>252</v>
      </c>
    </row>
    <row r="493" spans="1:51" s="15" customFormat="1" ht="12">
      <c r="A493" s="15"/>
      <c r="B493" s="251"/>
      <c r="C493" s="252"/>
      <c r="D493" s="231" t="s">
        <v>260</v>
      </c>
      <c r="E493" s="253" t="s">
        <v>19</v>
      </c>
      <c r="F493" s="254" t="s">
        <v>265</v>
      </c>
      <c r="G493" s="252"/>
      <c r="H493" s="255">
        <v>74.517</v>
      </c>
      <c r="I493" s="256"/>
      <c r="J493" s="252"/>
      <c r="K493" s="252"/>
      <c r="L493" s="257"/>
      <c r="M493" s="258"/>
      <c r="N493" s="259"/>
      <c r="O493" s="259"/>
      <c r="P493" s="259"/>
      <c r="Q493" s="259"/>
      <c r="R493" s="259"/>
      <c r="S493" s="259"/>
      <c r="T493" s="260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T493" s="261" t="s">
        <v>260</v>
      </c>
      <c r="AU493" s="261" t="s">
        <v>78</v>
      </c>
      <c r="AV493" s="15" t="s">
        <v>90</v>
      </c>
      <c r="AW493" s="15" t="s">
        <v>31</v>
      </c>
      <c r="AX493" s="15" t="s">
        <v>76</v>
      </c>
      <c r="AY493" s="261" t="s">
        <v>252</v>
      </c>
    </row>
    <row r="494" spans="1:65" s="2" customFormat="1" ht="62.7" customHeight="1">
      <c r="A494" s="40"/>
      <c r="B494" s="41"/>
      <c r="C494" s="216" t="s">
        <v>1279</v>
      </c>
      <c r="D494" s="216" t="s">
        <v>254</v>
      </c>
      <c r="E494" s="217" t="s">
        <v>1022</v>
      </c>
      <c r="F494" s="218" t="s">
        <v>1023</v>
      </c>
      <c r="G494" s="219" t="s">
        <v>300</v>
      </c>
      <c r="H494" s="220">
        <v>42.904</v>
      </c>
      <c r="I494" s="221"/>
      <c r="J494" s="222">
        <f>ROUND(I494*H494,2)</f>
        <v>0</v>
      </c>
      <c r="K494" s="218" t="s">
        <v>258</v>
      </c>
      <c r="L494" s="46"/>
      <c r="M494" s="223" t="s">
        <v>19</v>
      </c>
      <c r="N494" s="224" t="s">
        <v>40</v>
      </c>
      <c r="O494" s="86"/>
      <c r="P494" s="225">
        <f>O494*H494</f>
        <v>0</v>
      </c>
      <c r="Q494" s="225">
        <v>0.00042</v>
      </c>
      <c r="R494" s="225">
        <f>Q494*H494</f>
        <v>0.018019680000000003</v>
      </c>
      <c r="S494" s="225">
        <v>0</v>
      </c>
      <c r="T494" s="226">
        <f>S494*H494</f>
        <v>0</v>
      </c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R494" s="227" t="s">
        <v>349</v>
      </c>
      <c r="AT494" s="227" t="s">
        <v>254</v>
      </c>
      <c r="AU494" s="227" t="s">
        <v>78</v>
      </c>
      <c r="AY494" s="19" t="s">
        <v>252</v>
      </c>
      <c r="BE494" s="228">
        <f>IF(N494="základní",J494,0)</f>
        <v>0</v>
      </c>
      <c r="BF494" s="228">
        <f>IF(N494="snížená",J494,0)</f>
        <v>0</v>
      </c>
      <c r="BG494" s="228">
        <f>IF(N494="zákl. přenesená",J494,0)</f>
        <v>0</v>
      </c>
      <c r="BH494" s="228">
        <f>IF(N494="sníž. přenesená",J494,0)</f>
        <v>0</v>
      </c>
      <c r="BI494" s="228">
        <f>IF(N494="nulová",J494,0)</f>
        <v>0</v>
      </c>
      <c r="BJ494" s="19" t="s">
        <v>76</v>
      </c>
      <c r="BK494" s="228">
        <f>ROUND(I494*H494,2)</f>
        <v>0</v>
      </c>
      <c r="BL494" s="19" t="s">
        <v>349</v>
      </c>
      <c r="BM494" s="227" t="s">
        <v>2300</v>
      </c>
    </row>
    <row r="495" spans="1:51" s="14" customFormat="1" ht="12">
      <c r="A495" s="14"/>
      <c r="B495" s="240"/>
      <c r="C495" s="241"/>
      <c r="D495" s="231" t="s">
        <v>260</v>
      </c>
      <c r="E495" s="242" t="s">
        <v>19</v>
      </c>
      <c r="F495" s="243" t="s">
        <v>2301</v>
      </c>
      <c r="G495" s="241"/>
      <c r="H495" s="244">
        <v>40.984</v>
      </c>
      <c r="I495" s="245"/>
      <c r="J495" s="241"/>
      <c r="K495" s="241"/>
      <c r="L495" s="246"/>
      <c r="M495" s="247"/>
      <c r="N495" s="248"/>
      <c r="O495" s="248"/>
      <c r="P495" s="248"/>
      <c r="Q495" s="248"/>
      <c r="R495" s="248"/>
      <c r="S495" s="248"/>
      <c r="T495" s="249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50" t="s">
        <v>260</v>
      </c>
      <c r="AU495" s="250" t="s">
        <v>78</v>
      </c>
      <c r="AV495" s="14" t="s">
        <v>78</v>
      </c>
      <c r="AW495" s="14" t="s">
        <v>31</v>
      </c>
      <c r="AX495" s="14" t="s">
        <v>69</v>
      </c>
      <c r="AY495" s="250" t="s">
        <v>252</v>
      </c>
    </row>
    <row r="496" spans="1:51" s="14" customFormat="1" ht="12">
      <c r="A496" s="14"/>
      <c r="B496" s="240"/>
      <c r="C496" s="241"/>
      <c r="D496" s="231" t="s">
        <v>260</v>
      </c>
      <c r="E496" s="242" t="s">
        <v>19</v>
      </c>
      <c r="F496" s="243" t="s">
        <v>2289</v>
      </c>
      <c r="G496" s="241"/>
      <c r="H496" s="244">
        <v>1.92</v>
      </c>
      <c r="I496" s="245"/>
      <c r="J496" s="241"/>
      <c r="K496" s="241"/>
      <c r="L496" s="246"/>
      <c r="M496" s="247"/>
      <c r="N496" s="248"/>
      <c r="O496" s="248"/>
      <c r="P496" s="248"/>
      <c r="Q496" s="248"/>
      <c r="R496" s="248"/>
      <c r="S496" s="248"/>
      <c r="T496" s="249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50" t="s">
        <v>260</v>
      </c>
      <c r="AU496" s="250" t="s">
        <v>78</v>
      </c>
      <c r="AV496" s="14" t="s">
        <v>78</v>
      </c>
      <c r="AW496" s="14" t="s">
        <v>31</v>
      </c>
      <c r="AX496" s="14" t="s">
        <v>69</v>
      </c>
      <c r="AY496" s="250" t="s">
        <v>252</v>
      </c>
    </row>
    <row r="497" spans="1:51" s="15" customFormat="1" ht="12">
      <c r="A497" s="15"/>
      <c r="B497" s="251"/>
      <c r="C497" s="252"/>
      <c r="D497" s="231" t="s">
        <v>260</v>
      </c>
      <c r="E497" s="253" t="s">
        <v>19</v>
      </c>
      <c r="F497" s="254" t="s">
        <v>265</v>
      </c>
      <c r="G497" s="252"/>
      <c r="H497" s="255">
        <v>42.904</v>
      </c>
      <c r="I497" s="256"/>
      <c r="J497" s="252"/>
      <c r="K497" s="252"/>
      <c r="L497" s="257"/>
      <c r="M497" s="258"/>
      <c r="N497" s="259"/>
      <c r="O497" s="259"/>
      <c r="P497" s="259"/>
      <c r="Q497" s="259"/>
      <c r="R497" s="259"/>
      <c r="S497" s="259"/>
      <c r="T497" s="260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261" t="s">
        <v>260</v>
      </c>
      <c r="AU497" s="261" t="s">
        <v>78</v>
      </c>
      <c r="AV497" s="15" t="s">
        <v>90</v>
      </c>
      <c r="AW497" s="15" t="s">
        <v>31</v>
      </c>
      <c r="AX497" s="15" t="s">
        <v>76</v>
      </c>
      <c r="AY497" s="261" t="s">
        <v>252</v>
      </c>
    </row>
    <row r="498" spans="1:65" s="2" customFormat="1" ht="37.8" customHeight="1">
      <c r="A498" s="40"/>
      <c r="B498" s="41"/>
      <c r="C498" s="262" t="s">
        <v>1285</v>
      </c>
      <c r="D498" s="262" t="s">
        <v>285</v>
      </c>
      <c r="E498" s="263" t="s">
        <v>1047</v>
      </c>
      <c r="F498" s="264" t="s">
        <v>1048</v>
      </c>
      <c r="G498" s="265" t="s">
        <v>300</v>
      </c>
      <c r="H498" s="266">
        <v>417.052</v>
      </c>
      <c r="I498" s="267"/>
      <c r="J498" s="268">
        <f>ROUND(I498*H498,2)</f>
        <v>0</v>
      </c>
      <c r="K498" s="264" t="s">
        <v>19</v>
      </c>
      <c r="L498" s="269"/>
      <c r="M498" s="270" t="s">
        <v>19</v>
      </c>
      <c r="N498" s="271" t="s">
        <v>40</v>
      </c>
      <c r="O498" s="86"/>
      <c r="P498" s="225">
        <f>O498*H498</f>
        <v>0</v>
      </c>
      <c r="Q498" s="225">
        <v>0.0005</v>
      </c>
      <c r="R498" s="225">
        <f>Q498*H498</f>
        <v>0.20852600000000002</v>
      </c>
      <c r="S498" s="225">
        <v>0</v>
      </c>
      <c r="T498" s="226">
        <f>S498*H498</f>
        <v>0</v>
      </c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R498" s="227" t="s">
        <v>441</v>
      </c>
      <c r="AT498" s="227" t="s">
        <v>285</v>
      </c>
      <c r="AU498" s="227" t="s">
        <v>78</v>
      </c>
      <c r="AY498" s="19" t="s">
        <v>252</v>
      </c>
      <c r="BE498" s="228">
        <f>IF(N498="základní",J498,0)</f>
        <v>0</v>
      </c>
      <c r="BF498" s="228">
        <f>IF(N498="snížená",J498,0)</f>
        <v>0</v>
      </c>
      <c r="BG498" s="228">
        <f>IF(N498="zákl. přenesená",J498,0)</f>
        <v>0</v>
      </c>
      <c r="BH498" s="228">
        <f>IF(N498="sníž. přenesená",J498,0)</f>
        <v>0</v>
      </c>
      <c r="BI498" s="228">
        <f>IF(N498="nulová",J498,0)</f>
        <v>0</v>
      </c>
      <c r="BJ498" s="19" t="s">
        <v>76</v>
      </c>
      <c r="BK498" s="228">
        <f>ROUND(I498*H498,2)</f>
        <v>0</v>
      </c>
      <c r="BL498" s="19" t="s">
        <v>349</v>
      </c>
      <c r="BM498" s="227" t="s">
        <v>2302</v>
      </c>
    </row>
    <row r="499" spans="1:51" s="14" customFormat="1" ht="12">
      <c r="A499" s="14"/>
      <c r="B499" s="240"/>
      <c r="C499" s="241"/>
      <c r="D499" s="231" t="s">
        <v>260</v>
      </c>
      <c r="E499" s="242" t="s">
        <v>19</v>
      </c>
      <c r="F499" s="243" t="s">
        <v>2303</v>
      </c>
      <c r="G499" s="241"/>
      <c r="H499" s="244">
        <v>417.052</v>
      </c>
      <c r="I499" s="245"/>
      <c r="J499" s="241"/>
      <c r="K499" s="241"/>
      <c r="L499" s="246"/>
      <c r="M499" s="247"/>
      <c r="N499" s="248"/>
      <c r="O499" s="248"/>
      <c r="P499" s="248"/>
      <c r="Q499" s="248"/>
      <c r="R499" s="248"/>
      <c r="S499" s="248"/>
      <c r="T499" s="249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50" t="s">
        <v>260</v>
      </c>
      <c r="AU499" s="250" t="s">
        <v>78</v>
      </c>
      <c r="AV499" s="14" t="s">
        <v>78</v>
      </c>
      <c r="AW499" s="14" t="s">
        <v>31</v>
      </c>
      <c r="AX499" s="14" t="s">
        <v>69</v>
      </c>
      <c r="AY499" s="250" t="s">
        <v>252</v>
      </c>
    </row>
    <row r="500" spans="1:51" s="15" customFormat="1" ht="12">
      <c r="A500" s="15"/>
      <c r="B500" s="251"/>
      <c r="C500" s="252"/>
      <c r="D500" s="231" t="s">
        <v>260</v>
      </c>
      <c r="E500" s="253" t="s">
        <v>19</v>
      </c>
      <c r="F500" s="254" t="s">
        <v>265</v>
      </c>
      <c r="G500" s="252"/>
      <c r="H500" s="255">
        <v>417.052</v>
      </c>
      <c r="I500" s="256"/>
      <c r="J500" s="252"/>
      <c r="K500" s="252"/>
      <c r="L500" s="257"/>
      <c r="M500" s="258"/>
      <c r="N500" s="259"/>
      <c r="O500" s="259"/>
      <c r="P500" s="259"/>
      <c r="Q500" s="259"/>
      <c r="R500" s="259"/>
      <c r="S500" s="259"/>
      <c r="T500" s="260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T500" s="261" t="s">
        <v>260</v>
      </c>
      <c r="AU500" s="261" t="s">
        <v>78</v>
      </c>
      <c r="AV500" s="15" t="s">
        <v>90</v>
      </c>
      <c r="AW500" s="15" t="s">
        <v>31</v>
      </c>
      <c r="AX500" s="15" t="s">
        <v>76</v>
      </c>
      <c r="AY500" s="261" t="s">
        <v>252</v>
      </c>
    </row>
    <row r="501" spans="1:65" s="2" customFormat="1" ht="24.15" customHeight="1">
      <c r="A501" s="40"/>
      <c r="B501" s="41"/>
      <c r="C501" s="216" t="s">
        <v>1289</v>
      </c>
      <c r="D501" s="216" t="s">
        <v>254</v>
      </c>
      <c r="E501" s="217" t="s">
        <v>1055</v>
      </c>
      <c r="F501" s="218" t="s">
        <v>1056</v>
      </c>
      <c r="G501" s="219" t="s">
        <v>300</v>
      </c>
      <c r="H501" s="220">
        <v>362.654</v>
      </c>
      <c r="I501" s="221"/>
      <c r="J501" s="222">
        <f>ROUND(I501*H501,2)</f>
        <v>0</v>
      </c>
      <c r="K501" s="218" t="s">
        <v>258</v>
      </c>
      <c r="L501" s="46"/>
      <c r="M501" s="223" t="s">
        <v>19</v>
      </c>
      <c r="N501" s="224" t="s">
        <v>40</v>
      </c>
      <c r="O501" s="86"/>
      <c r="P501" s="225">
        <f>O501*H501</f>
        <v>0</v>
      </c>
      <c r="Q501" s="225">
        <v>0</v>
      </c>
      <c r="R501" s="225">
        <f>Q501*H501</f>
        <v>0</v>
      </c>
      <c r="S501" s="225">
        <v>0</v>
      </c>
      <c r="T501" s="226">
        <f>S501*H501</f>
        <v>0</v>
      </c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R501" s="227" t="s">
        <v>349</v>
      </c>
      <c r="AT501" s="227" t="s">
        <v>254</v>
      </c>
      <c r="AU501" s="227" t="s">
        <v>78</v>
      </c>
      <c r="AY501" s="19" t="s">
        <v>252</v>
      </c>
      <c r="BE501" s="228">
        <f>IF(N501="základní",J501,0)</f>
        <v>0</v>
      </c>
      <c r="BF501" s="228">
        <f>IF(N501="snížená",J501,0)</f>
        <v>0</v>
      </c>
      <c r="BG501" s="228">
        <f>IF(N501="zákl. přenesená",J501,0)</f>
        <v>0</v>
      </c>
      <c r="BH501" s="228">
        <f>IF(N501="sníž. přenesená",J501,0)</f>
        <v>0</v>
      </c>
      <c r="BI501" s="228">
        <f>IF(N501="nulová",J501,0)</f>
        <v>0</v>
      </c>
      <c r="BJ501" s="19" t="s">
        <v>76</v>
      </c>
      <c r="BK501" s="228">
        <f>ROUND(I501*H501,2)</f>
        <v>0</v>
      </c>
      <c r="BL501" s="19" t="s">
        <v>349</v>
      </c>
      <c r="BM501" s="227" t="s">
        <v>2304</v>
      </c>
    </row>
    <row r="502" spans="1:51" s="14" customFormat="1" ht="12">
      <c r="A502" s="14"/>
      <c r="B502" s="240"/>
      <c r="C502" s="241"/>
      <c r="D502" s="231" t="s">
        <v>260</v>
      </c>
      <c r="E502" s="242" t="s">
        <v>19</v>
      </c>
      <c r="F502" s="243" t="s">
        <v>2287</v>
      </c>
      <c r="G502" s="241"/>
      <c r="H502" s="244">
        <v>319.75</v>
      </c>
      <c r="I502" s="245"/>
      <c r="J502" s="241"/>
      <c r="K502" s="241"/>
      <c r="L502" s="246"/>
      <c r="M502" s="247"/>
      <c r="N502" s="248"/>
      <c r="O502" s="248"/>
      <c r="P502" s="248"/>
      <c r="Q502" s="248"/>
      <c r="R502" s="248"/>
      <c r="S502" s="248"/>
      <c r="T502" s="249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50" t="s">
        <v>260</v>
      </c>
      <c r="AU502" s="250" t="s">
        <v>78</v>
      </c>
      <c r="AV502" s="14" t="s">
        <v>78</v>
      </c>
      <c r="AW502" s="14" t="s">
        <v>31</v>
      </c>
      <c r="AX502" s="14" t="s">
        <v>69</v>
      </c>
      <c r="AY502" s="250" t="s">
        <v>252</v>
      </c>
    </row>
    <row r="503" spans="1:51" s="14" customFormat="1" ht="12">
      <c r="A503" s="14"/>
      <c r="B503" s="240"/>
      <c r="C503" s="241"/>
      <c r="D503" s="231" t="s">
        <v>260</v>
      </c>
      <c r="E503" s="242" t="s">
        <v>19</v>
      </c>
      <c r="F503" s="243" t="s">
        <v>2301</v>
      </c>
      <c r="G503" s="241"/>
      <c r="H503" s="244">
        <v>40.984</v>
      </c>
      <c r="I503" s="245"/>
      <c r="J503" s="241"/>
      <c r="K503" s="241"/>
      <c r="L503" s="246"/>
      <c r="M503" s="247"/>
      <c r="N503" s="248"/>
      <c r="O503" s="248"/>
      <c r="P503" s="248"/>
      <c r="Q503" s="248"/>
      <c r="R503" s="248"/>
      <c r="S503" s="248"/>
      <c r="T503" s="249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50" t="s">
        <v>260</v>
      </c>
      <c r="AU503" s="250" t="s">
        <v>78</v>
      </c>
      <c r="AV503" s="14" t="s">
        <v>78</v>
      </c>
      <c r="AW503" s="14" t="s">
        <v>31</v>
      </c>
      <c r="AX503" s="14" t="s">
        <v>69</v>
      </c>
      <c r="AY503" s="250" t="s">
        <v>252</v>
      </c>
    </row>
    <row r="504" spans="1:51" s="14" customFormat="1" ht="12">
      <c r="A504" s="14"/>
      <c r="B504" s="240"/>
      <c r="C504" s="241"/>
      <c r="D504" s="231" t="s">
        <v>260</v>
      </c>
      <c r="E504" s="242" t="s">
        <v>19</v>
      </c>
      <c r="F504" s="243" t="s">
        <v>2289</v>
      </c>
      <c r="G504" s="241"/>
      <c r="H504" s="244">
        <v>1.92</v>
      </c>
      <c r="I504" s="245"/>
      <c r="J504" s="241"/>
      <c r="K504" s="241"/>
      <c r="L504" s="246"/>
      <c r="M504" s="247"/>
      <c r="N504" s="248"/>
      <c r="O504" s="248"/>
      <c r="P504" s="248"/>
      <c r="Q504" s="248"/>
      <c r="R504" s="248"/>
      <c r="S504" s="248"/>
      <c r="T504" s="249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50" t="s">
        <v>260</v>
      </c>
      <c r="AU504" s="250" t="s">
        <v>78</v>
      </c>
      <c r="AV504" s="14" t="s">
        <v>78</v>
      </c>
      <c r="AW504" s="14" t="s">
        <v>31</v>
      </c>
      <c r="AX504" s="14" t="s">
        <v>69</v>
      </c>
      <c r="AY504" s="250" t="s">
        <v>252</v>
      </c>
    </row>
    <row r="505" spans="1:51" s="15" customFormat="1" ht="12">
      <c r="A505" s="15"/>
      <c r="B505" s="251"/>
      <c r="C505" s="252"/>
      <c r="D505" s="231" t="s">
        <v>260</v>
      </c>
      <c r="E505" s="253" t="s">
        <v>19</v>
      </c>
      <c r="F505" s="254" t="s">
        <v>265</v>
      </c>
      <c r="G505" s="252"/>
      <c r="H505" s="255">
        <v>362.654</v>
      </c>
      <c r="I505" s="256"/>
      <c r="J505" s="252"/>
      <c r="K505" s="252"/>
      <c r="L505" s="257"/>
      <c r="M505" s="258"/>
      <c r="N505" s="259"/>
      <c r="O505" s="259"/>
      <c r="P505" s="259"/>
      <c r="Q505" s="259"/>
      <c r="R505" s="259"/>
      <c r="S505" s="259"/>
      <c r="T505" s="260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T505" s="261" t="s">
        <v>260</v>
      </c>
      <c r="AU505" s="261" t="s">
        <v>78</v>
      </c>
      <c r="AV505" s="15" t="s">
        <v>90</v>
      </c>
      <c r="AW505" s="15" t="s">
        <v>31</v>
      </c>
      <c r="AX505" s="15" t="s">
        <v>76</v>
      </c>
      <c r="AY505" s="261" t="s">
        <v>252</v>
      </c>
    </row>
    <row r="506" spans="1:65" s="2" customFormat="1" ht="24.15" customHeight="1">
      <c r="A506" s="40"/>
      <c r="B506" s="41"/>
      <c r="C506" s="262" t="s">
        <v>1294</v>
      </c>
      <c r="D506" s="262" t="s">
        <v>285</v>
      </c>
      <c r="E506" s="263" t="s">
        <v>1059</v>
      </c>
      <c r="F506" s="264" t="s">
        <v>1060</v>
      </c>
      <c r="G506" s="265" t="s">
        <v>300</v>
      </c>
      <c r="H506" s="266">
        <v>417.052</v>
      </c>
      <c r="I506" s="267"/>
      <c r="J506" s="268">
        <f>ROUND(I506*H506,2)</f>
        <v>0</v>
      </c>
      <c r="K506" s="264" t="s">
        <v>258</v>
      </c>
      <c r="L506" s="269"/>
      <c r="M506" s="270" t="s">
        <v>19</v>
      </c>
      <c r="N506" s="271" t="s">
        <v>40</v>
      </c>
      <c r="O506" s="86"/>
      <c r="P506" s="225">
        <f>O506*H506</f>
        <v>0</v>
      </c>
      <c r="Q506" s="225">
        <v>0.0003</v>
      </c>
      <c r="R506" s="225">
        <f>Q506*H506</f>
        <v>0.1251156</v>
      </c>
      <c r="S506" s="225">
        <v>0</v>
      </c>
      <c r="T506" s="226">
        <f>S506*H506</f>
        <v>0</v>
      </c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R506" s="227" t="s">
        <v>441</v>
      </c>
      <c r="AT506" s="227" t="s">
        <v>285</v>
      </c>
      <c r="AU506" s="227" t="s">
        <v>78</v>
      </c>
      <c r="AY506" s="19" t="s">
        <v>252</v>
      </c>
      <c r="BE506" s="228">
        <f>IF(N506="základní",J506,0)</f>
        <v>0</v>
      </c>
      <c r="BF506" s="228">
        <f>IF(N506="snížená",J506,0)</f>
        <v>0</v>
      </c>
      <c r="BG506" s="228">
        <f>IF(N506="zákl. přenesená",J506,0)</f>
        <v>0</v>
      </c>
      <c r="BH506" s="228">
        <f>IF(N506="sníž. přenesená",J506,0)</f>
        <v>0</v>
      </c>
      <c r="BI506" s="228">
        <f>IF(N506="nulová",J506,0)</f>
        <v>0</v>
      </c>
      <c r="BJ506" s="19" t="s">
        <v>76</v>
      </c>
      <c r="BK506" s="228">
        <f>ROUND(I506*H506,2)</f>
        <v>0</v>
      </c>
      <c r="BL506" s="19" t="s">
        <v>349</v>
      </c>
      <c r="BM506" s="227" t="s">
        <v>2305</v>
      </c>
    </row>
    <row r="507" spans="1:51" s="14" customFormat="1" ht="12">
      <c r="A507" s="14"/>
      <c r="B507" s="240"/>
      <c r="C507" s="241"/>
      <c r="D507" s="231" t="s">
        <v>260</v>
      </c>
      <c r="E507" s="242" t="s">
        <v>19</v>
      </c>
      <c r="F507" s="243" t="s">
        <v>2306</v>
      </c>
      <c r="G507" s="241"/>
      <c r="H507" s="244">
        <v>417.052</v>
      </c>
      <c r="I507" s="245"/>
      <c r="J507" s="241"/>
      <c r="K507" s="241"/>
      <c r="L507" s="246"/>
      <c r="M507" s="247"/>
      <c r="N507" s="248"/>
      <c r="O507" s="248"/>
      <c r="P507" s="248"/>
      <c r="Q507" s="248"/>
      <c r="R507" s="248"/>
      <c r="S507" s="248"/>
      <c r="T507" s="249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50" t="s">
        <v>260</v>
      </c>
      <c r="AU507" s="250" t="s">
        <v>78</v>
      </c>
      <c r="AV507" s="14" t="s">
        <v>78</v>
      </c>
      <c r="AW507" s="14" t="s">
        <v>31</v>
      </c>
      <c r="AX507" s="14" t="s">
        <v>76</v>
      </c>
      <c r="AY507" s="250" t="s">
        <v>252</v>
      </c>
    </row>
    <row r="508" spans="1:65" s="2" customFormat="1" ht="24.15" customHeight="1">
      <c r="A508" s="40"/>
      <c r="B508" s="41"/>
      <c r="C508" s="216" t="s">
        <v>1298</v>
      </c>
      <c r="D508" s="216" t="s">
        <v>254</v>
      </c>
      <c r="E508" s="217" t="s">
        <v>1063</v>
      </c>
      <c r="F508" s="218" t="s">
        <v>1064</v>
      </c>
      <c r="G508" s="219" t="s">
        <v>300</v>
      </c>
      <c r="H508" s="220">
        <v>362.654</v>
      </c>
      <c r="I508" s="221"/>
      <c r="J508" s="222">
        <f>ROUND(I508*H508,2)</f>
        <v>0</v>
      </c>
      <c r="K508" s="218" t="s">
        <v>258</v>
      </c>
      <c r="L508" s="46"/>
      <c r="M508" s="223" t="s">
        <v>19</v>
      </c>
      <c r="N508" s="224" t="s">
        <v>40</v>
      </c>
      <c r="O508" s="86"/>
      <c r="P508" s="225">
        <f>O508*H508</f>
        <v>0</v>
      </c>
      <c r="Q508" s="225">
        <v>0</v>
      </c>
      <c r="R508" s="225">
        <f>Q508*H508</f>
        <v>0</v>
      </c>
      <c r="S508" s="225">
        <v>0</v>
      </c>
      <c r="T508" s="226">
        <f>S508*H508</f>
        <v>0</v>
      </c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R508" s="227" t="s">
        <v>349</v>
      </c>
      <c r="AT508" s="227" t="s">
        <v>254</v>
      </c>
      <c r="AU508" s="227" t="s">
        <v>78</v>
      </c>
      <c r="AY508" s="19" t="s">
        <v>252</v>
      </c>
      <c r="BE508" s="228">
        <f>IF(N508="základní",J508,0)</f>
        <v>0</v>
      </c>
      <c r="BF508" s="228">
        <f>IF(N508="snížená",J508,0)</f>
        <v>0</v>
      </c>
      <c r="BG508" s="228">
        <f>IF(N508="zákl. přenesená",J508,0)</f>
        <v>0</v>
      </c>
      <c r="BH508" s="228">
        <f>IF(N508="sníž. přenesená",J508,0)</f>
        <v>0</v>
      </c>
      <c r="BI508" s="228">
        <f>IF(N508="nulová",J508,0)</f>
        <v>0</v>
      </c>
      <c r="BJ508" s="19" t="s">
        <v>76</v>
      </c>
      <c r="BK508" s="228">
        <f>ROUND(I508*H508,2)</f>
        <v>0</v>
      </c>
      <c r="BL508" s="19" t="s">
        <v>349</v>
      </c>
      <c r="BM508" s="227" t="s">
        <v>2307</v>
      </c>
    </row>
    <row r="509" spans="1:51" s="14" customFormat="1" ht="12">
      <c r="A509" s="14"/>
      <c r="B509" s="240"/>
      <c r="C509" s="241"/>
      <c r="D509" s="231" t="s">
        <v>260</v>
      </c>
      <c r="E509" s="242" t="s">
        <v>19</v>
      </c>
      <c r="F509" s="243" t="s">
        <v>2287</v>
      </c>
      <c r="G509" s="241"/>
      <c r="H509" s="244">
        <v>319.75</v>
      </c>
      <c r="I509" s="245"/>
      <c r="J509" s="241"/>
      <c r="K509" s="241"/>
      <c r="L509" s="246"/>
      <c r="M509" s="247"/>
      <c r="N509" s="248"/>
      <c r="O509" s="248"/>
      <c r="P509" s="248"/>
      <c r="Q509" s="248"/>
      <c r="R509" s="248"/>
      <c r="S509" s="248"/>
      <c r="T509" s="249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50" t="s">
        <v>260</v>
      </c>
      <c r="AU509" s="250" t="s">
        <v>78</v>
      </c>
      <c r="AV509" s="14" t="s">
        <v>78</v>
      </c>
      <c r="AW509" s="14" t="s">
        <v>31</v>
      </c>
      <c r="AX509" s="14" t="s">
        <v>69</v>
      </c>
      <c r="AY509" s="250" t="s">
        <v>252</v>
      </c>
    </row>
    <row r="510" spans="1:51" s="14" customFormat="1" ht="12">
      <c r="A510" s="14"/>
      <c r="B510" s="240"/>
      <c r="C510" s="241"/>
      <c r="D510" s="231" t="s">
        <v>260</v>
      </c>
      <c r="E510" s="242" t="s">
        <v>19</v>
      </c>
      <c r="F510" s="243" t="s">
        <v>2301</v>
      </c>
      <c r="G510" s="241"/>
      <c r="H510" s="244">
        <v>40.984</v>
      </c>
      <c r="I510" s="245"/>
      <c r="J510" s="241"/>
      <c r="K510" s="241"/>
      <c r="L510" s="246"/>
      <c r="M510" s="247"/>
      <c r="N510" s="248"/>
      <c r="O510" s="248"/>
      <c r="P510" s="248"/>
      <c r="Q510" s="248"/>
      <c r="R510" s="248"/>
      <c r="S510" s="248"/>
      <c r="T510" s="249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50" t="s">
        <v>260</v>
      </c>
      <c r="AU510" s="250" t="s">
        <v>78</v>
      </c>
      <c r="AV510" s="14" t="s">
        <v>78</v>
      </c>
      <c r="AW510" s="14" t="s">
        <v>31</v>
      </c>
      <c r="AX510" s="14" t="s">
        <v>69</v>
      </c>
      <c r="AY510" s="250" t="s">
        <v>252</v>
      </c>
    </row>
    <row r="511" spans="1:51" s="14" customFormat="1" ht="12">
      <c r="A511" s="14"/>
      <c r="B511" s="240"/>
      <c r="C511" s="241"/>
      <c r="D511" s="231" t="s">
        <v>260</v>
      </c>
      <c r="E511" s="242" t="s">
        <v>19</v>
      </c>
      <c r="F511" s="243" t="s">
        <v>2289</v>
      </c>
      <c r="G511" s="241"/>
      <c r="H511" s="244">
        <v>1.92</v>
      </c>
      <c r="I511" s="245"/>
      <c r="J511" s="241"/>
      <c r="K511" s="241"/>
      <c r="L511" s="246"/>
      <c r="M511" s="247"/>
      <c r="N511" s="248"/>
      <c r="O511" s="248"/>
      <c r="P511" s="248"/>
      <c r="Q511" s="248"/>
      <c r="R511" s="248"/>
      <c r="S511" s="248"/>
      <c r="T511" s="249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50" t="s">
        <v>260</v>
      </c>
      <c r="AU511" s="250" t="s">
        <v>78</v>
      </c>
      <c r="AV511" s="14" t="s">
        <v>78</v>
      </c>
      <c r="AW511" s="14" t="s">
        <v>31</v>
      </c>
      <c r="AX511" s="14" t="s">
        <v>69</v>
      </c>
      <c r="AY511" s="250" t="s">
        <v>252</v>
      </c>
    </row>
    <row r="512" spans="1:51" s="15" customFormat="1" ht="12">
      <c r="A512" s="15"/>
      <c r="B512" s="251"/>
      <c r="C512" s="252"/>
      <c r="D512" s="231" t="s">
        <v>260</v>
      </c>
      <c r="E512" s="253" t="s">
        <v>19</v>
      </c>
      <c r="F512" s="254" t="s">
        <v>265</v>
      </c>
      <c r="G512" s="252"/>
      <c r="H512" s="255">
        <v>362.654</v>
      </c>
      <c r="I512" s="256"/>
      <c r="J512" s="252"/>
      <c r="K512" s="252"/>
      <c r="L512" s="257"/>
      <c r="M512" s="258"/>
      <c r="N512" s="259"/>
      <c r="O512" s="259"/>
      <c r="P512" s="259"/>
      <c r="Q512" s="259"/>
      <c r="R512" s="259"/>
      <c r="S512" s="259"/>
      <c r="T512" s="260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T512" s="261" t="s">
        <v>260</v>
      </c>
      <c r="AU512" s="261" t="s">
        <v>78</v>
      </c>
      <c r="AV512" s="15" t="s">
        <v>90</v>
      </c>
      <c r="AW512" s="15" t="s">
        <v>31</v>
      </c>
      <c r="AX512" s="15" t="s">
        <v>76</v>
      </c>
      <c r="AY512" s="261" t="s">
        <v>252</v>
      </c>
    </row>
    <row r="513" spans="1:65" s="2" customFormat="1" ht="24.15" customHeight="1">
      <c r="A513" s="40"/>
      <c r="B513" s="41"/>
      <c r="C513" s="262" t="s">
        <v>1303</v>
      </c>
      <c r="D513" s="262" t="s">
        <v>285</v>
      </c>
      <c r="E513" s="263" t="s">
        <v>1059</v>
      </c>
      <c r="F513" s="264" t="s">
        <v>1060</v>
      </c>
      <c r="G513" s="265" t="s">
        <v>300</v>
      </c>
      <c r="H513" s="266">
        <v>417.052</v>
      </c>
      <c r="I513" s="267"/>
      <c r="J513" s="268">
        <f>ROUND(I513*H513,2)</f>
        <v>0</v>
      </c>
      <c r="K513" s="264" t="s">
        <v>258</v>
      </c>
      <c r="L513" s="269"/>
      <c r="M513" s="270" t="s">
        <v>19</v>
      </c>
      <c r="N513" s="271" t="s">
        <v>40</v>
      </c>
      <c r="O513" s="86"/>
      <c r="P513" s="225">
        <f>O513*H513</f>
        <v>0</v>
      </c>
      <c r="Q513" s="225">
        <v>0.0003</v>
      </c>
      <c r="R513" s="225">
        <f>Q513*H513</f>
        <v>0.1251156</v>
      </c>
      <c r="S513" s="225">
        <v>0</v>
      </c>
      <c r="T513" s="226">
        <f>S513*H513</f>
        <v>0</v>
      </c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R513" s="227" t="s">
        <v>441</v>
      </c>
      <c r="AT513" s="227" t="s">
        <v>285</v>
      </c>
      <c r="AU513" s="227" t="s">
        <v>78</v>
      </c>
      <c r="AY513" s="19" t="s">
        <v>252</v>
      </c>
      <c r="BE513" s="228">
        <f>IF(N513="základní",J513,0)</f>
        <v>0</v>
      </c>
      <c r="BF513" s="228">
        <f>IF(N513="snížená",J513,0)</f>
        <v>0</v>
      </c>
      <c r="BG513" s="228">
        <f>IF(N513="zákl. přenesená",J513,0)</f>
        <v>0</v>
      </c>
      <c r="BH513" s="228">
        <f>IF(N513="sníž. přenesená",J513,0)</f>
        <v>0</v>
      </c>
      <c r="BI513" s="228">
        <f>IF(N513="nulová",J513,0)</f>
        <v>0</v>
      </c>
      <c r="BJ513" s="19" t="s">
        <v>76</v>
      </c>
      <c r="BK513" s="228">
        <f>ROUND(I513*H513,2)</f>
        <v>0</v>
      </c>
      <c r="BL513" s="19" t="s">
        <v>349</v>
      </c>
      <c r="BM513" s="227" t="s">
        <v>2308</v>
      </c>
    </row>
    <row r="514" spans="1:51" s="14" customFormat="1" ht="12">
      <c r="A514" s="14"/>
      <c r="B514" s="240"/>
      <c r="C514" s="241"/>
      <c r="D514" s="231" t="s">
        <v>260</v>
      </c>
      <c r="E514" s="242" t="s">
        <v>19</v>
      </c>
      <c r="F514" s="243" t="s">
        <v>2306</v>
      </c>
      <c r="G514" s="241"/>
      <c r="H514" s="244">
        <v>417.052</v>
      </c>
      <c r="I514" s="245"/>
      <c r="J514" s="241"/>
      <c r="K514" s="241"/>
      <c r="L514" s="246"/>
      <c r="M514" s="247"/>
      <c r="N514" s="248"/>
      <c r="O514" s="248"/>
      <c r="P514" s="248"/>
      <c r="Q514" s="248"/>
      <c r="R514" s="248"/>
      <c r="S514" s="248"/>
      <c r="T514" s="249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50" t="s">
        <v>260</v>
      </c>
      <c r="AU514" s="250" t="s">
        <v>78</v>
      </c>
      <c r="AV514" s="14" t="s">
        <v>78</v>
      </c>
      <c r="AW514" s="14" t="s">
        <v>31</v>
      </c>
      <c r="AX514" s="14" t="s">
        <v>76</v>
      </c>
      <c r="AY514" s="250" t="s">
        <v>252</v>
      </c>
    </row>
    <row r="515" spans="1:65" s="2" customFormat="1" ht="14.4" customHeight="1">
      <c r="A515" s="40"/>
      <c r="B515" s="41"/>
      <c r="C515" s="216" t="s">
        <v>1307</v>
      </c>
      <c r="D515" s="216" t="s">
        <v>254</v>
      </c>
      <c r="E515" s="217" t="s">
        <v>1069</v>
      </c>
      <c r="F515" s="218" t="s">
        <v>1070</v>
      </c>
      <c r="G515" s="219" t="s">
        <v>300</v>
      </c>
      <c r="H515" s="220">
        <v>244.069</v>
      </c>
      <c r="I515" s="221"/>
      <c r="J515" s="222">
        <f>ROUND(I515*H515,2)</f>
        <v>0</v>
      </c>
      <c r="K515" s="218" t="s">
        <v>19</v>
      </c>
      <c r="L515" s="46"/>
      <c r="M515" s="223" t="s">
        <v>19</v>
      </c>
      <c r="N515" s="224" t="s">
        <v>40</v>
      </c>
      <c r="O515" s="86"/>
      <c r="P515" s="225">
        <f>O515*H515</f>
        <v>0</v>
      </c>
      <c r="Q515" s="225">
        <v>0</v>
      </c>
      <c r="R515" s="225">
        <f>Q515*H515</f>
        <v>0</v>
      </c>
      <c r="S515" s="225">
        <v>0</v>
      </c>
      <c r="T515" s="226">
        <f>S515*H515</f>
        <v>0</v>
      </c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R515" s="227" t="s">
        <v>349</v>
      </c>
      <c r="AT515" s="227" t="s">
        <v>254</v>
      </c>
      <c r="AU515" s="227" t="s">
        <v>78</v>
      </c>
      <c r="AY515" s="19" t="s">
        <v>252</v>
      </c>
      <c r="BE515" s="228">
        <f>IF(N515="základní",J515,0)</f>
        <v>0</v>
      </c>
      <c r="BF515" s="228">
        <f>IF(N515="snížená",J515,0)</f>
        <v>0</v>
      </c>
      <c r="BG515" s="228">
        <f>IF(N515="zákl. přenesená",J515,0)</f>
        <v>0</v>
      </c>
      <c r="BH515" s="228">
        <f>IF(N515="sníž. přenesená",J515,0)</f>
        <v>0</v>
      </c>
      <c r="BI515" s="228">
        <f>IF(N515="nulová",J515,0)</f>
        <v>0</v>
      </c>
      <c r="BJ515" s="19" t="s">
        <v>76</v>
      </c>
      <c r="BK515" s="228">
        <f>ROUND(I515*H515,2)</f>
        <v>0</v>
      </c>
      <c r="BL515" s="19" t="s">
        <v>349</v>
      </c>
      <c r="BM515" s="227" t="s">
        <v>2309</v>
      </c>
    </row>
    <row r="516" spans="1:51" s="14" customFormat="1" ht="12">
      <c r="A516" s="14"/>
      <c r="B516" s="240"/>
      <c r="C516" s="241"/>
      <c r="D516" s="231" t="s">
        <v>260</v>
      </c>
      <c r="E516" s="242" t="s">
        <v>19</v>
      </c>
      <c r="F516" s="243" t="s">
        <v>2310</v>
      </c>
      <c r="G516" s="241"/>
      <c r="H516" s="244">
        <v>244.069</v>
      </c>
      <c r="I516" s="245"/>
      <c r="J516" s="241"/>
      <c r="K516" s="241"/>
      <c r="L516" s="246"/>
      <c r="M516" s="247"/>
      <c r="N516" s="248"/>
      <c r="O516" s="248"/>
      <c r="P516" s="248"/>
      <c r="Q516" s="248"/>
      <c r="R516" s="248"/>
      <c r="S516" s="248"/>
      <c r="T516" s="249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50" t="s">
        <v>260</v>
      </c>
      <c r="AU516" s="250" t="s">
        <v>78</v>
      </c>
      <c r="AV516" s="14" t="s">
        <v>78</v>
      </c>
      <c r="AW516" s="14" t="s">
        <v>31</v>
      </c>
      <c r="AX516" s="14" t="s">
        <v>69</v>
      </c>
      <c r="AY516" s="250" t="s">
        <v>252</v>
      </c>
    </row>
    <row r="517" spans="1:51" s="15" customFormat="1" ht="12">
      <c r="A517" s="15"/>
      <c r="B517" s="251"/>
      <c r="C517" s="252"/>
      <c r="D517" s="231" t="s">
        <v>260</v>
      </c>
      <c r="E517" s="253" t="s">
        <v>19</v>
      </c>
      <c r="F517" s="254" t="s">
        <v>265</v>
      </c>
      <c r="G517" s="252"/>
      <c r="H517" s="255">
        <v>244.069</v>
      </c>
      <c r="I517" s="256"/>
      <c r="J517" s="252"/>
      <c r="K517" s="252"/>
      <c r="L517" s="257"/>
      <c r="M517" s="258"/>
      <c r="N517" s="259"/>
      <c r="O517" s="259"/>
      <c r="P517" s="259"/>
      <c r="Q517" s="259"/>
      <c r="R517" s="259"/>
      <c r="S517" s="259"/>
      <c r="T517" s="260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T517" s="261" t="s">
        <v>260</v>
      </c>
      <c r="AU517" s="261" t="s">
        <v>78</v>
      </c>
      <c r="AV517" s="15" t="s">
        <v>90</v>
      </c>
      <c r="AW517" s="15" t="s">
        <v>31</v>
      </c>
      <c r="AX517" s="15" t="s">
        <v>76</v>
      </c>
      <c r="AY517" s="261" t="s">
        <v>252</v>
      </c>
    </row>
    <row r="518" spans="1:65" s="2" customFormat="1" ht="49.05" customHeight="1">
      <c r="A518" s="40"/>
      <c r="B518" s="41"/>
      <c r="C518" s="216" t="s">
        <v>1315</v>
      </c>
      <c r="D518" s="216" t="s">
        <v>254</v>
      </c>
      <c r="E518" s="217" t="s">
        <v>1073</v>
      </c>
      <c r="F518" s="218" t="s">
        <v>1074</v>
      </c>
      <c r="G518" s="219" t="s">
        <v>300</v>
      </c>
      <c r="H518" s="220">
        <v>319.75</v>
      </c>
      <c r="I518" s="221"/>
      <c r="J518" s="222">
        <f>ROUND(I518*H518,2)</f>
        <v>0</v>
      </c>
      <c r="K518" s="218" t="s">
        <v>258</v>
      </c>
      <c r="L518" s="46"/>
      <c r="M518" s="223" t="s">
        <v>19</v>
      </c>
      <c r="N518" s="224" t="s">
        <v>40</v>
      </c>
      <c r="O518" s="86"/>
      <c r="P518" s="225">
        <f>O518*H518</f>
        <v>0</v>
      </c>
      <c r="Q518" s="225">
        <v>0</v>
      </c>
      <c r="R518" s="225">
        <f>Q518*H518</f>
        <v>0</v>
      </c>
      <c r="S518" s="225">
        <v>0</v>
      </c>
      <c r="T518" s="226">
        <f>S518*H518</f>
        <v>0</v>
      </c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R518" s="227" t="s">
        <v>349</v>
      </c>
      <c r="AT518" s="227" t="s">
        <v>254</v>
      </c>
      <c r="AU518" s="227" t="s">
        <v>78</v>
      </c>
      <c r="AY518" s="19" t="s">
        <v>252</v>
      </c>
      <c r="BE518" s="228">
        <f>IF(N518="základní",J518,0)</f>
        <v>0</v>
      </c>
      <c r="BF518" s="228">
        <f>IF(N518="snížená",J518,0)</f>
        <v>0</v>
      </c>
      <c r="BG518" s="228">
        <f>IF(N518="zákl. přenesená",J518,0)</f>
        <v>0</v>
      </c>
      <c r="BH518" s="228">
        <f>IF(N518="sníž. přenesená",J518,0)</f>
        <v>0</v>
      </c>
      <c r="BI518" s="228">
        <f>IF(N518="nulová",J518,0)</f>
        <v>0</v>
      </c>
      <c r="BJ518" s="19" t="s">
        <v>76</v>
      </c>
      <c r="BK518" s="228">
        <f>ROUND(I518*H518,2)</f>
        <v>0</v>
      </c>
      <c r="BL518" s="19" t="s">
        <v>349</v>
      </c>
      <c r="BM518" s="227" t="s">
        <v>2311</v>
      </c>
    </row>
    <row r="519" spans="1:51" s="14" customFormat="1" ht="12">
      <c r="A519" s="14"/>
      <c r="B519" s="240"/>
      <c r="C519" s="241"/>
      <c r="D519" s="231" t="s">
        <v>260</v>
      </c>
      <c r="E519" s="242" t="s">
        <v>19</v>
      </c>
      <c r="F519" s="243" t="s">
        <v>2287</v>
      </c>
      <c r="G519" s="241"/>
      <c r="H519" s="244">
        <v>319.75</v>
      </c>
      <c r="I519" s="245"/>
      <c r="J519" s="241"/>
      <c r="K519" s="241"/>
      <c r="L519" s="246"/>
      <c r="M519" s="247"/>
      <c r="N519" s="248"/>
      <c r="O519" s="248"/>
      <c r="P519" s="248"/>
      <c r="Q519" s="248"/>
      <c r="R519" s="248"/>
      <c r="S519" s="248"/>
      <c r="T519" s="249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50" t="s">
        <v>260</v>
      </c>
      <c r="AU519" s="250" t="s">
        <v>78</v>
      </c>
      <c r="AV519" s="14" t="s">
        <v>78</v>
      </c>
      <c r="AW519" s="14" t="s">
        <v>31</v>
      </c>
      <c r="AX519" s="14" t="s">
        <v>69</v>
      </c>
      <c r="AY519" s="250" t="s">
        <v>252</v>
      </c>
    </row>
    <row r="520" spans="1:51" s="15" customFormat="1" ht="12">
      <c r="A520" s="15"/>
      <c r="B520" s="251"/>
      <c r="C520" s="252"/>
      <c r="D520" s="231" t="s">
        <v>260</v>
      </c>
      <c r="E520" s="253" t="s">
        <v>19</v>
      </c>
      <c r="F520" s="254" t="s">
        <v>265</v>
      </c>
      <c r="G520" s="252"/>
      <c r="H520" s="255">
        <v>319.75</v>
      </c>
      <c r="I520" s="256"/>
      <c r="J520" s="252"/>
      <c r="K520" s="252"/>
      <c r="L520" s="257"/>
      <c r="M520" s="258"/>
      <c r="N520" s="259"/>
      <c r="O520" s="259"/>
      <c r="P520" s="259"/>
      <c r="Q520" s="259"/>
      <c r="R520" s="259"/>
      <c r="S520" s="259"/>
      <c r="T520" s="260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T520" s="261" t="s">
        <v>260</v>
      </c>
      <c r="AU520" s="261" t="s">
        <v>78</v>
      </c>
      <c r="AV520" s="15" t="s">
        <v>90</v>
      </c>
      <c r="AW520" s="15" t="s">
        <v>31</v>
      </c>
      <c r="AX520" s="15" t="s">
        <v>76</v>
      </c>
      <c r="AY520" s="261" t="s">
        <v>252</v>
      </c>
    </row>
    <row r="521" spans="1:65" s="2" customFormat="1" ht="24.15" customHeight="1">
      <c r="A521" s="40"/>
      <c r="B521" s="41"/>
      <c r="C521" s="262" t="s">
        <v>1320</v>
      </c>
      <c r="D521" s="262" t="s">
        <v>285</v>
      </c>
      <c r="E521" s="263" t="s">
        <v>1077</v>
      </c>
      <c r="F521" s="264" t="s">
        <v>1078</v>
      </c>
      <c r="G521" s="265" t="s">
        <v>300</v>
      </c>
      <c r="H521" s="266">
        <v>367.713</v>
      </c>
      <c r="I521" s="267"/>
      <c r="J521" s="268">
        <f>ROUND(I521*H521,2)</f>
        <v>0</v>
      </c>
      <c r="K521" s="264" t="s">
        <v>258</v>
      </c>
      <c r="L521" s="269"/>
      <c r="M521" s="270" t="s">
        <v>19</v>
      </c>
      <c r="N521" s="271" t="s">
        <v>40</v>
      </c>
      <c r="O521" s="86"/>
      <c r="P521" s="225">
        <f>O521*H521</f>
        <v>0</v>
      </c>
      <c r="Q521" s="225">
        <v>0.0002</v>
      </c>
      <c r="R521" s="225">
        <f>Q521*H521</f>
        <v>0.07354260000000001</v>
      </c>
      <c r="S521" s="225">
        <v>0</v>
      </c>
      <c r="T521" s="226">
        <f>S521*H521</f>
        <v>0</v>
      </c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R521" s="227" t="s">
        <v>441</v>
      </c>
      <c r="AT521" s="227" t="s">
        <v>285</v>
      </c>
      <c r="AU521" s="227" t="s">
        <v>78</v>
      </c>
      <c r="AY521" s="19" t="s">
        <v>252</v>
      </c>
      <c r="BE521" s="228">
        <f>IF(N521="základní",J521,0)</f>
        <v>0</v>
      </c>
      <c r="BF521" s="228">
        <f>IF(N521="snížená",J521,0)</f>
        <v>0</v>
      </c>
      <c r="BG521" s="228">
        <f>IF(N521="zákl. přenesená",J521,0)</f>
        <v>0</v>
      </c>
      <c r="BH521" s="228">
        <f>IF(N521="sníž. přenesená",J521,0)</f>
        <v>0</v>
      </c>
      <c r="BI521" s="228">
        <f>IF(N521="nulová",J521,0)</f>
        <v>0</v>
      </c>
      <c r="BJ521" s="19" t="s">
        <v>76</v>
      </c>
      <c r="BK521" s="228">
        <f>ROUND(I521*H521,2)</f>
        <v>0</v>
      </c>
      <c r="BL521" s="19" t="s">
        <v>349</v>
      </c>
      <c r="BM521" s="227" t="s">
        <v>2312</v>
      </c>
    </row>
    <row r="522" spans="1:51" s="14" customFormat="1" ht="12">
      <c r="A522" s="14"/>
      <c r="B522" s="240"/>
      <c r="C522" s="241"/>
      <c r="D522" s="231" t="s">
        <v>260</v>
      </c>
      <c r="E522" s="242" t="s">
        <v>19</v>
      </c>
      <c r="F522" s="243" t="s">
        <v>2313</v>
      </c>
      <c r="G522" s="241"/>
      <c r="H522" s="244">
        <v>367.713</v>
      </c>
      <c r="I522" s="245"/>
      <c r="J522" s="241"/>
      <c r="K522" s="241"/>
      <c r="L522" s="246"/>
      <c r="M522" s="247"/>
      <c r="N522" s="248"/>
      <c r="O522" s="248"/>
      <c r="P522" s="248"/>
      <c r="Q522" s="248"/>
      <c r="R522" s="248"/>
      <c r="S522" s="248"/>
      <c r="T522" s="249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0" t="s">
        <v>260</v>
      </c>
      <c r="AU522" s="250" t="s">
        <v>78</v>
      </c>
      <c r="AV522" s="14" t="s">
        <v>78</v>
      </c>
      <c r="AW522" s="14" t="s">
        <v>31</v>
      </c>
      <c r="AX522" s="14" t="s">
        <v>76</v>
      </c>
      <c r="AY522" s="250" t="s">
        <v>252</v>
      </c>
    </row>
    <row r="523" spans="1:65" s="2" customFormat="1" ht="24.15" customHeight="1">
      <c r="A523" s="40"/>
      <c r="B523" s="41"/>
      <c r="C523" s="216" t="s">
        <v>1351</v>
      </c>
      <c r="D523" s="216" t="s">
        <v>254</v>
      </c>
      <c r="E523" s="217" t="s">
        <v>1082</v>
      </c>
      <c r="F523" s="218" t="s">
        <v>1083</v>
      </c>
      <c r="G523" s="219" t="s">
        <v>300</v>
      </c>
      <c r="H523" s="220">
        <v>244.069</v>
      </c>
      <c r="I523" s="221"/>
      <c r="J523" s="222">
        <f>ROUND(I523*H523,2)</f>
        <v>0</v>
      </c>
      <c r="K523" s="218" t="s">
        <v>258</v>
      </c>
      <c r="L523" s="46"/>
      <c r="M523" s="223" t="s">
        <v>19</v>
      </c>
      <c r="N523" s="224" t="s">
        <v>40</v>
      </c>
      <c r="O523" s="86"/>
      <c r="P523" s="225">
        <f>O523*H523</f>
        <v>0</v>
      </c>
      <c r="Q523" s="225">
        <v>0</v>
      </c>
      <c r="R523" s="225">
        <f>Q523*H523</f>
        <v>0</v>
      </c>
      <c r="S523" s="225">
        <v>0</v>
      </c>
      <c r="T523" s="226">
        <f>S523*H523</f>
        <v>0</v>
      </c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R523" s="227" t="s">
        <v>349</v>
      </c>
      <c r="AT523" s="227" t="s">
        <v>254</v>
      </c>
      <c r="AU523" s="227" t="s">
        <v>78</v>
      </c>
      <c r="AY523" s="19" t="s">
        <v>252</v>
      </c>
      <c r="BE523" s="228">
        <f>IF(N523="základní",J523,0)</f>
        <v>0</v>
      </c>
      <c r="BF523" s="228">
        <f>IF(N523="snížená",J523,0)</f>
        <v>0</v>
      </c>
      <c r="BG523" s="228">
        <f>IF(N523="zákl. přenesená",J523,0)</f>
        <v>0</v>
      </c>
      <c r="BH523" s="228">
        <f>IF(N523="sníž. přenesená",J523,0)</f>
        <v>0</v>
      </c>
      <c r="BI523" s="228">
        <f>IF(N523="nulová",J523,0)</f>
        <v>0</v>
      </c>
      <c r="BJ523" s="19" t="s">
        <v>76</v>
      </c>
      <c r="BK523" s="228">
        <f>ROUND(I523*H523,2)</f>
        <v>0</v>
      </c>
      <c r="BL523" s="19" t="s">
        <v>349</v>
      </c>
      <c r="BM523" s="227" t="s">
        <v>2314</v>
      </c>
    </row>
    <row r="524" spans="1:51" s="14" customFormat="1" ht="12">
      <c r="A524" s="14"/>
      <c r="B524" s="240"/>
      <c r="C524" s="241"/>
      <c r="D524" s="231" t="s">
        <v>260</v>
      </c>
      <c r="E524" s="242" t="s">
        <v>19</v>
      </c>
      <c r="F524" s="243" t="s">
        <v>2310</v>
      </c>
      <c r="G524" s="241"/>
      <c r="H524" s="244">
        <v>244.069</v>
      </c>
      <c r="I524" s="245"/>
      <c r="J524" s="241"/>
      <c r="K524" s="241"/>
      <c r="L524" s="246"/>
      <c r="M524" s="247"/>
      <c r="N524" s="248"/>
      <c r="O524" s="248"/>
      <c r="P524" s="248"/>
      <c r="Q524" s="248"/>
      <c r="R524" s="248"/>
      <c r="S524" s="248"/>
      <c r="T524" s="249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50" t="s">
        <v>260</v>
      </c>
      <c r="AU524" s="250" t="s">
        <v>78</v>
      </c>
      <c r="AV524" s="14" t="s">
        <v>78</v>
      </c>
      <c r="AW524" s="14" t="s">
        <v>31</v>
      </c>
      <c r="AX524" s="14" t="s">
        <v>69</v>
      </c>
      <c r="AY524" s="250" t="s">
        <v>252</v>
      </c>
    </row>
    <row r="525" spans="1:51" s="15" customFormat="1" ht="12">
      <c r="A525" s="15"/>
      <c r="B525" s="251"/>
      <c r="C525" s="252"/>
      <c r="D525" s="231" t="s">
        <v>260</v>
      </c>
      <c r="E525" s="253" t="s">
        <v>19</v>
      </c>
      <c r="F525" s="254" t="s">
        <v>265</v>
      </c>
      <c r="G525" s="252"/>
      <c r="H525" s="255">
        <v>244.069</v>
      </c>
      <c r="I525" s="256"/>
      <c r="J525" s="252"/>
      <c r="K525" s="252"/>
      <c r="L525" s="257"/>
      <c r="M525" s="258"/>
      <c r="N525" s="259"/>
      <c r="O525" s="259"/>
      <c r="P525" s="259"/>
      <c r="Q525" s="259"/>
      <c r="R525" s="259"/>
      <c r="S525" s="259"/>
      <c r="T525" s="260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T525" s="261" t="s">
        <v>260</v>
      </c>
      <c r="AU525" s="261" t="s">
        <v>78</v>
      </c>
      <c r="AV525" s="15" t="s">
        <v>90</v>
      </c>
      <c r="AW525" s="15" t="s">
        <v>31</v>
      </c>
      <c r="AX525" s="15" t="s">
        <v>76</v>
      </c>
      <c r="AY525" s="261" t="s">
        <v>252</v>
      </c>
    </row>
    <row r="526" spans="1:65" s="2" customFormat="1" ht="24.15" customHeight="1">
      <c r="A526" s="40"/>
      <c r="B526" s="41"/>
      <c r="C526" s="262" t="s">
        <v>1355</v>
      </c>
      <c r="D526" s="262" t="s">
        <v>285</v>
      </c>
      <c r="E526" s="263" t="s">
        <v>1087</v>
      </c>
      <c r="F526" s="264" t="s">
        <v>1088</v>
      </c>
      <c r="G526" s="265" t="s">
        <v>257</v>
      </c>
      <c r="H526" s="266">
        <v>19.526</v>
      </c>
      <c r="I526" s="267"/>
      <c r="J526" s="268">
        <f>ROUND(I526*H526,2)</f>
        <v>0</v>
      </c>
      <c r="K526" s="264" t="s">
        <v>258</v>
      </c>
      <c r="L526" s="269"/>
      <c r="M526" s="270" t="s">
        <v>19</v>
      </c>
      <c r="N526" s="271" t="s">
        <v>40</v>
      </c>
      <c r="O526" s="86"/>
      <c r="P526" s="225">
        <f>O526*H526</f>
        <v>0</v>
      </c>
      <c r="Q526" s="225">
        <v>0.75</v>
      </c>
      <c r="R526" s="225">
        <f>Q526*H526</f>
        <v>14.6445</v>
      </c>
      <c r="S526" s="225">
        <v>0</v>
      </c>
      <c r="T526" s="226">
        <f>S526*H526</f>
        <v>0</v>
      </c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R526" s="227" t="s">
        <v>441</v>
      </c>
      <c r="AT526" s="227" t="s">
        <v>285</v>
      </c>
      <c r="AU526" s="227" t="s">
        <v>78</v>
      </c>
      <c r="AY526" s="19" t="s">
        <v>252</v>
      </c>
      <c r="BE526" s="228">
        <f>IF(N526="základní",J526,0)</f>
        <v>0</v>
      </c>
      <c r="BF526" s="228">
        <f>IF(N526="snížená",J526,0)</f>
        <v>0</v>
      </c>
      <c r="BG526" s="228">
        <f>IF(N526="zákl. přenesená",J526,0)</f>
        <v>0</v>
      </c>
      <c r="BH526" s="228">
        <f>IF(N526="sníž. přenesená",J526,0)</f>
        <v>0</v>
      </c>
      <c r="BI526" s="228">
        <f>IF(N526="nulová",J526,0)</f>
        <v>0</v>
      </c>
      <c r="BJ526" s="19" t="s">
        <v>76</v>
      </c>
      <c r="BK526" s="228">
        <f>ROUND(I526*H526,2)</f>
        <v>0</v>
      </c>
      <c r="BL526" s="19" t="s">
        <v>349</v>
      </c>
      <c r="BM526" s="227" t="s">
        <v>2315</v>
      </c>
    </row>
    <row r="527" spans="1:51" s="14" customFormat="1" ht="12">
      <c r="A527" s="14"/>
      <c r="B527" s="240"/>
      <c r="C527" s="241"/>
      <c r="D527" s="231" t="s">
        <v>260</v>
      </c>
      <c r="E527" s="242" t="s">
        <v>19</v>
      </c>
      <c r="F527" s="243" t="s">
        <v>2316</v>
      </c>
      <c r="G527" s="241"/>
      <c r="H527" s="244">
        <v>19.526</v>
      </c>
      <c r="I527" s="245"/>
      <c r="J527" s="241"/>
      <c r="K527" s="241"/>
      <c r="L527" s="246"/>
      <c r="M527" s="247"/>
      <c r="N527" s="248"/>
      <c r="O527" s="248"/>
      <c r="P527" s="248"/>
      <c r="Q527" s="248"/>
      <c r="R527" s="248"/>
      <c r="S527" s="248"/>
      <c r="T527" s="249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50" t="s">
        <v>260</v>
      </c>
      <c r="AU527" s="250" t="s">
        <v>78</v>
      </c>
      <c r="AV527" s="14" t="s">
        <v>78</v>
      </c>
      <c r="AW527" s="14" t="s">
        <v>31</v>
      </c>
      <c r="AX527" s="14" t="s">
        <v>76</v>
      </c>
      <c r="AY527" s="250" t="s">
        <v>252</v>
      </c>
    </row>
    <row r="528" spans="1:65" s="2" customFormat="1" ht="49.05" customHeight="1">
      <c r="A528" s="40"/>
      <c r="B528" s="41"/>
      <c r="C528" s="216" t="s">
        <v>2317</v>
      </c>
      <c r="D528" s="216" t="s">
        <v>254</v>
      </c>
      <c r="E528" s="217" t="s">
        <v>1092</v>
      </c>
      <c r="F528" s="218" t="s">
        <v>1093</v>
      </c>
      <c r="G528" s="219" t="s">
        <v>257</v>
      </c>
      <c r="H528" s="220">
        <v>6.054</v>
      </c>
      <c r="I528" s="221"/>
      <c r="J528" s="222">
        <f>ROUND(I528*H528,2)</f>
        <v>0</v>
      </c>
      <c r="K528" s="218" t="s">
        <v>258</v>
      </c>
      <c r="L528" s="46"/>
      <c r="M528" s="223" t="s">
        <v>19</v>
      </c>
      <c r="N528" s="224" t="s">
        <v>40</v>
      </c>
      <c r="O528" s="86"/>
      <c r="P528" s="225">
        <f>O528*H528</f>
        <v>0</v>
      </c>
      <c r="Q528" s="225">
        <v>0</v>
      </c>
      <c r="R528" s="225">
        <f>Q528*H528</f>
        <v>0</v>
      </c>
      <c r="S528" s="225">
        <v>0</v>
      </c>
      <c r="T528" s="226">
        <f>S528*H528</f>
        <v>0</v>
      </c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R528" s="227" t="s">
        <v>349</v>
      </c>
      <c r="AT528" s="227" t="s">
        <v>254</v>
      </c>
      <c r="AU528" s="227" t="s">
        <v>78</v>
      </c>
      <c r="AY528" s="19" t="s">
        <v>252</v>
      </c>
      <c r="BE528" s="228">
        <f>IF(N528="základní",J528,0)</f>
        <v>0</v>
      </c>
      <c r="BF528" s="228">
        <f>IF(N528="snížená",J528,0)</f>
        <v>0</v>
      </c>
      <c r="BG528" s="228">
        <f>IF(N528="zákl. přenesená",J528,0)</f>
        <v>0</v>
      </c>
      <c r="BH528" s="228">
        <f>IF(N528="sníž. přenesená",J528,0)</f>
        <v>0</v>
      </c>
      <c r="BI528" s="228">
        <f>IF(N528="nulová",J528,0)</f>
        <v>0</v>
      </c>
      <c r="BJ528" s="19" t="s">
        <v>76</v>
      </c>
      <c r="BK528" s="228">
        <f>ROUND(I528*H528,2)</f>
        <v>0</v>
      </c>
      <c r="BL528" s="19" t="s">
        <v>349</v>
      </c>
      <c r="BM528" s="227" t="s">
        <v>2318</v>
      </c>
    </row>
    <row r="529" spans="1:51" s="14" customFormat="1" ht="12">
      <c r="A529" s="14"/>
      <c r="B529" s="240"/>
      <c r="C529" s="241"/>
      <c r="D529" s="231" t="s">
        <v>260</v>
      </c>
      <c r="E529" s="242" t="s">
        <v>19</v>
      </c>
      <c r="F529" s="243" t="s">
        <v>2319</v>
      </c>
      <c r="G529" s="241"/>
      <c r="H529" s="244">
        <v>6.054</v>
      </c>
      <c r="I529" s="245"/>
      <c r="J529" s="241"/>
      <c r="K529" s="241"/>
      <c r="L529" s="246"/>
      <c r="M529" s="247"/>
      <c r="N529" s="248"/>
      <c r="O529" s="248"/>
      <c r="P529" s="248"/>
      <c r="Q529" s="248"/>
      <c r="R529" s="248"/>
      <c r="S529" s="248"/>
      <c r="T529" s="249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50" t="s">
        <v>260</v>
      </c>
      <c r="AU529" s="250" t="s">
        <v>78</v>
      </c>
      <c r="AV529" s="14" t="s">
        <v>78</v>
      </c>
      <c r="AW529" s="14" t="s">
        <v>31</v>
      </c>
      <c r="AX529" s="14" t="s">
        <v>69</v>
      </c>
      <c r="AY529" s="250" t="s">
        <v>252</v>
      </c>
    </row>
    <row r="530" spans="1:51" s="15" customFormat="1" ht="12">
      <c r="A530" s="15"/>
      <c r="B530" s="251"/>
      <c r="C530" s="252"/>
      <c r="D530" s="231" t="s">
        <v>260</v>
      </c>
      <c r="E530" s="253" t="s">
        <v>19</v>
      </c>
      <c r="F530" s="254" t="s">
        <v>265</v>
      </c>
      <c r="G530" s="252"/>
      <c r="H530" s="255">
        <v>6.054</v>
      </c>
      <c r="I530" s="256"/>
      <c r="J530" s="252"/>
      <c r="K530" s="252"/>
      <c r="L530" s="257"/>
      <c r="M530" s="258"/>
      <c r="N530" s="259"/>
      <c r="O530" s="259"/>
      <c r="P530" s="259"/>
      <c r="Q530" s="259"/>
      <c r="R530" s="259"/>
      <c r="S530" s="259"/>
      <c r="T530" s="260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T530" s="261" t="s">
        <v>260</v>
      </c>
      <c r="AU530" s="261" t="s">
        <v>78</v>
      </c>
      <c r="AV530" s="15" t="s">
        <v>90</v>
      </c>
      <c r="AW530" s="15" t="s">
        <v>31</v>
      </c>
      <c r="AX530" s="15" t="s">
        <v>76</v>
      </c>
      <c r="AY530" s="261" t="s">
        <v>252</v>
      </c>
    </row>
    <row r="531" spans="1:65" s="2" customFormat="1" ht="14.4" customHeight="1">
      <c r="A531" s="40"/>
      <c r="B531" s="41"/>
      <c r="C531" s="262" t="s">
        <v>2320</v>
      </c>
      <c r="D531" s="262" t="s">
        <v>285</v>
      </c>
      <c r="E531" s="263" t="s">
        <v>1097</v>
      </c>
      <c r="F531" s="264" t="s">
        <v>1098</v>
      </c>
      <c r="G531" s="265" t="s">
        <v>277</v>
      </c>
      <c r="H531" s="266">
        <v>12.108</v>
      </c>
      <c r="I531" s="267"/>
      <c r="J531" s="268">
        <f>ROUND(I531*H531,2)</f>
        <v>0</v>
      </c>
      <c r="K531" s="264" t="s">
        <v>258</v>
      </c>
      <c r="L531" s="269"/>
      <c r="M531" s="270" t="s">
        <v>19</v>
      </c>
      <c r="N531" s="271" t="s">
        <v>40</v>
      </c>
      <c r="O531" s="86"/>
      <c r="P531" s="225">
        <f>O531*H531</f>
        <v>0</v>
      </c>
      <c r="Q531" s="225">
        <v>1</v>
      </c>
      <c r="R531" s="225">
        <f>Q531*H531</f>
        <v>12.108</v>
      </c>
      <c r="S531" s="225">
        <v>0</v>
      </c>
      <c r="T531" s="226">
        <f>S531*H531</f>
        <v>0</v>
      </c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R531" s="227" t="s">
        <v>441</v>
      </c>
      <c r="AT531" s="227" t="s">
        <v>285</v>
      </c>
      <c r="AU531" s="227" t="s">
        <v>78</v>
      </c>
      <c r="AY531" s="19" t="s">
        <v>252</v>
      </c>
      <c r="BE531" s="228">
        <f>IF(N531="základní",J531,0)</f>
        <v>0</v>
      </c>
      <c r="BF531" s="228">
        <f>IF(N531="snížená",J531,0)</f>
        <v>0</v>
      </c>
      <c r="BG531" s="228">
        <f>IF(N531="zákl. přenesená",J531,0)</f>
        <v>0</v>
      </c>
      <c r="BH531" s="228">
        <f>IF(N531="sníž. přenesená",J531,0)</f>
        <v>0</v>
      </c>
      <c r="BI531" s="228">
        <f>IF(N531="nulová",J531,0)</f>
        <v>0</v>
      </c>
      <c r="BJ531" s="19" t="s">
        <v>76</v>
      </c>
      <c r="BK531" s="228">
        <f>ROUND(I531*H531,2)</f>
        <v>0</v>
      </c>
      <c r="BL531" s="19" t="s">
        <v>349</v>
      </c>
      <c r="BM531" s="227" t="s">
        <v>2321</v>
      </c>
    </row>
    <row r="532" spans="1:51" s="14" customFormat="1" ht="12">
      <c r="A532" s="14"/>
      <c r="B532" s="240"/>
      <c r="C532" s="241"/>
      <c r="D532" s="231" t="s">
        <v>260</v>
      </c>
      <c r="E532" s="242" t="s">
        <v>19</v>
      </c>
      <c r="F532" s="243" t="s">
        <v>2322</v>
      </c>
      <c r="G532" s="241"/>
      <c r="H532" s="244">
        <v>12.108</v>
      </c>
      <c r="I532" s="245"/>
      <c r="J532" s="241"/>
      <c r="K532" s="241"/>
      <c r="L532" s="246"/>
      <c r="M532" s="247"/>
      <c r="N532" s="248"/>
      <c r="O532" s="248"/>
      <c r="P532" s="248"/>
      <c r="Q532" s="248"/>
      <c r="R532" s="248"/>
      <c r="S532" s="248"/>
      <c r="T532" s="249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50" t="s">
        <v>260</v>
      </c>
      <c r="AU532" s="250" t="s">
        <v>78</v>
      </c>
      <c r="AV532" s="14" t="s">
        <v>78</v>
      </c>
      <c r="AW532" s="14" t="s">
        <v>31</v>
      </c>
      <c r="AX532" s="14" t="s">
        <v>76</v>
      </c>
      <c r="AY532" s="250" t="s">
        <v>252</v>
      </c>
    </row>
    <row r="533" spans="1:65" s="2" customFormat="1" ht="24.15" customHeight="1">
      <c r="A533" s="40"/>
      <c r="B533" s="41"/>
      <c r="C533" s="216" t="s">
        <v>2323</v>
      </c>
      <c r="D533" s="216" t="s">
        <v>254</v>
      </c>
      <c r="E533" s="217" t="s">
        <v>1102</v>
      </c>
      <c r="F533" s="218" t="s">
        <v>1103</v>
      </c>
      <c r="G533" s="219" t="s">
        <v>346</v>
      </c>
      <c r="H533" s="220">
        <v>95.981</v>
      </c>
      <c r="I533" s="221"/>
      <c r="J533" s="222">
        <f>ROUND(I533*H533,2)</f>
        <v>0</v>
      </c>
      <c r="K533" s="218" t="s">
        <v>258</v>
      </c>
      <c r="L533" s="46"/>
      <c r="M533" s="223" t="s">
        <v>19</v>
      </c>
      <c r="N533" s="224" t="s">
        <v>40</v>
      </c>
      <c r="O533" s="86"/>
      <c r="P533" s="225">
        <f>O533*H533</f>
        <v>0</v>
      </c>
      <c r="Q533" s="225">
        <v>2E-05</v>
      </c>
      <c r="R533" s="225">
        <f>Q533*H533</f>
        <v>0.0019196200000000001</v>
      </c>
      <c r="S533" s="225">
        <v>0</v>
      </c>
      <c r="T533" s="226">
        <f>S533*H533</f>
        <v>0</v>
      </c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R533" s="227" t="s">
        <v>349</v>
      </c>
      <c r="AT533" s="227" t="s">
        <v>254</v>
      </c>
      <c r="AU533" s="227" t="s">
        <v>78</v>
      </c>
      <c r="AY533" s="19" t="s">
        <v>252</v>
      </c>
      <c r="BE533" s="228">
        <f>IF(N533="základní",J533,0)</f>
        <v>0</v>
      </c>
      <c r="BF533" s="228">
        <f>IF(N533="snížená",J533,0)</f>
        <v>0</v>
      </c>
      <c r="BG533" s="228">
        <f>IF(N533="zákl. přenesená",J533,0)</f>
        <v>0</v>
      </c>
      <c r="BH533" s="228">
        <f>IF(N533="sníž. přenesená",J533,0)</f>
        <v>0</v>
      </c>
      <c r="BI533" s="228">
        <f>IF(N533="nulová",J533,0)</f>
        <v>0</v>
      </c>
      <c r="BJ533" s="19" t="s">
        <v>76</v>
      </c>
      <c r="BK533" s="228">
        <f>ROUND(I533*H533,2)</f>
        <v>0</v>
      </c>
      <c r="BL533" s="19" t="s">
        <v>349</v>
      </c>
      <c r="BM533" s="227" t="s">
        <v>2324</v>
      </c>
    </row>
    <row r="534" spans="1:65" s="2" customFormat="1" ht="14.4" customHeight="1">
      <c r="A534" s="40"/>
      <c r="B534" s="41"/>
      <c r="C534" s="262" t="s">
        <v>2325</v>
      </c>
      <c r="D534" s="262" t="s">
        <v>285</v>
      </c>
      <c r="E534" s="263" t="s">
        <v>1106</v>
      </c>
      <c r="F534" s="264" t="s">
        <v>1107</v>
      </c>
      <c r="G534" s="265" t="s">
        <v>346</v>
      </c>
      <c r="H534" s="266">
        <v>105.579</v>
      </c>
      <c r="I534" s="267"/>
      <c r="J534" s="268">
        <f>ROUND(I534*H534,2)</f>
        <v>0</v>
      </c>
      <c r="K534" s="264" t="s">
        <v>258</v>
      </c>
      <c r="L534" s="269"/>
      <c r="M534" s="270" t="s">
        <v>19</v>
      </c>
      <c r="N534" s="271" t="s">
        <v>40</v>
      </c>
      <c r="O534" s="86"/>
      <c r="P534" s="225">
        <f>O534*H534</f>
        <v>0</v>
      </c>
      <c r="Q534" s="225">
        <v>0.0005</v>
      </c>
      <c r="R534" s="225">
        <f>Q534*H534</f>
        <v>0.052789499999999996</v>
      </c>
      <c r="S534" s="225">
        <v>0</v>
      </c>
      <c r="T534" s="226">
        <f>S534*H534</f>
        <v>0</v>
      </c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R534" s="227" t="s">
        <v>441</v>
      </c>
      <c r="AT534" s="227" t="s">
        <v>285</v>
      </c>
      <c r="AU534" s="227" t="s">
        <v>78</v>
      </c>
      <c r="AY534" s="19" t="s">
        <v>252</v>
      </c>
      <c r="BE534" s="228">
        <f>IF(N534="základní",J534,0)</f>
        <v>0</v>
      </c>
      <c r="BF534" s="228">
        <f>IF(N534="snížená",J534,0)</f>
        <v>0</v>
      </c>
      <c r="BG534" s="228">
        <f>IF(N534="zákl. přenesená",J534,0)</f>
        <v>0</v>
      </c>
      <c r="BH534" s="228">
        <f>IF(N534="sníž. přenesená",J534,0)</f>
        <v>0</v>
      </c>
      <c r="BI534" s="228">
        <f>IF(N534="nulová",J534,0)</f>
        <v>0</v>
      </c>
      <c r="BJ534" s="19" t="s">
        <v>76</v>
      </c>
      <c r="BK534" s="228">
        <f>ROUND(I534*H534,2)</f>
        <v>0</v>
      </c>
      <c r="BL534" s="19" t="s">
        <v>349</v>
      </c>
      <c r="BM534" s="227" t="s">
        <v>2326</v>
      </c>
    </row>
    <row r="535" spans="1:51" s="14" customFormat="1" ht="12">
      <c r="A535" s="14"/>
      <c r="B535" s="240"/>
      <c r="C535" s="241"/>
      <c r="D535" s="231" t="s">
        <v>260</v>
      </c>
      <c r="E535" s="242" t="s">
        <v>19</v>
      </c>
      <c r="F535" s="243" t="s">
        <v>2327</v>
      </c>
      <c r="G535" s="241"/>
      <c r="H535" s="244">
        <v>105.579</v>
      </c>
      <c r="I535" s="245"/>
      <c r="J535" s="241"/>
      <c r="K535" s="241"/>
      <c r="L535" s="246"/>
      <c r="M535" s="247"/>
      <c r="N535" s="248"/>
      <c r="O535" s="248"/>
      <c r="P535" s="248"/>
      <c r="Q535" s="248"/>
      <c r="R535" s="248"/>
      <c r="S535" s="248"/>
      <c r="T535" s="249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50" t="s">
        <v>260</v>
      </c>
      <c r="AU535" s="250" t="s">
        <v>78</v>
      </c>
      <c r="AV535" s="14" t="s">
        <v>78</v>
      </c>
      <c r="AW535" s="14" t="s">
        <v>31</v>
      </c>
      <c r="AX535" s="14" t="s">
        <v>76</v>
      </c>
      <c r="AY535" s="250" t="s">
        <v>252</v>
      </c>
    </row>
    <row r="536" spans="1:65" s="2" customFormat="1" ht="37.8" customHeight="1">
      <c r="A536" s="40"/>
      <c r="B536" s="41"/>
      <c r="C536" s="216" t="s">
        <v>2328</v>
      </c>
      <c r="D536" s="216" t="s">
        <v>254</v>
      </c>
      <c r="E536" s="217" t="s">
        <v>1111</v>
      </c>
      <c r="F536" s="218" t="s">
        <v>1112</v>
      </c>
      <c r="G536" s="219" t="s">
        <v>277</v>
      </c>
      <c r="H536" s="220">
        <v>28.738</v>
      </c>
      <c r="I536" s="221"/>
      <c r="J536" s="222">
        <f>ROUND(I536*H536,2)</f>
        <v>0</v>
      </c>
      <c r="K536" s="218" t="s">
        <v>258</v>
      </c>
      <c r="L536" s="46"/>
      <c r="M536" s="223" t="s">
        <v>19</v>
      </c>
      <c r="N536" s="224" t="s">
        <v>40</v>
      </c>
      <c r="O536" s="86"/>
      <c r="P536" s="225">
        <f>O536*H536</f>
        <v>0</v>
      </c>
      <c r="Q536" s="225">
        <v>0</v>
      </c>
      <c r="R536" s="225">
        <f>Q536*H536</f>
        <v>0</v>
      </c>
      <c r="S536" s="225">
        <v>0</v>
      </c>
      <c r="T536" s="226">
        <f>S536*H536</f>
        <v>0</v>
      </c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R536" s="227" t="s">
        <v>349</v>
      </c>
      <c r="AT536" s="227" t="s">
        <v>254</v>
      </c>
      <c r="AU536" s="227" t="s">
        <v>78</v>
      </c>
      <c r="AY536" s="19" t="s">
        <v>252</v>
      </c>
      <c r="BE536" s="228">
        <f>IF(N536="základní",J536,0)</f>
        <v>0</v>
      </c>
      <c r="BF536" s="228">
        <f>IF(N536="snížená",J536,0)</f>
        <v>0</v>
      </c>
      <c r="BG536" s="228">
        <f>IF(N536="zákl. přenesená",J536,0)</f>
        <v>0</v>
      </c>
      <c r="BH536" s="228">
        <f>IF(N536="sníž. přenesená",J536,0)</f>
        <v>0</v>
      </c>
      <c r="BI536" s="228">
        <f>IF(N536="nulová",J536,0)</f>
        <v>0</v>
      </c>
      <c r="BJ536" s="19" t="s">
        <v>76</v>
      </c>
      <c r="BK536" s="228">
        <f>ROUND(I536*H536,2)</f>
        <v>0</v>
      </c>
      <c r="BL536" s="19" t="s">
        <v>349</v>
      </c>
      <c r="BM536" s="227" t="s">
        <v>2329</v>
      </c>
    </row>
    <row r="537" spans="1:63" s="12" customFormat="1" ht="22.8" customHeight="1">
      <c r="A537" s="12"/>
      <c r="B537" s="200"/>
      <c r="C537" s="201"/>
      <c r="D537" s="202" t="s">
        <v>68</v>
      </c>
      <c r="E537" s="214" t="s">
        <v>1114</v>
      </c>
      <c r="F537" s="214" t="s">
        <v>1115</v>
      </c>
      <c r="G537" s="201"/>
      <c r="H537" s="201"/>
      <c r="I537" s="204"/>
      <c r="J537" s="215">
        <f>BK537</f>
        <v>0</v>
      </c>
      <c r="K537" s="201"/>
      <c r="L537" s="206"/>
      <c r="M537" s="207"/>
      <c r="N537" s="208"/>
      <c r="O537" s="208"/>
      <c r="P537" s="209">
        <f>SUM(P538:P569)</f>
        <v>0</v>
      </c>
      <c r="Q537" s="208"/>
      <c r="R537" s="209">
        <f>SUM(R538:R569)</f>
        <v>6.55800696</v>
      </c>
      <c r="S537" s="208"/>
      <c r="T537" s="210">
        <f>SUM(T538:T569)</f>
        <v>0</v>
      </c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R537" s="211" t="s">
        <v>78</v>
      </c>
      <c r="AT537" s="212" t="s">
        <v>68</v>
      </c>
      <c r="AU537" s="212" t="s">
        <v>76</v>
      </c>
      <c r="AY537" s="211" t="s">
        <v>252</v>
      </c>
      <c r="BK537" s="213">
        <f>SUM(BK538:BK569)</f>
        <v>0</v>
      </c>
    </row>
    <row r="538" spans="1:65" s="2" customFormat="1" ht="37.8" customHeight="1">
      <c r="A538" s="40"/>
      <c r="B538" s="41"/>
      <c r="C538" s="216" t="s">
        <v>2330</v>
      </c>
      <c r="D538" s="216" t="s">
        <v>254</v>
      </c>
      <c r="E538" s="217" t="s">
        <v>1729</v>
      </c>
      <c r="F538" s="218" t="s">
        <v>1730</v>
      </c>
      <c r="G538" s="219" t="s">
        <v>300</v>
      </c>
      <c r="H538" s="220">
        <v>216.34</v>
      </c>
      <c r="I538" s="221"/>
      <c r="J538" s="222">
        <f>ROUND(I538*H538,2)</f>
        <v>0</v>
      </c>
      <c r="K538" s="218" t="s">
        <v>258</v>
      </c>
      <c r="L538" s="46"/>
      <c r="M538" s="223" t="s">
        <v>19</v>
      </c>
      <c r="N538" s="224" t="s">
        <v>40</v>
      </c>
      <c r="O538" s="86"/>
      <c r="P538" s="225">
        <f>O538*H538</f>
        <v>0</v>
      </c>
      <c r="Q538" s="225">
        <v>0</v>
      </c>
      <c r="R538" s="225">
        <f>Q538*H538</f>
        <v>0</v>
      </c>
      <c r="S538" s="225">
        <v>0</v>
      </c>
      <c r="T538" s="226">
        <f>S538*H538</f>
        <v>0</v>
      </c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R538" s="227" t="s">
        <v>349</v>
      </c>
      <c r="AT538" s="227" t="s">
        <v>254</v>
      </c>
      <c r="AU538" s="227" t="s">
        <v>78</v>
      </c>
      <c r="AY538" s="19" t="s">
        <v>252</v>
      </c>
      <c r="BE538" s="228">
        <f>IF(N538="základní",J538,0)</f>
        <v>0</v>
      </c>
      <c r="BF538" s="228">
        <f>IF(N538="snížená",J538,0)</f>
        <v>0</v>
      </c>
      <c r="BG538" s="228">
        <f>IF(N538="zákl. přenesená",J538,0)</f>
        <v>0</v>
      </c>
      <c r="BH538" s="228">
        <f>IF(N538="sníž. přenesená",J538,0)</f>
        <v>0</v>
      </c>
      <c r="BI538" s="228">
        <f>IF(N538="nulová",J538,0)</f>
        <v>0</v>
      </c>
      <c r="BJ538" s="19" t="s">
        <v>76</v>
      </c>
      <c r="BK538" s="228">
        <f>ROUND(I538*H538,2)</f>
        <v>0</v>
      </c>
      <c r="BL538" s="19" t="s">
        <v>349</v>
      </c>
      <c r="BM538" s="227" t="s">
        <v>2331</v>
      </c>
    </row>
    <row r="539" spans="1:51" s="14" customFormat="1" ht="12">
      <c r="A539" s="14"/>
      <c r="B539" s="240"/>
      <c r="C539" s="241"/>
      <c r="D539" s="231" t="s">
        <v>260</v>
      </c>
      <c r="E539" s="242" t="s">
        <v>19</v>
      </c>
      <c r="F539" s="243" t="s">
        <v>2116</v>
      </c>
      <c r="G539" s="241"/>
      <c r="H539" s="244">
        <v>216.34</v>
      </c>
      <c r="I539" s="245"/>
      <c r="J539" s="241"/>
      <c r="K539" s="241"/>
      <c r="L539" s="246"/>
      <c r="M539" s="247"/>
      <c r="N539" s="248"/>
      <c r="O539" s="248"/>
      <c r="P539" s="248"/>
      <c r="Q539" s="248"/>
      <c r="R539" s="248"/>
      <c r="S539" s="248"/>
      <c r="T539" s="249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50" t="s">
        <v>260</v>
      </c>
      <c r="AU539" s="250" t="s">
        <v>78</v>
      </c>
      <c r="AV539" s="14" t="s">
        <v>78</v>
      </c>
      <c r="AW539" s="14" t="s">
        <v>31</v>
      </c>
      <c r="AX539" s="14" t="s">
        <v>76</v>
      </c>
      <c r="AY539" s="250" t="s">
        <v>252</v>
      </c>
    </row>
    <row r="540" spans="1:65" s="2" customFormat="1" ht="24.15" customHeight="1">
      <c r="A540" s="40"/>
      <c r="B540" s="41"/>
      <c r="C540" s="262" t="s">
        <v>2332</v>
      </c>
      <c r="D540" s="262" t="s">
        <v>285</v>
      </c>
      <c r="E540" s="263" t="s">
        <v>2333</v>
      </c>
      <c r="F540" s="264" t="s">
        <v>2334</v>
      </c>
      <c r="G540" s="265" t="s">
        <v>300</v>
      </c>
      <c r="H540" s="266">
        <v>32.466</v>
      </c>
      <c r="I540" s="267"/>
      <c r="J540" s="268">
        <f>ROUND(I540*H540,2)</f>
        <v>0</v>
      </c>
      <c r="K540" s="264" t="s">
        <v>258</v>
      </c>
      <c r="L540" s="269"/>
      <c r="M540" s="270" t="s">
        <v>19</v>
      </c>
      <c r="N540" s="271" t="s">
        <v>40</v>
      </c>
      <c r="O540" s="86"/>
      <c r="P540" s="225">
        <f>O540*H540</f>
        <v>0</v>
      </c>
      <c r="Q540" s="225">
        <v>0.0009</v>
      </c>
      <c r="R540" s="225">
        <f>Q540*H540</f>
        <v>0.0292194</v>
      </c>
      <c r="S540" s="225">
        <v>0</v>
      </c>
      <c r="T540" s="226">
        <f>S540*H540</f>
        <v>0</v>
      </c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27" t="s">
        <v>441</v>
      </c>
      <c r="AT540" s="227" t="s">
        <v>285</v>
      </c>
      <c r="AU540" s="227" t="s">
        <v>78</v>
      </c>
      <c r="AY540" s="19" t="s">
        <v>252</v>
      </c>
      <c r="BE540" s="228">
        <f>IF(N540="základní",J540,0)</f>
        <v>0</v>
      </c>
      <c r="BF540" s="228">
        <f>IF(N540="snížená",J540,0)</f>
        <v>0</v>
      </c>
      <c r="BG540" s="228">
        <f>IF(N540="zákl. přenesená",J540,0)</f>
        <v>0</v>
      </c>
      <c r="BH540" s="228">
        <f>IF(N540="sníž. přenesená",J540,0)</f>
        <v>0</v>
      </c>
      <c r="BI540" s="228">
        <f>IF(N540="nulová",J540,0)</f>
        <v>0</v>
      </c>
      <c r="BJ540" s="19" t="s">
        <v>76</v>
      </c>
      <c r="BK540" s="228">
        <f>ROUND(I540*H540,2)</f>
        <v>0</v>
      </c>
      <c r="BL540" s="19" t="s">
        <v>349</v>
      </c>
      <c r="BM540" s="227" t="s">
        <v>2335</v>
      </c>
    </row>
    <row r="541" spans="1:51" s="14" customFormat="1" ht="12">
      <c r="A541" s="14"/>
      <c r="B541" s="240"/>
      <c r="C541" s="241"/>
      <c r="D541" s="231" t="s">
        <v>260</v>
      </c>
      <c r="E541" s="242" t="s">
        <v>19</v>
      </c>
      <c r="F541" s="243" t="s">
        <v>2336</v>
      </c>
      <c r="G541" s="241"/>
      <c r="H541" s="244">
        <v>32.466</v>
      </c>
      <c r="I541" s="245"/>
      <c r="J541" s="241"/>
      <c r="K541" s="241"/>
      <c r="L541" s="246"/>
      <c r="M541" s="247"/>
      <c r="N541" s="248"/>
      <c r="O541" s="248"/>
      <c r="P541" s="248"/>
      <c r="Q541" s="248"/>
      <c r="R541" s="248"/>
      <c r="S541" s="248"/>
      <c r="T541" s="249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50" t="s">
        <v>260</v>
      </c>
      <c r="AU541" s="250" t="s">
        <v>78</v>
      </c>
      <c r="AV541" s="14" t="s">
        <v>78</v>
      </c>
      <c r="AW541" s="14" t="s">
        <v>31</v>
      </c>
      <c r="AX541" s="14" t="s">
        <v>76</v>
      </c>
      <c r="AY541" s="250" t="s">
        <v>252</v>
      </c>
    </row>
    <row r="542" spans="1:65" s="2" customFormat="1" ht="24.15" customHeight="1">
      <c r="A542" s="40"/>
      <c r="B542" s="41"/>
      <c r="C542" s="262" t="s">
        <v>2337</v>
      </c>
      <c r="D542" s="262" t="s">
        <v>285</v>
      </c>
      <c r="E542" s="263" t="s">
        <v>2338</v>
      </c>
      <c r="F542" s="264" t="s">
        <v>2339</v>
      </c>
      <c r="G542" s="265" t="s">
        <v>300</v>
      </c>
      <c r="H542" s="266">
        <v>421.848</v>
      </c>
      <c r="I542" s="267"/>
      <c r="J542" s="268">
        <f>ROUND(I542*H542,2)</f>
        <v>0</v>
      </c>
      <c r="K542" s="264" t="s">
        <v>258</v>
      </c>
      <c r="L542" s="269"/>
      <c r="M542" s="270" t="s">
        <v>19</v>
      </c>
      <c r="N542" s="271" t="s">
        <v>40</v>
      </c>
      <c r="O542" s="86"/>
      <c r="P542" s="225">
        <f>O542*H542</f>
        <v>0</v>
      </c>
      <c r="Q542" s="225">
        <v>0.0018</v>
      </c>
      <c r="R542" s="225">
        <f>Q542*H542</f>
        <v>0.7593264</v>
      </c>
      <c r="S542" s="225">
        <v>0</v>
      </c>
      <c r="T542" s="226">
        <f>S542*H542</f>
        <v>0</v>
      </c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R542" s="227" t="s">
        <v>441</v>
      </c>
      <c r="AT542" s="227" t="s">
        <v>285</v>
      </c>
      <c r="AU542" s="227" t="s">
        <v>78</v>
      </c>
      <c r="AY542" s="19" t="s">
        <v>252</v>
      </c>
      <c r="BE542" s="228">
        <f>IF(N542="základní",J542,0)</f>
        <v>0</v>
      </c>
      <c r="BF542" s="228">
        <f>IF(N542="snížená",J542,0)</f>
        <v>0</v>
      </c>
      <c r="BG542" s="228">
        <f>IF(N542="zákl. přenesená",J542,0)</f>
        <v>0</v>
      </c>
      <c r="BH542" s="228">
        <f>IF(N542="sníž. přenesená",J542,0)</f>
        <v>0</v>
      </c>
      <c r="BI542" s="228">
        <f>IF(N542="nulová",J542,0)</f>
        <v>0</v>
      </c>
      <c r="BJ542" s="19" t="s">
        <v>76</v>
      </c>
      <c r="BK542" s="228">
        <f>ROUND(I542*H542,2)</f>
        <v>0</v>
      </c>
      <c r="BL542" s="19" t="s">
        <v>349</v>
      </c>
      <c r="BM542" s="227" t="s">
        <v>2340</v>
      </c>
    </row>
    <row r="543" spans="1:51" s="14" customFormat="1" ht="12">
      <c r="A543" s="14"/>
      <c r="B543" s="240"/>
      <c r="C543" s="241"/>
      <c r="D543" s="231" t="s">
        <v>260</v>
      </c>
      <c r="E543" s="242" t="s">
        <v>19</v>
      </c>
      <c r="F543" s="243" t="s">
        <v>2341</v>
      </c>
      <c r="G543" s="241"/>
      <c r="H543" s="244">
        <v>421.848</v>
      </c>
      <c r="I543" s="245"/>
      <c r="J543" s="241"/>
      <c r="K543" s="241"/>
      <c r="L543" s="246"/>
      <c r="M543" s="247"/>
      <c r="N543" s="248"/>
      <c r="O543" s="248"/>
      <c r="P543" s="248"/>
      <c r="Q543" s="248"/>
      <c r="R543" s="248"/>
      <c r="S543" s="248"/>
      <c r="T543" s="249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50" t="s">
        <v>260</v>
      </c>
      <c r="AU543" s="250" t="s">
        <v>78</v>
      </c>
      <c r="AV543" s="14" t="s">
        <v>78</v>
      </c>
      <c r="AW543" s="14" t="s">
        <v>31</v>
      </c>
      <c r="AX543" s="14" t="s">
        <v>76</v>
      </c>
      <c r="AY543" s="250" t="s">
        <v>252</v>
      </c>
    </row>
    <row r="544" spans="1:65" s="2" customFormat="1" ht="24.15" customHeight="1">
      <c r="A544" s="40"/>
      <c r="B544" s="41"/>
      <c r="C544" s="216" t="s">
        <v>2342</v>
      </c>
      <c r="D544" s="216" t="s">
        <v>254</v>
      </c>
      <c r="E544" s="217" t="s">
        <v>1736</v>
      </c>
      <c r="F544" s="218" t="s">
        <v>1737</v>
      </c>
      <c r="G544" s="219" t="s">
        <v>346</v>
      </c>
      <c r="H544" s="220">
        <v>177.325</v>
      </c>
      <c r="I544" s="221"/>
      <c r="J544" s="222">
        <f>ROUND(I544*H544,2)</f>
        <v>0</v>
      </c>
      <c r="K544" s="218" t="s">
        <v>258</v>
      </c>
      <c r="L544" s="46"/>
      <c r="M544" s="223" t="s">
        <v>19</v>
      </c>
      <c r="N544" s="224" t="s">
        <v>40</v>
      </c>
      <c r="O544" s="86"/>
      <c r="P544" s="225">
        <f>O544*H544</f>
        <v>0</v>
      </c>
      <c r="Q544" s="225">
        <v>0</v>
      </c>
      <c r="R544" s="225">
        <f>Q544*H544</f>
        <v>0</v>
      </c>
      <c r="S544" s="225">
        <v>0</v>
      </c>
      <c r="T544" s="226">
        <f>S544*H544</f>
        <v>0</v>
      </c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R544" s="227" t="s">
        <v>349</v>
      </c>
      <c r="AT544" s="227" t="s">
        <v>254</v>
      </c>
      <c r="AU544" s="227" t="s">
        <v>78</v>
      </c>
      <c r="AY544" s="19" t="s">
        <v>252</v>
      </c>
      <c r="BE544" s="228">
        <f>IF(N544="základní",J544,0)</f>
        <v>0</v>
      </c>
      <c r="BF544" s="228">
        <f>IF(N544="snížená",J544,0)</f>
        <v>0</v>
      </c>
      <c r="BG544" s="228">
        <f>IF(N544="zákl. přenesená",J544,0)</f>
        <v>0</v>
      </c>
      <c r="BH544" s="228">
        <f>IF(N544="sníž. přenesená",J544,0)</f>
        <v>0</v>
      </c>
      <c r="BI544" s="228">
        <f>IF(N544="nulová",J544,0)</f>
        <v>0</v>
      </c>
      <c r="BJ544" s="19" t="s">
        <v>76</v>
      </c>
      <c r="BK544" s="228">
        <f>ROUND(I544*H544,2)</f>
        <v>0</v>
      </c>
      <c r="BL544" s="19" t="s">
        <v>349</v>
      </c>
      <c r="BM544" s="227" t="s">
        <v>2343</v>
      </c>
    </row>
    <row r="545" spans="1:65" s="2" customFormat="1" ht="24.15" customHeight="1">
      <c r="A545" s="40"/>
      <c r="B545" s="41"/>
      <c r="C545" s="262" t="s">
        <v>2344</v>
      </c>
      <c r="D545" s="262" t="s">
        <v>285</v>
      </c>
      <c r="E545" s="263" t="s">
        <v>1739</v>
      </c>
      <c r="F545" s="264" t="s">
        <v>1740</v>
      </c>
      <c r="G545" s="265" t="s">
        <v>346</v>
      </c>
      <c r="H545" s="266">
        <v>1955.058</v>
      </c>
      <c r="I545" s="267"/>
      <c r="J545" s="268">
        <f>ROUND(I545*H545,2)</f>
        <v>0</v>
      </c>
      <c r="K545" s="264" t="s">
        <v>258</v>
      </c>
      <c r="L545" s="269"/>
      <c r="M545" s="270" t="s">
        <v>19</v>
      </c>
      <c r="N545" s="271" t="s">
        <v>40</v>
      </c>
      <c r="O545" s="86"/>
      <c r="P545" s="225">
        <f>O545*H545</f>
        <v>0</v>
      </c>
      <c r="Q545" s="225">
        <v>2E-05</v>
      </c>
      <c r="R545" s="225">
        <f>Q545*H545</f>
        <v>0.03910116</v>
      </c>
      <c r="S545" s="225">
        <v>0</v>
      </c>
      <c r="T545" s="226">
        <f>S545*H545</f>
        <v>0</v>
      </c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R545" s="227" t="s">
        <v>441</v>
      </c>
      <c r="AT545" s="227" t="s">
        <v>285</v>
      </c>
      <c r="AU545" s="227" t="s">
        <v>78</v>
      </c>
      <c r="AY545" s="19" t="s">
        <v>252</v>
      </c>
      <c r="BE545" s="228">
        <f>IF(N545="základní",J545,0)</f>
        <v>0</v>
      </c>
      <c r="BF545" s="228">
        <f>IF(N545="snížená",J545,0)</f>
        <v>0</v>
      </c>
      <c r="BG545" s="228">
        <f>IF(N545="zákl. přenesená",J545,0)</f>
        <v>0</v>
      </c>
      <c r="BH545" s="228">
        <f>IF(N545="sníž. přenesená",J545,0)</f>
        <v>0</v>
      </c>
      <c r="BI545" s="228">
        <f>IF(N545="nulová",J545,0)</f>
        <v>0</v>
      </c>
      <c r="BJ545" s="19" t="s">
        <v>76</v>
      </c>
      <c r="BK545" s="228">
        <f>ROUND(I545*H545,2)</f>
        <v>0</v>
      </c>
      <c r="BL545" s="19" t="s">
        <v>349</v>
      </c>
      <c r="BM545" s="227" t="s">
        <v>2345</v>
      </c>
    </row>
    <row r="546" spans="1:51" s="14" customFormat="1" ht="12">
      <c r="A546" s="14"/>
      <c r="B546" s="240"/>
      <c r="C546" s="241"/>
      <c r="D546" s="231" t="s">
        <v>260</v>
      </c>
      <c r="E546" s="242" t="s">
        <v>19</v>
      </c>
      <c r="F546" s="243" t="s">
        <v>2346</v>
      </c>
      <c r="G546" s="241"/>
      <c r="H546" s="244">
        <v>1955.058</v>
      </c>
      <c r="I546" s="245"/>
      <c r="J546" s="241"/>
      <c r="K546" s="241"/>
      <c r="L546" s="246"/>
      <c r="M546" s="247"/>
      <c r="N546" s="248"/>
      <c r="O546" s="248"/>
      <c r="P546" s="248"/>
      <c r="Q546" s="248"/>
      <c r="R546" s="248"/>
      <c r="S546" s="248"/>
      <c r="T546" s="249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50" t="s">
        <v>260</v>
      </c>
      <c r="AU546" s="250" t="s">
        <v>78</v>
      </c>
      <c r="AV546" s="14" t="s">
        <v>78</v>
      </c>
      <c r="AW546" s="14" t="s">
        <v>31</v>
      </c>
      <c r="AX546" s="14" t="s">
        <v>76</v>
      </c>
      <c r="AY546" s="250" t="s">
        <v>252</v>
      </c>
    </row>
    <row r="547" spans="1:65" s="2" customFormat="1" ht="37.8" customHeight="1">
      <c r="A547" s="40"/>
      <c r="B547" s="41"/>
      <c r="C547" s="216" t="s">
        <v>2347</v>
      </c>
      <c r="D547" s="216" t="s">
        <v>254</v>
      </c>
      <c r="E547" s="217" t="s">
        <v>1117</v>
      </c>
      <c r="F547" s="218" t="s">
        <v>1118</v>
      </c>
      <c r="G547" s="219" t="s">
        <v>300</v>
      </c>
      <c r="H547" s="220">
        <v>110.439</v>
      </c>
      <c r="I547" s="221"/>
      <c r="J547" s="222">
        <f>ROUND(I547*H547,2)</f>
        <v>0</v>
      </c>
      <c r="K547" s="218" t="s">
        <v>258</v>
      </c>
      <c r="L547" s="46"/>
      <c r="M547" s="223" t="s">
        <v>19</v>
      </c>
      <c r="N547" s="224" t="s">
        <v>40</v>
      </c>
      <c r="O547" s="86"/>
      <c r="P547" s="225">
        <f>O547*H547</f>
        <v>0</v>
      </c>
      <c r="Q547" s="225">
        <v>0.006</v>
      </c>
      <c r="R547" s="225">
        <f>Q547*H547</f>
        <v>0.662634</v>
      </c>
      <c r="S547" s="225">
        <v>0</v>
      </c>
      <c r="T547" s="226">
        <f>S547*H547</f>
        <v>0</v>
      </c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R547" s="227" t="s">
        <v>349</v>
      </c>
      <c r="AT547" s="227" t="s">
        <v>254</v>
      </c>
      <c r="AU547" s="227" t="s">
        <v>78</v>
      </c>
      <c r="AY547" s="19" t="s">
        <v>252</v>
      </c>
      <c r="BE547" s="228">
        <f>IF(N547="základní",J547,0)</f>
        <v>0</v>
      </c>
      <c r="BF547" s="228">
        <f>IF(N547="snížená",J547,0)</f>
        <v>0</v>
      </c>
      <c r="BG547" s="228">
        <f>IF(N547="zákl. přenesená",J547,0)</f>
        <v>0</v>
      </c>
      <c r="BH547" s="228">
        <f>IF(N547="sníž. přenesená",J547,0)</f>
        <v>0</v>
      </c>
      <c r="BI547" s="228">
        <f>IF(N547="nulová",J547,0)</f>
        <v>0</v>
      </c>
      <c r="BJ547" s="19" t="s">
        <v>76</v>
      </c>
      <c r="BK547" s="228">
        <f>ROUND(I547*H547,2)</f>
        <v>0</v>
      </c>
      <c r="BL547" s="19" t="s">
        <v>349</v>
      </c>
      <c r="BM547" s="227" t="s">
        <v>2348</v>
      </c>
    </row>
    <row r="548" spans="1:51" s="13" customFormat="1" ht="12">
      <c r="A548" s="13"/>
      <c r="B548" s="229"/>
      <c r="C548" s="230"/>
      <c r="D548" s="231" t="s">
        <v>260</v>
      </c>
      <c r="E548" s="232" t="s">
        <v>19</v>
      </c>
      <c r="F548" s="233" t="s">
        <v>2349</v>
      </c>
      <c r="G548" s="230"/>
      <c r="H548" s="232" t="s">
        <v>19</v>
      </c>
      <c r="I548" s="234"/>
      <c r="J548" s="230"/>
      <c r="K548" s="230"/>
      <c r="L548" s="235"/>
      <c r="M548" s="236"/>
      <c r="N548" s="237"/>
      <c r="O548" s="237"/>
      <c r="P548" s="237"/>
      <c r="Q548" s="237"/>
      <c r="R548" s="237"/>
      <c r="S548" s="237"/>
      <c r="T548" s="238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39" t="s">
        <v>260</v>
      </c>
      <c r="AU548" s="239" t="s">
        <v>78</v>
      </c>
      <c r="AV548" s="13" t="s">
        <v>76</v>
      </c>
      <c r="AW548" s="13" t="s">
        <v>31</v>
      </c>
      <c r="AX548" s="13" t="s">
        <v>69</v>
      </c>
      <c r="AY548" s="239" t="s">
        <v>252</v>
      </c>
    </row>
    <row r="549" spans="1:51" s="14" customFormat="1" ht="12">
      <c r="A549" s="14"/>
      <c r="B549" s="240"/>
      <c r="C549" s="241"/>
      <c r="D549" s="231" t="s">
        <v>260</v>
      </c>
      <c r="E549" s="242" t="s">
        <v>19</v>
      </c>
      <c r="F549" s="243" t="s">
        <v>2350</v>
      </c>
      <c r="G549" s="241"/>
      <c r="H549" s="244">
        <v>67.219</v>
      </c>
      <c r="I549" s="245"/>
      <c r="J549" s="241"/>
      <c r="K549" s="241"/>
      <c r="L549" s="246"/>
      <c r="M549" s="247"/>
      <c r="N549" s="248"/>
      <c r="O549" s="248"/>
      <c r="P549" s="248"/>
      <c r="Q549" s="248"/>
      <c r="R549" s="248"/>
      <c r="S549" s="248"/>
      <c r="T549" s="249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50" t="s">
        <v>260</v>
      </c>
      <c r="AU549" s="250" t="s">
        <v>78</v>
      </c>
      <c r="AV549" s="14" t="s">
        <v>78</v>
      </c>
      <c r="AW549" s="14" t="s">
        <v>31</v>
      </c>
      <c r="AX549" s="14" t="s">
        <v>69</v>
      </c>
      <c r="AY549" s="250" t="s">
        <v>252</v>
      </c>
    </row>
    <row r="550" spans="1:51" s="14" customFormat="1" ht="12">
      <c r="A550" s="14"/>
      <c r="B550" s="240"/>
      <c r="C550" s="241"/>
      <c r="D550" s="231" t="s">
        <v>260</v>
      </c>
      <c r="E550" s="242" t="s">
        <v>19</v>
      </c>
      <c r="F550" s="243" t="s">
        <v>2351</v>
      </c>
      <c r="G550" s="241"/>
      <c r="H550" s="244">
        <v>43.22</v>
      </c>
      <c r="I550" s="245"/>
      <c r="J550" s="241"/>
      <c r="K550" s="241"/>
      <c r="L550" s="246"/>
      <c r="M550" s="247"/>
      <c r="N550" s="248"/>
      <c r="O550" s="248"/>
      <c r="P550" s="248"/>
      <c r="Q550" s="248"/>
      <c r="R550" s="248"/>
      <c r="S550" s="248"/>
      <c r="T550" s="249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50" t="s">
        <v>260</v>
      </c>
      <c r="AU550" s="250" t="s">
        <v>78</v>
      </c>
      <c r="AV550" s="14" t="s">
        <v>78</v>
      </c>
      <c r="AW550" s="14" t="s">
        <v>31</v>
      </c>
      <c r="AX550" s="14" t="s">
        <v>69</v>
      </c>
      <c r="AY550" s="250" t="s">
        <v>252</v>
      </c>
    </row>
    <row r="551" spans="1:51" s="15" customFormat="1" ht="12">
      <c r="A551" s="15"/>
      <c r="B551" s="251"/>
      <c r="C551" s="252"/>
      <c r="D551" s="231" t="s">
        <v>260</v>
      </c>
      <c r="E551" s="253" t="s">
        <v>19</v>
      </c>
      <c r="F551" s="254" t="s">
        <v>265</v>
      </c>
      <c r="G551" s="252"/>
      <c r="H551" s="255">
        <v>110.439</v>
      </c>
      <c r="I551" s="256"/>
      <c r="J551" s="252"/>
      <c r="K551" s="252"/>
      <c r="L551" s="257"/>
      <c r="M551" s="258"/>
      <c r="N551" s="259"/>
      <c r="O551" s="259"/>
      <c r="P551" s="259"/>
      <c r="Q551" s="259"/>
      <c r="R551" s="259"/>
      <c r="S551" s="259"/>
      <c r="T551" s="260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T551" s="261" t="s">
        <v>260</v>
      </c>
      <c r="AU551" s="261" t="s">
        <v>78</v>
      </c>
      <c r="AV551" s="15" t="s">
        <v>90</v>
      </c>
      <c r="AW551" s="15" t="s">
        <v>31</v>
      </c>
      <c r="AX551" s="15" t="s">
        <v>76</v>
      </c>
      <c r="AY551" s="261" t="s">
        <v>252</v>
      </c>
    </row>
    <row r="552" spans="1:65" s="2" customFormat="1" ht="24.15" customHeight="1">
      <c r="A552" s="40"/>
      <c r="B552" s="41"/>
      <c r="C552" s="262" t="s">
        <v>2352</v>
      </c>
      <c r="D552" s="262" t="s">
        <v>285</v>
      </c>
      <c r="E552" s="263" t="s">
        <v>1123</v>
      </c>
      <c r="F552" s="264" t="s">
        <v>1124</v>
      </c>
      <c r="G552" s="265" t="s">
        <v>257</v>
      </c>
      <c r="H552" s="266">
        <v>3.529</v>
      </c>
      <c r="I552" s="267"/>
      <c r="J552" s="268">
        <f>ROUND(I552*H552,2)</f>
        <v>0</v>
      </c>
      <c r="K552" s="264" t="s">
        <v>258</v>
      </c>
      <c r="L552" s="269"/>
      <c r="M552" s="270" t="s">
        <v>19</v>
      </c>
      <c r="N552" s="271" t="s">
        <v>40</v>
      </c>
      <c r="O552" s="86"/>
      <c r="P552" s="225">
        <f>O552*H552</f>
        <v>0</v>
      </c>
      <c r="Q552" s="225">
        <v>0.03</v>
      </c>
      <c r="R552" s="225">
        <f>Q552*H552</f>
        <v>0.10586999999999999</v>
      </c>
      <c r="S552" s="225">
        <v>0</v>
      </c>
      <c r="T552" s="226">
        <f>S552*H552</f>
        <v>0</v>
      </c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R552" s="227" t="s">
        <v>441</v>
      </c>
      <c r="AT552" s="227" t="s">
        <v>285</v>
      </c>
      <c r="AU552" s="227" t="s">
        <v>78</v>
      </c>
      <c r="AY552" s="19" t="s">
        <v>252</v>
      </c>
      <c r="BE552" s="228">
        <f>IF(N552="základní",J552,0)</f>
        <v>0</v>
      </c>
      <c r="BF552" s="228">
        <f>IF(N552="snížená",J552,0)</f>
        <v>0</v>
      </c>
      <c r="BG552" s="228">
        <f>IF(N552="zákl. přenesená",J552,0)</f>
        <v>0</v>
      </c>
      <c r="BH552" s="228">
        <f>IF(N552="sníž. přenesená",J552,0)</f>
        <v>0</v>
      </c>
      <c r="BI552" s="228">
        <f>IF(N552="nulová",J552,0)</f>
        <v>0</v>
      </c>
      <c r="BJ552" s="19" t="s">
        <v>76</v>
      </c>
      <c r="BK552" s="228">
        <f>ROUND(I552*H552,2)</f>
        <v>0</v>
      </c>
      <c r="BL552" s="19" t="s">
        <v>349</v>
      </c>
      <c r="BM552" s="227" t="s">
        <v>2353</v>
      </c>
    </row>
    <row r="553" spans="1:51" s="14" customFormat="1" ht="12">
      <c r="A553" s="14"/>
      <c r="B553" s="240"/>
      <c r="C553" s="241"/>
      <c r="D553" s="231" t="s">
        <v>260</v>
      </c>
      <c r="E553" s="242" t="s">
        <v>19</v>
      </c>
      <c r="F553" s="243" t="s">
        <v>2354</v>
      </c>
      <c r="G553" s="241"/>
      <c r="H553" s="244">
        <v>3.529</v>
      </c>
      <c r="I553" s="245"/>
      <c r="J553" s="241"/>
      <c r="K553" s="241"/>
      <c r="L553" s="246"/>
      <c r="M553" s="247"/>
      <c r="N553" s="248"/>
      <c r="O553" s="248"/>
      <c r="P553" s="248"/>
      <c r="Q553" s="248"/>
      <c r="R553" s="248"/>
      <c r="S553" s="248"/>
      <c r="T553" s="249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50" t="s">
        <v>260</v>
      </c>
      <c r="AU553" s="250" t="s">
        <v>78</v>
      </c>
      <c r="AV553" s="14" t="s">
        <v>78</v>
      </c>
      <c r="AW553" s="14" t="s">
        <v>31</v>
      </c>
      <c r="AX553" s="14" t="s">
        <v>69</v>
      </c>
      <c r="AY553" s="250" t="s">
        <v>252</v>
      </c>
    </row>
    <row r="554" spans="1:51" s="15" customFormat="1" ht="12">
      <c r="A554" s="15"/>
      <c r="B554" s="251"/>
      <c r="C554" s="252"/>
      <c r="D554" s="231" t="s">
        <v>260</v>
      </c>
      <c r="E554" s="253" t="s">
        <v>19</v>
      </c>
      <c r="F554" s="254" t="s">
        <v>265</v>
      </c>
      <c r="G554" s="252"/>
      <c r="H554" s="255">
        <v>3.529</v>
      </c>
      <c r="I554" s="256"/>
      <c r="J554" s="252"/>
      <c r="K554" s="252"/>
      <c r="L554" s="257"/>
      <c r="M554" s="258"/>
      <c r="N554" s="259"/>
      <c r="O554" s="259"/>
      <c r="P554" s="259"/>
      <c r="Q554" s="259"/>
      <c r="R554" s="259"/>
      <c r="S554" s="259"/>
      <c r="T554" s="260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T554" s="261" t="s">
        <v>260</v>
      </c>
      <c r="AU554" s="261" t="s">
        <v>78</v>
      </c>
      <c r="AV554" s="15" t="s">
        <v>90</v>
      </c>
      <c r="AW554" s="15" t="s">
        <v>31</v>
      </c>
      <c r="AX554" s="15" t="s">
        <v>76</v>
      </c>
      <c r="AY554" s="261" t="s">
        <v>252</v>
      </c>
    </row>
    <row r="555" spans="1:65" s="2" customFormat="1" ht="24.15" customHeight="1">
      <c r="A555" s="40"/>
      <c r="B555" s="41"/>
      <c r="C555" s="262" t="s">
        <v>2355</v>
      </c>
      <c r="D555" s="262" t="s">
        <v>285</v>
      </c>
      <c r="E555" s="263" t="s">
        <v>1128</v>
      </c>
      <c r="F555" s="264" t="s">
        <v>1129</v>
      </c>
      <c r="G555" s="265" t="s">
        <v>300</v>
      </c>
      <c r="H555" s="266">
        <v>47.542</v>
      </c>
      <c r="I555" s="267"/>
      <c r="J555" s="268">
        <f>ROUND(I555*H555,2)</f>
        <v>0</v>
      </c>
      <c r="K555" s="264" t="s">
        <v>258</v>
      </c>
      <c r="L555" s="269"/>
      <c r="M555" s="270" t="s">
        <v>19</v>
      </c>
      <c r="N555" s="271" t="s">
        <v>40</v>
      </c>
      <c r="O555" s="86"/>
      <c r="P555" s="225">
        <f>O555*H555</f>
        <v>0</v>
      </c>
      <c r="Q555" s="225">
        <v>0.0025</v>
      </c>
      <c r="R555" s="225">
        <f>Q555*H555</f>
        <v>0.118855</v>
      </c>
      <c r="S555" s="225">
        <v>0</v>
      </c>
      <c r="T555" s="226">
        <f>S555*H555</f>
        <v>0</v>
      </c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R555" s="227" t="s">
        <v>441</v>
      </c>
      <c r="AT555" s="227" t="s">
        <v>285</v>
      </c>
      <c r="AU555" s="227" t="s">
        <v>78</v>
      </c>
      <c r="AY555" s="19" t="s">
        <v>252</v>
      </c>
      <c r="BE555" s="228">
        <f>IF(N555="základní",J555,0)</f>
        <v>0</v>
      </c>
      <c r="BF555" s="228">
        <f>IF(N555="snížená",J555,0)</f>
        <v>0</v>
      </c>
      <c r="BG555" s="228">
        <f>IF(N555="zákl. přenesená",J555,0)</f>
        <v>0</v>
      </c>
      <c r="BH555" s="228">
        <f>IF(N555="sníž. přenesená",J555,0)</f>
        <v>0</v>
      </c>
      <c r="BI555" s="228">
        <f>IF(N555="nulová",J555,0)</f>
        <v>0</v>
      </c>
      <c r="BJ555" s="19" t="s">
        <v>76</v>
      </c>
      <c r="BK555" s="228">
        <f>ROUND(I555*H555,2)</f>
        <v>0</v>
      </c>
      <c r="BL555" s="19" t="s">
        <v>349</v>
      </c>
      <c r="BM555" s="227" t="s">
        <v>2356</v>
      </c>
    </row>
    <row r="556" spans="1:51" s="14" customFormat="1" ht="12">
      <c r="A556" s="14"/>
      <c r="B556" s="240"/>
      <c r="C556" s="241"/>
      <c r="D556" s="231" t="s">
        <v>260</v>
      </c>
      <c r="E556" s="242" t="s">
        <v>19</v>
      </c>
      <c r="F556" s="243" t="s">
        <v>2357</v>
      </c>
      <c r="G556" s="241"/>
      <c r="H556" s="244">
        <v>47.542</v>
      </c>
      <c r="I556" s="245"/>
      <c r="J556" s="241"/>
      <c r="K556" s="241"/>
      <c r="L556" s="246"/>
      <c r="M556" s="247"/>
      <c r="N556" s="248"/>
      <c r="O556" s="248"/>
      <c r="P556" s="248"/>
      <c r="Q556" s="248"/>
      <c r="R556" s="248"/>
      <c r="S556" s="248"/>
      <c r="T556" s="249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50" t="s">
        <v>260</v>
      </c>
      <c r="AU556" s="250" t="s">
        <v>78</v>
      </c>
      <c r="AV556" s="14" t="s">
        <v>78</v>
      </c>
      <c r="AW556" s="14" t="s">
        <v>31</v>
      </c>
      <c r="AX556" s="14" t="s">
        <v>76</v>
      </c>
      <c r="AY556" s="250" t="s">
        <v>252</v>
      </c>
    </row>
    <row r="557" spans="1:65" s="2" customFormat="1" ht="37.8" customHeight="1">
      <c r="A557" s="40"/>
      <c r="B557" s="41"/>
      <c r="C557" s="216" t="s">
        <v>2358</v>
      </c>
      <c r="D557" s="216" t="s">
        <v>254</v>
      </c>
      <c r="E557" s="217" t="s">
        <v>1148</v>
      </c>
      <c r="F557" s="218" t="s">
        <v>1149</v>
      </c>
      <c r="G557" s="219" t="s">
        <v>300</v>
      </c>
      <c r="H557" s="220">
        <v>959.25</v>
      </c>
      <c r="I557" s="221"/>
      <c r="J557" s="222">
        <f>ROUND(I557*H557,2)</f>
        <v>0</v>
      </c>
      <c r="K557" s="218" t="s">
        <v>258</v>
      </c>
      <c r="L557" s="46"/>
      <c r="M557" s="223" t="s">
        <v>19</v>
      </c>
      <c r="N557" s="224" t="s">
        <v>40</v>
      </c>
      <c r="O557" s="86"/>
      <c r="P557" s="225">
        <f>O557*H557</f>
        <v>0</v>
      </c>
      <c r="Q557" s="225">
        <v>0.00204</v>
      </c>
      <c r="R557" s="225">
        <f>Q557*H557</f>
        <v>1.95687</v>
      </c>
      <c r="S557" s="225">
        <v>0</v>
      </c>
      <c r="T557" s="226">
        <f>S557*H557</f>
        <v>0</v>
      </c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R557" s="227" t="s">
        <v>349</v>
      </c>
      <c r="AT557" s="227" t="s">
        <v>254</v>
      </c>
      <c r="AU557" s="227" t="s">
        <v>78</v>
      </c>
      <c r="AY557" s="19" t="s">
        <v>252</v>
      </c>
      <c r="BE557" s="228">
        <f>IF(N557="základní",J557,0)</f>
        <v>0</v>
      </c>
      <c r="BF557" s="228">
        <f>IF(N557="snížená",J557,0)</f>
        <v>0</v>
      </c>
      <c r="BG557" s="228">
        <f>IF(N557="zákl. přenesená",J557,0)</f>
        <v>0</v>
      </c>
      <c r="BH557" s="228">
        <f>IF(N557="sníž. přenesená",J557,0)</f>
        <v>0</v>
      </c>
      <c r="BI557" s="228">
        <f>IF(N557="nulová",J557,0)</f>
        <v>0</v>
      </c>
      <c r="BJ557" s="19" t="s">
        <v>76</v>
      </c>
      <c r="BK557" s="228">
        <f>ROUND(I557*H557,2)</f>
        <v>0</v>
      </c>
      <c r="BL557" s="19" t="s">
        <v>349</v>
      </c>
      <c r="BM557" s="227" t="s">
        <v>2359</v>
      </c>
    </row>
    <row r="558" spans="1:51" s="14" customFormat="1" ht="12">
      <c r="A558" s="14"/>
      <c r="B558" s="240"/>
      <c r="C558" s="241"/>
      <c r="D558" s="231" t="s">
        <v>260</v>
      </c>
      <c r="E558" s="242" t="s">
        <v>19</v>
      </c>
      <c r="F558" s="243" t="s">
        <v>2360</v>
      </c>
      <c r="G558" s="241"/>
      <c r="H558" s="244">
        <v>959.25</v>
      </c>
      <c r="I558" s="245"/>
      <c r="J558" s="241"/>
      <c r="K558" s="241"/>
      <c r="L558" s="246"/>
      <c r="M558" s="247"/>
      <c r="N558" s="248"/>
      <c r="O558" s="248"/>
      <c r="P558" s="248"/>
      <c r="Q558" s="248"/>
      <c r="R558" s="248"/>
      <c r="S558" s="248"/>
      <c r="T558" s="249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50" t="s">
        <v>260</v>
      </c>
      <c r="AU558" s="250" t="s">
        <v>78</v>
      </c>
      <c r="AV558" s="14" t="s">
        <v>78</v>
      </c>
      <c r="AW558" s="14" t="s">
        <v>31</v>
      </c>
      <c r="AX558" s="14" t="s">
        <v>76</v>
      </c>
      <c r="AY558" s="250" t="s">
        <v>252</v>
      </c>
    </row>
    <row r="559" spans="1:65" s="2" customFormat="1" ht="24.15" customHeight="1">
      <c r="A559" s="40"/>
      <c r="B559" s="41"/>
      <c r="C559" s="262" t="s">
        <v>2361</v>
      </c>
      <c r="D559" s="262" t="s">
        <v>285</v>
      </c>
      <c r="E559" s="263" t="s">
        <v>1754</v>
      </c>
      <c r="F559" s="264" t="s">
        <v>1755</v>
      </c>
      <c r="G559" s="265" t="s">
        <v>300</v>
      </c>
      <c r="H559" s="266">
        <v>335.737</v>
      </c>
      <c r="I559" s="267"/>
      <c r="J559" s="268">
        <f>ROUND(I559*H559,2)</f>
        <v>0</v>
      </c>
      <c r="K559" s="264" t="s">
        <v>258</v>
      </c>
      <c r="L559" s="269"/>
      <c r="M559" s="270" t="s">
        <v>19</v>
      </c>
      <c r="N559" s="271" t="s">
        <v>40</v>
      </c>
      <c r="O559" s="86"/>
      <c r="P559" s="225">
        <f>O559*H559</f>
        <v>0</v>
      </c>
      <c r="Q559" s="225">
        <v>0.003</v>
      </c>
      <c r="R559" s="225">
        <f>Q559*H559</f>
        <v>1.007211</v>
      </c>
      <c r="S559" s="225">
        <v>0</v>
      </c>
      <c r="T559" s="226">
        <f>S559*H559</f>
        <v>0</v>
      </c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R559" s="227" t="s">
        <v>441</v>
      </c>
      <c r="AT559" s="227" t="s">
        <v>285</v>
      </c>
      <c r="AU559" s="227" t="s">
        <v>78</v>
      </c>
      <c r="AY559" s="19" t="s">
        <v>252</v>
      </c>
      <c r="BE559" s="228">
        <f>IF(N559="základní",J559,0)</f>
        <v>0</v>
      </c>
      <c r="BF559" s="228">
        <f>IF(N559="snížená",J559,0)</f>
        <v>0</v>
      </c>
      <c r="BG559" s="228">
        <f>IF(N559="zákl. přenesená",J559,0)</f>
        <v>0</v>
      </c>
      <c r="BH559" s="228">
        <f>IF(N559="sníž. přenesená",J559,0)</f>
        <v>0</v>
      </c>
      <c r="BI559" s="228">
        <f>IF(N559="nulová",J559,0)</f>
        <v>0</v>
      </c>
      <c r="BJ559" s="19" t="s">
        <v>76</v>
      </c>
      <c r="BK559" s="228">
        <f>ROUND(I559*H559,2)</f>
        <v>0</v>
      </c>
      <c r="BL559" s="19" t="s">
        <v>349</v>
      </c>
      <c r="BM559" s="227" t="s">
        <v>2362</v>
      </c>
    </row>
    <row r="560" spans="1:51" s="14" customFormat="1" ht="12">
      <c r="A560" s="14"/>
      <c r="B560" s="240"/>
      <c r="C560" s="241"/>
      <c r="D560" s="231" t="s">
        <v>260</v>
      </c>
      <c r="E560" s="242" t="s">
        <v>19</v>
      </c>
      <c r="F560" s="243" t="s">
        <v>2363</v>
      </c>
      <c r="G560" s="241"/>
      <c r="H560" s="244">
        <v>335.737</v>
      </c>
      <c r="I560" s="245"/>
      <c r="J560" s="241"/>
      <c r="K560" s="241"/>
      <c r="L560" s="246"/>
      <c r="M560" s="247"/>
      <c r="N560" s="248"/>
      <c r="O560" s="248"/>
      <c r="P560" s="248"/>
      <c r="Q560" s="248"/>
      <c r="R560" s="248"/>
      <c r="S560" s="248"/>
      <c r="T560" s="249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50" t="s">
        <v>260</v>
      </c>
      <c r="AU560" s="250" t="s">
        <v>78</v>
      </c>
      <c r="AV560" s="14" t="s">
        <v>78</v>
      </c>
      <c r="AW560" s="14" t="s">
        <v>31</v>
      </c>
      <c r="AX560" s="14" t="s">
        <v>76</v>
      </c>
      <c r="AY560" s="250" t="s">
        <v>252</v>
      </c>
    </row>
    <row r="561" spans="1:65" s="2" customFormat="1" ht="24.15" customHeight="1">
      <c r="A561" s="40"/>
      <c r="B561" s="41"/>
      <c r="C561" s="262" t="s">
        <v>2364</v>
      </c>
      <c r="D561" s="262" t="s">
        <v>285</v>
      </c>
      <c r="E561" s="263" t="s">
        <v>1758</v>
      </c>
      <c r="F561" s="264" t="s">
        <v>1759</v>
      </c>
      <c r="G561" s="265" t="s">
        <v>300</v>
      </c>
      <c r="H561" s="266">
        <v>335.737</v>
      </c>
      <c r="I561" s="267"/>
      <c r="J561" s="268">
        <f>ROUND(I561*H561,2)</f>
        <v>0</v>
      </c>
      <c r="K561" s="264" t="s">
        <v>258</v>
      </c>
      <c r="L561" s="269"/>
      <c r="M561" s="270" t="s">
        <v>19</v>
      </c>
      <c r="N561" s="271" t="s">
        <v>40</v>
      </c>
      <c r="O561" s="86"/>
      <c r="P561" s="225">
        <f>O561*H561</f>
        <v>0</v>
      </c>
      <c r="Q561" s="225">
        <v>0.0028</v>
      </c>
      <c r="R561" s="225">
        <f>Q561*H561</f>
        <v>0.9400636000000001</v>
      </c>
      <c r="S561" s="225">
        <v>0</v>
      </c>
      <c r="T561" s="226">
        <f>S561*H561</f>
        <v>0</v>
      </c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R561" s="227" t="s">
        <v>441</v>
      </c>
      <c r="AT561" s="227" t="s">
        <v>285</v>
      </c>
      <c r="AU561" s="227" t="s">
        <v>78</v>
      </c>
      <c r="AY561" s="19" t="s">
        <v>252</v>
      </c>
      <c r="BE561" s="228">
        <f>IF(N561="základní",J561,0)</f>
        <v>0</v>
      </c>
      <c r="BF561" s="228">
        <f>IF(N561="snížená",J561,0)</f>
        <v>0</v>
      </c>
      <c r="BG561" s="228">
        <f>IF(N561="zákl. přenesená",J561,0)</f>
        <v>0</v>
      </c>
      <c r="BH561" s="228">
        <f>IF(N561="sníž. přenesená",J561,0)</f>
        <v>0</v>
      </c>
      <c r="BI561" s="228">
        <f>IF(N561="nulová",J561,0)</f>
        <v>0</v>
      </c>
      <c r="BJ561" s="19" t="s">
        <v>76</v>
      </c>
      <c r="BK561" s="228">
        <f>ROUND(I561*H561,2)</f>
        <v>0</v>
      </c>
      <c r="BL561" s="19" t="s">
        <v>349</v>
      </c>
      <c r="BM561" s="227" t="s">
        <v>2365</v>
      </c>
    </row>
    <row r="562" spans="1:51" s="14" customFormat="1" ht="12">
      <c r="A562" s="14"/>
      <c r="B562" s="240"/>
      <c r="C562" s="241"/>
      <c r="D562" s="231" t="s">
        <v>260</v>
      </c>
      <c r="E562" s="242" t="s">
        <v>19</v>
      </c>
      <c r="F562" s="243" t="s">
        <v>2363</v>
      </c>
      <c r="G562" s="241"/>
      <c r="H562" s="244">
        <v>335.737</v>
      </c>
      <c r="I562" s="245"/>
      <c r="J562" s="241"/>
      <c r="K562" s="241"/>
      <c r="L562" s="246"/>
      <c r="M562" s="247"/>
      <c r="N562" s="248"/>
      <c r="O562" s="248"/>
      <c r="P562" s="248"/>
      <c r="Q562" s="248"/>
      <c r="R562" s="248"/>
      <c r="S562" s="248"/>
      <c r="T562" s="249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50" t="s">
        <v>260</v>
      </c>
      <c r="AU562" s="250" t="s">
        <v>78</v>
      </c>
      <c r="AV562" s="14" t="s">
        <v>78</v>
      </c>
      <c r="AW562" s="14" t="s">
        <v>31</v>
      </c>
      <c r="AX562" s="14" t="s">
        <v>76</v>
      </c>
      <c r="AY562" s="250" t="s">
        <v>252</v>
      </c>
    </row>
    <row r="563" spans="1:65" s="2" customFormat="1" ht="14.4" customHeight="1">
      <c r="A563" s="40"/>
      <c r="B563" s="41"/>
      <c r="C563" s="262" t="s">
        <v>2366</v>
      </c>
      <c r="D563" s="262" t="s">
        <v>285</v>
      </c>
      <c r="E563" s="263" t="s">
        <v>1138</v>
      </c>
      <c r="F563" s="264" t="s">
        <v>1139</v>
      </c>
      <c r="G563" s="265" t="s">
        <v>257</v>
      </c>
      <c r="H563" s="266">
        <v>41.967</v>
      </c>
      <c r="I563" s="267"/>
      <c r="J563" s="268">
        <f>ROUND(I563*H563,2)</f>
        <v>0</v>
      </c>
      <c r="K563" s="264" t="s">
        <v>258</v>
      </c>
      <c r="L563" s="269"/>
      <c r="M563" s="270" t="s">
        <v>19</v>
      </c>
      <c r="N563" s="271" t="s">
        <v>40</v>
      </c>
      <c r="O563" s="86"/>
      <c r="P563" s="225">
        <f>O563*H563</f>
        <v>0</v>
      </c>
      <c r="Q563" s="225">
        <v>0.02</v>
      </c>
      <c r="R563" s="225">
        <f>Q563*H563</f>
        <v>0.83934</v>
      </c>
      <c r="S563" s="225">
        <v>0</v>
      </c>
      <c r="T563" s="226">
        <f>S563*H563</f>
        <v>0</v>
      </c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R563" s="227" t="s">
        <v>441</v>
      </c>
      <c r="AT563" s="227" t="s">
        <v>285</v>
      </c>
      <c r="AU563" s="227" t="s">
        <v>78</v>
      </c>
      <c r="AY563" s="19" t="s">
        <v>252</v>
      </c>
      <c r="BE563" s="228">
        <f>IF(N563="základní",J563,0)</f>
        <v>0</v>
      </c>
      <c r="BF563" s="228">
        <f>IF(N563="snížená",J563,0)</f>
        <v>0</v>
      </c>
      <c r="BG563" s="228">
        <f>IF(N563="zákl. přenesená",J563,0)</f>
        <v>0</v>
      </c>
      <c r="BH563" s="228">
        <f>IF(N563="sníž. přenesená",J563,0)</f>
        <v>0</v>
      </c>
      <c r="BI563" s="228">
        <f>IF(N563="nulová",J563,0)</f>
        <v>0</v>
      </c>
      <c r="BJ563" s="19" t="s">
        <v>76</v>
      </c>
      <c r="BK563" s="228">
        <f>ROUND(I563*H563,2)</f>
        <v>0</v>
      </c>
      <c r="BL563" s="19" t="s">
        <v>349</v>
      </c>
      <c r="BM563" s="227" t="s">
        <v>2367</v>
      </c>
    </row>
    <row r="564" spans="1:51" s="14" customFormat="1" ht="12">
      <c r="A564" s="14"/>
      <c r="B564" s="240"/>
      <c r="C564" s="241"/>
      <c r="D564" s="231" t="s">
        <v>260</v>
      </c>
      <c r="E564" s="242" t="s">
        <v>19</v>
      </c>
      <c r="F564" s="243" t="s">
        <v>2368</v>
      </c>
      <c r="G564" s="241"/>
      <c r="H564" s="244">
        <v>41.967</v>
      </c>
      <c r="I564" s="245"/>
      <c r="J564" s="241"/>
      <c r="K564" s="241"/>
      <c r="L564" s="246"/>
      <c r="M564" s="247"/>
      <c r="N564" s="248"/>
      <c r="O564" s="248"/>
      <c r="P564" s="248"/>
      <c r="Q564" s="248"/>
      <c r="R564" s="248"/>
      <c r="S564" s="248"/>
      <c r="T564" s="249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50" t="s">
        <v>260</v>
      </c>
      <c r="AU564" s="250" t="s">
        <v>78</v>
      </c>
      <c r="AV564" s="14" t="s">
        <v>78</v>
      </c>
      <c r="AW564" s="14" t="s">
        <v>31</v>
      </c>
      <c r="AX564" s="14" t="s">
        <v>76</v>
      </c>
      <c r="AY564" s="250" t="s">
        <v>252</v>
      </c>
    </row>
    <row r="565" spans="1:65" s="2" customFormat="1" ht="37.8" customHeight="1">
      <c r="A565" s="40"/>
      <c r="B565" s="41"/>
      <c r="C565" s="216" t="s">
        <v>2369</v>
      </c>
      <c r="D565" s="216" t="s">
        <v>254</v>
      </c>
      <c r="E565" s="217" t="s">
        <v>1763</v>
      </c>
      <c r="F565" s="218" t="s">
        <v>1764</v>
      </c>
      <c r="G565" s="219" t="s">
        <v>300</v>
      </c>
      <c r="H565" s="220">
        <v>216.34</v>
      </c>
      <c r="I565" s="221"/>
      <c r="J565" s="222">
        <f>ROUND(I565*H565,2)</f>
        <v>0</v>
      </c>
      <c r="K565" s="218" t="s">
        <v>258</v>
      </c>
      <c r="L565" s="46"/>
      <c r="M565" s="223" t="s">
        <v>19</v>
      </c>
      <c r="N565" s="224" t="s">
        <v>40</v>
      </c>
      <c r="O565" s="86"/>
      <c r="P565" s="225">
        <f>O565*H565</f>
        <v>0</v>
      </c>
      <c r="Q565" s="225">
        <v>0</v>
      </c>
      <c r="R565" s="225">
        <f>Q565*H565</f>
        <v>0</v>
      </c>
      <c r="S565" s="225">
        <v>0</v>
      </c>
      <c r="T565" s="226">
        <f>S565*H565</f>
        <v>0</v>
      </c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R565" s="227" t="s">
        <v>349</v>
      </c>
      <c r="AT565" s="227" t="s">
        <v>254</v>
      </c>
      <c r="AU565" s="227" t="s">
        <v>78</v>
      </c>
      <c r="AY565" s="19" t="s">
        <v>252</v>
      </c>
      <c r="BE565" s="228">
        <f>IF(N565="základní",J565,0)</f>
        <v>0</v>
      </c>
      <c r="BF565" s="228">
        <f>IF(N565="snížená",J565,0)</f>
        <v>0</v>
      </c>
      <c r="BG565" s="228">
        <f>IF(N565="zákl. přenesená",J565,0)</f>
        <v>0</v>
      </c>
      <c r="BH565" s="228">
        <f>IF(N565="sníž. přenesená",J565,0)</f>
        <v>0</v>
      </c>
      <c r="BI565" s="228">
        <f>IF(N565="nulová",J565,0)</f>
        <v>0</v>
      </c>
      <c r="BJ565" s="19" t="s">
        <v>76</v>
      </c>
      <c r="BK565" s="228">
        <f>ROUND(I565*H565,2)</f>
        <v>0</v>
      </c>
      <c r="BL565" s="19" t="s">
        <v>349</v>
      </c>
      <c r="BM565" s="227" t="s">
        <v>2370</v>
      </c>
    </row>
    <row r="566" spans="1:51" s="14" customFormat="1" ht="12">
      <c r="A566" s="14"/>
      <c r="B566" s="240"/>
      <c r="C566" s="241"/>
      <c r="D566" s="231" t="s">
        <v>260</v>
      </c>
      <c r="E566" s="242" t="s">
        <v>19</v>
      </c>
      <c r="F566" s="243" t="s">
        <v>2116</v>
      </c>
      <c r="G566" s="241"/>
      <c r="H566" s="244">
        <v>216.34</v>
      </c>
      <c r="I566" s="245"/>
      <c r="J566" s="241"/>
      <c r="K566" s="241"/>
      <c r="L566" s="246"/>
      <c r="M566" s="247"/>
      <c r="N566" s="248"/>
      <c r="O566" s="248"/>
      <c r="P566" s="248"/>
      <c r="Q566" s="248"/>
      <c r="R566" s="248"/>
      <c r="S566" s="248"/>
      <c r="T566" s="249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50" t="s">
        <v>260</v>
      </c>
      <c r="AU566" s="250" t="s">
        <v>78</v>
      </c>
      <c r="AV566" s="14" t="s">
        <v>78</v>
      </c>
      <c r="AW566" s="14" t="s">
        <v>31</v>
      </c>
      <c r="AX566" s="14" t="s">
        <v>76</v>
      </c>
      <c r="AY566" s="250" t="s">
        <v>252</v>
      </c>
    </row>
    <row r="567" spans="1:65" s="2" customFormat="1" ht="14.4" customHeight="1">
      <c r="A567" s="40"/>
      <c r="B567" s="41"/>
      <c r="C567" s="262" t="s">
        <v>2371</v>
      </c>
      <c r="D567" s="262" t="s">
        <v>285</v>
      </c>
      <c r="E567" s="263" t="s">
        <v>951</v>
      </c>
      <c r="F567" s="264" t="s">
        <v>952</v>
      </c>
      <c r="G567" s="265" t="s">
        <v>300</v>
      </c>
      <c r="H567" s="266">
        <v>248.791</v>
      </c>
      <c r="I567" s="267"/>
      <c r="J567" s="268">
        <f>ROUND(I567*H567,2)</f>
        <v>0</v>
      </c>
      <c r="K567" s="264" t="s">
        <v>258</v>
      </c>
      <c r="L567" s="269"/>
      <c r="M567" s="270" t="s">
        <v>19</v>
      </c>
      <c r="N567" s="271" t="s">
        <v>40</v>
      </c>
      <c r="O567" s="86"/>
      <c r="P567" s="225">
        <f>O567*H567</f>
        <v>0</v>
      </c>
      <c r="Q567" s="225">
        <v>0.0004</v>
      </c>
      <c r="R567" s="225">
        <f>Q567*H567</f>
        <v>0.0995164</v>
      </c>
      <c r="S567" s="225">
        <v>0</v>
      </c>
      <c r="T567" s="226">
        <f>S567*H567</f>
        <v>0</v>
      </c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R567" s="227" t="s">
        <v>441</v>
      </c>
      <c r="AT567" s="227" t="s">
        <v>285</v>
      </c>
      <c r="AU567" s="227" t="s">
        <v>78</v>
      </c>
      <c r="AY567" s="19" t="s">
        <v>252</v>
      </c>
      <c r="BE567" s="228">
        <f>IF(N567="základní",J567,0)</f>
        <v>0</v>
      </c>
      <c r="BF567" s="228">
        <f>IF(N567="snížená",J567,0)</f>
        <v>0</v>
      </c>
      <c r="BG567" s="228">
        <f>IF(N567="zákl. přenesená",J567,0)</f>
        <v>0</v>
      </c>
      <c r="BH567" s="228">
        <f>IF(N567="sníž. přenesená",J567,0)</f>
        <v>0</v>
      </c>
      <c r="BI567" s="228">
        <f>IF(N567="nulová",J567,0)</f>
        <v>0</v>
      </c>
      <c r="BJ567" s="19" t="s">
        <v>76</v>
      </c>
      <c r="BK567" s="228">
        <f>ROUND(I567*H567,2)</f>
        <v>0</v>
      </c>
      <c r="BL567" s="19" t="s">
        <v>349</v>
      </c>
      <c r="BM567" s="227" t="s">
        <v>2372</v>
      </c>
    </row>
    <row r="568" spans="1:51" s="14" customFormat="1" ht="12">
      <c r="A568" s="14"/>
      <c r="B568" s="240"/>
      <c r="C568" s="241"/>
      <c r="D568" s="231" t="s">
        <v>260</v>
      </c>
      <c r="E568" s="242" t="s">
        <v>19</v>
      </c>
      <c r="F568" s="243" t="s">
        <v>2373</v>
      </c>
      <c r="G568" s="241"/>
      <c r="H568" s="244">
        <v>248.791</v>
      </c>
      <c r="I568" s="245"/>
      <c r="J568" s="241"/>
      <c r="K568" s="241"/>
      <c r="L568" s="246"/>
      <c r="M568" s="247"/>
      <c r="N568" s="248"/>
      <c r="O568" s="248"/>
      <c r="P568" s="248"/>
      <c r="Q568" s="248"/>
      <c r="R568" s="248"/>
      <c r="S568" s="248"/>
      <c r="T568" s="249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50" t="s">
        <v>260</v>
      </c>
      <c r="AU568" s="250" t="s">
        <v>78</v>
      </c>
      <c r="AV568" s="14" t="s">
        <v>78</v>
      </c>
      <c r="AW568" s="14" t="s">
        <v>31</v>
      </c>
      <c r="AX568" s="14" t="s">
        <v>76</v>
      </c>
      <c r="AY568" s="250" t="s">
        <v>252</v>
      </c>
    </row>
    <row r="569" spans="1:65" s="2" customFormat="1" ht="37.8" customHeight="1">
      <c r="A569" s="40"/>
      <c r="B569" s="41"/>
      <c r="C569" s="216" t="s">
        <v>2374</v>
      </c>
      <c r="D569" s="216" t="s">
        <v>254</v>
      </c>
      <c r="E569" s="217" t="s">
        <v>1153</v>
      </c>
      <c r="F569" s="218" t="s">
        <v>1154</v>
      </c>
      <c r="G569" s="219" t="s">
        <v>277</v>
      </c>
      <c r="H569" s="220">
        <v>6.558</v>
      </c>
      <c r="I569" s="221"/>
      <c r="J569" s="222">
        <f>ROUND(I569*H569,2)</f>
        <v>0</v>
      </c>
      <c r="K569" s="218" t="s">
        <v>258</v>
      </c>
      <c r="L569" s="46"/>
      <c r="M569" s="223" t="s">
        <v>19</v>
      </c>
      <c r="N569" s="224" t="s">
        <v>40</v>
      </c>
      <c r="O569" s="86"/>
      <c r="P569" s="225">
        <f>O569*H569</f>
        <v>0</v>
      </c>
      <c r="Q569" s="225">
        <v>0</v>
      </c>
      <c r="R569" s="225">
        <f>Q569*H569</f>
        <v>0</v>
      </c>
      <c r="S569" s="225">
        <v>0</v>
      </c>
      <c r="T569" s="226">
        <f>S569*H569</f>
        <v>0</v>
      </c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R569" s="227" t="s">
        <v>349</v>
      </c>
      <c r="AT569" s="227" t="s">
        <v>254</v>
      </c>
      <c r="AU569" s="227" t="s">
        <v>78</v>
      </c>
      <c r="AY569" s="19" t="s">
        <v>252</v>
      </c>
      <c r="BE569" s="228">
        <f>IF(N569="základní",J569,0)</f>
        <v>0</v>
      </c>
      <c r="BF569" s="228">
        <f>IF(N569="snížená",J569,0)</f>
        <v>0</v>
      </c>
      <c r="BG569" s="228">
        <f>IF(N569="zákl. přenesená",J569,0)</f>
        <v>0</v>
      </c>
      <c r="BH569" s="228">
        <f>IF(N569="sníž. přenesená",J569,0)</f>
        <v>0</v>
      </c>
      <c r="BI569" s="228">
        <f>IF(N569="nulová",J569,0)</f>
        <v>0</v>
      </c>
      <c r="BJ569" s="19" t="s">
        <v>76</v>
      </c>
      <c r="BK569" s="228">
        <f>ROUND(I569*H569,2)</f>
        <v>0</v>
      </c>
      <c r="BL569" s="19" t="s">
        <v>349</v>
      </c>
      <c r="BM569" s="227" t="s">
        <v>2375</v>
      </c>
    </row>
    <row r="570" spans="1:63" s="12" customFormat="1" ht="22.8" customHeight="1">
      <c r="A570" s="12"/>
      <c r="B570" s="200"/>
      <c r="C570" s="201"/>
      <c r="D570" s="202" t="s">
        <v>68</v>
      </c>
      <c r="E570" s="214" t="s">
        <v>2376</v>
      </c>
      <c r="F570" s="214" t="s">
        <v>2377</v>
      </c>
      <c r="G570" s="201"/>
      <c r="H570" s="201"/>
      <c r="I570" s="204"/>
      <c r="J570" s="215">
        <f>BK570</f>
        <v>0</v>
      </c>
      <c r="K570" s="201"/>
      <c r="L570" s="206"/>
      <c r="M570" s="207"/>
      <c r="N570" s="208"/>
      <c r="O570" s="208"/>
      <c r="P570" s="209">
        <f>SUM(P571:P578)</f>
        <v>0</v>
      </c>
      <c r="Q570" s="208"/>
      <c r="R570" s="209">
        <f>SUM(R571:R578)</f>
        <v>0.7252624500000001</v>
      </c>
      <c r="S570" s="208"/>
      <c r="T570" s="210">
        <f>SUM(T571:T578)</f>
        <v>0</v>
      </c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R570" s="211" t="s">
        <v>78</v>
      </c>
      <c r="AT570" s="212" t="s">
        <v>68</v>
      </c>
      <c r="AU570" s="212" t="s">
        <v>76</v>
      </c>
      <c r="AY570" s="211" t="s">
        <v>252</v>
      </c>
      <c r="BK570" s="213">
        <f>SUM(BK571:BK578)</f>
        <v>0</v>
      </c>
    </row>
    <row r="571" spans="1:65" s="2" customFormat="1" ht="49.05" customHeight="1">
      <c r="A571" s="40"/>
      <c r="B571" s="41"/>
      <c r="C571" s="216" t="s">
        <v>2378</v>
      </c>
      <c r="D571" s="216" t="s">
        <v>254</v>
      </c>
      <c r="E571" s="217" t="s">
        <v>2379</v>
      </c>
      <c r="F571" s="218" t="s">
        <v>2380</v>
      </c>
      <c r="G571" s="219" t="s">
        <v>300</v>
      </c>
      <c r="H571" s="220">
        <v>8.605</v>
      </c>
      <c r="I571" s="221"/>
      <c r="J571" s="222">
        <f>ROUND(I571*H571,2)</f>
        <v>0</v>
      </c>
      <c r="K571" s="218" t="s">
        <v>258</v>
      </c>
      <c r="L571" s="46"/>
      <c r="M571" s="223" t="s">
        <v>19</v>
      </c>
      <c r="N571" s="224" t="s">
        <v>40</v>
      </c>
      <c r="O571" s="86"/>
      <c r="P571" s="225">
        <f>O571*H571</f>
        <v>0</v>
      </c>
      <c r="Q571" s="225">
        <v>0.01223</v>
      </c>
      <c r="R571" s="225">
        <f>Q571*H571</f>
        <v>0.10523915</v>
      </c>
      <c r="S571" s="225">
        <v>0</v>
      </c>
      <c r="T571" s="226">
        <f>S571*H571</f>
        <v>0</v>
      </c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R571" s="227" t="s">
        <v>349</v>
      </c>
      <c r="AT571" s="227" t="s">
        <v>254</v>
      </c>
      <c r="AU571" s="227" t="s">
        <v>78</v>
      </c>
      <c r="AY571" s="19" t="s">
        <v>252</v>
      </c>
      <c r="BE571" s="228">
        <f>IF(N571="základní",J571,0)</f>
        <v>0</v>
      </c>
      <c r="BF571" s="228">
        <f>IF(N571="snížená",J571,0)</f>
        <v>0</v>
      </c>
      <c r="BG571" s="228">
        <f>IF(N571="zákl. přenesená",J571,0)</f>
        <v>0</v>
      </c>
      <c r="BH571" s="228">
        <f>IF(N571="sníž. přenesená",J571,0)</f>
        <v>0</v>
      </c>
      <c r="BI571" s="228">
        <f>IF(N571="nulová",J571,0)</f>
        <v>0</v>
      </c>
      <c r="BJ571" s="19" t="s">
        <v>76</v>
      </c>
      <c r="BK571" s="228">
        <f>ROUND(I571*H571,2)</f>
        <v>0</v>
      </c>
      <c r="BL571" s="19" t="s">
        <v>349</v>
      </c>
      <c r="BM571" s="227" t="s">
        <v>2381</v>
      </c>
    </row>
    <row r="572" spans="1:51" s="14" customFormat="1" ht="12">
      <c r="A572" s="14"/>
      <c r="B572" s="240"/>
      <c r="C572" s="241"/>
      <c r="D572" s="231" t="s">
        <v>260</v>
      </c>
      <c r="E572" s="242" t="s">
        <v>19</v>
      </c>
      <c r="F572" s="243" t="s">
        <v>2382</v>
      </c>
      <c r="G572" s="241"/>
      <c r="H572" s="244">
        <v>8.605</v>
      </c>
      <c r="I572" s="245"/>
      <c r="J572" s="241"/>
      <c r="K572" s="241"/>
      <c r="L572" s="246"/>
      <c r="M572" s="247"/>
      <c r="N572" s="248"/>
      <c r="O572" s="248"/>
      <c r="P572" s="248"/>
      <c r="Q572" s="248"/>
      <c r="R572" s="248"/>
      <c r="S572" s="248"/>
      <c r="T572" s="249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50" t="s">
        <v>260</v>
      </c>
      <c r="AU572" s="250" t="s">
        <v>78</v>
      </c>
      <c r="AV572" s="14" t="s">
        <v>78</v>
      </c>
      <c r="AW572" s="14" t="s">
        <v>31</v>
      </c>
      <c r="AX572" s="14" t="s">
        <v>76</v>
      </c>
      <c r="AY572" s="250" t="s">
        <v>252</v>
      </c>
    </row>
    <row r="573" spans="1:65" s="2" customFormat="1" ht="49.05" customHeight="1">
      <c r="A573" s="40"/>
      <c r="B573" s="41"/>
      <c r="C573" s="216" t="s">
        <v>2383</v>
      </c>
      <c r="D573" s="216" t="s">
        <v>254</v>
      </c>
      <c r="E573" s="217" t="s">
        <v>2384</v>
      </c>
      <c r="F573" s="218" t="s">
        <v>2385</v>
      </c>
      <c r="G573" s="219" t="s">
        <v>300</v>
      </c>
      <c r="H573" s="220">
        <v>44.77</v>
      </c>
      <c r="I573" s="221"/>
      <c r="J573" s="222">
        <f>ROUND(I573*H573,2)</f>
        <v>0</v>
      </c>
      <c r="K573" s="218" t="s">
        <v>258</v>
      </c>
      <c r="L573" s="46"/>
      <c r="M573" s="223" t="s">
        <v>19</v>
      </c>
      <c r="N573" s="224" t="s">
        <v>40</v>
      </c>
      <c r="O573" s="86"/>
      <c r="P573" s="225">
        <f>O573*H573</f>
        <v>0</v>
      </c>
      <c r="Q573" s="225">
        <v>0.01254</v>
      </c>
      <c r="R573" s="225">
        <f>Q573*H573</f>
        <v>0.5614158</v>
      </c>
      <c r="S573" s="225">
        <v>0</v>
      </c>
      <c r="T573" s="226">
        <f>S573*H573</f>
        <v>0</v>
      </c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R573" s="227" t="s">
        <v>349</v>
      </c>
      <c r="AT573" s="227" t="s">
        <v>254</v>
      </c>
      <c r="AU573" s="227" t="s">
        <v>78</v>
      </c>
      <c r="AY573" s="19" t="s">
        <v>252</v>
      </c>
      <c r="BE573" s="228">
        <f>IF(N573="základní",J573,0)</f>
        <v>0</v>
      </c>
      <c r="BF573" s="228">
        <f>IF(N573="snížená",J573,0)</f>
        <v>0</v>
      </c>
      <c r="BG573" s="228">
        <f>IF(N573="zákl. přenesená",J573,0)</f>
        <v>0</v>
      </c>
      <c r="BH573" s="228">
        <f>IF(N573="sníž. přenesená",J573,0)</f>
        <v>0</v>
      </c>
      <c r="BI573" s="228">
        <f>IF(N573="nulová",J573,0)</f>
        <v>0</v>
      </c>
      <c r="BJ573" s="19" t="s">
        <v>76</v>
      </c>
      <c r="BK573" s="228">
        <f>ROUND(I573*H573,2)</f>
        <v>0</v>
      </c>
      <c r="BL573" s="19" t="s">
        <v>349</v>
      </c>
      <c r="BM573" s="227" t="s">
        <v>2386</v>
      </c>
    </row>
    <row r="574" spans="1:51" s="14" customFormat="1" ht="12">
      <c r="A574" s="14"/>
      <c r="B574" s="240"/>
      <c r="C574" s="241"/>
      <c r="D574" s="231" t="s">
        <v>260</v>
      </c>
      <c r="E574" s="242" t="s">
        <v>19</v>
      </c>
      <c r="F574" s="243" t="s">
        <v>2387</v>
      </c>
      <c r="G574" s="241"/>
      <c r="H574" s="244">
        <v>44.77</v>
      </c>
      <c r="I574" s="245"/>
      <c r="J574" s="241"/>
      <c r="K574" s="241"/>
      <c r="L574" s="246"/>
      <c r="M574" s="247"/>
      <c r="N574" s="248"/>
      <c r="O574" s="248"/>
      <c r="P574" s="248"/>
      <c r="Q574" s="248"/>
      <c r="R574" s="248"/>
      <c r="S574" s="248"/>
      <c r="T574" s="249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50" t="s">
        <v>260</v>
      </c>
      <c r="AU574" s="250" t="s">
        <v>78</v>
      </c>
      <c r="AV574" s="14" t="s">
        <v>78</v>
      </c>
      <c r="AW574" s="14" t="s">
        <v>31</v>
      </c>
      <c r="AX574" s="14" t="s">
        <v>76</v>
      </c>
      <c r="AY574" s="250" t="s">
        <v>252</v>
      </c>
    </row>
    <row r="575" spans="1:65" s="2" customFormat="1" ht="49.05" customHeight="1">
      <c r="A575" s="40"/>
      <c r="B575" s="41"/>
      <c r="C575" s="216" t="s">
        <v>2388</v>
      </c>
      <c r="D575" s="216" t="s">
        <v>254</v>
      </c>
      <c r="E575" s="217" t="s">
        <v>2389</v>
      </c>
      <c r="F575" s="218" t="s">
        <v>2390</v>
      </c>
      <c r="G575" s="219" t="s">
        <v>300</v>
      </c>
      <c r="H575" s="220">
        <v>4.25</v>
      </c>
      <c r="I575" s="221"/>
      <c r="J575" s="222">
        <f>ROUND(I575*H575,2)</f>
        <v>0</v>
      </c>
      <c r="K575" s="218" t="s">
        <v>258</v>
      </c>
      <c r="L575" s="46"/>
      <c r="M575" s="223" t="s">
        <v>19</v>
      </c>
      <c r="N575" s="224" t="s">
        <v>40</v>
      </c>
      <c r="O575" s="86"/>
      <c r="P575" s="225">
        <f>O575*H575</f>
        <v>0</v>
      </c>
      <c r="Q575" s="225">
        <v>0.01379</v>
      </c>
      <c r="R575" s="225">
        <f>Q575*H575</f>
        <v>0.0586075</v>
      </c>
      <c r="S575" s="225">
        <v>0</v>
      </c>
      <c r="T575" s="226">
        <f>S575*H575</f>
        <v>0</v>
      </c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R575" s="227" t="s">
        <v>349</v>
      </c>
      <c r="AT575" s="227" t="s">
        <v>254</v>
      </c>
      <c r="AU575" s="227" t="s">
        <v>78</v>
      </c>
      <c r="AY575" s="19" t="s">
        <v>252</v>
      </c>
      <c r="BE575" s="228">
        <f>IF(N575="základní",J575,0)</f>
        <v>0</v>
      </c>
      <c r="BF575" s="228">
        <f>IF(N575="snížená",J575,0)</f>
        <v>0</v>
      </c>
      <c r="BG575" s="228">
        <f>IF(N575="zákl. přenesená",J575,0)</f>
        <v>0</v>
      </c>
      <c r="BH575" s="228">
        <f>IF(N575="sníž. přenesená",J575,0)</f>
        <v>0</v>
      </c>
      <c r="BI575" s="228">
        <f>IF(N575="nulová",J575,0)</f>
        <v>0</v>
      </c>
      <c r="BJ575" s="19" t="s">
        <v>76</v>
      </c>
      <c r="BK575" s="228">
        <f>ROUND(I575*H575,2)</f>
        <v>0</v>
      </c>
      <c r="BL575" s="19" t="s">
        <v>349</v>
      </c>
      <c r="BM575" s="227" t="s">
        <v>2391</v>
      </c>
    </row>
    <row r="576" spans="1:51" s="13" customFormat="1" ht="12">
      <c r="A576" s="13"/>
      <c r="B576" s="229"/>
      <c r="C576" s="230"/>
      <c r="D576" s="231" t="s">
        <v>260</v>
      </c>
      <c r="E576" s="232" t="s">
        <v>19</v>
      </c>
      <c r="F576" s="233" t="s">
        <v>2392</v>
      </c>
      <c r="G576" s="230"/>
      <c r="H576" s="232" t="s">
        <v>19</v>
      </c>
      <c r="I576" s="234"/>
      <c r="J576" s="230"/>
      <c r="K576" s="230"/>
      <c r="L576" s="235"/>
      <c r="M576" s="236"/>
      <c r="N576" s="237"/>
      <c r="O576" s="237"/>
      <c r="P576" s="237"/>
      <c r="Q576" s="237"/>
      <c r="R576" s="237"/>
      <c r="S576" s="237"/>
      <c r="T576" s="238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39" t="s">
        <v>260</v>
      </c>
      <c r="AU576" s="239" t="s">
        <v>78</v>
      </c>
      <c r="AV576" s="13" t="s">
        <v>76</v>
      </c>
      <c r="AW576" s="13" t="s">
        <v>31</v>
      </c>
      <c r="AX576" s="13" t="s">
        <v>69</v>
      </c>
      <c r="AY576" s="239" t="s">
        <v>252</v>
      </c>
    </row>
    <row r="577" spans="1:51" s="14" customFormat="1" ht="12">
      <c r="A577" s="14"/>
      <c r="B577" s="240"/>
      <c r="C577" s="241"/>
      <c r="D577" s="231" t="s">
        <v>260</v>
      </c>
      <c r="E577" s="242" t="s">
        <v>19</v>
      </c>
      <c r="F577" s="243" t="s">
        <v>2393</v>
      </c>
      <c r="G577" s="241"/>
      <c r="H577" s="244">
        <v>4.25</v>
      </c>
      <c r="I577" s="245"/>
      <c r="J577" s="241"/>
      <c r="K577" s="241"/>
      <c r="L577" s="246"/>
      <c r="M577" s="247"/>
      <c r="N577" s="248"/>
      <c r="O577" s="248"/>
      <c r="P577" s="248"/>
      <c r="Q577" s="248"/>
      <c r="R577" s="248"/>
      <c r="S577" s="248"/>
      <c r="T577" s="249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50" t="s">
        <v>260</v>
      </c>
      <c r="AU577" s="250" t="s">
        <v>78</v>
      </c>
      <c r="AV577" s="14" t="s">
        <v>78</v>
      </c>
      <c r="AW577" s="14" t="s">
        <v>31</v>
      </c>
      <c r="AX577" s="14" t="s">
        <v>76</v>
      </c>
      <c r="AY577" s="250" t="s">
        <v>252</v>
      </c>
    </row>
    <row r="578" spans="1:65" s="2" customFormat="1" ht="62.7" customHeight="1">
      <c r="A578" s="40"/>
      <c r="B578" s="41"/>
      <c r="C578" s="216" t="s">
        <v>2394</v>
      </c>
      <c r="D578" s="216" t="s">
        <v>254</v>
      </c>
      <c r="E578" s="217" t="s">
        <v>2395</v>
      </c>
      <c r="F578" s="218" t="s">
        <v>2396</v>
      </c>
      <c r="G578" s="219" t="s">
        <v>277</v>
      </c>
      <c r="H578" s="220">
        <v>0.725</v>
      </c>
      <c r="I578" s="221"/>
      <c r="J578" s="222">
        <f>ROUND(I578*H578,2)</f>
        <v>0</v>
      </c>
      <c r="K578" s="218" t="s">
        <v>258</v>
      </c>
      <c r="L578" s="46"/>
      <c r="M578" s="223" t="s">
        <v>19</v>
      </c>
      <c r="N578" s="224" t="s">
        <v>40</v>
      </c>
      <c r="O578" s="86"/>
      <c r="P578" s="225">
        <f>O578*H578</f>
        <v>0</v>
      </c>
      <c r="Q578" s="225">
        <v>0</v>
      </c>
      <c r="R578" s="225">
        <f>Q578*H578</f>
        <v>0</v>
      </c>
      <c r="S578" s="225">
        <v>0</v>
      </c>
      <c r="T578" s="226">
        <f>S578*H578</f>
        <v>0</v>
      </c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R578" s="227" t="s">
        <v>349</v>
      </c>
      <c r="AT578" s="227" t="s">
        <v>254</v>
      </c>
      <c r="AU578" s="227" t="s">
        <v>78</v>
      </c>
      <c r="AY578" s="19" t="s">
        <v>252</v>
      </c>
      <c r="BE578" s="228">
        <f>IF(N578="základní",J578,0)</f>
        <v>0</v>
      </c>
      <c r="BF578" s="228">
        <f>IF(N578="snížená",J578,0)</f>
        <v>0</v>
      </c>
      <c r="BG578" s="228">
        <f>IF(N578="zákl. přenesená",J578,0)</f>
        <v>0</v>
      </c>
      <c r="BH578" s="228">
        <f>IF(N578="sníž. přenesená",J578,0)</f>
        <v>0</v>
      </c>
      <c r="BI578" s="228">
        <f>IF(N578="nulová",J578,0)</f>
        <v>0</v>
      </c>
      <c r="BJ578" s="19" t="s">
        <v>76</v>
      </c>
      <c r="BK578" s="228">
        <f>ROUND(I578*H578,2)</f>
        <v>0</v>
      </c>
      <c r="BL578" s="19" t="s">
        <v>349</v>
      </c>
      <c r="BM578" s="227" t="s">
        <v>2397</v>
      </c>
    </row>
    <row r="579" spans="1:63" s="12" customFormat="1" ht="22.8" customHeight="1">
      <c r="A579" s="12"/>
      <c r="B579" s="200"/>
      <c r="C579" s="201"/>
      <c r="D579" s="202" t="s">
        <v>68</v>
      </c>
      <c r="E579" s="214" t="s">
        <v>1156</v>
      </c>
      <c r="F579" s="214" t="s">
        <v>1157</v>
      </c>
      <c r="G579" s="201"/>
      <c r="H579" s="201"/>
      <c r="I579" s="204"/>
      <c r="J579" s="215">
        <f>BK579</f>
        <v>0</v>
      </c>
      <c r="K579" s="201"/>
      <c r="L579" s="206"/>
      <c r="M579" s="207"/>
      <c r="N579" s="208"/>
      <c r="O579" s="208"/>
      <c r="P579" s="209">
        <f>SUM(P580:P587)</f>
        <v>0</v>
      </c>
      <c r="Q579" s="208"/>
      <c r="R579" s="209">
        <f>SUM(R580:R587)</f>
        <v>0.299258</v>
      </c>
      <c r="S579" s="208"/>
      <c r="T579" s="210">
        <f>SUM(T580:T587)</f>
        <v>0</v>
      </c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R579" s="211" t="s">
        <v>78</v>
      </c>
      <c r="AT579" s="212" t="s">
        <v>68</v>
      </c>
      <c r="AU579" s="212" t="s">
        <v>76</v>
      </c>
      <c r="AY579" s="211" t="s">
        <v>252</v>
      </c>
      <c r="BK579" s="213">
        <f>SUM(BK580:BK587)</f>
        <v>0</v>
      </c>
    </row>
    <row r="580" spans="1:65" s="2" customFormat="1" ht="24.15" customHeight="1">
      <c r="A580" s="40"/>
      <c r="B580" s="41"/>
      <c r="C580" s="216" t="s">
        <v>2398</v>
      </c>
      <c r="D580" s="216" t="s">
        <v>254</v>
      </c>
      <c r="E580" s="217" t="s">
        <v>1159</v>
      </c>
      <c r="F580" s="218" t="s">
        <v>1160</v>
      </c>
      <c r="G580" s="219" t="s">
        <v>346</v>
      </c>
      <c r="H580" s="220">
        <v>63.2</v>
      </c>
      <c r="I580" s="221"/>
      <c r="J580" s="222">
        <f>ROUND(I580*H580,2)</f>
        <v>0</v>
      </c>
      <c r="K580" s="218" t="s">
        <v>258</v>
      </c>
      <c r="L580" s="46"/>
      <c r="M580" s="223" t="s">
        <v>19</v>
      </c>
      <c r="N580" s="224" t="s">
        <v>40</v>
      </c>
      <c r="O580" s="86"/>
      <c r="P580" s="225">
        <f>O580*H580</f>
        <v>0</v>
      </c>
      <c r="Q580" s="225">
        <v>0.00347</v>
      </c>
      <c r="R580" s="225">
        <f>Q580*H580</f>
        <v>0.219304</v>
      </c>
      <c r="S580" s="225">
        <v>0</v>
      </c>
      <c r="T580" s="226">
        <f>S580*H580</f>
        <v>0</v>
      </c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R580" s="227" t="s">
        <v>349</v>
      </c>
      <c r="AT580" s="227" t="s">
        <v>254</v>
      </c>
      <c r="AU580" s="227" t="s">
        <v>78</v>
      </c>
      <c r="AY580" s="19" t="s">
        <v>252</v>
      </c>
      <c r="BE580" s="228">
        <f>IF(N580="základní",J580,0)</f>
        <v>0</v>
      </c>
      <c r="BF580" s="228">
        <f>IF(N580="snížená",J580,0)</f>
        <v>0</v>
      </c>
      <c r="BG580" s="228">
        <f>IF(N580="zákl. přenesená",J580,0)</f>
        <v>0</v>
      </c>
      <c r="BH580" s="228">
        <f>IF(N580="sníž. přenesená",J580,0)</f>
        <v>0</v>
      </c>
      <c r="BI580" s="228">
        <f>IF(N580="nulová",J580,0)</f>
        <v>0</v>
      </c>
      <c r="BJ580" s="19" t="s">
        <v>76</v>
      </c>
      <c r="BK580" s="228">
        <f>ROUND(I580*H580,2)</f>
        <v>0</v>
      </c>
      <c r="BL580" s="19" t="s">
        <v>349</v>
      </c>
      <c r="BM580" s="227" t="s">
        <v>2399</v>
      </c>
    </row>
    <row r="581" spans="1:51" s="14" customFormat="1" ht="12">
      <c r="A581" s="14"/>
      <c r="B581" s="240"/>
      <c r="C581" s="241"/>
      <c r="D581" s="231" t="s">
        <v>260</v>
      </c>
      <c r="E581" s="242" t="s">
        <v>19</v>
      </c>
      <c r="F581" s="243" t="s">
        <v>2400</v>
      </c>
      <c r="G581" s="241"/>
      <c r="H581" s="244">
        <v>63.2</v>
      </c>
      <c r="I581" s="245"/>
      <c r="J581" s="241"/>
      <c r="K581" s="241"/>
      <c r="L581" s="246"/>
      <c r="M581" s="247"/>
      <c r="N581" s="248"/>
      <c r="O581" s="248"/>
      <c r="P581" s="248"/>
      <c r="Q581" s="248"/>
      <c r="R581" s="248"/>
      <c r="S581" s="248"/>
      <c r="T581" s="249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50" t="s">
        <v>260</v>
      </c>
      <c r="AU581" s="250" t="s">
        <v>78</v>
      </c>
      <c r="AV581" s="14" t="s">
        <v>78</v>
      </c>
      <c r="AW581" s="14" t="s">
        <v>31</v>
      </c>
      <c r="AX581" s="14" t="s">
        <v>69</v>
      </c>
      <c r="AY581" s="250" t="s">
        <v>252</v>
      </c>
    </row>
    <row r="582" spans="1:51" s="15" customFormat="1" ht="12">
      <c r="A582" s="15"/>
      <c r="B582" s="251"/>
      <c r="C582" s="252"/>
      <c r="D582" s="231" t="s">
        <v>260</v>
      </c>
      <c r="E582" s="253" t="s">
        <v>19</v>
      </c>
      <c r="F582" s="254" t="s">
        <v>265</v>
      </c>
      <c r="G582" s="252"/>
      <c r="H582" s="255">
        <v>63.2</v>
      </c>
      <c r="I582" s="256"/>
      <c r="J582" s="252"/>
      <c r="K582" s="252"/>
      <c r="L582" s="257"/>
      <c r="M582" s="258"/>
      <c r="N582" s="259"/>
      <c r="O582" s="259"/>
      <c r="P582" s="259"/>
      <c r="Q582" s="259"/>
      <c r="R582" s="259"/>
      <c r="S582" s="259"/>
      <c r="T582" s="260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T582" s="261" t="s">
        <v>260</v>
      </c>
      <c r="AU582" s="261" t="s">
        <v>78</v>
      </c>
      <c r="AV582" s="15" t="s">
        <v>90</v>
      </c>
      <c r="AW582" s="15" t="s">
        <v>31</v>
      </c>
      <c r="AX582" s="15" t="s">
        <v>76</v>
      </c>
      <c r="AY582" s="261" t="s">
        <v>252</v>
      </c>
    </row>
    <row r="583" spans="1:65" s="2" customFormat="1" ht="37.8" customHeight="1">
      <c r="A583" s="40"/>
      <c r="B583" s="41"/>
      <c r="C583" s="216" t="s">
        <v>2401</v>
      </c>
      <c r="D583" s="216" t="s">
        <v>254</v>
      </c>
      <c r="E583" s="217" t="s">
        <v>1771</v>
      </c>
      <c r="F583" s="218" t="s">
        <v>1772</v>
      </c>
      <c r="G583" s="219" t="s">
        <v>346</v>
      </c>
      <c r="H583" s="220">
        <v>7</v>
      </c>
      <c r="I583" s="221"/>
      <c r="J583" s="222">
        <f>ROUND(I583*H583,2)</f>
        <v>0</v>
      </c>
      <c r="K583" s="218" t="s">
        <v>258</v>
      </c>
      <c r="L583" s="46"/>
      <c r="M583" s="223" t="s">
        <v>19</v>
      </c>
      <c r="N583" s="224" t="s">
        <v>40</v>
      </c>
      <c r="O583" s="86"/>
      <c r="P583" s="225">
        <f>O583*H583</f>
        <v>0</v>
      </c>
      <c r="Q583" s="225">
        <v>0.00786</v>
      </c>
      <c r="R583" s="225">
        <f>Q583*H583</f>
        <v>0.055020000000000006</v>
      </c>
      <c r="S583" s="225">
        <v>0</v>
      </c>
      <c r="T583" s="226">
        <f>S583*H583</f>
        <v>0</v>
      </c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R583" s="227" t="s">
        <v>349</v>
      </c>
      <c r="AT583" s="227" t="s">
        <v>254</v>
      </c>
      <c r="AU583" s="227" t="s">
        <v>78</v>
      </c>
      <c r="AY583" s="19" t="s">
        <v>252</v>
      </c>
      <c r="BE583" s="228">
        <f>IF(N583="základní",J583,0)</f>
        <v>0</v>
      </c>
      <c r="BF583" s="228">
        <f>IF(N583="snížená",J583,0)</f>
        <v>0</v>
      </c>
      <c r="BG583" s="228">
        <f>IF(N583="zákl. přenesená",J583,0)</f>
        <v>0</v>
      </c>
      <c r="BH583" s="228">
        <f>IF(N583="sníž. přenesená",J583,0)</f>
        <v>0</v>
      </c>
      <c r="BI583" s="228">
        <f>IF(N583="nulová",J583,0)</f>
        <v>0</v>
      </c>
      <c r="BJ583" s="19" t="s">
        <v>76</v>
      </c>
      <c r="BK583" s="228">
        <f>ROUND(I583*H583,2)</f>
        <v>0</v>
      </c>
      <c r="BL583" s="19" t="s">
        <v>349</v>
      </c>
      <c r="BM583" s="227" t="s">
        <v>2402</v>
      </c>
    </row>
    <row r="584" spans="1:51" s="14" customFormat="1" ht="12">
      <c r="A584" s="14"/>
      <c r="B584" s="240"/>
      <c r="C584" s="241"/>
      <c r="D584" s="231" t="s">
        <v>260</v>
      </c>
      <c r="E584" s="242" t="s">
        <v>19</v>
      </c>
      <c r="F584" s="243" t="s">
        <v>2403</v>
      </c>
      <c r="G584" s="241"/>
      <c r="H584" s="244">
        <v>7</v>
      </c>
      <c r="I584" s="245"/>
      <c r="J584" s="241"/>
      <c r="K584" s="241"/>
      <c r="L584" s="246"/>
      <c r="M584" s="247"/>
      <c r="N584" s="248"/>
      <c r="O584" s="248"/>
      <c r="P584" s="248"/>
      <c r="Q584" s="248"/>
      <c r="R584" s="248"/>
      <c r="S584" s="248"/>
      <c r="T584" s="249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50" t="s">
        <v>260</v>
      </c>
      <c r="AU584" s="250" t="s">
        <v>78</v>
      </c>
      <c r="AV584" s="14" t="s">
        <v>78</v>
      </c>
      <c r="AW584" s="14" t="s">
        <v>31</v>
      </c>
      <c r="AX584" s="14" t="s">
        <v>76</v>
      </c>
      <c r="AY584" s="250" t="s">
        <v>252</v>
      </c>
    </row>
    <row r="585" spans="1:65" s="2" customFormat="1" ht="37.8" customHeight="1">
      <c r="A585" s="40"/>
      <c r="B585" s="41"/>
      <c r="C585" s="216" t="s">
        <v>2404</v>
      </c>
      <c r="D585" s="216" t="s">
        <v>254</v>
      </c>
      <c r="E585" s="217" t="s">
        <v>1783</v>
      </c>
      <c r="F585" s="218" t="s">
        <v>1784</v>
      </c>
      <c r="G585" s="219" t="s">
        <v>346</v>
      </c>
      <c r="H585" s="220">
        <v>13.7</v>
      </c>
      <c r="I585" s="221"/>
      <c r="J585" s="222">
        <f>ROUND(I585*H585,2)</f>
        <v>0</v>
      </c>
      <c r="K585" s="218" t="s">
        <v>258</v>
      </c>
      <c r="L585" s="46"/>
      <c r="M585" s="223" t="s">
        <v>19</v>
      </c>
      <c r="N585" s="224" t="s">
        <v>40</v>
      </c>
      <c r="O585" s="86"/>
      <c r="P585" s="225">
        <f>O585*H585</f>
        <v>0</v>
      </c>
      <c r="Q585" s="225">
        <v>0.00182</v>
      </c>
      <c r="R585" s="225">
        <f>Q585*H585</f>
        <v>0.024933999999999998</v>
      </c>
      <c r="S585" s="225">
        <v>0</v>
      </c>
      <c r="T585" s="226">
        <f>S585*H585</f>
        <v>0</v>
      </c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R585" s="227" t="s">
        <v>349</v>
      </c>
      <c r="AT585" s="227" t="s">
        <v>254</v>
      </c>
      <c r="AU585" s="227" t="s">
        <v>78</v>
      </c>
      <c r="AY585" s="19" t="s">
        <v>252</v>
      </c>
      <c r="BE585" s="228">
        <f>IF(N585="základní",J585,0)</f>
        <v>0</v>
      </c>
      <c r="BF585" s="228">
        <f>IF(N585="snížená",J585,0)</f>
        <v>0</v>
      </c>
      <c r="BG585" s="228">
        <f>IF(N585="zákl. přenesená",J585,0)</f>
        <v>0</v>
      </c>
      <c r="BH585" s="228">
        <f>IF(N585="sníž. přenesená",J585,0)</f>
        <v>0</v>
      </c>
      <c r="BI585" s="228">
        <f>IF(N585="nulová",J585,0)</f>
        <v>0</v>
      </c>
      <c r="BJ585" s="19" t="s">
        <v>76</v>
      </c>
      <c r="BK585" s="228">
        <f>ROUND(I585*H585,2)</f>
        <v>0</v>
      </c>
      <c r="BL585" s="19" t="s">
        <v>349</v>
      </c>
      <c r="BM585" s="227" t="s">
        <v>2405</v>
      </c>
    </row>
    <row r="586" spans="1:51" s="14" customFormat="1" ht="12">
      <c r="A586" s="14"/>
      <c r="B586" s="240"/>
      <c r="C586" s="241"/>
      <c r="D586" s="231" t="s">
        <v>260</v>
      </c>
      <c r="E586" s="242" t="s">
        <v>19</v>
      </c>
      <c r="F586" s="243" t="s">
        <v>2406</v>
      </c>
      <c r="G586" s="241"/>
      <c r="H586" s="244">
        <v>13.7</v>
      </c>
      <c r="I586" s="245"/>
      <c r="J586" s="241"/>
      <c r="K586" s="241"/>
      <c r="L586" s="246"/>
      <c r="M586" s="247"/>
      <c r="N586" s="248"/>
      <c r="O586" s="248"/>
      <c r="P586" s="248"/>
      <c r="Q586" s="248"/>
      <c r="R586" s="248"/>
      <c r="S586" s="248"/>
      <c r="T586" s="249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50" t="s">
        <v>260</v>
      </c>
      <c r="AU586" s="250" t="s">
        <v>78</v>
      </c>
      <c r="AV586" s="14" t="s">
        <v>78</v>
      </c>
      <c r="AW586" s="14" t="s">
        <v>31</v>
      </c>
      <c r="AX586" s="14" t="s">
        <v>76</v>
      </c>
      <c r="AY586" s="250" t="s">
        <v>252</v>
      </c>
    </row>
    <row r="587" spans="1:65" s="2" customFormat="1" ht="37.8" customHeight="1">
      <c r="A587" s="40"/>
      <c r="B587" s="41"/>
      <c r="C587" s="216" t="s">
        <v>2407</v>
      </c>
      <c r="D587" s="216" t="s">
        <v>254</v>
      </c>
      <c r="E587" s="217" t="s">
        <v>1169</v>
      </c>
      <c r="F587" s="218" t="s">
        <v>1170</v>
      </c>
      <c r="G587" s="219" t="s">
        <v>277</v>
      </c>
      <c r="H587" s="220">
        <v>0.299</v>
      </c>
      <c r="I587" s="221"/>
      <c r="J587" s="222">
        <f>ROUND(I587*H587,2)</f>
        <v>0</v>
      </c>
      <c r="K587" s="218" t="s">
        <v>258</v>
      </c>
      <c r="L587" s="46"/>
      <c r="M587" s="223" t="s">
        <v>19</v>
      </c>
      <c r="N587" s="224" t="s">
        <v>40</v>
      </c>
      <c r="O587" s="86"/>
      <c r="P587" s="225">
        <f>O587*H587</f>
        <v>0</v>
      </c>
      <c r="Q587" s="225">
        <v>0</v>
      </c>
      <c r="R587" s="225">
        <f>Q587*H587</f>
        <v>0</v>
      </c>
      <c r="S587" s="225">
        <v>0</v>
      </c>
      <c r="T587" s="226">
        <f>S587*H587</f>
        <v>0</v>
      </c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R587" s="227" t="s">
        <v>349</v>
      </c>
      <c r="AT587" s="227" t="s">
        <v>254</v>
      </c>
      <c r="AU587" s="227" t="s">
        <v>78</v>
      </c>
      <c r="AY587" s="19" t="s">
        <v>252</v>
      </c>
      <c r="BE587" s="228">
        <f>IF(N587="základní",J587,0)</f>
        <v>0</v>
      </c>
      <c r="BF587" s="228">
        <f>IF(N587="snížená",J587,0)</f>
        <v>0</v>
      </c>
      <c r="BG587" s="228">
        <f>IF(N587="zákl. přenesená",J587,0)</f>
        <v>0</v>
      </c>
      <c r="BH587" s="228">
        <f>IF(N587="sníž. přenesená",J587,0)</f>
        <v>0</v>
      </c>
      <c r="BI587" s="228">
        <f>IF(N587="nulová",J587,0)</f>
        <v>0</v>
      </c>
      <c r="BJ587" s="19" t="s">
        <v>76</v>
      </c>
      <c r="BK587" s="228">
        <f>ROUND(I587*H587,2)</f>
        <v>0</v>
      </c>
      <c r="BL587" s="19" t="s">
        <v>349</v>
      </c>
      <c r="BM587" s="227" t="s">
        <v>2408</v>
      </c>
    </row>
    <row r="588" spans="1:63" s="12" customFormat="1" ht="22.8" customHeight="1">
      <c r="A588" s="12"/>
      <c r="B588" s="200"/>
      <c r="C588" s="201"/>
      <c r="D588" s="202" t="s">
        <v>68</v>
      </c>
      <c r="E588" s="214" t="s">
        <v>2409</v>
      </c>
      <c r="F588" s="214" t="s">
        <v>2410</v>
      </c>
      <c r="G588" s="201"/>
      <c r="H588" s="201"/>
      <c r="I588" s="204"/>
      <c r="J588" s="215">
        <f>BK588</f>
        <v>0</v>
      </c>
      <c r="K588" s="201"/>
      <c r="L588" s="206"/>
      <c r="M588" s="207"/>
      <c r="N588" s="208"/>
      <c r="O588" s="208"/>
      <c r="P588" s="209">
        <f>SUM(P589:P600)</f>
        <v>0</v>
      </c>
      <c r="Q588" s="208"/>
      <c r="R588" s="209">
        <f>SUM(R589:R600)</f>
        <v>0</v>
      </c>
      <c r="S588" s="208"/>
      <c r="T588" s="210">
        <f>SUM(T589:T600)</f>
        <v>0</v>
      </c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R588" s="211" t="s">
        <v>78</v>
      </c>
      <c r="AT588" s="212" t="s">
        <v>68</v>
      </c>
      <c r="AU588" s="212" t="s">
        <v>76</v>
      </c>
      <c r="AY588" s="211" t="s">
        <v>252</v>
      </c>
      <c r="BK588" s="213">
        <f>SUM(BK589:BK600)</f>
        <v>0</v>
      </c>
    </row>
    <row r="589" spans="1:65" s="2" customFormat="1" ht="24.15" customHeight="1">
      <c r="A589" s="40"/>
      <c r="B589" s="41"/>
      <c r="C589" s="216" t="s">
        <v>2411</v>
      </c>
      <c r="D589" s="216" t="s">
        <v>254</v>
      </c>
      <c r="E589" s="217" t="s">
        <v>2412</v>
      </c>
      <c r="F589" s="218" t="s">
        <v>2413</v>
      </c>
      <c r="G589" s="219" t="s">
        <v>307</v>
      </c>
      <c r="H589" s="220">
        <v>2</v>
      </c>
      <c r="I589" s="221"/>
      <c r="J589" s="222">
        <f>ROUND(I589*H589,2)</f>
        <v>0</v>
      </c>
      <c r="K589" s="218" t="s">
        <v>19</v>
      </c>
      <c r="L589" s="46"/>
      <c r="M589" s="223" t="s">
        <v>19</v>
      </c>
      <c r="N589" s="224" t="s">
        <v>40</v>
      </c>
      <c r="O589" s="86"/>
      <c r="P589" s="225">
        <f>O589*H589</f>
        <v>0</v>
      </c>
      <c r="Q589" s="225">
        <v>0</v>
      </c>
      <c r="R589" s="225">
        <f>Q589*H589</f>
        <v>0</v>
      </c>
      <c r="S589" s="225">
        <v>0</v>
      </c>
      <c r="T589" s="226">
        <f>S589*H589</f>
        <v>0</v>
      </c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R589" s="227" t="s">
        <v>349</v>
      </c>
      <c r="AT589" s="227" t="s">
        <v>254</v>
      </c>
      <c r="AU589" s="227" t="s">
        <v>78</v>
      </c>
      <c r="AY589" s="19" t="s">
        <v>252</v>
      </c>
      <c r="BE589" s="228">
        <f>IF(N589="základní",J589,0)</f>
        <v>0</v>
      </c>
      <c r="BF589" s="228">
        <f>IF(N589="snížená",J589,0)</f>
        <v>0</v>
      </c>
      <c r="BG589" s="228">
        <f>IF(N589="zákl. přenesená",J589,0)</f>
        <v>0</v>
      </c>
      <c r="BH589" s="228">
        <f>IF(N589="sníž. přenesená",J589,0)</f>
        <v>0</v>
      </c>
      <c r="BI589" s="228">
        <f>IF(N589="nulová",J589,0)</f>
        <v>0</v>
      </c>
      <c r="BJ589" s="19" t="s">
        <v>76</v>
      </c>
      <c r="BK589" s="228">
        <f>ROUND(I589*H589,2)</f>
        <v>0</v>
      </c>
      <c r="BL589" s="19" t="s">
        <v>349</v>
      </c>
      <c r="BM589" s="227" t="s">
        <v>2414</v>
      </c>
    </row>
    <row r="590" spans="1:65" s="2" customFormat="1" ht="24.15" customHeight="1">
      <c r="A590" s="40"/>
      <c r="B590" s="41"/>
      <c r="C590" s="216" t="s">
        <v>2415</v>
      </c>
      <c r="D590" s="216" t="s">
        <v>254</v>
      </c>
      <c r="E590" s="217" t="s">
        <v>2416</v>
      </c>
      <c r="F590" s="218" t="s">
        <v>2417</v>
      </c>
      <c r="G590" s="219" t="s">
        <v>307</v>
      </c>
      <c r="H590" s="220">
        <v>2</v>
      </c>
      <c r="I590" s="221"/>
      <c r="J590" s="222">
        <f>ROUND(I590*H590,2)</f>
        <v>0</v>
      </c>
      <c r="K590" s="218" t="s">
        <v>19</v>
      </c>
      <c r="L590" s="46"/>
      <c r="M590" s="223" t="s">
        <v>19</v>
      </c>
      <c r="N590" s="224" t="s">
        <v>40</v>
      </c>
      <c r="O590" s="86"/>
      <c r="P590" s="225">
        <f>O590*H590</f>
        <v>0</v>
      </c>
      <c r="Q590" s="225">
        <v>0</v>
      </c>
      <c r="R590" s="225">
        <f>Q590*H590</f>
        <v>0</v>
      </c>
      <c r="S590" s="225">
        <v>0</v>
      </c>
      <c r="T590" s="226">
        <f>S590*H590</f>
        <v>0</v>
      </c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R590" s="227" t="s">
        <v>349</v>
      </c>
      <c r="AT590" s="227" t="s">
        <v>254</v>
      </c>
      <c r="AU590" s="227" t="s">
        <v>78</v>
      </c>
      <c r="AY590" s="19" t="s">
        <v>252</v>
      </c>
      <c r="BE590" s="228">
        <f>IF(N590="základní",J590,0)</f>
        <v>0</v>
      </c>
      <c r="BF590" s="228">
        <f>IF(N590="snížená",J590,0)</f>
        <v>0</v>
      </c>
      <c r="BG590" s="228">
        <f>IF(N590="zákl. přenesená",J590,0)</f>
        <v>0</v>
      </c>
      <c r="BH590" s="228">
        <f>IF(N590="sníž. přenesená",J590,0)</f>
        <v>0</v>
      </c>
      <c r="BI590" s="228">
        <f>IF(N590="nulová",J590,0)</f>
        <v>0</v>
      </c>
      <c r="BJ590" s="19" t="s">
        <v>76</v>
      </c>
      <c r="BK590" s="228">
        <f>ROUND(I590*H590,2)</f>
        <v>0</v>
      </c>
      <c r="BL590" s="19" t="s">
        <v>349</v>
      </c>
      <c r="BM590" s="227" t="s">
        <v>2418</v>
      </c>
    </row>
    <row r="591" spans="1:65" s="2" customFormat="1" ht="24.15" customHeight="1">
      <c r="A591" s="40"/>
      <c r="B591" s="41"/>
      <c r="C591" s="216" t="s">
        <v>2419</v>
      </c>
      <c r="D591" s="216" t="s">
        <v>254</v>
      </c>
      <c r="E591" s="217" t="s">
        <v>2420</v>
      </c>
      <c r="F591" s="218" t="s">
        <v>2421</v>
      </c>
      <c r="G591" s="219" t="s">
        <v>307</v>
      </c>
      <c r="H591" s="220">
        <v>1</v>
      </c>
      <c r="I591" s="221"/>
      <c r="J591" s="222">
        <f>ROUND(I591*H591,2)</f>
        <v>0</v>
      </c>
      <c r="K591" s="218" t="s">
        <v>19</v>
      </c>
      <c r="L591" s="46"/>
      <c r="M591" s="223" t="s">
        <v>19</v>
      </c>
      <c r="N591" s="224" t="s">
        <v>40</v>
      </c>
      <c r="O591" s="86"/>
      <c r="P591" s="225">
        <f>O591*H591</f>
        <v>0</v>
      </c>
      <c r="Q591" s="225">
        <v>0</v>
      </c>
      <c r="R591" s="225">
        <f>Q591*H591</f>
        <v>0</v>
      </c>
      <c r="S591" s="225">
        <v>0</v>
      </c>
      <c r="T591" s="226">
        <f>S591*H591</f>
        <v>0</v>
      </c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R591" s="227" t="s">
        <v>349</v>
      </c>
      <c r="AT591" s="227" t="s">
        <v>254</v>
      </c>
      <c r="AU591" s="227" t="s">
        <v>78</v>
      </c>
      <c r="AY591" s="19" t="s">
        <v>252</v>
      </c>
      <c r="BE591" s="228">
        <f>IF(N591="základní",J591,0)</f>
        <v>0</v>
      </c>
      <c r="BF591" s="228">
        <f>IF(N591="snížená",J591,0)</f>
        <v>0</v>
      </c>
      <c r="BG591" s="228">
        <f>IF(N591="zákl. přenesená",J591,0)</f>
        <v>0</v>
      </c>
      <c r="BH591" s="228">
        <f>IF(N591="sníž. přenesená",J591,0)</f>
        <v>0</v>
      </c>
      <c r="BI591" s="228">
        <f>IF(N591="nulová",J591,0)</f>
        <v>0</v>
      </c>
      <c r="BJ591" s="19" t="s">
        <v>76</v>
      </c>
      <c r="BK591" s="228">
        <f>ROUND(I591*H591,2)</f>
        <v>0</v>
      </c>
      <c r="BL591" s="19" t="s">
        <v>349</v>
      </c>
      <c r="BM591" s="227" t="s">
        <v>2422</v>
      </c>
    </row>
    <row r="592" spans="1:65" s="2" customFormat="1" ht="24.15" customHeight="1">
      <c r="A592" s="40"/>
      <c r="B592" s="41"/>
      <c r="C592" s="216" t="s">
        <v>2423</v>
      </c>
      <c r="D592" s="216" t="s">
        <v>254</v>
      </c>
      <c r="E592" s="217" t="s">
        <v>2424</v>
      </c>
      <c r="F592" s="218" t="s">
        <v>2425</v>
      </c>
      <c r="G592" s="219" t="s">
        <v>307</v>
      </c>
      <c r="H592" s="220">
        <v>1</v>
      </c>
      <c r="I592" s="221"/>
      <c r="J592" s="222">
        <f>ROUND(I592*H592,2)</f>
        <v>0</v>
      </c>
      <c r="K592" s="218" t="s">
        <v>19</v>
      </c>
      <c r="L592" s="46"/>
      <c r="M592" s="223" t="s">
        <v>19</v>
      </c>
      <c r="N592" s="224" t="s">
        <v>40</v>
      </c>
      <c r="O592" s="86"/>
      <c r="P592" s="225">
        <f>O592*H592</f>
        <v>0</v>
      </c>
      <c r="Q592" s="225">
        <v>0</v>
      </c>
      <c r="R592" s="225">
        <f>Q592*H592</f>
        <v>0</v>
      </c>
      <c r="S592" s="225">
        <v>0</v>
      </c>
      <c r="T592" s="226">
        <f>S592*H592</f>
        <v>0</v>
      </c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R592" s="227" t="s">
        <v>349</v>
      </c>
      <c r="AT592" s="227" t="s">
        <v>254</v>
      </c>
      <c r="AU592" s="227" t="s">
        <v>78</v>
      </c>
      <c r="AY592" s="19" t="s">
        <v>252</v>
      </c>
      <c r="BE592" s="228">
        <f>IF(N592="základní",J592,0)</f>
        <v>0</v>
      </c>
      <c r="BF592" s="228">
        <f>IF(N592="snížená",J592,0)</f>
        <v>0</v>
      </c>
      <c r="BG592" s="228">
        <f>IF(N592="zákl. přenesená",J592,0)</f>
        <v>0</v>
      </c>
      <c r="BH592" s="228">
        <f>IF(N592="sníž. přenesená",J592,0)</f>
        <v>0</v>
      </c>
      <c r="BI592" s="228">
        <f>IF(N592="nulová",J592,0)</f>
        <v>0</v>
      </c>
      <c r="BJ592" s="19" t="s">
        <v>76</v>
      </c>
      <c r="BK592" s="228">
        <f>ROUND(I592*H592,2)</f>
        <v>0</v>
      </c>
      <c r="BL592" s="19" t="s">
        <v>349</v>
      </c>
      <c r="BM592" s="227" t="s">
        <v>2426</v>
      </c>
    </row>
    <row r="593" spans="1:65" s="2" customFormat="1" ht="24.15" customHeight="1">
      <c r="A593" s="40"/>
      <c r="B593" s="41"/>
      <c r="C593" s="216" t="s">
        <v>2427</v>
      </c>
      <c r="D593" s="216" t="s">
        <v>254</v>
      </c>
      <c r="E593" s="217" t="s">
        <v>2428</v>
      </c>
      <c r="F593" s="218" t="s">
        <v>2429</v>
      </c>
      <c r="G593" s="219" t="s">
        <v>307</v>
      </c>
      <c r="H593" s="220">
        <v>2</v>
      </c>
      <c r="I593" s="221"/>
      <c r="J593" s="222">
        <f>ROUND(I593*H593,2)</f>
        <v>0</v>
      </c>
      <c r="K593" s="218" t="s">
        <v>19</v>
      </c>
      <c r="L593" s="46"/>
      <c r="M593" s="223" t="s">
        <v>19</v>
      </c>
      <c r="N593" s="224" t="s">
        <v>40</v>
      </c>
      <c r="O593" s="86"/>
      <c r="P593" s="225">
        <f>O593*H593</f>
        <v>0</v>
      </c>
      <c r="Q593" s="225">
        <v>0</v>
      </c>
      <c r="R593" s="225">
        <f>Q593*H593</f>
        <v>0</v>
      </c>
      <c r="S593" s="225">
        <v>0</v>
      </c>
      <c r="T593" s="226">
        <f>S593*H593</f>
        <v>0</v>
      </c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R593" s="227" t="s">
        <v>349</v>
      </c>
      <c r="AT593" s="227" t="s">
        <v>254</v>
      </c>
      <c r="AU593" s="227" t="s">
        <v>78</v>
      </c>
      <c r="AY593" s="19" t="s">
        <v>252</v>
      </c>
      <c r="BE593" s="228">
        <f>IF(N593="základní",J593,0)</f>
        <v>0</v>
      </c>
      <c r="BF593" s="228">
        <f>IF(N593="snížená",J593,0)</f>
        <v>0</v>
      </c>
      <c r="BG593" s="228">
        <f>IF(N593="zákl. přenesená",J593,0)</f>
        <v>0</v>
      </c>
      <c r="BH593" s="228">
        <f>IF(N593="sníž. přenesená",J593,0)</f>
        <v>0</v>
      </c>
      <c r="BI593" s="228">
        <f>IF(N593="nulová",J593,0)</f>
        <v>0</v>
      </c>
      <c r="BJ593" s="19" t="s">
        <v>76</v>
      </c>
      <c r="BK593" s="228">
        <f>ROUND(I593*H593,2)</f>
        <v>0</v>
      </c>
      <c r="BL593" s="19" t="s">
        <v>349</v>
      </c>
      <c r="BM593" s="227" t="s">
        <v>2430</v>
      </c>
    </row>
    <row r="594" spans="1:65" s="2" customFormat="1" ht="24.15" customHeight="1">
      <c r="A594" s="40"/>
      <c r="B594" s="41"/>
      <c r="C594" s="216" t="s">
        <v>2431</v>
      </c>
      <c r="D594" s="216" t="s">
        <v>254</v>
      </c>
      <c r="E594" s="217" t="s">
        <v>2432</v>
      </c>
      <c r="F594" s="218" t="s">
        <v>2433</v>
      </c>
      <c r="G594" s="219" t="s">
        <v>307</v>
      </c>
      <c r="H594" s="220">
        <v>2</v>
      </c>
      <c r="I594" s="221"/>
      <c r="J594" s="222">
        <f>ROUND(I594*H594,2)</f>
        <v>0</v>
      </c>
      <c r="K594" s="218" t="s">
        <v>19</v>
      </c>
      <c r="L594" s="46"/>
      <c r="M594" s="223" t="s">
        <v>19</v>
      </c>
      <c r="N594" s="224" t="s">
        <v>40</v>
      </c>
      <c r="O594" s="86"/>
      <c r="P594" s="225">
        <f>O594*H594</f>
        <v>0</v>
      </c>
      <c r="Q594" s="225">
        <v>0</v>
      </c>
      <c r="R594" s="225">
        <f>Q594*H594</f>
        <v>0</v>
      </c>
      <c r="S594" s="225">
        <v>0</v>
      </c>
      <c r="T594" s="226">
        <f>S594*H594</f>
        <v>0</v>
      </c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R594" s="227" t="s">
        <v>349</v>
      </c>
      <c r="AT594" s="227" t="s">
        <v>254</v>
      </c>
      <c r="AU594" s="227" t="s">
        <v>78</v>
      </c>
      <c r="AY594" s="19" t="s">
        <v>252</v>
      </c>
      <c r="BE594" s="228">
        <f>IF(N594="základní",J594,0)</f>
        <v>0</v>
      </c>
      <c r="BF594" s="228">
        <f>IF(N594="snížená",J594,0)</f>
        <v>0</v>
      </c>
      <c r="BG594" s="228">
        <f>IF(N594="zákl. přenesená",J594,0)</f>
        <v>0</v>
      </c>
      <c r="BH594" s="228">
        <f>IF(N594="sníž. přenesená",J594,0)</f>
        <v>0</v>
      </c>
      <c r="BI594" s="228">
        <f>IF(N594="nulová",J594,0)</f>
        <v>0</v>
      </c>
      <c r="BJ594" s="19" t="s">
        <v>76</v>
      </c>
      <c r="BK594" s="228">
        <f>ROUND(I594*H594,2)</f>
        <v>0</v>
      </c>
      <c r="BL594" s="19" t="s">
        <v>349</v>
      </c>
      <c r="BM594" s="227" t="s">
        <v>2434</v>
      </c>
    </row>
    <row r="595" spans="1:65" s="2" customFormat="1" ht="24.15" customHeight="1">
      <c r="A595" s="40"/>
      <c r="B595" s="41"/>
      <c r="C595" s="216" t="s">
        <v>2435</v>
      </c>
      <c r="D595" s="216" t="s">
        <v>254</v>
      </c>
      <c r="E595" s="217" t="s">
        <v>2436</v>
      </c>
      <c r="F595" s="218" t="s">
        <v>2437</v>
      </c>
      <c r="G595" s="219" t="s">
        <v>307</v>
      </c>
      <c r="H595" s="220">
        <v>1</v>
      </c>
      <c r="I595" s="221"/>
      <c r="J595" s="222">
        <f>ROUND(I595*H595,2)</f>
        <v>0</v>
      </c>
      <c r="K595" s="218" t="s">
        <v>19</v>
      </c>
      <c r="L595" s="46"/>
      <c r="M595" s="223" t="s">
        <v>19</v>
      </c>
      <c r="N595" s="224" t="s">
        <v>40</v>
      </c>
      <c r="O595" s="86"/>
      <c r="P595" s="225">
        <f>O595*H595</f>
        <v>0</v>
      </c>
      <c r="Q595" s="225">
        <v>0</v>
      </c>
      <c r="R595" s="225">
        <f>Q595*H595</f>
        <v>0</v>
      </c>
      <c r="S595" s="225">
        <v>0</v>
      </c>
      <c r="T595" s="226">
        <f>S595*H595</f>
        <v>0</v>
      </c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R595" s="227" t="s">
        <v>349</v>
      </c>
      <c r="AT595" s="227" t="s">
        <v>254</v>
      </c>
      <c r="AU595" s="227" t="s">
        <v>78</v>
      </c>
      <c r="AY595" s="19" t="s">
        <v>252</v>
      </c>
      <c r="BE595" s="228">
        <f>IF(N595="základní",J595,0)</f>
        <v>0</v>
      </c>
      <c r="BF595" s="228">
        <f>IF(N595="snížená",J595,0)</f>
        <v>0</v>
      </c>
      <c r="BG595" s="228">
        <f>IF(N595="zákl. přenesená",J595,0)</f>
        <v>0</v>
      </c>
      <c r="BH595" s="228">
        <f>IF(N595="sníž. přenesená",J595,0)</f>
        <v>0</v>
      </c>
      <c r="BI595" s="228">
        <f>IF(N595="nulová",J595,0)</f>
        <v>0</v>
      </c>
      <c r="BJ595" s="19" t="s">
        <v>76</v>
      </c>
      <c r="BK595" s="228">
        <f>ROUND(I595*H595,2)</f>
        <v>0</v>
      </c>
      <c r="BL595" s="19" t="s">
        <v>349</v>
      </c>
      <c r="BM595" s="227" t="s">
        <v>2438</v>
      </c>
    </row>
    <row r="596" spans="1:65" s="2" customFormat="1" ht="24.15" customHeight="1">
      <c r="A596" s="40"/>
      <c r="B596" s="41"/>
      <c r="C596" s="216" t="s">
        <v>2439</v>
      </c>
      <c r="D596" s="216" t="s">
        <v>254</v>
      </c>
      <c r="E596" s="217" t="s">
        <v>2440</v>
      </c>
      <c r="F596" s="218" t="s">
        <v>2441</v>
      </c>
      <c r="G596" s="219" t="s">
        <v>307</v>
      </c>
      <c r="H596" s="220">
        <v>1</v>
      </c>
      <c r="I596" s="221"/>
      <c r="J596" s="222">
        <f>ROUND(I596*H596,2)</f>
        <v>0</v>
      </c>
      <c r="K596" s="218" t="s">
        <v>19</v>
      </c>
      <c r="L596" s="46"/>
      <c r="M596" s="223" t="s">
        <v>19</v>
      </c>
      <c r="N596" s="224" t="s">
        <v>40</v>
      </c>
      <c r="O596" s="86"/>
      <c r="P596" s="225">
        <f>O596*H596</f>
        <v>0</v>
      </c>
      <c r="Q596" s="225">
        <v>0</v>
      </c>
      <c r="R596" s="225">
        <f>Q596*H596</f>
        <v>0</v>
      </c>
      <c r="S596" s="225">
        <v>0</v>
      </c>
      <c r="T596" s="226">
        <f>S596*H596</f>
        <v>0</v>
      </c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R596" s="227" t="s">
        <v>349</v>
      </c>
      <c r="AT596" s="227" t="s">
        <v>254</v>
      </c>
      <c r="AU596" s="227" t="s">
        <v>78</v>
      </c>
      <c r="AY596" s="19" t="s">
        <v>252</v>
      </c>
      <c r="BE596" s="228">
        <f>IF(N596="základní",J596,0)</f>
        <v>0</v>
      </c>
      <c r="BF596" s="228">
        <f>IF(N596="snížená",J596,0)</f>
        <v>0</v>
      </c>
      <c r="BG596" s="228">
        <f>IF(N596="zákl. přenesená",J596,0)</f>
        <v>0</v>
      </c>
      <c r="BH596" s="228">
        <f>IF(N596="sníž. přenesená",J596,0)</f>
        <v>0</v>
      </c>
      <c r="BI596" s="228">
        <f>IF(N596="nulová",J596,0)</f>
        <v>0</v>
      </c>
      <c r="BJ596" s="19" t="s">
        <v>76</v>
      </c>
      <c r="BK596" s="228">
        <f>ROUND(I596*H596,2)</f>
        <v>0</v>
      </c>
      <c r="BL596" s="19" t="s">
        <v>349</v>
      </c>
      <c r="BM596" s="227" t="s">
        <v>2442</v>
      </c>
    </row>
    <row r="597" spans="1:65" s="2" customFormat="1" ht="24.15" customHeight="1">
      <c r="A597" s="40"/>
      <c r="B597" s="41"/>
      <c r="C597" s="216" t="s">
        <v>2443</v>
      </c>
      <c r="D597" s="216" t="s">
        <v>254</v>
      </c>
      <c r="E597" s="217" t="s">
        <v>2444</v>
      </c>
      <c r="F597" s="218" t="s">
        <v>2445</v>
      </c>
      <c r="G597" s="219" t="s">
        <v>307</v>
      </c>
      <c r="H597" s="220">
        <v>1</v>
      </c>
      <c r="I597" s="221"/>
      <c r="J597" s="222">
        <f>ROUND(I597*H597,2)</f>
        <v>0</v>
      </c>
      <c r="K597" s="218" t="s">
        <v>19</v>
      </c>
      <c r="L597" s="46"/>
      <c r="M597" s="223" t="s">
        <v>19</v>
      </c>
      <c r="N597" s="224" t="s">
        <v>40</v>
      </c>
      <c r="O597" s="86"/>
      <c r="P597" s="225">
        <f>O597*H597</f>
        <v>0</v>
      </c>
      <c r="Q597" s="225">
        <v>0</v>
      </c>
      <c r="R597" s="225">
        <f>Q597*H597</f>
        <v>0</v>
      </c>
      <c r="S597" s="225">
        <v>0</v>
      </c>
      <c r="T597" s="226">
        <f>S597*H597</f>
        <v>0</v>
      </c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R597" s="227" t="s">
        <v>349</v>
      </c>
      <c r="AT597" s="227" t="s">
        <v>254</v>
      </c>
      <c r="AU597" s="227" t="s">
        <v>78</v>
      </c>
      <c r="AY597" s="19" t="s">
        <v>252</v>
      </c>
      <c r="BE597" s="228">
        <f>IF(N597="základní",J597,0)</f>
        <v>0</v>
      </c>
      <c r="BF597" s="228">
        <f>IF(N597="snížená",J597,0)</f>
        <v>0</v>
      </c>
      <c r="BG597" s="228">
        <f>IF(N597="zákl. přenesená",J597,0)</f>
        <v>0</v>
      </c>
      <c r="BH597" s="228">
        <f>IF(N597="sníž. přenesená",J597,0)</f>
        <v>0</v>
      </c>
      <c r="BI597" s="228">
        <f>IF(N597="nulová",J597,0)</f>
        <v>0</v>
      </c>
      <c r="BJ597" s="19" t="s">
        <v>76</v>
      </c>
      <c r="BK597" s="228">
        <f>ROUND(I597*H597,2)</f>
        <v>0</v>
      </c>
      <c r="BL597" s="19" t="s">
        <v>349</v>
      </c>
      <c r="BM597" s="227" t="s">
        <v>2446</v>
      </c>
    </row>
    <row r="598" spans="1:65" s="2" customFormat="1" ht="24.15" customHeight="1">
      <c r="A598" s="40"/>
      <c r="B598" s="41"/>
      <c r="C598" s="216" t="s">
        <v>2447</v>
      </c>
      <c r="D598" s="216" t="s">
        <v>254</v>
      </c>
      <c r="E598" s="217" t="s">
        <v>2448</v>
      </c>
      <c r="F598" s="218" t="s">
        <v>2449</v>
      </c>
      <c r="G598" s="219" t="s">
        <v>307</v>
      </c>
      <c r="H598" s="220">
        <v>1</v>
      </c>
      <c r="I598" s="221"/>
      <c r="J598" s="222">
        <f>ROUND(I598*H598,2)</f>
        <v>0</v>
      </c>
      <c r="K598" s="218" t="s">
        <v>19</v>
      </c>
      <c r="L598" s="46"/>
      <c r="M598" s="223" t="s">
        <v>19</v>
      </c>
      <c r="N598" s="224" t="s">
        <v>40</v>
      </c>
      <c r="O598" s="86"/>
      <c r="P598" s="225">
        <f>O598*H598</f>
        <v>0</v>
      </c>
      <c r="Q598" s="225">
        <v>0</v>
      </c>
      <c r="R598" s="225">
        <f>Q598*H598</f>
        <v>0</v>
      </c>
      <c r="S598" s="225">
        <v>0</v>
      </c>
      <c r="T598" s="226">
        <f>S598*H598</f>
        <v>0</v>
      </c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R598" s="227" t="s">
        <v>349</v>
      </c>
      <c r="AT598" s="227" t="s">
        <v>254</v>
      </c>
      <c r="AU598" s="227" t="s">
        <v>78</v>
      </c>
      <c r="AY598" s="19" t="s">
        <v>252</v>
      </c>
      <c r="BE598" s="228">
        <f>IF(N598="základní",J598,0)</f>
        <v>0</v>
      </c>
      <c r="BF598" s="228">
        <f>IF(N598="snížená",J598,0)</f>
        <v>0</v>
      </c>
      <c r="BG598" s="228">
        <f>IF(N598="zákl. přenesená",J598,0)</f>
        <v>0</v>
      </c>
      <c r="BH598" s="228">
        <f>IF(N598="sníž. přenesená",J598,0)</f>
        <v>0</v>
      </c>
      <c r="BI598" s="228">
        <f>IF(N598="nulová",J598,0)</f>
        <v>0</v>
      </c>
      <c r="BJ598" s="19" t="s">
        <v>76</v>
      </c>
      <c r="BK598" s="228">
        <f>ROUND(I598*H598,2)</f>
        <v>0</v>
      </c>
      <c r="BL598" s="19" t="s">
        <v>349</v>
      </c>
      <c r="BM598" s="227" t="s">
        <v>2450</v>
      </c>
    </row>
    <row r="599" spans="1:65" s="2" customFormat="1" ht="37.8" customHeight="1">
      <c r="A599" s="40"/>
      <c r="B599" s="41"/>
      <c r="C599" s="216" t="s">
        <v>2451</v>
      </c>
      <c r="D599" s="216" t="s">
        <v>254</v>
      </c>
      <c r="E599" s="217" t="s">
        <v>2452</v>
      </c>
      <c r="F599" s="218" t="s">
        <v>2453</v>
      </c>
      <c r="G599" s="219" t="s">
        <v>307</v>
      </c>
      <c r="H599" s="220">
        <v>1</v>
      </c>
      <c r="I599" s="221"/>
      <c r="J599" s="222">
        <f>ROUND(I599*H599,2)</f>
        <v>0</v>
      </c>
      <c r="K599" s="218" t="s">
        <v>19</v>
      </c>
      <c r="L599" s="46"/>
      <c r="M599" s="223" t="s">
        <v>19</v>
      </c>
      <c r="N599" s="224" t="s">
        <v>40</v>
      </c>
      <c r="O599" s="86"/>
      <c r="P599" s="225">
        <f>O599*H599</f>
        <v>0</v>
      </c>
      <c r="Q599" s="225">
        <v>0</v>
      </c>
      <c r="R599" s="225">
        <f>Q599*H599</f>
        <v>0</v>
      </c>
      <c r="S599" s="225">
        <v>0</v>
      </c>
      <c r="T599" s="226">
        <f>S599*H599</f>
        <v>0</v>
      </c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R599" s="227" t="s">
        <v>349</v>
      </c>
      <c r="AT599" s="227" t="s">
        <v>254</v>
      </c>
      <c r="AU599" s="227" t="s">
        <v>78</v>
      </c>
      <c r="AY599" s="19" t="s">
        <v>252</v>
      </c>
      <c r="BE599" s="228">
        <f>IF(N599="základní",J599,0)</f>
        <v>0</v>
      </c>
      <c r="BF599" s="228">
        <f>IF(N599="snížená",J599,0)</f>
        <v>0</v>
      </c>
      <c r="BG599" s="228">
        <f>IF(N599="zákl. přenesená",J599,0)</f>
        <v>0</v>
      </c>
      <c r="BH599" s="228">
        <f>IF(N599="sníž. přenesená",J599,0)</f>
        <v>0</v>
      </c>
      <c r="BI599" s="228">
        <f>IF(N599="nulová",J599,0)</f>
        <v>0</v>
      </c>
      <c r="BJ599" s="19" t="s">
        <v>76</v>
      </c>
      <c r="BK599" s="228">
        <f>ROUND(I599*H599,2)</f>
        <v>0</v>
      </c>
      <c r="BL599" s="19" t="s">
        <v>349</v>
      </c>
      <c r="BM599" s="227" t="s">
        <v>2454</v>
      </c>
    </row>
    <row r="600" spans="1:65" s="2" customFormat="1" ht="37.8" customHeight="1">
      <c r="A600" s="40"/>
      <c r="B600" s="41"/>
      <c r="C600" s="216" t="s">
        <v>415</v>
      </c>
      <c r="D600" s="216" t="s">
        <v>254</v>
      </c>
      <c r="E600" s="217" t="s">
        <v>2455</v>
      </c>
      <c r="F600" s="218" t="s">
        <v>2456</v>
      </c>
      <c r="G600" s="219" t="s">
        <v>307</v>
      </c>
      <c r="H600" s="220">
        <v>1</v>
      </c>
      <c r="I600" s="221"/>
      <c r="J600" s="222">
        <f>ROUND(I600*H600,2)</f>
        <v>0</v>
      </c>
      <c r="K600" s="218" t="s">
        <v>19</v>
      </c>
      <c r="L600" s="46"/>
      <c r="M600" s="223" t="s">
        <v>19</v>
      </c>
      <c r="N600" s="224" t="s">
        <v>40</v>
      </c>
      <c r="O600" s="86"/>
      <c r="P600" s="225">
        <f>O600*H600</f>
        <v>0</v>
      </c>
      <c r="Q600" s="225">
        <v>0</v>
      </c>
      <c r="R600" s="225">
        <f>Q600*H600</f>
        <v>0</v>
      </c>
      <c r="S600" s="225">
        <v>0</v>
      </c>
      <c r="T600" s="226">
        <f>S600*H600</f>
        <v>0</v>
      </c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R600" s="227" t="s">
        <v>349</v>
      </c>
      <c r="AT600" s="227" t="s">
        <v>254</v>
      </c>
      <c r="AU600" s="227" t="s">
        <v>78</v>
      </c>
      <c r="AY600" s="19" t="s">
        <v>252</v>
      </c>
      <c r="BE600" s="228">
        <f>IF(N600="základní",J600,0)</f>
        <v>0</v>
      </c>
      <c r="BF600" s="228">
        <f>IF(N600="snížená",J600,0)</f>
        <v>0</v>
      </c>
      <c r="BG600" s="228">
        <f>IF(N600="zákl. přenesená",J600,0)</f>
        <v>0</v>
      </c>
      <c r="BH600" s="228">
        <f>IF(N600="sníž. přenesená",J600,0)</f>
        <v>0</v>
      </c>
      <c r="BI600" s="228">
        <f>IF(N600="nulová",J600,0)</f>
        <v>0</v>
      </c>
      <c r="BJ600" s="19" t="s">
        <v>76</v>
      </c>
      <c r="BK600" s="228">
        <f>ROUND(I600*H600,2)</f>
        <v>0</v>
      </c>
      <c r="BL600" s="19" t="s">
        <v>349</v>
      </c>
      <c r="BM600" s="227" t="s">
        <v>2457</v>
      </c>
    </row>
    <row r="601" spans="1:63" s="12" customFormat="1" ht="22.8" customHeight="1">
      <c r="A601" s="12"/>
      <c r="B601" s="200"/>
      <c r="C601" s="201"/>
      <c r="D601" s="202" t="s">
        <v>68</v>
      </c>
      <c r="E601" s="214" t="s">
        <v>1172</v>
      </c>
      <c r="F601" s="214" t="s">
        <v>1173</v>
      </c>
      <c r="G601" s="201"/>
      <c r="H601" s="201"/>
      <c r="I601" s="204"/>
      <c r="J601" s="215">
        <f>BK601</f>
        <v>0</v>
      </c>
      <c r="K601" s="201"/>
      <c r="L601" s="206"/>
      <c r="M601" s="207"/>
      <c r="N601" s="208"/>
      <c r="O601" s="208"/>
      <c r="P601" s="209">
        <f>SUM(P602:P618)</f>
        <v>0</v>
      </c>
      <c r="Q601" s="208"/>
      <c r="R601" s="209">
        <f>SUM(R602:R618)</f>
        <v>1.9868</v>
      </c>
      <c r="S601" s="208"/>
      <c r="T601" s="210">
        <f>SUM(T602:T618)</f>
        <v>0</v>
      </c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R601" s="211" t="s">
        <v>78</v>
      </c>
      <c r="AT601" s="212" t="s">
        <v>68</v>
      </c>
      <c r="AU601" s="212" t="s">
        <v>76</v>
      </c>
      <c r="AY601" s="211" t="s">
        <v>252</v>
      </c>
      <c r="BK601" s="213">
        <f>SUM(BK602:BK618)</f>
        <v>0</v>
      </c>
    </row>
    <row r="602" spans="1:65" s="2" customFormat="1" ht="37.8" customHeight="1">
      <c r="A602" s="40"/>
      <c r="B602" s="41"/>
      <c r="C602" s="216" t="s">
        <v>2458</v>
      </c>
      <c r="D602" s="216" t="s">
        <v>254</v>
      </c>
      <c r="E602" s="217" t="s">
        <v>2459</v>
      </c>
      <c r="F602" s="218" t="s">
        <v>2460</v>
      </c>
      <c r="G602" s="219" t="s">
        <v>307</v>
      </c>
      <c r="H602" s="220">
        <v>1</v>
      </c>
      <c r="I602" s="221"/>
      <c r="J602" s="222">
        <f>ROUND(I602*H602,2)</f>
        <v>0</v>
      </c>
      <c r="K602" s="218" t="s">
        <v>19</v>
      </c>
      <c r="L602" s="46"/>
      <c r="M602" s="223" t="s">
        <v>19</v>
      </c>
      <c r="N602" s="224" t="s">
        <v>40</v>
      </c>
      <c r="O602" s="86"/>
      <c r="P602" s="225">
        <f>O602*H602</f>
        <v>0</v>
      </c>
      <c r="Q602" s="225">
        <v>0</v>
      </c>
      <c r="R602" s="225">
        <f>Q602*H602</f>
        <v>0</v>
      </c>
      <c r="S602" s="225">
        <v>0</v>
      </c>
      <c r="T602" s="226">
        <f>S602*H602</f>
        <v>0</v>
      </c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R602" s="227" t="s">
        <v>349</v>
      </c>
      <c r="AT602" s="227" t="s">
        <v>254</v>
      </c>
      <c r="AU602" s="227" t="s">
        <v>78</v>
      </c>
      <c r="AY602" s="19" t="s">
        <v>252</v>
      </c>
      <c r="BE602" s="228">
        <f>IF(N602="základní",J602,0)</f>
        <v>0</v>
      </c>
      <c r="BF602" s="228">
        <f>IF(N602="snížená",J602,0)</f>
        <v>0</v>
      </c>
      <c r="BG602" s="228">
        <f>IF(N602="zákl. přenesená",J602,0)</f>
        <v>0</v>
      </c>
      <c r="BH602" s="228">
        <f>IF(N602="sníž. přenesená",J602,0)</f>
        <v>0</v>
      </c>
      <c r="BI602" s="228">
        <f>IF(N602="nulová",J602,0)</f>
        <v>0</v>
      </c>
      <c r="BJ602" s="19" t="s">
        <v>76</v>
      </c>
      <c r="BK602" s="228">
        <f>ROUND(I602*H602,2)</f>
        <v>0</v>
      </c>
      <c r="BL602" s="19" t="s">
        <v>349</v>
      </c>
      <c r="BM602" s="227" t="s">
        <v>2461</v>
      </c>
    </row>
    <row r="603" spans="1:65" s="2" customFormat="1" ht="37.8" customHeight="1">
      <c r="A603" s="40"/>
      <c r="B603" s="41"/>
      <c r="C603" s="216" t="s">
        <v>2462</v>
      </c>
      <c r="D603" s="216" t="s">
        <v>254</v>
      </c>
      <c r="E603" s="217" t="s">
        <v>2463</v>
      </c>
      <c r="F603" s="218" t="s">
        <v>2464</v>
      </c>
      <c r="G603" s="219" t="s">
        <v>300</v>
      </c>
      <c r="H603" s="220">
        <v>85.223</v>
      </c>
      <c r="I603" s="221"/>
      <c r="J603" s="222">
        <f>ROUND(I603*H603,2)</f>
        <v>0</v>
      </c>
      <c r="K603" s="218" t="s">
        <v>19</v>
      </c>
      <c r="L603" s="46"/>
      <c r="M603" s="223" t="s">
        <v>19</v>
      </c>
      <c r="N603" s="224" t="s">
        <v>40</v>
      </c>
      <c r="O603" s="86"/>
      <c r="P603" s="225">
        <f>O603*H603</f>
        <v>0</v>
      </c>
      <c r="Q603" s="225">
        <v>0</v>
      </c>
      <c r="R603" s="225">
        <f>Q603*H603</f>
        <v>0</v>
      </c>
      <c r="S603" s="225">
        <v>0</v>
      </c>
      <c r="T603" s="226">
        <f>S603*H603</f>
        <v>0</v>
      </c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R603" s="227" t="s">
        <v>349</v>
      </c>
      <c r="AT603" s="227" t="s">
        <v>254</v>
      </c>
      <c r="AU603" s="227" t="s">
        <v>78</v>
      </c>
      <c r="AY603" s="19" t="s">
        <v>252</v>
      </c>
      <c r="BE603" s="228">
        <f>IF(N603="základní",J603,0)</f>
        <v>0</v>
      </c>
      <c r="BF603" s="228">
        <f>IF(N603="snížená",J603,0)</f>
        <v>0</v>
      </c>
      <c r="BG603" s="228">
        <f>IF(N603="zákl. přenesená",J603,0)</f>
        <v>0</v>
      </c>
      <c r="BH603" s="228">
        <f>IF(N603="sníž. přenesená",J603,0)</f>
        <v>0</v>
      </c>
      <c r="BI603" s="228">
        <f>IF(N603="nulová",J603,0)</f>
        <v>0</v>
      </c>
      <c r="BJ603" s="19" t="s">
        <v>76</v>
      </c>
      <c r="BK603" s="228">
        <f>ROUND(I603*H603,2)</f>
        <v>0</v>
      </c>
      <c r="BL603" s="19" t="s">
        <v>349</v>
      </c>
      <c r="BM603" s="227" t="s">
        <v>2465</v>
      </c>
    </row>
    <row r="604" spans="1:51" s="14" customFormat="1" ht="12">
      <c r="A604" s="14"/>
      <c r="B604" s="240"/>
      <c r="C604" s="241"/>
      <c r="D604" s="231" t="s">
        <v>260</v>
      </c>
      <c r="E604" s="242" t="s">
        <v>19</v>
      </c>
      <c r="F604" s="243" t="s">
        <v>2466</v>
      </c>
      <c r="G604" s="241"/>
      <c r="H604" s="244">
        <v>85.223</v>
      </c>
      <c r="I604" s="245"/>
      <c r="J604" s="241"/>
      <c r="K604" s="241"/>
      <c r="L604" s="246"/>
      <c r="M604" s="247"/>
      <c r="N604" s="248"/>
      <c r="O604" s="248"/>
      <c r="P604" s="248"/>
      <c r="Q604" s="248"/>
      <c r="R604" s="248"/>
      <c r="S604" s="248"/>
      <c r="T604" s="249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50" t="s">
        <v>260</v>
      </c>
      <c r="AU604" s="250" t="s">
        <v>78</v>
      </c>
      <c r="AV604" s="14" t="s">
        <v>78</v>
      </c>
      <c r="AW604" s="14" t="s">
        <v>31</v>
      </c>
      <c r="AX604" s="14" t="s">
        <v>76</v>
      </c>
      <c r="AY604" s="250" t="s">
        <v>252</v>
      </c>
    </row>
    <row r="605" spans="1:65" s="2" customFormat="1" ht="24.15" customHeight="1">
      <c r="A605" s="40"/>
      <c r="B605" s="41"/>
      <c r="C605" s="216" t="s">
        <v>2467</v>
      </c>
      <c r="D605" s="216" t="s">
        <v>254</v>
      </c>
      <c r="E605" s="217" t="s">
        <v>1220</v>
      </c>
      <c r="F605" s="218" t="s">
        <v>1221</v>
      </c>
      <c r="G605" s="219" t="s">
        <v>307</v>
      </c>
      <c r="H605" s="220">
        <v>1</v>
      </c>
      <c r="I605" s="221"/>
      <c r="J605" s="222">
        <f>ROUND(I605*H605,2)</f>
        <v>0</v>
      </c>
      <c r="K605" s="218" t="s">
        <v>19</v>
      </c>
      <c r="L605" s="46"/>
      <c r="M605" s="223" t="s">
        <v>19</v>
      </c>
      <c r="N605" s="224" t="s">
        <v>40</v>
      </c>
      <c r="O605" s="86"/>
      <c r="P605" s="225">
        <f>O605*H605</f>
        <v>0</v>
      </c>
      <c r="Q605" s="225">
        <v>0.005</v>
      </c>
      <c r="R605" s="225">
        <f>Q605*H605</f>
        <v>0.005</v>
      </c>
      <c r="S605" s="225">
        <v>0</v>
      </c>
      <c r="T605" s="226">
        <f>S605*H605</f>
        <v>0</v>
      </c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R605" s="227" t="s">
        <v>349</v>
      </c>
      <c r="AT605" s="227" t="s">
        <v>254</v>
      </c>
      <c r="AU605" s="227" t="s">
        <v>78</v>
      </c>
      <c r="AY605" s="19" t="s">
        <v>252</v>
      </c>
      <c r="BE605" s="228">
        <f>IF(N605="základní",J605,0)</f>
        <v>0</v>
      </c>
      <c r="BF605" s="228">
        <f>IF(N605="snížená",J605,0)</f>
        <v>0</v>
      </c>
      <c r="BG605" s="228">
        <f>IF(N605="zákl. přenesená",J605,0)</f>
        <v>0</v>
      </c>
      <c r="BH605" s="228">
        <f>IF(N605="sníž. přenesená",J605,0)</f>
        <v>0</v>
      </c>
      <c r="BI605" s="228">
        <f>IF(N605="nulová",J605,0)</f>
        <v>0</v>
      </c>
      <c r="BJ605" s="19" t="s">
        <v>76</v>
      </c>
      <c r="BK605" s="228">
        <f>ROUND(I605*H605,2)</f>
        <v>0</v>
      </c>
      <c r="BL605" s="19" t="s">
        <v>349</v>
      </c>
      <c r="BM605" s="227" t="s">
        <v>2468</v>
      </c>
    </row>
    <row r="606" spans="1:65" s="2" customFormat="1" ht="49.05" customHeight="1">
      <c r="A606" s="40"/>
      <c r="B606" s="41"/>
      <c r="C606" s="216" t="s">
        <v>2469</v>
      </c>
      <c r="D606" s="216" t="s">
        <v>254</v>
      </c>
      <c r="E606" s="217" t="s">
        <v>2470</v>
      </c>
      <c r="F606" s="218" t="s">
        <v>2471</v>
      </c>
      <c r="G606" s="219" t="s">
        <v>307</v>
      </c>
      <c r="H606" s="220">
        <v>1</v>
      </c>
      <c r="I606" s="221"/>
      <c r="J606" s="222">
        <f>ROUND(I606*H606,2)</f>
        <v>0</v>
      </c>
      <c r="K606" s="218" t="s">
        <v>19</v>
      </c>
      <c r="L606" s="46"/>
      <c r="M606" s="223" t="s">
        <v>19</v>
      </c>
      <c r="N606" s="224" t="s">
        <v>40</v>
      </c>
      <c r="O606" s="86"/>
      <c r="P606" s="225">
        <f>O606*H606</f>
        <v>0</v>
      </c>
      <c r="Q606" s="225">
        <v>0.001</v>
      </c>
      <c r="R606" s="225">
        <f>Q606*H606</f>
        <v>0.001</v>
      </c>
      <c r="S606" s="225">
        <v>0</v>
      </c>
      <c r="T606" s="226">
        <f>S606*H606</f>
        <v>0</v>
      </c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R606" s="227" t="s">
        <v>349</v>
      </c>
      <c r="AT606" s="227" t="s">
        <v>254</v>
      </c>
      <c r="AU606" s="227" t="s">
        <v>78</v>
      </c>
      <c r="AY606" s="19" t="s">
        <v>252</v>
      </c>
      <c r="BE606" s="228">
        <f>IF(N606="základní",J606,0)</f>
        <v>0</v>
      </c>
      <c r="BF606" s="228">
        <f>IF(N606="snížená",J606,0)</f>
        <v>0</v>
      </c>
      <c r="BG606" s="228">
        <f>IF(N606="zákl. přenesená",J606,0)</f>
        <v>0</v>
      </c>
      <c r="BH606" s="228">
        <f>IF(N606="sníž. přenesená",J606,0)</f>
        <v>0</v>
      </c>
      <c r="BI606" s="228">
        <f>IF(N606="nulová",J606,0)</f>
        <v>0</v>
      </c>
      <c r="BJ606" s="19" t="s">
        <v>76</v>
      </c>
      <c r="BK606" s="228">
        <f>ROUND(I606*H606,2)</f>
        <v>0</v>
      </c>
      <c r="BL606" s="19" t="s">
        <v>349</v>
      </c>
      <c r="BM606" s="227" t="s">
        <v>2472</v>
      </c>
    </row>
    <row r="607" spans="1:65" s="2" customFormat="1" ht="49.05" customHeight="1">
      <c r="A607" s="40"/>
      <c r="B607" s="41"/>
      <c r="C607" s="216" t="s">
        <v>2473</v>
      </c>
      <c r="D607" s="216" t="s">
        <v>254</v>
      </c>
      <c r="E607" s="217" t="s">
        <v>2474</v>
      </c>
      <c r="F607" s="218" t="s">
        <v>2475</v>
      </c>
      <c r="G607" s="219" t="s">
        <v>307</v>
      </c>
      <c r="H607" s="220">
        <v>1</v>
      </c>
      <c r="I607" s="221"/>
      <c r="J607" s="222">
        <f>ROUND(I607*H607,2)</f>
        <v>0</v>
      </c>
      <c r="K607" s="218" t="s">
        <v>19</v>
      </c>
      <c r="L607" s="46"/>
      <c r="M607" s="223" t="s">
        <v>19</v>
      </c>
      <c r="N607" s="224" t="s">
        <v>40</v>
      </c>
      <c r="O607" s="86"/>
      <c r="P607" s="225">
        <f>O607*H607</f>
        <v>0</v>
      </c>
      <c r="Q607" s="225">
        <v>0.001</v>
      </c>
      <c r="R607" s="225">
        <f>Q607*H607</f>
        <v>0.001</v>
      </c>
      <c r="S607" s="225">
        <v>0</v>
      </c>
      <c r="T607" s="226">
        <f>S607*H607</f>
        <v>0</v>
      </c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R607" s="227" t="s">
        <v>349</v>
      </c>
      <c r="AT607" s="227" t="s">
        <v>254</v>
      </c>
      <c r="AU607" s="227" t="s">
        <v>78</v>
      </c>
      <c r="AY607" s="19" t="s">
        <v>252</v>
      </c>
      <c r="BE607" s="228">
        <f>IF(N607="základní",J607,0)</f>
        <v>0</v>
      </c>
      <c r="BF607" s="228">
        <f>IF(N607="snížená",J607,0)</f>
        <v>0</v>
      </c>
      <c r="BG607" s="228">
        <f>IF(N607="zákl. přenesená",J607,0)</f>
        <v>0</v>
      </c>
      <c r="BH607" s="228">
        <f>IF(N607="sníž. přenesená",J607,0)</f>
        <v>0</v>
      </c>
      <c r="BI607" s="228">
        <f>IF(N607="nulová",J607,0)</f>
        <v>0</v>
      </c>
      <c r="BJ607" s="19" t="s">
        <v>76</v>
      </c>
      <c r="BK607" s="228">
        <f>ROUND(I607*H607,2)</f>
        <v>0</v>
      </c>
      <c r="BL607" s="19" t="s">
        <v>349</v>
      </c>
      <c r="BM607" s="227" t="s">
        <v>2476</v>
      </c>
    </row>
    <row r="608" spans="1:65" s="2" customFormat="1" ht="37.8" customHeight="1">
      <c r="A608" s="40"/>
      <c r="B608" s="41"/>
      <c r="C608" s="216" t="s">
        <v>2477</v>
      </c>
      <c r="D608" s="216" t="s">
        <v>254</v>
      </c>
      <c r="E608" s="217" t="s">
        <v>2478</v>
      </c>
      <c r="F608" s="218" t="s">
        <v>2479</v>
      </c>
      <c r="G608" s="219" t="s">
        <v>1181</v>
      </c>
      <c r="H608" s="220">
        <v>114</v>
      </c>
      <c r="I608" s="221"/>
      <c r="J608" s="222">
        <f>ROUND(I608*H608,2)</f>
        <v>0</v>
      </c>
      <c r="K608" s="218" t="s">
        <v>19</v>
      </c>
      <c r="L608" s="46"/>
      <c r="M608" s="223" t="s">
        <v>19</v>
      </c>
      <c r="N608" s="224" t="s">
        <v>40</v>
      </c>
      <c r="O608" s="86"/>
      <c r="P608" s="225">
        <f>O608*H608</f>
        <v>0</v>
      </c>
      <c r="Q608" s="225">
        <v>0.001</v>
      </c>
      <c r="R608" s="225">
        <f>Q608*H608</f>
        <v>0.114</v>
      </c>
      <c r="S608" s="225">
        <v>0</v>
      </c>
      <c r="T608" s="226">
        <f>S608*H608</f>
        <v>0</v>
      </c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R608" s="227" t="s">
        <v>349</v>
      </c>
      <c r="AT608" s="227" t="s">
        <v>254</v>
      </c>
      <c r="AU608" s="227" t="s">
        <v>78</v>
      </c>
      <c r="AY608" s="19" t="s">
        <v>252</v>
      </c>
      <c r="BE608" s="228">
        <f>IF(N608="základní",J608,0)</f>
        <v>0</v>
      </c>
      <c r="BF608" s="228">
        <f>IF(N608="snížená",J608,0)</f>
        <v>0</v>
      </c>
      <c r="BG608" s="228">
        <f>IF(N608="zákl. přenesená",J608,0)</f>
        <v>0</v>
      </c>
      <c r="BH608" s="228">
        <f>IF(N608="sníž. přenesená",J608,0)</f>
        <v>0</v>
      </c>
      <c r="BI608" s="228">
        <f>IF(N608="nulová",J608,0)</f>
        <v>0</v>
      </c>
      <c r="BJ608" s="19" t="s">
        <v>76</v>
      </c>
      <c r="BK608" s="228">
        <f>ROUND(I608*H608,2)</f>
        <v>0</v>
      </c>
      <c r="BL608" s="19" t="s">
        <v>349</v>
      </c>
      <c r="BM608" s="227" t="s">
        <v>2480</v>
      </c>
    </row>
    <row r="609" spans="1:65" s="2" customFormat="1" ht="37.8" customHeight="1">
      <c r="A609" s="40"/>
      <c r="B609" s="41"/>
      <c r="C609" s="216" t="s">
        <v>2481</v>
      </c>
      <c r="D609" s="216" t="s">
        <v>254</v>
      </c>
      <c r="E609" s="217" t="s">
        <v>2482</v>
      </c>
      <c r="F609" s="218" t="s">
        <v>2483</v>
      </c>
      <c r="G609" s="219" t="s">
        <v>300</v>
      </c>
      <c r="H609" s="220">
        <v>5.3</v>
      </c>
      <c r="I609" s="221"/>
      <c r="J609" s="222">
        <f>ROUND(I609*H609,2)</f>
        <v>0</v>
      </c>
      <c r="K609" s="218" t="s">
        <v>19</v>
      </c>
      <c r="L609" s="46"/>
      <c r="M609" s="223" t="s">
        <v>19</v>
      </c>
      <c r="N609" s="224" t="s">
        <v>40</v>
      </c>
      <c r="O609" s="86"/>
      <c r="P609" s="225">
        <f>O609*H609</f>
        <v>0</v>
      </c>
      <c r="Q609" s="225">
        <v>0.03</v>
      </c>
      <c r="R609" s="225">
        <f>Q609*H609</f>
        <v>0.159</v>
      </c>
      <c r="S609" s="225">
        <v>0</v>
      </c>
      <c r="T609" s="226">
        <f>S609*H609</f>
        <v>0</v>
      </c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R609" s="227" t="s">
        <v>349</v>
      </c>
      <c r="AT609" s="227" t="s">
        <v>254</v>
      </c>
      <c r="AU609" s="227" t="s">
        <v>78</v>
      </c>
      <c r="AY609" s="19" t="s">
        <v>252</v>
      </c>
      <c r="BE609" s="228">
        <f>IF(N609="základní",J609,0)</f>
        <v>0</v>
      </c>
      <c r="BF609" s="228">
        <f>IF(N609="snížená",J609,0)</f>
        <v>0</v>
      </c>
      <c r="BG609" s="228">
        <f>IF(N609="zákl. přenesená",J609,0)</f>
        <v>0</v>
      </c>
      <c r="BH609" s="228">
        <f>IF(N609="sníž. přenesená",J609,0)</f>
        <v>0</v>
      </c>
      <c r="BI609" s="228">
        <f>IF(N609="nulová",J609,0)</f>
        <v>0</v>
      </c>
      <c r="BJ609" s="19" t="s">
        <v>76</v>
      </c>
      <c r="BK609" s="228">
        <f>ROUND(I609*H609,2)</f>
        <v>0</v>
      </c>
      <c r="BL609" s="19" t="s">
        <v>349</v>
      </c>
      <c r="BM609" s="227" t="s">
        <v>2484</v>
      </c>
    </row>
    <row r="610" spans="1:65" s="2" customFormat="1" ht="37.8" customHeight="1">
      <c r="A610" s="40"/>
      <c r="B610" s="41"/>
      <c r="C610" s="216" t="s">
        <v>2485</v>
      </c>
      <c r="D610" s="216" t="s">
        <v>254</v>
      </c>
      <c r="E610" s="217" t="s">
        <v>2486</v>
      </c>
      <c r="F610" s="218" t="s">
        <v>2487</v>
      </c>
      <c r="G610" s="219" t="s">
        <v>1181</v>
      </c>
      <c r="H610" s="220">
        <v>275.6</v>
      </c>
      <c r="I610" s="221"/>
      <c r="J610" s="222">
        <f>ROUND(I610*H610,2)</f>
        <v>0</v>
      </c>
      <c r="K610" s="218" t="s">
        <v>19</v>
      </c>
      <c r="L610" s="46"/>
      <c r="M610" s="223" t="s">
        <v>19</v>
      </c>
      <c r="N610" s="224" t="s">
        <v>40</v>
      </c>
      <c r="O610" s="86"/>
      <c r="P610" s="225">
        <f>O610*H610</f>
        <v>0</v>
      </c>
      <c r="Q610" s="225">
        <v>0.001</v>
      </c>
      <c r="R610" s="225">
        <f>Q610*H610</f>
        <v>0.2756</v>
      </c>
      <c r="S610" s="225">
        <v>0</v>
      </c>
      <c r="T610" s="226">
        <f>S610*H610</f>
        <v>0</v>
      </c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R610" s="227" t="s">
        <v>349</v>
      </c>
      <c r="AT610" s="227" t="s">
        <v>254</v>
      </c>
      <c r="AU610" s="227" t="s">
        <v>78</v>
      </c>
      <c r="AY610" s="19" t="s">
        <v>252</v>
      </c>
      <c r="BE610" s="228">
        <f>IF(N610="základní",J610,0)</f>
        <v>0</v>
      </c>
      <c r="BF610" s="228">
        <f>IF(N610="snížená",J610,0)</f>
        <v>0</v>
      </c>
      <c r="BG610" s="228">
        <f>IF(N610="zákl. přenesená",J610,0)</f>
        <v>0</v>
      </c>
      <c r="BH610" s="228">
        <f>IF(N610="sníž. přenesená",J610,0)</f>
        <v>0</v>
      </c>
      <c r="BI610" s="228">
        <f>IF(N610="nulová",J610,0)</f>
        <v>0</v>
      </c>
      <c r="BJ610" s="19" t="s">
        <v>76</v>
      </c>
      <c r="BK610" s="228">
        <f>ROUND(I610*H610,2)</f>
        <v>0</v>
      </c>
      <c r="BL610" s="19" t="s">
        <v>349</v>
      </c>
      <c r="BM610" s="227" t="s">
        <v>2488</v>
      </c>
    </row>
    <row r="611" spans="1:65" s="2" customFormat="1" ht="37.8" customHeight="1">
      <c r="A611" s="40"/>
      <c r="B611" s="41"/>
      <c r="C611" s="216" t="s">
        <v>2489</v>
      </c>
      <c r="D611" s="216" t="s">
        <v>254</v>
      </c>
      <c r="E611" s="217" t="s">
        <v>2490</v>
      </c>
      <c r="F611" s="218" t="s">
        <v>2491</v>
      </c>
      <c r="G611" s="219" t="s">
        <v>300</v>
      </c>
      <c r="H611" s="220">
        <v>16.36</v>
      </c>
      <c r="I611" s="221"/>
      <c r="J611" s="222">
        <f>ROUND(I611*H611,2)</f>
        <v>0</v>
      </c>
      <c r="K611" s="218" t="s">
        <v>19</v>
      </c>
      <c r="L611" s="46"/>
      <c r="M611" s="223" t="s">
        <v>19</v>
      </c>
      <c r="N611" s="224" t="s">
        <v>40</v>
      </c>
      <c r="O611" s="86"/>
      <c r="P611" s="225">
        <f>O611*H611</f>
        <v>0</v>
      </c>
      <c r="Q611" s="225">
        <v>0.03</v>
      </c>
      <c r="R611" s="225">
        <f>Q611*H611</f>
        <v>0.49079999999999996</v>
      </c>
      <c r="S611" s="225">
        <v>0</v>
      </c>
      <c r="T611" s="226">
        <f>S611*H611</f>
        <v>0</v>
      </c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R611" s="227" t="s">
        <v>349</v>
      </c>
      <c r="AT611" s="227" t="s">
        <v>254</v>
      </c>
      <c r="AU611" s="227" t="s">
        <v>78</v>
      </c>
      <c r="AY611" s="19" t="s">
        <v>252</v>
      </c>
      <c r="BE611" s="228">
        <f>IF(N611="základní",J611,0)</f>
        <v>0</v>
      </c>
      <c r="BF611" s="228">
        <f>IF(N611="snížená",J611,0)</f>
        <v>0</v>
      </c>
      <c r="BG611" s="228">
        <f>IF(N611="zákl. přenesená",J611,0)</f>
        <v>0</v>
      </c>
      <c r="BH611" s="228">
        <f>IF(N611="sníž. přenesená",J611,0)</f>
        <v>0</v>
      </c>
      <c r="BI611" s="228">
        <f>IF(N611="nulová",J611,0)</f>
        <v>0</v>
      </c>
      <c r="BJ611" s="19" t="s">
        <v>76</v>
      </c>
      <c r="BK611" s="228">
        <f>ROUND(I611*H611,2)</f>
        <v>0</v>
      </c>
      <c r="BL611" s="19" t="s">
        <v>349</v>
      </c>
      <c r="BM611" s="227" t="s">
        <v>2492</v>
      </c>
    </row>
    <row r="612" spans="1:65" s="2" customFormat="1" ht="37.8" customHeight="1">
      <c r="A612" s="40"/>
      <c r="B612" s="41"/>
      <c r="C612" s="216" t="s">
        <v>2493</v>
      </c>
      <c r="D612" s="216" t="s">
        <v>254</v>
      </c>
      <c r="E612" s="217" t="s">
        <v>2494</v>
      </c>
      <c r="F612" s="218" t="s">
        <v>2495</v>
      </c>
      <c r="G612" s="219" t="s">
        <v>1181</v>
      </c>
      <c r="H612" s="220">
        <v>763.9</v>
      </c>
      <c r="I612" s="221"/>
      <c r="J612" s="222">
        <f>ROUND(I612*H612,2)</f>
        <v>0</v>
      </c>
      <c r="K612" s="218" t="s">
        <v>19</v>
      </c>
      <c r="L612" s="46"/>
      <c r="M612" s="223" t="s">
        <v>19</v>
      </c>
      <c r="N612" s="224" t="s">
        <v>40</v>
      </c>
      <c r="O612" s="86"/>
      <c r="P612" s="225">
        <f>O612*H612</f>
        <v>0</v>
      </c>
      <c r="Q612" s="225">
        <v>0.001</v>
      </c>
      <c r="R612" s="225">
        <f>Q612*H612</f>
        <v>0.7639</v>
      </c>
      <c r="S612" s="225">
        <v>0</v>
      </c>
      <c r="T612" s="226">
        <f>S612*H612</f>
        <v>0</v>
      </c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R612" s="227" t="s">
        <v>349</v>
      </c>
      <c r="AT612" s="227" t="s">
        <v>254</v>
      </c>
      <c r="AU612" s="227" t="s">
        <v>78</v>
      </c>
      <c r="AY612" s="19" t="s">
        <v>252</v>
      </c>
      <c r="BE612" s="228">
        <f>IF(N612="základní",J612,0)</f>
        <v>0</v>
      </c>
      <c r="BF612" s="228">
        <f>IF(N612="snížená",J612,0)</f>
        <v>0</v>
      </c>
      <c r="BG612" s="228">
        <f>IF(N612="zákl. přenesená",J612,0)</f>
        <v>0</v>
      </c>
      <c r="BH612" s="228">
        <f>IF(N612="sníž. přenesená",J612,0)</f>
        <v>0</v>
      </c>
      <c r="BI612" s="228">
        <f>IF(N612="nulová",J612,0)</f>
        <v>0</v>
      </c>
      <c r="BJ612" s="19" t="s">
        <v>76</v>
      </c>
      <c r="BK612" s="228">
        <f>ROUND(I612*H612,2)</f>
        <v>0</v>
      </c>
      <c r="BL612" s="19" t="s">
        <v>349</v>
      </c>
      <c r="BM612" s="227" t="s">
        <v>2496</v>
      </c>
    </row>
    <row r="613" spans="1:65" s="2" customFormat="1" ht="37.8" customHeight="1">
      <c r="A613" s="40"/>
      <c r="B613" s="41"/>
      <c r="C613" s="216" t="s">
        <v>2497</v>
      </c>
      <c r="D613" s="216" t="s">
        <v>254</v>
      </c>
      <c r="E613" s="217" t="s">
        <v>2498</v>
      </c>
      <c r="F613" s="218" t="s">
        <v>2499</v>
      </c>
      <c r="G613" s="219" t="s">
        <v>1181</v>
      </c>
      <c r="H613" s="220">
        <v>176.5</v>
      </c>
      <c r="I613" s="221"/>
      <c r="J613" s="222">
        <f>ROUND(I613*H613,2)</f>
        <v>0</v>
      </c>
      <c r="K613" s="218" t="s">
        <v>19</v>
      </c>
      <c r="L613" s="46"/>
      <c r="M613" s="223" t="s">
        <v>19</v>
      </c>
      <c r="N613" s="224" t="s">
        <v>40</v>
      </c>
      <c r="O613" s="86"/>
      <c r="P613" s="225">
        <f>O613*H613</f>
        <v>0</v>
      </c>
      <c r="Q613" s="225">
        <v>0.001</v>
      </c>
      <c r="R613" s="225">
        <f>Q613*H613</f>
        <v>0.1765</v>
      </c>
      <c r="S613" s="225">
        <v>0</v>
      </c>
      <c r="T613" s="226">
        <f>S613*H613</f>
        <v>0</v>
      </c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R613" s="227" t="s">
        <v>349</v>
      </c>
      <c r="AT613" s="227" t="s">
        <v>254</v>
      </c>
      <c r="AU613" s="227" t="s">
        <v>78</v>
      </c>
      <c r="AY613" s="19" t="s">
        <v>252</v>
      </c>
      <c r="BE613" s="228">
        <f>IF(N613="základní",J613,0)</f>
        <v>0</v>
      </c>
      <c r="BF613" s="228">
        <f>IF(N613="snížená",J613,0)</f>
        <v>0</v>
      </c>
      <c r="BG613" s="228">
        <f>IF(N613="zákl. přenesená",J613,0)</f>
        <v>0</v>
      </c>
      <c r="BH613" s="228">
        <f>IF(N613="sníž. přenesená",J613,0)</f>
        <v>0</v>
      </c>
      <c r="BI613" s="228">
        <f>IF(N613="nulová",J613,0)</f>
        <v>0</v>
      </c>
      <c r="BJ613" s="19" t="s">
        <v>76</v>
      </c>
      <c r="BK613" s="228">
        <f>ROUND(I613*H613,2)</f>
        <v>0</v>
      </c>
      <c r="BL613" s="19" t="s">
        <v>349</v>
      </c>
      <c r="BM613" s="227" t="s">
        <v>2500</v>
      </c>
    </row>
    <row r="614" spans="1:65" s="2" customFormat="1" ht="24.15" customHeight="1">
      <c r="A614" s="40"/>
      <c r="B614" s="41"/>
      <c r="C614" s="216" t="s">
        <v>2501</v>
      </c>
      <c r="D614" s="216" t="s">
        <v>254</v>
      </c>
      <c r="E614" s="217" t="s">
        <v>2502</v>
      </c>
      <c r="F614" s="218" t="s">
        <v>2503</v>
      </c>
      <c r="G614" s="219" t="s">
        <v>300</v>
      </c>
      <c r="H614" s="220">
        <v>90.84</v>
      </c>
      <c r="I614" s="221"/>
      <c r="J614" s="222">
        <f>ROUND(I614*H614,2)</f>
        <v>0</v>
      </c>
      <c r="K614" s="218" t="s">
        <v>19</v>
      </c>
      <c r="L614" s="46"/>
      <c r="M614" s="223" t="s">
        <v>19</v>
      </c>
      <c r="N614" s="224" t="s">
        <v>40</v>
      </c>
      <c r="O614" s="86"/>
      <c r="P614" s="225">
        <f>O614*H614</f>
        <v>0</v>
      </c>
      <c r="Q614" s="225">
        <v>0</v>
      </c>
      <c r="R614" s="225">
        <f>Q614*H614</f>
        <v>0</v>
      </c>
      <c r="S614" s="225">
        <v>0</v>
      </c>
      <c r="T614" s="226">
        <f>S614*H614</f>
        <v>0</v>
      </c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R614" s="227" t="s">
        <v>349</v>
      </c>
      <c r="AT614" s="227" t="s">
        <v>254</v>
      </c>
      <c r="AU614" s="227" t="s">
        <v>78</v>
      </c>
      <c r="AY614" s="19" t="s">
        <v>252</v>
      </c>
      <c r="BE614" s="228">
        <f>IF(N614="základní",J614,0)</f>
        <v>0</v>
      </c>
      <c r="BF614" s="228">
        <f>IF(N614="snížená",J614,0)</f>
        <v>0</v>
      </c>
      <c r="BG614" s="228">
        <f>IF(N614="zákl. přenesená",J614,0)</f>
        <v>0</v>
      </c>
      <c r="BH614" s="228">
        <f>IF(N614="sníž. přenesená",J614,0)</f>
        <v>0</v>
      </c>
      <c r="BI614" s="228">
        <f>IF(N614="nulová",J614,0)</f>
        <v>0</v>
      </c>
      <c r="BJ614" s="19" t="s">
        <v>76</v>
      </c>
      <c r="BK614" s="228">
        <f>ROUND(I614*H614,2)</f>
        <v>0</v>
      </c>
      <c r="BL614" s="19" t="s">
        <v>349</v>
      </c>
      <c r="BM614" s="227" t="s">
        <v>2504</v>
      </c>
    </row>
    <row r="615" spans="1:65" s="2" customFormat="1" ht="24.15" customHeight="1">
      <c r="A615" s="40"/>
      <c r="B615" s="41"/>
      <c r="C615" s="216" t="s">
        <v>2505</v>
      </c>
      <c r="D615" s="216" t="s">
        <v>254</v>
      </c>
      <c r="E615" s="217" t="s">
        <v>2506</v>
      </c>
      <c r="F615" s="218" t="s">
        <v>2507</v>
      </c>
      <c r="G615" s="219" t="s">
        <v>1181</v>
      </c>
      <c r="H615" s="220">
        <v>920.696</v>
      </c>
      <c r="I615" s="221"/>
      <c r="J615" s="222">
        <f>ROUND(I615*H615,2)</f>
        <v>0</v>
      </c>
      <c r="K615" s="218" t="s">
        <v>19</v>
      </c>
      <c r="L615" s="46"/>
      <c r="M615" s="223" t="s">
        <v>19</v>
      </c>
      <c r="N615" s="224" t="s">
        <v>40</v>
      </c>
      <c r="O615" s="86"/>
      <c r="P615" s="225">
        <f>O615*H615</f>
        <v>0</v>
      </c>
      <c r="Q615" s="225">
        <v>0</v>
      </c>
      <c r="R615" s="225">
        <f>Q615*H615</f>
        <v>0</v>
      </c>
      <c r="S615" s="225">
        <v>0</v>
      </c>
      <c r="T615" s="226">
        <f>S615*H615</f>
        <v>0</v>
      </c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R615" s="227" t="s">
        <v>349</v>
      </c>
      <c r="AT615" s="227" t="s">
        <v>254</v>
      </c>
      <c r="AU615" s="227" t="s">
        <v>78</v>
      </c>
      <c r="AY615" s="19" t="s">
        <v>252</v>
      </c>
      <c r="BE615" s="228">
        <f>IF(N615="základní",J615,0)</f>
        <v>0</v>
      </c>
      <c r="BF615" s="228">
        <f>IF(N615="snížená",J615,0)</f>
        <v>0</v>
      </c>
      <c r="BG615" s="228">
        <f>IF(N615="zákl. přenesená",J615,0)</f>
        <v>0</v>
      </c>
      <c r="BH615" s="228">
        <f>IF(N615="sníž. přenesená",J615,0)</f>
        <v>0</v>
      </c>
      <c r="BI615" s="228">
        <f>IF(N615="nulová",J615,0)</f>
        <v>0</v>
      </c>
      <c r="BJ615" s="19" t="s">
        <v>76</v>
      </c>
      <c r="BK615" s="228">
        <f>ROUND(I615*H615,2)</f>
        <v>0</v>
      </c>
      <c r="BL615" s="19" t="s">
        <v>349</v>
      </c>
      <c r="BM615" s="227" t="s">
        <v>2508</v>
      </c>
    </row>
    <row r="616" spans="1:51" s="14" customFormat="1" ht="12">
      <c r="A616" s="14"/>
      <c r="B616" s="240"/>
      <c r="C616" s="241"/>
      <c r="D616" s="231" t="s">
        <v>260</v>
      </c>
      <c r="E616" s="242" t="s">
        <v>19</v>
      </c>
      <c r="F616" s="243" t="s">
        <v>2509</v>
      </c>
      <c r="G616" s="241"/>
      <c r="H616" s="244">
        <v>920.696</v>
      </c>
      <c r="I616" s="245"/>
      <c r="J616" s="241"/>
      <c r="K616" s="241"/>
      <c r="L616" s="246"/>
      <c r="M616" s="247"/>
      <c r="N616" s="248"/>
      <c r="O616" s="248"/>
      <c r="P616" s="248"/>
      <c r="Q616" s="248"/>
      <c r="R616" s="248"/>
      <c r="S616" s="248"/>
      <c r="T616" s="249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50" t="s">
        <v>260</v>
      </c>
      <c r="AU616" s="250" t="s">
        <v>78</v>
      </c>
      <c r="AV616" s="14" t="s">
        <v>78</v>
      </c>
      <c r="AW616" s="14" t="s">
        <v>31</v>
      </c>
      <c r="AX616" s="14" t="s">
        <v>76</v>
      </c>
      <c r="AY616" s="250" t="s">
        <v>252</v>
      </c>
    </row>
    <row r="617" spans="1:51" s="15" customFormat="1" ht="12">
      <c r="A617" s="15"/>
      <c r="B617" s="251"/>
      <c r="C617" s="252"/>
      <c r="D617" s="231" t="s">
        <v>260</v>
      </c>
      <c r="E617" s="253" t="s">
        <v>19</v>
      </c>
      <c r="F617" s="254" t="s">
        <v>265</v>
      </c>
      <c r="G617" s="252"/>
      <c r="H617" s="255">
        <v>920.696</v>
      </c>
      <c r="I617" s="256"/>
      <c r="J617" s="252"/>
      <c r="K617" s="252"/>
      <c r="L617" s="257"/>
      <c r="M617" s="258"/>
      <c r="N617" s="259"/>
      <c r="O617" s="259"/>
      <c r="P617" s="259"/>
      <c r="Q617" s="259"/>
      <c r="R617" s="259"/>
      <c r="S617" s="259"/>
      <c r="T617" s="260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T617" s="261" t="s">
        <v>260</v>
      </c>
      <c r="AU617" s="261" t="s">
        <v>78</v>
      </c>
      <c r="AV617" s="15" t="s">
        <v>90</v>
      </c>
      <c r="AW617" s="15" t="s">
        <v>31</v>
      </c>
      <c r="AX617" s="15" t="s">
        <v>69</v>
      </c>
      <c r="AY617" s="261" t="s">
        <v>252</v>
      </c>
    </row>
    <row r="618" spans="1:65" s="2" customFormat="1" ht="37.8" customHeight="1">
      <c r="A618" s="40"/>
      <c r="B618" s="41"/>
      <c r="C618" s="216" t="s">
        <v>2510</v>
      </c>
      <c r="D618" s="216" t="s">
        <v>254</v>
      </c>
      <c r="E618" s="217" t="s">
        <v>1280</v>
      </c>
      <c r="F618" s="218" t="s">
        <v>1281</v>
      </c>
      <c r="G618" s="219" t="s">
        <v>277</v>
      </c>
      <c r="H618" s="220">
        <v>1.987</v>
      </c>
      <c r="I618" s="221"/>
      <c r="J618" s="222">
        <f>ROUND(I618*H618,2)</f>
        <v>0</v>
      </c>
      <c r="K618" s="218" t="s">
        <v>258</v>
      </c>
      <c r="L618" s="46"/>
      <c r="M618" s="223" t="s">
        <v>19</v>
      </c>
      <c r="N618" s="224" t="s">
        <v>40</v>
      </c>
      <c r="O618" s="86"/>
      <c r="P618" s="225">
        <f>O618*H618</f>
        <v>0</v>
      </c>
      <c r="Q618" s="225">
        <v>0</v>
      </c>
      <c r="R618" s="225">
        <f>Q618*H618</f>
        <v>0</v>
      </c>
      <c r="S618" s="225">
        <v>0</v>
      </c>
      <c r="T618" s="226">
        <f>S618*H618</f>
        <v>0</v>
      </c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R618" s="227" t="s">
        <v>349</v>
      </c>
      <c r="AT618" s="227" t="s">
        <v>254</v>
      </c>
      <c r="AU618" s="227" t="s">
        <v>78</v>
      </c>
      <c r="AY618" s="19" t="s">
        <v>252</v>
      </c>
      <c r="BE618" s="228">
        <f>IF(N618="základní",J618,0)</f>
        <v>0</v>
      </c>
      <c r="BF618" s="228">
        <f>IF(N618="snížená",J618,0)</f>
        <v>0</v>
      </c>
      <c r="BG618" s="228">
        <f>IF(N618="zákl. přenesená",J618,0)</f>
        <v>0</v>
      </c>
      <c r="BH618" s="228">
        <f>IF(N618="sníž. přenesená",J618,0)</f>
        <v>0</v>
      </c>
      <c r="BI618" s="228">
        <f>IF(N618="nulová",J618,0)</f>
        <v>0</v>
      </c>
      <c r="BJ618" s="19" t="s">
        <v>76</v>
      </c>
      <c r="BK618" s="228">
        <f>ROUND(I618*H618,2)</f>
        <v>0</v>
      </c>
      <c r="BL618" s="19" t="s">
        <v>349</v>
      </c>
      <c r="BM618" s="227" t="s">
        <v>2511</v>
      </c>
    </row>
    <row r="619" spans="1:63" s="12" customFormat="1" ht="22.8" customHeight="1">
      <c r="A619" s="12"/>
      <c r="B619" s="200"/>
      <c r="C619" s="201"/>
      <c r="D619" s="202" t="s">
        <v>68</v>
      </c>
      <c r="E619" s="214" t="s">
        <v>1283</v>
      </c>
      <c r="F619" s="214" t="s">
        <v>1284</v>
      </c>
      <c r="G619" s="201"/>
      <c r="H619" s="201"/>
      <c r="I619" s="204"/>
      <c r="J619" s="215">
        <f>BK619</f>
        <v>0</v>
      </c>
      <c r="K619" s="201"/>
      <c r="L619" s="206"/>
      <c r="M619" s="207"/>
      <c r="N619" s="208"/>
      <c r="O619" s="208"/>
      <c r="P619" s="209">
        <f>SUM(P620:P622)</f>
        <v>0</v>
      </c>
      <c r="Q619" s="208"/>
      <c r="R619" s="209">
        <f>SUM(R620:R622)</f>
        <v>0</v>
      </c>
      <c r="S619" s="208"/>
      <c r="T619" s="210">
        <f>SUM(T620:T622)</f>
        <v>0</v>
      </c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R619" s="211" t="s">
        <v>78</v>
      </c>
      <c r="AT619" s="212" t="s">
        <v>68</v>
      </c>
      <c r="AU619" s="212" t="s">
        <v>76</v>
      </c>
      <c r="AY619" s="211" t="s">
        <v>252</v>
      </c>
      <c r="BK619" s="213">
        <f>SUM(BK620:BK622)</f>
        <v>0</v>
      </c>
    </row>
    <row r="620" spans="1:65" s="2" customFormat="1" ht="37.8" customHeight="1">
      <c r="A620" s="40"/>
      <c r="B620" s="41"/>
      <c r="C620" s="216" t="s">
        <v>2512</v>
      </c>
      <c r="D620" s="216" t="s">
        <v>254</v>
      </c>
      <c r="E620" s="217" t="s">
        <v>1304</v>
      </c>
      <c r="F620" s="218" t="s">
        <v>1305</v>
      </c>
      <c r="G620" s="219" t="s">
        <v>300</v>
      </c>
      <c r="H620" s="220">
        <v>71.34</v>
      </c>
      <c r="I620" s="221"/>
      <c r="J620" s="222">
        <f>ROUND(I620*H620,2)</f>
        <v>0</v>
      </c>
      <c r="K620" s="218" t="s">
        <v>19</v>
      </c>
      <c r="L620" s="46"/>
      <c r="M620" s="223" t="s">
        <v>19</v>
      </c>
      <c r="N620" s="224" t="s">
        <v>40</v>
      </c>
      <c r="O620" s="86"/>
      <c r="P620" s="225">
        <f>O620*H620</f>
        <v>0</v>
      </c>
      <c r="Q620" s="225">
        <v>0</v>
      </c>
      <c r="R620" s="225">
        <f>Q620*H620</f>
        <v>0</v>
      </c>
      <c r="S620" s="225">
        <v>0</v>
      </c>
      <c r="T620" s="226">
        <f>S620*H620</f>
        <v>0</v>
      </c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R620" s="227" t="s">
        <v>349</v>
      </c>
      <c r="AT620" s="227" t="s">
        <v>254</v>
      </c>
      <c r="AU620" s="227" t="s">
        <v>78</v>
      </c>
      <c r="AY620" s="19" t="s">
        <v>252</v>
      </c>
      <c r="BE620" s="228">
        <f>IF(N620="základní",J620,0)</f>
        <v>0</v>
      </c>
      <c r="BF620" s="228">
        <f>IF(N620="snížená",J620,0)</f>
        <v>0</v>
      </c>
      <c r="BG620" s="228">
        <f>IF(N620="zákl. přenesená",J620,0)</f>
        <v>0</v>
      </c>
      <c r="BH620" s="228">
        <f>IF(N620="sníž. přenesená",J620,0)</f>
        <v>0</v>
      </c>
      <c r="BI620" s="228">
        <f>IF(N620="nulová",J620,0)</f>
        <v>0</v>
      </c>
      <c r="BJ620" s="19" t="s">
        <v>76</v>
      </c>
      <c r="BK620" s="228">
        <f>ROUND(I620*H620,2)</f>
        <v>0</v>
      </c>
      <c r="BL620" s="19" t="s">
        <v>349</v>
      </c>
      <c r="BM620" s="227" t="s">
        <v>2513</v>
      </c>
    </row>
    <row r="621" spans="1:65" s="2" customFormat="1" ht="37.8" customHeight="1">
      <c r="A621" s="40"/>
      <c r="B621" s="41"/>
      <c r="C621" s="216" t="s">
        <v>2514</v>
      </c>
      <c r="D621" s="216" t="s">
        <v>254</v>
      </c>
      <c r="E621" s="217" t="s">
        <v>2515</v>
      </c>
      <c r="F621" s="218" t="s">
        <v>2516</v>
      </c>
      <c r="G621" s="219" t="s">
        <v>300</v>
      </c>
      <c r="H621" s="220">
        <v>142</v>
      </c>
      <c r="I621" s="221"/>
      <c r="J621" s="222">
        <f>ROUND(I621*H621,2)</f>
        <v>0</v>
      </c>
      <c r="K621" s="218" t="s">
        <v>19</v>
      </c>
      <c r="L621" s="46"/>
      <c r="M621" s="223" t="s">
        <v>19</v>
      </c>
      <c r="N621" s="224" t="s">
        <v>40</v>
      </c>
      <c r="O621" s="86"/>
      <c r="P621" s="225">
        <f>O621*H621</f>
        <v>0</v>
      </c>
      <c r="Q621" s="225">
        <v>0</v>
      </c>
      <c r="R621" s="225">
        <f>Q621*H621</f>
        <v>0</v>
      </c>
      <c r="S621" s="225">
        <v>0</v>
      </c>
      <c r="T621" s="226">
        <f>S621*H621</f>
        <v>0</v>
      </c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R621" s="227" t="s">
        <v>349</v>
      </c>
      <c r="AT621" s="227" t="s">
        <v>254</v>
      </c>
      <c r="AU621" s="227" t="s">
        <v>78</v>
      </c>
      <c r="AY621" s="19" t="s">
        <v>252</v>
      </c>
      <c r="BE621" s="228">
        <f>IF(N621="základní",J621,0)</f>
        <v>0</v>
      </c>
      <c r="BF621" s="228">
        <f>IF(N621="snížená",J621,0)</f>
        <v>0</v>
      </c>
      <c r="BG621" s="228">
        <f>IF(N621="zákl. přenesená",J621,0)</f>
        <v>0</v>
      </c>
      <c r="BH621" s="228">
        <f>IF(N621="sníž. přenesená",J621,0)</f>
        <v>0</v>
      </c>
      <c r="BI621" s="228">
        <f>IF(N621="nulová",J621,0)</f>
        <v>0</v>
      </c>
      <c r="BJ621" s="19" t="s">
        <v>76</v>
      </c>
      <c r="BK621" s="228">
        <f>ROUND(I621*H621,2)</f>
        <v>0</v>
      </c>
      <c r="BL621" s="19" t="s">
        <v>349</v>
      </c>
      <c r="BM621" s="227" t="s">
        <v>2517</v>
      </c>
    </row>
    <row r="622" spans="1:65" s="2" customFormat="1" ht="14.4" customHeight="1">
      <c r="A622" s="40"/>
      <c r="B622" s="41"/>
      <c r="C622" s="216" t="s">
        <v>2518</v>
      </c>
      <c r="D622" s="216" t="s">
        <v>254</v>
      </c>
      <c r="E622" s="217" t="s">
        <v>1308</v>
      </c>
      <c r="F622" s="218" t="s">
        <v>1309</v>
      </c>
      <c r="G622" s="219" t="s">
        <v>346</v>
      </c>
      <c r="H622" s="220">
        <v>177.325</v>
      </c>
      <c r="I622" s="221"/>
      <c r="J622" s="222">
        <f>ROUND(I622*H622,2)</f>
        <v>0</v>
      </c>
      <c r="K622" s="218" t="s">
        <v>19</v>
      </c>
      <c r="L622" s="46"/>
      <c r="M622" s="223" t="s">
        <v>19</v>
      </c>
      <c r="N622" s="224" t="s">
        <v>40</v>
      </c>
      <c r="O622" s="86"/>
      <c r="P622" s="225">
        <f>O622*H622</f>
        <v>0</v>
      </c>
      <c r="Q622" s="225">
        <v>0</v>
      </c>
      <c r="R622" s="225">
        <f>Q622*H622</f>
        <v>0</v>
      </c>
      <c r="S622" s="225">
        <v>0</v>
      </c>
      <c r="T622" s="226">
        <f>S622*H622</f>
        <v>0</v>
      </c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R622" s="227" t="s">
        <v>349</v>
      </c>
      <c r="AT622" s="227" t="s">
        <v>254</v>
      </c>
      <c r="AU622" s="227" t="s">
        <v>78</v>
      </c>
      <c r="AY622" s="19" t="s">
        <v>252</v>
      </c>
      <c r="BE622" s="228">
        <f>IF(N622="základní",J622,0)</f>
        <v>0</v>
      </c>
      <c r="BF622" s="228">
        <f>IF(N622="snížená",J622,0)</f>
        <v>0</v>
      </c>
      <c r="BG622" s="228">
        <f>IF(N622="zákl. přenesená",J622,0)</f>
        <v>0</v>
      </c>
      <c r="BH622" s="228">
        <f>IF(N622="sníž. přenesená",J622,0)</f>
        <v>0</v>
      </c>
      <c r="BI622" s="228">
        <f>IF(N622="nulová",J622,0)</f>
        <v>0</v>
      </c>
      <c r="BJ622" s="19" t="s">
        <v>76</v>
      </c>
      <c r="BK622" s="228">
        <f>ROUND(I622*H622,2)</f>
        <v>0</v>
      </c>
      <c r="BL622" s="19" t="s">
        <v>349</v>
      </c>
      <c r="BM622" s="227" t="s">
        <v>2519</v>
      </c>
    </row>
    <row r="623" spans="1:63" s="12" customFormat="1" ht="22.8" customHeight="1">
      <c r="A623" s="12"/>
      <c r="B623" s="200"/>
      <c r="C623" s="201"/>
      <c r="D623" s="202" t="s">
        <v>68</v>
      </c>
      <c r="E623" s="214" t="s">
        <v>2520</v>
      </c>
      <c r="F623" s="214" t="s">
        <v>2521</v>
      </c>
      <c r="G623" s="201"/>
      <c r="H623" s="201"/>
      <c r="I623" s="204"/>
      <c r="J623" s="215">
        <f>BK623</f>
        <v>0</v>
      </c>
      <c r="K623" s="201"/>
      <c r="L623" s="206"/>
      <c r="M623" s="207"/>
      <c r="N623" s="208"/>
      <c r="O623" s="208"/>
      <c r="P623" s="209">
        <f>SUM(P624:P633)</f>
        <v>0</v>
      </c>
      <c r="Q623" s="208"/>
      <c r="R623" s="209">
        <f>SUM(R624:R633)</f>
        <v>5.7396978</v>
      </c>
      <c r="S623" s="208"/>
      <c r="T623" s="210">
        <f>SUM(T624:T633)</f>
        <v>0</v>
      </c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R623" s="211" t="s">
        <v>78</v>
      </c>
      <c r="AT623" s="212" t="s">
        <v>68</v>
      </c>
      <c r="AU623" s="212" t="s">
        <v>76</v>
      </c>
      <c r="AY623" s="211" t="s">
        <v>252</v>
      </c>
      <c r="BK623" s="213">
        <f>SUM(BK624:BK633)</f>
        <v>0</v>
      </c>
    </row>
    <row r="624" spans="1:65" s="2" customFormat="1" ht="37.8" customHeight="1">
      <c r="A624" s="40"/>
      <c r="B624" s="41"/>
      <c r="C624" s="216" t="s">
        <v>2522</v>
      </c>
      <c r="D624" s="216" t="s">
        <v>254</v>
      </c>
      <c r="E624" s="217" t="s">
        <v>2523</v>
      </c>
      <c r="F624" s="218" t="s">
        <v>2524</v>
      </c>
      <c r="G624" s="219" t="s">
        <v>300</v>
      </c>
      <c r="H624" s="220">
        <v>237.374</v>
      </c>
      <c r="I624" s="221"/>
      <c r="J624" s="222">
        <f>ROUND(I624*H624,2)</f>
        <v>0</v>
      </c>
      <c r="K624" s="218" t="s">
        <v>258</v>
      </c>
      <c r="L624" s="46"/>
      <c r="M624" s="223" t="s">
        <v>19</v>
      </c>
      <c r="N624" s="224" t="s">
        <v>40</v>
      </c>
      <c r="O624" s="86"/>
      <c r="P624" s="225">
        <f>O624*H624</f>
        <v>0</v>
      </c>
      <c r="Q624" s="225">
        <v>0.009</v>
      </c>
      <c r="R624" s="225">
        <f>Q624*H624</f>
        <v>2.1363659999999998</v>
      </c>
      <c r="S624" s="225">
        <v>0</v>
      </c>
      <c r="T624" s="226">
        <f>S624*H624</f>
        <v>0</v>
      </c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R624" s="227" t="s">
        <v>349</v>
      </c>
      <c r="AT624" s="227" t="s">
        <v>254</v>
      </c>
      <c r="AU624" s="227" t="s">
        <v>78</v>
      </c>
      <c r="AY624" s="19" t="s">
        <v>252</v>
      </c>
      <c r="BE624" s="228">
        <f>IF(N624="základní",J624,0)</f>
        <v>0</v>
      </c>
      <c r="BF624" s="228">
        <f>IF(N624="snížená",J624,0)</f>
        <v>0</v>
      </c>
      <c r="BG624" s="228">
        <f>IF(N624="zákl. přenesená",J624,0)</f>
        <v>0</v>
      </c>
      <c r="BH624" s="228">
        <f>IF(N624="sníž. přenesená",J624,0)</f>
        <v>0</v>
      </c>
      <c r="BI624" s="228">
        <f>IF(N624="nulová",J624,0)</f>
        <v>0</v>
      </c>
      <c r="BJ624" s="19" t="s">
        <v>76</v>
      </c>
      <c r="BK624" s="228">
        <f>ROUND(I624*H624,2)</f>
        <v>0</v>
      </c>
      <c r="BL624" s="19" t="s">
        <v>349</v>
      </c>
      <c r="BM624" s="227" t="s">
        <v>2525</v>
      </c>
    </row>
    <row r="625" spans="1:51" s="13" customFormat="1" ht="12">
      <c r="A625" s="13"/>
      <c r="B625" s="229"/>
      <c r="C625" s="230"/>
      <c r="D625" s="231" t="s">
        <v>260</v>
      </c>
      <c r="E625" s="232" t="s">
        <v>19</v>
      </c>
      <c r="F625" s="233" t="s">
        <v>2020</v>
      </c>
      <c r="G625" s="230"/>
      <c r="H625" s="232" t="s">
        <v>19</v>
      </c>
      <c r="I625" s="234"/>
      <c r="J625" s="230"/>
      <c r="K625" s="230"/>
      <c r="L625" s="235"/>
      <c r="M625" s="236"/>
      <c r="N625" s="237"/>
      <c r="O625" s="237"/>
      <c r="P625" s="237"/>
      <c r="Q625" s="237"/>
      <c r="R625" s="237"/>
      <c r="S625" s="237"/>
      <c r="T625" s="238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39" t="s">
        <v>260</v>
      </c>
      <c r="AU625" s="239" t="s">
        <v>78</v>
      </c>
      <c r="AV625" s="13" t="s">
        <v>76</v>
      </c>
      <c r="AW625" s="13" t="s">
        <v>31</v>
      </c>
      <c r="AX625" s="13" t="s">
        <v>69</v>
      </c>
      <c r="AY625" s="239" t="s">
        <v>252</v>
      </c>
    </row>
    <row r="626" spans="1:51" s="14" customFormat="1" ht="12">
      <c r="A626" s="14"/>
      <c r="B626" s="240"/>
      <c r="C626" s="241"/>
      <c r="D626" s="231" t="s">
        <v>260</v>
      </c>
      <c r="E626" s="242" t="s">
        <v>19</v>
      </c>
      <c r="F626" s="243" t="s">
        <v>2021</v>
      </c>
      <c r="G626" s="241"/>
      <c r="H626" s="244">
        <v>150.942</v>
      </c>
      <c r="I626" s="245"/>
      <c r="J626" s="241"/>
      <c r="K626" s="241"/>
      <c r="L626" s="246"/>
      <c r="M626" s="247"/>
      <c r="N626" s="248"/>
      <c r="O626" s="248"/>
      <c r="P626" s="248"/>
      <c r="Q626" s="248"/>
      <c r="R626" s="248"/>
      <c r="S626" s="248"/>
      <c r="T626" s="249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50" t="s">
        <v>260</v>
      </c>
      <c r="AU626" s="250" t="s">
        <v>78</v>
      </c>
      <c r="AV626" s="14" t="s">
        <v>78</v>
      </c>
      <c r="AW626" s="14" t="s">
        <v>31</v>
      </c>
      <c r="AX626" s="14" t="s">
        <v>69</v>
      </c>
      <c r="AY626" s="250" t="s">
        <v>252</v>
      </c>
    </row>
    <row r="627" spans="1:51" s="14" customFormat="1" ht="12">
      <c r="A627" s="14"/>
      <c r="B627" s="240"/>
      <c r="C627" s="241"/>
      <c r="D627" s="231" t="s">
        <v>260</v>
      </c>
      <c r="E627" s="242" t="s">
        <v>19</v>
      </c>
      <c r="F627" s="243" t="s">
        <v>2022</v>
      </c>
      <c r="G627" s="241"/>
      <c r="H627" s="244">
        <v>48.014</v>
      </c>
      <c r="I627" s="245"/>
      <c r="J627" s="241"/>
      <c r="K627" s="241"/>
      <c r="L627" s="246"/>
      <c r="M627" s="247"/>
      <c r="N627" s="248"/>
      <c r="O627" s="248"/>
      <c r="P627" s="248"/>
      <c r="Q627" s="248"/>
      <c r="R627" s="248"/>
      <c r="S627" s="248"/>
      <c r="T627" s="249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50" t="s">
        <v>260</v>
      </c>
      <c r="AU627" s="250" t="s">
        <v>78</v>
      </c>
      <c r="AV627" s="14" t="s">
        <v>78</v>
      </c>
      <c r="AW627" s="14" t="s">
        <v>31</v>
      </c>
      <c r="AX627" s="14" t="s">
        <v>69</v>
      </c>
      <c r="AY627" s="250" t="s">
        <v>252</v>
      </c>
    </row>
    <row r="628" spans="1:51" s="14" customFormat="1" ht="12">
      <c r="A628" s="14"/>
      <c r="B628" s="240"/>
      <c r="C628" s="241"/>
      <c r="D628" s="231" t="s">
        <v>260</v>
      </c>
      <c r="E628" s="242" t="s">
        <v>19</v>
      </c>
      <c r="F628" s="243" t="s">
        <v>2023</v>
      </c>
      <c r="G628" s="241"/>
      <c r="H628" s="244">
        <v>17.49</v>
      </c>
      <c r="I628" s="245"/>
      <c r="J628" s="241"/>
      <c r="K628" s="241"/>
      <c r="L628" s="246"/>
      <c r="M628" s="247"/>
      <c r="N628" s="248"/>
      <c r="O628" s="248"/>
      <c r="P628" s="248"/>
      <c r="Q628" s="248"/>
      <c r="R628" s="248"/>
      <c r="S628" s="248"/>
      <c r="T628" s="249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50" t="s">
        <v>260</v>
      </c>
      <c r="AU628" s="250" t="s">
        <v>78</v>
      </c>
      <c r="AV628" s="14" t="s">
        <v>78</v>
      </c>
      <c r="AW628" s="14" t="s">
        <v>31</v>
      </c>
      <c r="AX628" s="14" t="s">
        <v>69</v>
      </c>
      <c r="AY628" s="250" t="s">
        <v>252</v>
      </c>
    </row>
    <row r="629" spans="1:51" s="14" customFormat="1" ht="12">
      <c r="A629" s="14"/>
      <c r="B629" s="240"/>
      <c r="C629" s="241"/>
      <c r="D629" s="231" t="s">
        <v>260</v>
      </c>
      <c r="E629" s="242" t="s">
        <v>19</v>
      </c>
      <c r="F629" s="243" t="s">
        <v>2024</v>
      </c>
      <c r="G629" s="241"/>
      <c r="H629" s="244">
        <v>20.928</v>
      </c>
      <c r="I629" s="245"/>
      <c r="J629" s="241"/>
      <c r="K629" s="241"/>
      <c r="L629" s="246"/>
      <c r="M629" s="247"/>
      <c r="N629" s="248"/>
      <c r="O629" s="248"/>
      <c r="P629" s="248"/>
      <c r="Q629" s="248"/>
      <c r="R629" s="248"/>
      <c r="S629" s="248"/>
      <c r="T629" s="249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50" t="s">
        <v>260</v>
      </c>
      <c r="AU629" s="250" t="s">
        <v>78</v>
      </c>
      <c r="AV629" s="14" t="s">
        <v>78</v>
      </c>
      <c r="AW629" s="14" t="s">
        <v>31</v>
      </c>
      <c r="AX629" s="14" t="s">
        <v>69</v>
      </c>
      <c r="AY629" s="250" t="s">
        <v>252</v>
      </c>
    </row>
    <row r="630" spans="1:51" s="15" customFormat="1" ht="12">
      <c r="A630" s="15"/>
      <c r="B630" s="251"/>
      <c r="C630" s="252"/>
      <c r="D630" s="231" t="s">
        <v>260</v>
      </c>
      <c r="E630" s="253" t="s">
        <v>19</v>
      </c>
      <c r="F630" s="254" t="s">
        <v>265</v>
      </c>
      <c r="G630" s="252"/>
      <c r="H630" s="255">
        <v>237.37400000000002</v>
      </c>
      <c r="I630" s="256"/>
      <c r="J630" s="252"/>
      <c r="K630" s="252"/>
      <c r="L630" s="257"/>
      <c r="M630" s="258"/>
      <c r="N630" s="259"/>
      <c r="O630" s="259"/>
      <c r="P630" s="259"/>
      <c r="Q630" s="259"/>
      <c r="R630" s="259"/>
      <c r="S630" s="259"/>
      <c r="T630" s="260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T630" s="261" t="s">
        <v>260</v>
      </c>
      <c r="AU630" s="261" t="s">
        <v>78</v>
      </c>
      <c r="AV630" s="15" t="s">
        <v>90</v>
      </c>
      <c r="AW630" s="15" t="s">
        <v>31</v>
      </c>
      <c r="AX630" s="15" t="s">
        <v>76</v>
      </c>
      <c r="AY630" s="261" t="s">
        <v>252</v>
      </c>
    </row>
    <row r="631" spans="1:65" s="2" customFormat="1" ht="14.4" customHeight="1">
      <c r="A631" s="40"/>
      <c r="B631" s="41"/>
      <c r="C631" s="262" t="s">
        <v>2526</v>
      </c>
      <c r="D631" s="262" t="s">
        <v>285</v>
      </c>
      <c r="E631" s="263" t="s">
        <v>2527</v>
      </c>
      <c r="F631" s="264" t="s">
        <v>2528</v>
      </c>
      <c r="G631" s="265" t="s">
        <v>300</v>
      </c>
      <c r="H631" s="266">
        <v>261.111</v>
      </c>
      <c r="I631" s="267"/>
      <c r="J631" s="268">
        <f>ROUND(I631*H631,2)</f>
        <v>0</v>
      </c>
      <c r="K631" s="264" t="s">
        <v>258</v>
      </c>
      <c r="L631" s="269"/>
      <c r="M631" s="270" t="s">
        <v>19</v>
      </c>
      <c r="N631" s="271" t="s">
        <v>40</v>
      </c>
      <c r="O631" s="86"/>
      <c r="P631" s="225">
        <f>O631*H631</f>
        <v>0</v>
      </c>
      <c r="Q631" s="225">
        <v>0.0138</v>
      </c>
      <c r="R631" s="225">
        <f>Q631*H631</f>
        <v>3.6033318</v>
      </c>
      <c r="S631" s="225">
        <v>0</v>
      </c>
      <c r="T631" s="226">
        <f>S631*H631</f>
        <v>0</v>
      </c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R631" s="227" t="s">
        <v>441</v>
      </c>
      <c r="AT631" s="227" t="s">
        <v>285</v>
      </c>
      <c r="AU631" s="227" t="s">
        <v>78</v>
      </c>
      <c r="AY631" s="19" t="s">
        <v>252</v>
      </c>
      <c r="BE631" s="228">
        <f>IF(N631="základní",J631,0)</f>
        <v>0</v>
      </c>
      <c r="BF631" s="228">
        <f>IF(N631="snížená",J631,0)</f>
        <v>0</v>
      </c>
      <c r="BG631" s="228">
        <f>IF(N631="zákl. přenesená",J631,0)</f>
        <v>0</v>
      </c>
      <c r="BH631" s="228">
        <f>IF(N631="sníž. přenesená",J631,0)</f>
        <v>0</v>
      </c>
      <c r="BI631" s="228">
        <f>IF(N631="nulová",J631,0)</f>
        <v>0</v>
      </c>
      <c r="BJ631" s="19" t="s">
        <v>76</v>
      </c>
      <c r="BK631" s="228">
        <f>ROUND(I631*H631,2)</f>
        <v>0</v>
      </c>
      <c r="BL631" s="19" t="s">
        <v>349</v>
      </c>
      <c r="BM631" s="227" t="s">
        <v>2529</v>
      </c>
    </row>
    <row r="632" spans="1:51" s="14" customFormat="1" ht="12">
      <c r="A632" s="14"/>
      <c r="B632" s="240"/>
      <c r="C632" s="241"/>
      <c r="D632" s="231" t="s">
        <v>260</v>
      </c>
      <c r="E632" s="242" t="s">
        <v>19</v>
      </c>
      <c r="F632" s="243" t="s">
        <v>2530</v>
      </c>
      <c r="G632" s="241"/>
      <c r="H632" s="244">
        <v>261.111</v>
      </c>
      <c r="I632" s="245"/>
      <c r="J632" s="241"/>
      <c r="K632" s="241"/>
      <c r="L632" s="246"/>
      <c r="M632" s="247"/>
      <c r="N632" s="248"/>
      <c r="O632" s="248"/>
      <c r="P632" s="248"/>
      <c r="Q632" s="248"/>
      <c r="R632" s="248"/>
      <c r="S632" s="248"/>
      <c r="T632" s="249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50" t="s">
        <v>260</v>
      </c>
      <c r="AU632" s="250" t="s">
        <v>78</v>
      </c>
      <c r="AV632" s="14" t="s">
        <v>78</v>
      </c>
      <c r="AW632" s="14" t="s">
        <v>31</v>
      </c>
      <c r="AX632" s="14" t="s">
        <v>76</v>
      </c>
      <c r="AY632" s="250" t="s">
        <v>252</v>
      </c>
    </row>
    <row r="633" spans="1:65" s="2" customFormat="1" ht="37.8" customHeight="1">
      <c r="A633" s="40"/>
      <c r="B633" s="41"/>
      <c r="C633" s="216" t="s">
        <v>2531</v>
      </c>
      <c r="D633" s="216" t="s">
        <v>254</v>
      </c>
      <c r="E633" s="217" t="s">
        <v>2532</v>
      </c>
      <c r="F633" s="218" t="s">
        <v>2533</v>
      </c>
      <c r="G633" s="219" t="s">
        <v>277</v>
      </c>
      <c r="H633" s="220">
        <v>5.74</v>
      </c>
      <c r="I633" s="221"/>
      <c r="J633" s="222">
        <f>ROUND(I633*H633,2)</f>
        <v>0</v>
      </c>
      <c r="K633" s="218" t="s">
        <v>258</v>
      </c>
      <c r="L633" s="46"/>
      <c r="M633" s="223" t="s">
        <v>19</v>
      </c>
      <c r="N633" s="224" t="s">
        <v>40</v>
      </c>
      <c r="O633" s="86"/>
      <c r="P633" s="225">
        <f>O633*H633</f>
        <v>0</v>
      </c>
      <c r="Q633" s="225">
        <v>0</v>
      </c>
      <c r="R633" s="225">
        <f>Q633*H633</f>
        <v>0</v>
      </c>
      <c r="S633" s="225">
        <v>0</v>
      </c>
      <c r="T633" s="226">
        <f>S633*H633</f>
        <v>0</v>
      </c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R633" s="227" t="s">
        <v>349</v>
      </c>
      <c r="AT633" s="227" t="s">
        <v>254</v>
      </c>
      <c r="AU633" s="227" t="s">
        <v>78</v>
      </c>
      <c r="AY633" s="19" t="s">
        <v>252</v>
      </c>
      <c r="BE633" s="228">
        <f>IF(N633="základní",J633,0)</f>
        <v>0</v>
      </c>
      <c r="BF633" s="228">
        <f>IF(N633="snížená",J633,0)</f>
        <v>0</v>
      </c>
      <c r="BG633" s="228">
        <f>IF(N633="zákl. přenesená",J633,0)</f>
        <v>0</v>
      </c>
      <c r="BH633" s="228">
        <f>IF(N633="sníž. přenesená",J633,0)</f>
        <v>0</v>
      </c>
      <c r="BI633" s="228">
        <f>IF(N633="nulová",J633,0)</f>
        <v>0</v>
      </c>
      <c r="BJ633" s="19" t="s">
        <v>76</v>
      </c>
      <c r="BK633" s="228">
        <f>ROUND(I633*H633,2)</f>
        <v>0</v>
      </c>
      <c r="BL633" s="19" t="s">
        <v>349</v>
      </c>
      <c r="BM633" s="227" t="s">
        <v>2534</v>
      </c>
    </row>
    <row r="634" spans="1:63" s="12" customFormat="1" ht="22.8" customHeight="1">
      <c r="A634" s="12"/>
      <c r="B634" s="200"/>
      <c r="C634" s="201"/>
      <c r="D634" s="202" t="s">
        <v>68</v>
      </c>
      <c r="E634" s="214" t="s">
        <v>1313</v>
      </c>
      <c r="F634" s="214" t="s">
        <v>1314</v>
      </c>
      <c r="G634" s="201"/>
      <c r="H634" s="201"/>
      <c r="I634" s="204"/>
      <c r="J634" s="215">
        <f>BK634</f>
        <v>0</v>
      </c>
      <c r="K634" s="201"/>
      <c r="L634" s="206"/>
      <c r="M634" s="207"/>
      <c r="N634" s="208"/>
      <c r="O634" s="208"/>
      <c r="P634" s="209">
        <f>SUM(P635:P639)</f>
        <v>0</v>
      </c>
      <c r="Q634" s="208"/>
      <c r="R634" s="209">
        <f>SUM(R635:R639)</f>
        <v>0.0278462</v>
      </c>
      <c r="S634" s="208"/>
      <c r="T634" s="210">
        <f>SUM(T635:T639)</f>
        <v>0</v>
      </c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R634" s="211" t="s">
        <v>78</v>
      </c>
      <c r="AT634" s="212" t="s">
        <v>68</v>
      </c>
      <c r="AU634" s="212" t="s">
        <v>76</v>
      </c>
      <c r="AY634" s="211" t="s">
        <v>252</v>
      </c>
      <c r="BK634" s="213">
        <f>SUM(BK635:BK639)</f>
        <v>0</v>
      </c>
    </row>
    <row r="635" spans="1:65" s="2" customFormat="1" ht="37.8" customHeight="1">
      <c r="A635" s="40"/>
      <c r="B635" s="41"/>
      <c r="C635" s="216" t="s">
        <v>2535</v>
      </c>
      <c r="D635" s="216" t="s">
        <v>254</v>
      </c>
      <c r="E635" s="217" t="s">
        <v>1321</v>
      </c>
      <c r="F635" s="218" t="s">
        <v>1322</v>
      </c>
      <c r="G635" s="219" t="s">
        <v>300</v>
      </c>
      <c r="H635" s="220">
        <v>278.462</v>
      </c>
      <c r="I635" s="221"/>
      <c r="J635" s="222">
        <f>ROUND(I635*H635,2)</f>
        <v>0</v>
      </c>
      <c r="K635" s="218" t="s">
        <v>258</v>
      </c>
      <c r="L635" s="46"/>
      <c r="M635" s="223" t="s">
        <v>19</v>
      </c>
      <c r="N635" s="224" t="s">
        <v>40</v>
      </c>
      <c r="O635" s="86"/>
      <c r="P635" s="225">
        <f>O635*H635</f>
        <v>0</v>
      </c>
      <c r="Q635" s="225">
        <v>0.0001</v>
      </c>
      <c r="R635" s="225">
        <f>Q635*H635</f>
        <v>0.0278462</v>
      </c>
      <c r="S635" s="225">
        <v>0</v>
      </c>
      <c r="T635" s="226">
        <f>S635*H635</f>
        <v>0</v>
      </c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R635" s="227" t="s">
        <v>349</v>
      </c>
      <c r="AT635" s="227" t="s">
        <v>254</v>
      </c>
      <c r="AU635" s="227" t="s">
        <v>78</v>
      </c>
      <c r="AY635" s="19" t="s">
        <v>252</v>
      </c>
      <c r="BE635" s="228">
        <f>IF(N635="základní",J635,0)</f>
        <v>0</v>
      </c>
      <c r="BF635" s="228">
        <f>IF(N635="snížená",J635,0)</f>
        <v>0</v>
      </c>
      <c r="BG635" s="228">
        <f>IF(N635="zákl. přenesená",J635,0)</f>
        <v>0</v>
      </c>
      <c r="BH635" s="228">
        <f>IF(N635="sníž. přenesená",J635,0)</f>
        <v>0</v>
      </c>
      <c r="BI635" s="228">
        <f>IF(N635="nulová",J635,0)</f>
        <v>0</v>
      </c>
      <c r="BJ635" s="19" t="s">
        <v>76</v>
      </c>
      <c r="BK635" s="228">
        <f>ROUND(I635*H635,2)</f>
        <v>0</v>
      </c>
      <c r="BL635" s="19" t="s">
        <v>349</v>
      </c>
      <c r="BM635" s="227" t="s">
        <v>2536</v>
      </c>
    </row>
    <row r="636" spans="1:51" s="14" customFormat="1" ht="12">
      <c r="A636" s="14"/>
      <c r="B636" s="240"/>
      <c r="C636" s="241"/>
      <c r="D636" s="231" t="s">
        <v>260</v>
      </c>
      <c r="E636" s="242" t="s">
        <v>19</v>
      </c>
      <c r="F636" s="243" t="s">
        <v>2537</v>
      </c>
      <c r="G636" s="241"/>
      <c r="H636" s="244">
        <v>143.06</v>
      </c>
      <c r="I636" s="245"/>
      <c r="J636" s="241"/>
      <c r="K636" s="241"/>
      <c r="L636" s="246"/>
      <c r="M636" s="247"/>
      <c r="N636" s="248"/>
      <c r="O636" s="248"/>
      <c r="P636" s="248"/>
      <c r="Q636" s="248"/>
      <c r="R636" s="248"/>
      <c r="S636" s="248"/>
      <c r="T636" s="249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50" t="s">
        <v>260</v>
      </c>
      <c r="AU636" s="250" t="s">
        <v>78</v>
      </c>
      <c r="AV636" s="14" t="s">
        <v>78</v>
      </c>
      <c r="AW636" s="14" t="s">
        <v>31</v>
      </c>
      <c r="AX636" s="14" t="s">
        <v>69</v>
      </c>
      <c r="AY636" s="250" t="s">
        <v>252</v>
      </c>
    </row>
    <row r="637" spans="1:51" s="14" customFormat="1" ht="12">
      <c r="A637" s="14"/>
      <c r="B637" s="240"/>
      <c r="C637" s="241"/>
      <c r="D637" s="231" t="s">
        <v>260</v>
      </c>
      <c r="E637" s="242" t="s">
        <v>19</v>
      </c>
      <c r="F637" s="243" t="s">
        <v>2538</v>
      </c>
      <c r="G637" s="241"/>
      <c r="H637" s="244">
        <v>25.76</v>
      </c>
      <c r="I637" s="245"/>
      <c r="J637" s="241"/>
      <c r="K637" s="241"/>
      <c r="L637" s="246"/>
      <c r="M637" s="247"/>
      <c r="N637" s="248"/>
      <c r="O637" s="248"/>
      <c r="P637" s="248"/>
      <c r="Q637" s="248"/>
      <c r="R637" s="248"/>
      <c r="S637" s="248"/>
      <c r="T637" s="249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50" t="s">
        <v>260</v>
      </c>
      <c r="AU637" s="250" t="s">
        <v>78</v>
      </c>
      <c r="AV637" s="14" t="s">
        <v>78</v>
      </c>
      <c r="AW637" s="14" t="s">
        <v>31</v>
      </c>
      <c r="AX637" s="14" t="s">
        <v>69</v>
      </c>
      <c r="AY637" s="250" t="s">
        <v>252</v>
      </c>
    </row>
    <row r="638" spans="1:51" s="14" customFormat="1" ht="12">
      <c r="A638" s="14"/>
      <c r="B638" s="240"/>
      <c r="C638" s="241"/>
      <c r="D638" s="231" t="s">
        <v>260</v>
      </c>
      <c r="E638" s="242" t="s">
        <v>19</v>
      </c>
      <c r="F638" s="243" t="s">
        <v>2539</v>
      </c>
      <c r="G638" s="241"/>
      <c r="H638" s="244">
        <v>109.642</v>
      </c>
      <c r="I638" s="245"/>
      <c r="J638" s="241"/>
      <c r="K638" s="241"/>
      <c r="L638" s="246"/>
      <c r="M638" s="247"/>
      <c r="N638" s="248"/>
      <c r="O638" s="248"/>
      <c r="P638" s="248"/>
      <c r="Q638" s="248"/>
      <c r="R638" s="248"/>
      <c r="S638" s="248"/>
      <c r="T638" s="249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50" t="s">
        <v>260</v>
      </c>
      <c r="AU638" s="250" t="s">
        <v>78</v>
      </c>
      <c r="AV638" s="14" t="s">
        <v>78</v>
      </c>
      <c r="AW638" s="14" t="s">
        <v>31</v>
      </c>
      <c r="AX638" s="14" t="s">
        <v>69</v>
      </c>
      <c r="AY638" s="250" t="s">
        <v>252</v>
      </c>
    </row>
    <row r="639" spans="1:51" s="15" customFormat="1" ht="12">
      <c r="A639" s="15"/>
      <c r="B639" s="251"/>
      <c r="C639" s="252"/>
      <c r="D639" s="231" t="s">
        <v>260</v>
      </c>
      <c r="E639" s="253" t="s">
        <v>19</v>
      </c>
      <c r="F639" s="254" t="s">
        <v>265</v>
      </c>
      <c r="G639" s="252"/>
      <c r="H639" s="255">
        <v>278.462</v>
      </c>
      <c r="I639" s="256"/>
      <c r="J639" s="252"/>
      <c r="K639" s="252"/>
      <c r="L639" s="257"/>
      <c r="M639" s="258"/>
      <c r="N639" s="259"/>
      <c r="O639" s="259"/>
      <c r="P639" s="259"/>
      <c r="Q639" s="259"/>
      <c r="R639" s="259"/>
      <c r="S639" s="259"/>
      <c r="T639" s="260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T639" s="261" t="s">
        <v>260</v>
      </c>
      <c r="AU639" s="261" t="s">
        <v>78</v>
      </c>
      <c r="AV639" s="15" t="s">
        <v>90</v>
      </c>
      <c r="AW639" s="15" t="s">
        <v>31</v>
      </c>
      <c r="AX639" s="15" t="s">
        <v>76</v>
      </c>
      <c r="AY639" s="261" t="s">
        <v>252</v>
      </c>
    </row>
    <row r="640" spans="1:63" s="12" customFormat="1" ht="22.8" customHeight="1">
      <c r="A640" s="12"/>
      <c r="B640" s="200"/>
      <c r="C640" s="201"/>
      <c r="D640" s="202" t="s">
        <v>68</v>
      </c>
      <c r="E640" s="214" t="s">
        <v>1349</v>
      </c>
      <c r="F640" s="214" t="s">
        <v>1350</v>
      </c>
      <c r="G640" s="201"/>
      <c r="H640" s="201"/>
      <c r="I640" s="204"/>
      <c r="J640" s="215">
        <f>BK640</f>
        <v>0</v>
      </c>
      <c r="K640" s="201"/>
      <c r="L640" s="206"/>
      <c r="M640" s="207"/>
      <c r="N640" s="208"/>
      <c r="O640" s="208"/>
      <c r="P640" s="209">
        <f>SUM(P641:P652)</f>
        <v>0</v>
      </c>
      <c r="Q640" s="208"/>
      <c r="R640" s="209">
        <f>SUM(R641:R652)</f>
        <v>0.25198065000000003</v>
      </c>
      <c r="S640" s="208"/>
      <c r="T640" s="210">
        <f>SUM(T641:T652)</f>
        <v>0</v>
      </c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R640" s="211" t="s">
        <v>78</v>
      </c>
      <c r="AT640" s="212" t="s">
        <v>68</v>
      </c>
      <c r="AU640" s="212" t="s">
        <v>76</v>
      </c>
      <c r="AY640" s="211" t="s">
        <v>252</v>
      </c>
      <c r="BK640" s="213">
        <f>SUM(BK641:BK652)</f>
        <v>0</v>
      </c>
    </row>
    <row r="641" spans="1:65" s="2" customFormat="1" ht="24.15" customHeight="1">
      <c r="A641" s="40"/>
      <c r="B641" s="41"/>
      <c r="C641" s="216" t="s">
        <v>2540</v>
      </c>
      <c r="D641" s="216" t="s">
        <v>254</v>
      </c>
      <c r="E641" s="217" t="s">
        <v>1352</v>
      </c>
      <c r="F641" s="218" t="s">
        <v>1353</v>
      </c>
      <c r="G641" s="219" t="s">
        <v>300</v>
      </c>
      <c r="H641" s="220">
        <v>509.144</v>
      </c>
      <c r="I641" s="221"/>
      <c r="J641" s="222">
        <f>ROUND(I641*H641,2)</f>
        <v>0</v>
      </c>
      <c r="K641" s="218" t="s">
        <v>258</v>
      </c>
      <c r="L641" s="46"/>
      <c r="M641" s="223" t="s">
        <v>19</v>
      </c>
      <c r="N641" s="224" t="s">
        <v>40</v>
      </c>
      <c r="O641" s="86"/>
      <c r="P641" s="225">
        <f>O641*H641</f>
        <v>0</v>
      </c>
      <c r="Q641" s="225">
        <v>0.0002</v>
      </c>
      <c r="R641" s="225">
        <f>Q641*H641</f>
        <v>0.10182880000000001</v>
      </c>
      <c r="S641" s="225">
        <v>0</v>
      </c>
      <c r="T641" s="226">
        <f>S641*H641</f>
        <v>0</v>
      </c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R641" s="227" t="s">
        <v>349</v>
      </c>
      <c r="AT641" s="227" t="s">
        <v>254</v>
      </c>
      <c r="AU641" s="227" t="s">
        <v>78</v>
      </c>
      <c r="AY641" s="19" t="s">
        <v>252</v>
      </c>
      <c r="BE641" s="228">
        <f>IF(N641="základní",J641,0)</f>
        <v>0</v>
      </c>
      <c r="BF641" s="228">
        <f>IF(N641="snížená",J641,0)</f>
        <v>0</v>
      </c>
      <c r="BG641" s="228">
        <f>IF(N641="zákl. přenesená",J641,0)</f>
        <v>0</v>
      </c>
      <c r="BH641" s="228">
        <f>IF(N641="sníž. přenesená",J641,0)</f>
        <v>0</v>
      </c>
      <c r="BI641" s="228">
        <f>IF(N641="nulová",J641,0)</f>
        <v>0</v>
      </c>
      <c r="BJ641" s="19" t="s">
        <v>76</v>
      </c>
      <c r="BK641" s="228">
        <f>ROUND(I641*H641,2)</f>
        <v>0</v>
      </c>
      <c r="BL641" s="19" t="s">
        <v>349</v>
      </c>
      <c r="BM641" s="227" t="s">
        <v>2541</v>
      </c>
    </row>
    <row r="642" spans="1:51" s="13" customFormat="1" ht="12">
      <c r="A642" s="13"/>
      <c r="B642" s="229"/>
      <c r="C642" s="230"/>
      <c r="D642" s="231" t="s">
        <v>260</v>
      </c>
      <c r="E642" s="232" t="s">
        <v>19</v>
      </c>
      <c r="F642" s="233" t="s">
        <v>2542</v>
      </c>
      <c r="G642" s="230"/>
      <c r="H642" s="232" t="s">
        <v>19</v>
      </c>
      <c r="I642" s="234"/>
      <c r="J642" s="230"/>
      <c r="K642" s="230"/>
      <c r="L642" s="235"/>
      <c r="M642" s="236"/>
      <c r="N642" s="237"/>
      <c r="O642" s="237"/>
      <c r="P642" s="237"/>
      <c r="Q642" s="237"/>
      <c r="R642" s="237"/>
      <c r="S642" s="237"/>
      <c r="T642" s="238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39" t="s">
        <v>260</v>
      </c>
      <c r="AU642" s="239" t="s">
        <v>78</v>
      </c>
      <c r="AV642" s="13" t="s">
        <v>76</v>
      </c>
      <c r="AW642" s="13" t="s">
        <v>31</v>
      </c>
      <c r="AX642" s="13" t="s">
        <v>69</v>
      </c>
      <c r="AY642" s="239" t="s">
        <v>252</v>
      </c>
    </row>
    <row r="643" spans="1:51" s="14" customFormat="1" ht="12">
      <c r="A643" s="14"/>
      <c r="B643" s="240"/>
      <c r="C643" s="241"/>
      <c r="D643" s="231" t="s">
        <v>260</v>
      </c>
      <c r="E643" s="242" t="s">
        <v>19</v>
      </c>
      <c r="F643" s="243" t="s">
        <v>2009</v>
      </c>
      <c r="G643" s="241"/>
      <c r="H643" s="244">
        <v>24.26</v>
      </c>
      <c r="I643" s="245"/>
      <c r="J643" s="241"/>
      <c r="K643" s="241"/>
      <c r="L643" s="246"/>
      <c r="M643" s="247"/>
      <c r="N643" s="248"/>
      <c r="O643" s="248"/>
      <c r="P643" s="248"/>
      <c r="Q643" s="248"/>
      <c r="R643" s="248"/>
      <c r="S643" s="248"/>
      <c r="T643" s="249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50" t="s">
        <v>260</v>
      </c>
      <c r="AU643" s="250" t="s">
        <v>78</v>
      </c>
      <c r="AV643" s="14" t="s">
        <v>78</v>
      </c>
      <c r="AW643" s="14" t="s">
        <v>31</v>
      </c>
      <c r="AX643" s="14" t="s">
        <v>69</v>
      </c>
      <c r="AY643" s="250" t="s">
        <v>252</v>
      </c>
    </row>
    <row r="644" spans="1:51" s="14" customFormat="1" ht="12">
      <c r="A644" s="14"/>
      <c r="B644" s="240"/>
      <c r="C644" s="241"/>
      <c r="D644" s="231" t="s">
        <v>260</v>
      </c>
      <c r="E644" s="242" t="s">
        <v>19</v>
      </c>
      <c r="F644" s="243" t="s">
        <v>2543</v>
      </c>
      <c r="G644" s="241"/>
      <c r="H644" s="244">
        <v>435.864</v>
      </c>
      <c r="I644" s="245"/>
      <c r="J644" s="241"/>
      <c r="K644" s="241"/>
      <c r="L644" s="246"/>
      <c r="M644" s="247"/>
      <c r="N644" s="248"/>
      <c r="O644" s="248"/>
      <c r="P644" s="248"/>
      <c r="Q644" s="248"/>
      <c r="R644" s="248"/>
      <c r="S644" s="248"/>
      <c r="T644" s="249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50" t="s">
        <v>260</v>
      </c>
      <c r="AU644" s="250" t="s">
        <v>78</v>
      </c>
      <c r="AV644" s="14" t="s">
        <v>78</v>
      </c>
      <c r="AW644" s="14" t="s">
        <v>31</v>
      </c>
      <c r="AX644" s="14" t="s">
        <v>69</v>
      </c>
      <c r="AY644" s="250" t="s">
        <v>252</v>
      </c>
    </row>
    <row r="645" spans="1:51" s="14" customFormat="1" ht="12">
      <c r="A645" s="14"/>
      <c r="B645" s="240"/>
      <c r="C645" s="241"/>
      <c r="D645" s="231" t="s">
        <v>260</v>
      </c>
      <c r="E645" s="242" t="s">
        <v>19</v>
      </c>
      <c r="F645" s="243" t="s">
        <v>2544</v>
      </c>
      <c r="G645" s="241"/>
      <c r="H645" s="244">
        <v>49.02</v>
      </c>
      <c r="I645" s="245"/>
      <c r="J645" s="241"/>
      <c r="K645" s="241"/>
      <c r="L645" s="246"/>
      <c r="M645" s="247"/>
      <c r="N645" s="248"/>
      <c r="O645" s="248"/>
      <c r="P645" s="248"/>
      <c r="Q645" s="248"/>
      <c r="R645" s="248"/>
      <c r="S645" s="248"/>
      <c r="T645" s="249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50" t="s">
        <v>260</v>
      </c>
      <c r="AU645" s="250" t="s">
        <v>78</v>
      </c>
      <c r="AV645" s="14" t="s">
        <v>78</v>
      </c>
      <c r="AW645" s="14" t="s">
        <v>31</v>
      </c>
      <c r="AX645" s="14" t="s">
        <v>69</v>
      </c>
      <c r="AY645" s="250" t="s">
        <v>252</v>
      </c>
    </row>
    <row r="646" spans="1:51" s="15" customFormat="1" ht="12">
      <c r="A646" s="15"/>
      <c r="B646" s="251"/>
      <c r="C646" s="252"/>
      <c r="D646" s="231" t="s">
        <v>260</v>
      </c>
      <c r="E646" s="253" t="s">
        <v>19</v>
      </c>
      <c r="F646" s="254" t="s">
        <v>265</v>
      </c>
      <c r="G646" s="252"/>
      <c r="H646" s="255">
        <v>509.14399999999995</v>
      </c>
      <c r="I646" s="256"/>
      <c r="J646" s="252"/>
      <c r="K646" s="252"/>
      <c r="L646" s="257"/>
      <c r="M646" s="258"/>
      <c r="N646" s="259"/>
      <c r="O646" s="259"/>
      <c r="P646" s="259"/>
      <c r="Q646" s="259"/>
      <c r="R646" s="259"/>
      <c r="S646" s="259"/>
      <c r="T646" s="260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T646" s="261" t="s">
        <v>260</v>
      </c>
      <c r="AU646" s="261" t="s">
        <v>78</v>
      </c>
      <c r="AV646" s="15" t="s">
        <v>90</v>
      </c>
      <c r="AW646" s="15" t="s">
        <v>31</v>
      </c>
      <c r="AX646" s="15" t="s">
        <v>76</v>
      </c>
      <c r="AY646" s="261" t="s">
        <v>252</v>
      </c>
    </row>
    <row r="647" spans="1:65" s="2" customFormat="1" ht="37.8" customHeight="1">
      <c r="A647" s="40"/>
      <c r="B647" s="41"/>
      <c r="C647" s="216" t="s">
        <v>2545</v>
      </c>
      <c r="D647" s="216" t="s">
        <v>254</v>
      </c>
      <c r="E647" s="217" t="s">
        <v>1356</v>
      </c>
      <c r="F647" s="218" t="s">
        <v>1357</v>
      </c>
      <c r="G647" s="219" t="s">
        <v>300</v>
      </c>
      <c r="H647" s="220">
        <v>517.765</v>
      </c>
      <c r="I647" s="221"/>
      <c r="J647" s="222">
        <f>ROUND(I647*H647,2)</f>
        <v>0</v>
      </c>
      <c r="K647" s="218" t="s">
        <v>258</v>
      </c>
      <c r="L647" s="46"/>
      <c r="M647" s="223" t="s">
        <v>19</v>
      </c>
      <c r="N647" s="224" t="s">
        <v>40</v>
      </c>
      <c r="O647" s="86"/>
      <c r="P647" s="225">
        <f>O647*H647</f>
        <v>0</v>
      </c>
      <c r="Q647" s="225">
        <v>0.00029</v>
      </c>
      <c r="R647" s="225">
        <f>Q647*H647</f>
        <v>0.15015185</v>
      </c>
      <c r="S647" s="225">
        <v>0</v>
      </c>
      <c r="T647" s="226">
        <f>S647*H647</f>
        <v>0</v>
      </c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R647" s="227" t="s">
        <v>349</v>
      </c>
      <c r="AT647" s="227" t="s">
        <v>254</v>
      </c>
      <c r="AU647" s="227" t="s">
        <v>78</v>
      </c>
      <c r="AY647" s="19" t="s">
        <v>252</v>
      </c>
      <c r="BE647" s="228">
        <f>IF(N647="základní",J647,0)</f>
        <v>0</v>
      </c>
      <c r="BF647" s="228">
        <f>IF(N647="snížená",J647,0)</f>
        <v>0</v>
      </c>
      <c r="BG647" s="228">
        <f>IF(N647="zákl. přenesená",J647,0)</f>
        <v>0</v>
      </c>
      <c r="BH647" s="228">
        <f>IF(N647="sníž. přenesená",J647,0)</f>
        <v>0</v>
      </c>
      <c r="BI647" s="228">
        <f>IF(N647="nulová",J647,0)</f>
        <v>0</v>
      </c>
      <c r="BJ647" s="19" t="s">
        <v>76</v>
      </c>
      <c r="BK647" s="228">
        <f>ROUND(I647*H647,2)</f>
        <v>0</v>
      </c>
      <c r="BL647" s="19" t="s">
        <v>349</v>
      </c>
      <c r="BM647" s="227" t="s">
        <v>2546</v>
      </c>
    </row>
    <row r="648" spans="1:51" s="13" customFormat="1" ht="12">
      <c r="A648" s="13"/>
      <c r="B648" s="229"/>
      <c r="C648" s="230"/>
      <c r="D648" s="231" t="s">
        <v>260</v>
      </c>
      <c r="E648" s="232" t="s">
        <v>19</v>
      </c>
      <c r="F648" s="233" t="s">
        <v>2542</v>
      </c>
      <c r="G648" s="230"/>
      <c r="H648" s="232" t="s">
        <v>19</v>
      </c>
      <c r="I648" s="234"/>
      <c r="J648" s="230"/>
      <c r="K648" s="230"/>
      <c r="L648" s="235"/>
      <c r="M648" s="236"/>
      <c r="N648" s="237"/>
      <c r="O648" s="237"/>
      <c r="P648" s="237"/>
      <c r="Q648" s="237"/>
      <c r="R648" s="237"/>
      <c r="S648" s="237"/>
      <c r="T648" s="238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39" t="s">
        <v>260</v>
      </c>
      <c r="AU648" s="239" t="s">
        <v>78</v>
      </c>
      <c r="AV648" s="13" t="s">
        <v>76</v>
      </c>
      <c r="AW648" s="13" t="s">
        <v>31</v>
      </c>
      <c r="AX648" s="13" t="s">
        <v>69</v>
      </c>
      <c r="AY648" s="239" t="s">
        <v>252</v>
      </c>
    </row>
    <row r="649" spans="1:51" s="14" customFormat="1" ht="12">
      <c r="A649" s="14"/>
      <c r="B649" s="240"/>
      <c r="C649" s="241"/>
      <c r="D649" s="231" t="s">
        <v>260</v>
      </c>
      <c r="E649" s="242" t="s">
        <v>19</v>
      </c>
      <c r="F649" s="243" t="s">
        <v>2547</v>
      </c>
      <c r="G649" s="241"/>
      <c r="H649" s="244">
        <v>24.276</v>
      </c>
      <c r="I649" s="245"/>
      <c r="J649" s="241"/>
      <c r="K649" s="241"/>
      <c r="L649" s="246"/>
      <c r="M649" s="247"/>
      <c r="N649" s="248"/>
      <c r="O649" s="248"/>
      <c r="P649" s="248"/>
      <c r="Q649" s="248"/>
      <c r="R649" s="248"/>
      <c r="S649" s="248"/>
      <c r="T649" s="249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50" t="s">
        <v>260</v>
      </c>
      <c r="AU649" s="250" t="s">
        <v>78</v>
      </c>
      <c r="AV649" s="14" t="s">
        <v>78</v>
      </c>
      <c r="AW649" s="14" t="s">
        <v>31</v>
      </c>
      <c r="AX649" s="14" t="s">
        <v>69</v>
      </c>
      <c r="AY649" s="250" t="s">
        <v>252</v>
      </c>
    </row>
    <row r="650" spans="1:51" s="14" customFormat="1" ht="12">
      <c r="A650" s="14"/>
      <c r="B650" s="240"/>
      <c r="C650" s="241"/>
      <c r="D650" s="231" t="s">
        <v>260</v>
      </c>
      <c r="E650" s="242" t="s">
        <v>19</v>
      </c>
      <c r="F650" s="243" t="s">
        <v>2543</v>
      </c>
      <c r="G650" s="241"/>
      <c r="H650" s="244">
        <v>435.864</v>
      </c>
      <c r="I650" s="245"/>
      <c r="J650" s="241"/>
      <c r="K650" s="241"/>
      <c r="L650" s="246"/>
      <c r="M650" s="247"/>
      <c r="N650" s="248"/>
      <c r="O650" s="248"/>
      <c r="P650" s="248"/>
      <c r="Q650" s="248"/>
      <c r="R650" s="248"/>
      <c r="S650" s="248"/>
      <c r="T650" s="249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50" t="s">
        <v>260</v>
      </c>
      <c r="AU650" s="250" t="s">
        <v>78</v>
      </c>
      <c r="AV650" s="14" t="s">
        <v>78</v>
      </c>
      <c r="AW650" s="14" t="s">
        <v>31</v>
      </c>
      <c r="AX650" s="14" t="s">
        <v>69</v>
      </c>
      <c r="AY650" s="250" t="s">
        <v>252</v>
      </c>
    </row>
    <row r="651" spans="1:51" s="14" customFormat="1" ht="12">
      <c r="A651" s="14"/>
      <c r="B651" s="240"/>
      <c r="C651" s="241"/>
      <c r="D651" s="231" t="s">
        <v>260</v>
      </c>
      <c r="E651" s="242" t="s">
        <v>19</v>
      </c>
      <c r="F651" s="243" t="s">
        <v>2548</v>
      </c>
      <c r="G651" s="241"/>
      <c r="H651" s="244">
        <v>57.625</v>
      </c>
      <c r="I651" s="245"/>
      <c r="J651" s="241"/>
      <c r="K651" s="241"/>
      <c r="L651" s="246"/>
      <c r="M651" s="247"/>
      <c r="N651" s="248"/>
      <c r="O651" s="248"/>
      <c r="P651" s="248"/>
      <c r="Q651" s="248"/>
      <c r="R651" s="248"/>
      <c r="S651" s="248"/>
      <c r="T651" s="249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50" t="s">
        <v>260</v>
      </c>
      <c r="AU651" s="250" t="s">
        <v>78</v>
      </c>
      <c r="AV651" s="14" t="s">
        <v>78</v>
      </c>
      <c r="AW651" s="14" t="s">
        <v>31</v>
      </c>
      <c r="AX651" s="14" t="s">
        <v>69</v>
      </c>
      <c r="AY651" s="250" t="s">
        <v>252</v>
      </c>
    </row>
    <row r="652" spans="1:51" s="15" customFormat="1" ht="12">
      <c r="A652" s="15"/>
      <c r="B652" s="251"/>
      <c r="C652" s="252"/>
      <c r="D652" s="231" t="s">
        <v>260</v>
      </c>
      <c r="E652" s="253" t="s">
        <v>19</v>
      </c>
      <c r="F652" s="254" t="s">
        <v>265</v>
      </c>
      <c r="G652" s="252"/>
      <c r="H652" s="255">
        <v>517.765</v>
      </c>
      <c r="I652" s="256"/>
      <c r="J652" s="252"/>
      <c r="K652" s="252"/>
      <c r="L652" s="257"/>
      <c r="M652" s="288"/>
      <c r="N652" s="289"/>
      <c r="O652" s="289"/>
      <c r="P652" s="289"/>
      <c r="Q652" s="289"/>
      <c r="R652" s="289"/>
      <c r="S652" s="289"/>
      <c r="T652" s="290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T652" s="261" t="s">
        <v>260</v>
      </c>
      <c r="AU652" s="261" t="s">
        <v>78</v>
      </c>
      <c r="AV652" s="15" t="s">
        <v>90</v>
      </c>
      <c r="AW652" s="15" t="s">
        <v>31</v>
      </c>
      <c r="AX652" s="15" t="s">
        <v>76</v>
      </c>
      <c r="AY652" s="261" t="s">
        <v>252</v>
      </c>
    </row>
    <row r="653" spans="1:31" s="2" customFormat="1" ht="6.95" customHeight="1">
      <c r="A653" s="40"/>
      <c r="B653" s="61"/>
      <c r="C653" s="62"/>
      <c r="D653" s="62"/>
      <c r="E653" s="62"/>
      <c r="F653" s="62"/>
      <c r="G653" s="62"/>
      <c r="H653" s="62"/>
      <c r="I653" s="62"/>
      <c r="J653" s="62"/>
      <c r="K653" s="62"/>
      <c r="L653" s="46"/>
      <c r="M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</row>
  </sheetData>
  <sheetProtection password="CC35" sheet="1" objects="1" scenarios="1" formatColumns="0" formatRows="0" autoFilter="0"/>
  <autoFilter ref="C111:K652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98:H98"/>
    <mergeCell ref="E102:H102"/>
    <mergeCell ref="E100:H100"/>
    <mergeCell ref="E104:H10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100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78</v>
      </c>
    </row>
    <row r="4" spans="2:46" s="1" customFormat="1" ht="24.95" customHeight="1">
      <c r="B4" s="22"/>
      <c r="D4" s="143" t="s">
        <v>208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Parkovací dům Havlíčkova 1, Kroměříž</v>
      </c>
      <c r="F7" s="145"/>
      <c r="G7" s="145"/>
      <c r="H7" s="145"/>
      <c r="L7" s="22"/>
    </row>
    <row r="8" spans="2:12" ht="12">
      <c r="B8" s="22"/>
      <c r="D8" s="145" t="s">
        <v>209</v>
      </c>
      <c r="L8" s="22"/>
    </row>
    <row r="9" spans="2:12" s="1" customFormat="1" ht="16.5" customHeight="1">
      <c r="B9" s="22"/>
      <c r="E9" s="146" t="s">
        <v>210</v>
      </c>
      <c r="F9" s="1"/>
      <c r="G9" s="1"/>
      <c r="H9" s="1"/>
      <c r="L9" s="22"/>
    </row>
    <row r="10" spans="2:12" s="1" customFormat="1" ht="12" customHeight="1">
      <c r="B10" s="22"/>
      <c r="D10" s="145" t="s">
        <v>211</v>
      </c>
      <c r="L10" s="22"/>
    </row>
    <row r="11" spans="1:31" s="2" customFormat="1" ht="16.5" customHeight="1">
      <c r="A11" s="40"/>
      <c r="B11" s="46"/>
      <c r="C11" s="40"/>
      <c r="D11" s="40"/>
      <c r="E11" s="147" t="s">
        <v>212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213</v>
      </c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9" t="s">
        <v>2549</v>
      </c>
      <c r="F13" s="40"/>
      <c r="G13" s="40"/>
      <c r="H13" s="40"/>
      <c r="I13" s="40"/>
      <c r="J13" s="40"/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50" t="str">
        <f>'Rekapitulace stavby'!AN8</f>
        <v>3. 7. 2019</v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">
        <v>19</v>
      </c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22</v>
      </c>
      <c r="F19" s="40"/>
      <c r="G19" s="40"/>
      <c r="H19" s="40"/>
      <c r="I19" s="145" t="s">
        <v>27</v>
      </c>
      <c r="J19" s="135" t="s">
        <v>19</v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28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27</v>
      </c>
      <c r="J22" s="35" t="str">
        <f>'Rekapitulace stavby'!AN14</f>
        <v>Vyplň údaj</v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30</v>
      </c>
      <c r="E24" s="40"/>
      <c r="F24" s="40"/>
      <c r="G24" s="40"/>
      <c r="H24" s="40"/>
      <c r="I24" s="145" t="s">
        <v>26</v>
      </c>
      <c r="J24" s="135" t="s">
        <v>19</v>
      </c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22</v>
      </c>
      <c r="F25" s="40"/>
      <c r="G25" s="40"/>
      <c r="H25" s="40"/>
      <c r="I25" s="145" t="s">
        <v>27</v>
      </c>
      <c r="J25" s="135" t="s">
        <v>19</v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32</v>
      </c>
      <c r="E27" s="40"/>
      <c r="F27" s="40"/>
      <c r="G27" s="40"/>
      <c r="H27" s="40"/>
      <c r="I27" s="145" t="s">
        <v>26</v>
      </c>
      <c r="J27" s="135" t="s">
        <v>19</v>
      </c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22</v>
      </c>
      <c r="F28" s="40"/>
      <c r="G28" s="40"/>
      <c r="H28" s="40"/>
      <c r="I28" s="145" t="s">
        <v>27</v>
      </c>
      <c r="J28" s="135" t="s">
        <v>19</v>
      </c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33</v>
      </c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1"/>
      <c r="B31" s="152"/>
      <c r="C31" s="151"/>
      <c r="D31" s="151"/>
      <c r="E31" s="153" t="s">
        <v>19</v>
      </c>
      <c r="F31" s="153"/>
      <c r="G31" s="153"/>
      <c r="H31" s="153"/>
      <c r="I31" s="151"/>
      <c r="J31" s="151"/>
      <c r="K31" s="151"/>
      <c r="L31" s="154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6" t="s">
        <v>35</v>
      </c>
      <c r="E34" s="40"/>
      <c r="F34" s="40"/>
      <c r="G34" s="40"/>
      <c r="H34" s="40"/>
      <c r="I34" s="40"/>
      <c r="J34" s="157">
        <f>ROUND(J98,2)</f>
        <v>0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5"/>
      <c r="E35" s="155"/>
      <c r="F35" s="155"/>
      <c r="G35" s="155"/>
      <c r="H35" s="155"/>
      <c r="I35" s="155"/>
      <c r="J35" s="155"/>
      <c r="K35" s="155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8" t="s">
        <v>37</v>
      </c>
      <c r="G36" s="40"/>
      <c r="H36" s="40"/>
      <c r="I36" s="158" t="s">
        <v>36</v>
      </c>
      <c r="J36" s="158" t="s">
        <v>38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7" t="s">
        <v>39</v>
      </c>
      <c r="E37" s="145" t="s">
        <v>40</v>
      </c>
      <c r="F37" s="159">
        <f>ROUND((SUM(BE98:BE149)),2)</f>
        <v>0</v>
      </c>
      <c r="G37" s="40"/>
      <c r="H37" s="40"/>
      <c r="I37" s="160">
        <v>0.21</v>
      </c>
      <c r="J37" s="159">
        <f>ROUND(((SUM(BE98:BE149))*I37),2)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41</v>
      </c>
      <c r="F38" s="159">
        <f>ROUND((SUM(BF98:BF149)),2)</f>
        <v>0</v>
      </c>
      <c r="G38" s="40"/>
      <c r="H38" s="40"/>
      <c r="I38" s="160">
        <v>0.15</v>
      </c>
      <c r="J38" s="159">
        <f>ROUND(((SUM(BF98:BF149))*I38),2)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42</v>
      </c>
      <c r="F39" s="159">
        <f>ROUND((SUM(BG98:BG149)),2)</f>
        <v>0</v>
      </c>
      <c r="G39" s="40"/>
      <c r="H39" s="40"/>
      <c r="I39" s="160">
        <v>0.21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43</v>
      </c>
      <c r="F40" s="159">
        <f>ROUND((SUM(BH98:BH149)),2)</f>
        <v>0</v>
      </c>
      <c r="G40" s="40"/>
      <c r="H40" s="40"/>
      <c r="I40" s="160">
        <v>0.15</v>
      </c>
      <c r="J40" s="159">
        <f>0</f>
        <v>0</v>
      </c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44</v>
      </c>
      <c r="F41" s="159">
        <f>ROUND((SUM(BI98:BI149)),2)</f>
        <v>0</v>
      </c>
      <c r="G41" s="40"/>
      <c r="H41" s="40"/>
      <c r="I41" s="160">
        <v>0</v>
      </c>
      <c r="J41" s="159">
        <f>0</f>
        <v>0</v>
      </c>
      <c r="K41" s="40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45</v>
      </c>
      <c r="E43" s="163"/>
      <c r="F43" s="163"/>
      <c r="G43" s="164" t="s">
        <v>46</v>
      </c>
      <c r="H43" s="165" t="s">
        <v>47</v>
      </c>
      <c r="I43" s="163"/>
      <c r="J43" s="166">
        <f>SUM(J34:J41)</f>
        <v>0</v>
      </c>
      <c r="K43" s="167"/>
      <c r="L43" s="14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215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2" t="str">
        <f>E7</f>
        <v>Parkovací dům Havlíčkova 1, Kroměříž</v>
      </c>
      <c r="F52" s="34"/>
      <c r="G52" s="34"/>
      <c r="H52" s="34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209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2" t="s">
        <v>210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211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3" t="s">
        <v>212</v>
      </c>
      <c r="F56" s="42"/>
      <c r="G56" s="42"/>
      <c r="H56" s="42"/>
      <c r="I56" s="42"/>
      <c r="J56" s="42"/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213</v>
      </c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SO101.4 - Hromadná garáž - Loubí</v>
      </c>
      <c r="F58" s="42"/>
      <c r="G58" s="42"/>
      <c r="H58" s="42"/>
      <c r="I58" s="42"/>
      <c r="J58" s="42"/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 xml:space="preserve"> </v>
      </c>
      <c r="G60" s="42"/>
      <c r="H60" s="42"/>
      <c r="I60" s="34" t="s">
        <v>23</v>
      </c>
      <c r="J60" s="74" t="str">
        <f>IF(J16="","",J16)</f>
        <v>3. 7. 2019</v>
      </c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 xml:space="preserve"> </v>
      </c>
      <c r="G62" s="42"/>
      <c r="H62" s="42"/>
      <c r="I62" s="34" t="s">
        <v>30</v>
      </c>
      <c r="J62" s="38" t="str">
        <f>E25</f>
        <v xml:space="preserve"> </v>
      </c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28</v>
      </c>
      <c r="D63" s="42"/>
      <c r="E63" s="42"/>
      <c r="F63" s="29" t="str">
        <f>IF(E22="","",E22)</f>
        <v>Vyplň údaj</v>
      </c>
      <c r="G63" s="42"/>
      <c r="H63" s="42"/>
      <c r="I63" s="34" t="s">
        <v>32</v>
      </c>
      <c r="J63" s="38" t="str">
        <f>E28</f>
        <v xml:space="preserve"> 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4" t="s">
        <v>216</v>
      </c>
      <c r="D65" s="175"/>
      <c r="E65" s="175"/>
      <c r="F65" s="175"/>
      <c r="G65" s="175"/>
      <c r="H65" s="175"/>
      <c r="I65" s="175"/>
      <c r="J65" s="176" t="s">
        <v>217</v>
      </c>
      <c r="K65" s="175"/>
      <c r="L65" s="148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7" t="s">
        <v>67</v>
      </c>
      <c r="D67" s="42"/>
      <c r="E67" s="42"/>
      <c r="F67" s="42"/>
      <c r="G67" s="42"/>
      <c r="H67" s="42"/>
      <c r="I67" s="42"/>
      <c r="J67" s="104">
        <f>J98</f>
        <v>0</v>
      </c>
      <c r="K67" s="42"/>
      <c r="L67" s="14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218</v>
      </c>
    </row>
    <row r="68" spans="1:31" s="9" customFormat="1" ht="24.95" customHeight="1">
      <c r="A68" s="9"/>
      <c r="B68" s="178"/>
      <c r="C68" s="179"/>
      <c r="D68" s="180" t="s">
        <v>219</v>
      </c>
      <c r="E68" s="181"/>
      <c r="F68" s="181"/>
      <c r="G68" s="181"/>
      <c r="H68" s="181"/>
      <c r="I68" s="181"/>
      <c r="J68" s="182">
        <f>J99</f>
        <v>0</v>
      </c>
      <c r="K68" s="179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4"/>
      <c r="C69" s="126"/>
      <c r="D69" s="185" t="s">
        <v>220</v>
      </c>
      <c r="E69" s="186"/>
      <c r="F69" s="186"/>
      <c r="G69" s="186"/>
      <c r="H69" s="186"/>
      <c r="I69" s="186"/>
      <c r="J69" s="187">
        <f>J100</f>
        <v>0</v>
      </c>
      <c r="K69" s="126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4"/>
      <c r="C70" s="126"/>
      <c r="D70" s="185" t="s">
        <v>221</v>
      </c>
      <c r="E70" s="186"/>
      <c r="F70" s="186"/>
      <c r="G70" s="186"/>
      <c r="H70" s="186"/>
      <c r="I70" s="186"/>
      <c r="J70" s="187">
        <f>J117</f>
        <v>0</v>
      </c>
      <c r="K70" s="126"/>
      <c r="L70" s="18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4"/>
      <c r="C71" s="126"/>
      <c r="D71" s="185" t="s">
        <v>226</v>
      </c>
      <c r="E71" s="186"/>
      <c r="F71" s="186"/>
      <c r="G71" s="186"/>
      <c r="H71" s="186"/>
      <c r="I71" s="186"/>
      <c r="J71" s="187">
        <f>J139</f>
        <v>0</v>
      </c>
      <c r="K71" s="126"/>
      <c r="L71" s="18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4"/>
      <c r="C72" s="126"/>
      <c r="D72" s="185" t="s">
        <v>228</v>
      </c>
      <c r="E72" s="186"/>
      <c r="F72" s="186"/>
      <c r="G72" s="186"/>
      <c r="H72" s="186"/>
      <c r="I72" s="186"/>
      <c r="J72" s="187">
        <f>J142</f>
        <v>0</v>
      </c>
      <c r="K72" s="126"/>
      <c r="L72" s="18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78"/>
      <c r="C73" s="179"/>
      <c r="D73" s="180" t="s">
        <v>229</v>
      </c>
      <c r="E73" s="181"/>
      <c r="F73" s="181"/>
      <c r="G73" s="181"/>
      <c r="H73" s="181"/>
      <c r="I73" s="181"/>
      <c r="J73" s="182">
        <f>J144</f>
        <v>0</v>
      </c>
      <c r="K73" s="179"/>
      <c r="L73" s="183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84"/>
      <c r="C74" s="126"/>
      <c r="D74" s="185" t="s">
        <v>234</v>
      </c>
      <c r="E74" s="186"/>
      <c r="F74" s="186"/>
      <c r="G74" s="186"/>
      <c r="H74" s="186"/>
      <c r="I74" s="186"/>
      <c r="J74" s="187">
        <f>J145</f>
        <v>0</v>
      </c>
      <c r="K74" s="126"/>
      <c r="L74" s="18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4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4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14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5" t="s">
        <v>238</v>
      </c>
      <c r="D81" s="42"/>
      <c r="E81" s="42"/>
      <c r="F81" s="42"/>
      <c r="G81" s="42"/>
      <c r="H81" s="42"/>
      <c r="I81" s="42"/>
      <c r="J81" s="42"/>
      <c r="K81" s="42"/>
      <c r="L81" s="14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16</v>
      </c>
      <c r="D83" s="42"/>
      <c r="E83" s="42"/>
      <c r="F83" s="42"/>
      <c r="G83" s="42"/>
      <c r="H83" s="42"/>
      <c r="I83" s="42"/>
      <c r="J83" s="42"/>
      <c r="K83" s="42"/>
      <c r="L83" s="14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172" t="str">
        <f>E7</f>
        <v>Parkovací dům Havlíčkova 1, Kroměříž</v>
      </c>
      <c r="F84" s="34"/>
      <c r="G84" s="34"/>
      <c r="H84" s="34"/>
      <c r="I84" s="42"/>
      <c r="J84" s="42"/>
      <c r="K84" s="42"/>
      <c r="L84" s="14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2:12" s="1" customFormat="1" ht="12" customHeight="1">
      <c r="B85" s="23"/>
      <c r="C85" s="34" t="s">
        <v>209</v>
      </c>
      <c r="D85" s="24"/>
      <c r="E85" s="24"/>
      <c r="F85" s="24"/>
      <c r="G85" s="24"/>
      <c r="H85" s="24"/>
      <c r="I85" s="24"/>
      <c r="J85" s="24"/>
      <c r="K85" s="24"/>
      <c r="L85" s="22"/>
    </row>
    <row r="86" spans="2:12" s="1" customFormat="1" ht="16.5" customHeight="1">
      <c r="B86" s="23"/>
      <c r="C86" s="24"/>
      <c r="D86" s="24"/>
      <c r="E86" s="172" t="s">
        <v>210</v>
      </c>
      <c r="F86" s="24"/>
      <c r="G86" s="24"/>
      <c r="H86" s="24"/>
      <c r="I86" s="24"/>
      <c r="J86" s="24"/>
      <c r="K86" s="24"/>
      <c r="L86" s="22"/>
    </row>
    <row r="87" spans="2:12" s="1" customFormat="1" ht="12" customHeight="1">
      <c r="B87" s="23"/>
      <c r="C87" s="34" t="s">
        <v>211</v>
      </c>
      <c r="D87" s="24"/>
      <c r="E87" s="24"/>
      <c r="F87" s="24"/>
      <c r="G87" s="24"/>
      <c r="H87" s="24"/>
      <c r="I87" s="24"/>
      <c r="J87" s="24"/>
      <c r="K87" s="24"/>
      <c r="L87" s="22"/>
    </row>
    <row r="88" spans="1:31" s="2" customFormat="1" ht="16.5" customHeight="1">
      <c r="A88" s="40"/>
      <c r="B88" s="41"/>
      <c r="C88" s="42"/>
      <c r="D88" s="42"/>
      <c r="E88" s="173" t="s">
        <v>212</v>
      </c>
      <c r="F88" s="42"/>
      <c r="G88" s="42"/>
      <c r="H88" s="42"/>
      <c r="I88" s="42"/>
      <c r="J88" s="42"/>
      <c r="K88" s="42"/>
      <c r="L88" s="14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213</v>
      </c>
      <c r="D89" s="42"/>
      <c r="E89" s="42"/>
      <c r="F89" s="42"/>
      <c r="G89" s="42"/>
      <c r="H89" s="42"/>
      <c r="I89" s="42"/>
      <c r="J89" s="42"/>
      <c r="K89" s="42"/>
      <c r="L89" s="148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6.5" customHeight="1">
      <c r="A90" s="40"/>
      <c r="B90" s="41"/>
      <c r="C90" s="42"/>
      <c r="D90" s="42"/>
      <c r="E90" s="71" t="str">
        <f>E13</f>
        <v>SO101.4 - Hromadná garáž - Loubí</v>
      </c>
      <c r="F90" s="42"/>
      <c r="G90" s="42"/>
      <c r="H90" s="42"/>
      <c r="I90" s="42"/>
      <c r="J90" s="42"/>
      <c r="K90" s="42"/>
      <c r="L90" s="148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6.95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8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2" customHeight="1">
      <c r="A92" s="40"/>
      <c r="B92" s="41"/>
      <c r="C92" s="34" t="s">
        <v>21</v>
      </c>
      <c r="D92" s="42"/>
      <c r="E92" s="42"/>
      <c r="F92" s="29" t="str">
        <f>F16</f>
        <v xml:space="preserve"> </v>
      </c>
      <c r="G92" s="42"/>
      <c r="H92" s="42"/>
      <c r="I92" s="34" t="s">
        <v>23</v>
      </c>
      <c r="J92" s="74" t="str">
        <f>IF(J16="","",J16)</f>
        <v>3. 7. 2019</v>
      </c>
      <c r="K92" s="42"/>
      <c r="L92" s="148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6.95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8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4" t="s">
        <v>25</v>
      </c>
      <c r="D94" s="42"/>
      <c r="E94" s="42"/>
      <c r="F94" s="29" t="str">
        <f>E19</f>
        <v xml:space="preserve"> </v>
      </c>
      <c r="G94" s="42"/>
      <c r="H94" s="42"/>
      <c r="I94" s="34" t="s">
        <v>30</v>
      </c>
      <c r="J94" s="38" t="str">
        <f>E25</f>
        <v xml:space="preserve"> </v>
      </c>
      <c r="K94" s="42"/>
      <c r="L94" s="148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5.15" customHeight="1">
      <c r="A95" s="40"/>
      <c r="B95" s="41"/>
      <c r="C95" s="34" t="s">
        <v>28</v>
      </c>
      <c r="D95" s="42"/>
      <c r="E95" s="42"/>
      <c r="F95" s="29" t="str">
        <f>IF(E22="","",E22)</f>
        <v>Vyplň údaj</v>
      </c>
      <c r="G95" s="42"/>
      <c r="H95" s="42"/>
      <c r="I95" s="34" t="s">
        <v>32</v>
      </c>
      <c r="J95" s="38" t="str">
        <f>E28</f>
        <v xml:space="preserve"> </v>
      </c>
      <c r="K95" s="42"/>
      <c r="L95" s="148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0.3" customHeight="1">
      <c r="A96" s="40"/>
      <c r="B96" s="41"/>
      <c r="C96" s="42"/>
      <c r="D96" s="42"/>
      <c r="E96" s="42"/>
      <c r="F96" s="42"/>
      <c r="G96" s="42"/>
      <c r="H96" s="42"/>
      <c r="I96" s="42"/>
      <c r="J96" s="42"/>
      <c r="K96" s="42"/>
      <c r="L96" s="148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11" customFormat="1" ht="29.25" customHeight="1">
      <c r="A97" s="189"/>
      <c r="B97" s="190"/>
      <c r="C97" s="191" t="s">
        <v>239</v>
      </c>
      <c r="D97" s="192" t="s">
        <v>54</v>
      </c>
      <c r="E97" s="192" t="s">
        <v>50</v>
      </c>
      <c r="F97" s="192" t="s">
        <v>51</v>
      </c>
      <c r="G97" s="192" t="s">
        <v>240</v>
      </c>
      <c r="H97" s="192" t="s">
        <v>241</v>
      </c>
      <c r="I97" s="192" t="s">
        <v>242</v>
      </c>
      <c r="J97" s="192" t="s">
        <v>217</v>
      </c>
      <c r="K97" s="193" t="s">
        <v>243</v>
      </c>
      <c r="L97" s="194"/>
      <c r="M97" s="94" t="s">
        <v>19</v>
      </c>
      <c r="N97" s="95" t="s">
        <v>39</v>
      </c>
      <c r="O97" s="95" t="s">
        <v>244</v>
      </c>
      <c r="P97" s="95" t="s">
        <v>245</v>
      </c>
      <c r="Q97" s="95" t="s">
        <v>246</v>
      </c>
      <c r="R97" s="95" t="s">
        <v>247</v>
      </c>
      <c r="S97" s="95" t="s">
        <v>248</v>
      </c>
      <c r="T97" s="96" t="s">
        <v>249</v>
      </c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</row>
    <row r="98" spans="1:63" s="2" customFormat="1" ht="22.8" customHeight="1">
      <c r="A98" s="40"/>
      <c r="B98" s="41"/>
      <c r="C98" s="101" t="s">
        <v>250</v>
      </c>
      <c r="D98" s="42"/>
      <c r="E98" s="42"/>
      <c r="F98" s="42"/>
      <c r="G98" s="42"/>
      <c r="H98" s="42"/>
      <c r="I98" s="42"/>
      <c r="J98" s="195">
        <f>BK98</f>
        <v>0</v>
      </c>
      <c r="K98" s="42"/>
      <c r="L98" s="46"/>
      <c r="M98" s="97"/>
      <c r="N98" s="196"/>
      <c r="O98" s="98"/>
      <c r="P98" s="197">
        <f>P99+P144</f>
        <v>0</v>
      </c>
      <c r="Q98" s="98"/>
      <c r="R98" s="197">
        <f>R99+R144</f>
        <v>62.13789009</v>
      </c>
      <c r="S98" s="98"/>
      <c r="T98" s="198">
        <f>T99+T144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68</v>
      </c>
      <c r="AU98" s="19" t="s">
        <v>218</v>
      </c>
      <c r="BK98" s="199">
        <f>BK99+BK144</f>
        <v>0</v>
      </c>
    </row>
    <row r="99" spans="1:63" s="12" customFormat="1" ht="25.9" customHeight="1">
      <c r="A99" s="12"/>
      <c r="B99" s="200"/>
      <c r="C99" s="201"/>
      <c r="D99" s="202" t="s">
        <v>68</v>
      </c>
      <c r="E99" s="203" t="s">
        <v>251</v>
      </c>
      <c r="F99" s="203" t="s">
        <v>251</v>
      </c>
      <c r="G99" s="201"/>
      <c r="H99" s="201"/>
      <c r="I99" s="204"/>
      <c r="J99" s="205">
        <f>BK99</f>
        <v>0</v>
      </c>
      <c r="K99" s="201"/>
      <c r="L99" s="206"/>
      <c r="M99" s="207"/>
      <c r="N99" s="208"/>
      <c r="O99" s="208"/>
      <c r="P99" s="209">
        <f>P100+P117+P139+P142</f>
        <v>0</v>
      </c>
      <c r="Q99" s="208"/>
      <c r="R99" s="209">
        <f>R100+R117+R139+R142</f>
        <v>59.88789009</v>
      </c>
      <c r="S99" s="208"/>
      <c r="T99" s="210">
        <f>T100+T117+T139+T142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1" t="s">
        <v>76</v>
      </c>
      <c r="AT99" s="212" t="s">
        <v>68</v>
      </c>
      <c r="AU99" s="212" t="s">
        <v>69</v>
      </c>
      <c r="AY99" s="211" t="s">
        <v>252</v>
      </c>
      <c r="BK99" s="213">
        <f>BK100+BK117+BK139+BK142</f>
        <v>0</v>
      </c>
    </row>
    <row r="100" spans="1:63" s="12" customFormat="1" ht="22.8" customHeight="1">
      <c r="A100" s="12"/>
      <c r="B100" s="200"/>
      <c r="C100" s="201"/>
      <c r="D100" s="202" t="s">
        <v>68</v>
      </c>
      <c r="E100" s="214" t="s">
        <v>76</v>
      </c>
      <c r="F100" s="214" t="s">
        <v>253</v>
      </c>
      <c r="G100" s="201"/>
      <c r="H100" s="201"/>
      <c r="I100" s="204"/>
      <c r="J100" s="215">
        <f>BK100</f>
        <v>0</v>
      </c>
      <c r="K100" s="201"/>
      <c r="L100" s="206"/>
      <c r="M100" s="207"/>
      <c r="N100" s="208"/>
      <c r="O100" s="208"/>
      <c r="P100" s="209">
        <f>SUM(P101:P116)</f>
        <v>0</v>
      </c>
      <c r="Q100" s="208"/>
      <c r="R100" s="209">
        <f>SUM(R101:R116)</f>
        <v>0</v>
      </c>
      <c r="S100" s="208"/>
      <c r="T100" s="210">
        <f>SUM(T101:T116)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11" t="s">
        <v>76</v>
      </c>
      <c r="AT100" s="212" t="s">
        <v>68</v>
      </c>
      <c r="AU100" s="212" t="s">
        <v>76</v>
      </c>
      <c r="AY100" s="211" t="s">
        <v>252</v>
      </c>
      <c r="BK100" s="213">
        <f>SUM(BK101:BK116)</f>
        <v>0</v>
      </c>
    </row>
    <row r="101" spans="1:65" s="2" customFormat="1" ht="37.8" customHeight="1">
      <c r="A101" s="40"/>
      <c r="B101" s="41"/>
      <c r="C101" s="216" t="s">
        <v>76</v>
      </c>
      <c r="D101" s="216" t="s">
        <v>254</v>
      </c>
      <c r="E101" s="217" t="s">
        <v>2550</v>
      </c>
      <c r="F101" s="218" t="s">
        <v>2551</v>
      </c>
      <c r="G101" s="219" t="s">
        <v>257</v>
      </c>
      <c r="H101" s="220">
        <v>2.538</v>
      </c>
      <c r="I101" s="221"/>
      <c r="J101" s="222">
        <f>ROUND(I101*H101,2)</f>
        <v>0</v>
      </c>
      <c r="K101" s="218" t="s">
        <v>258</v>
      </c>
      <c r="L101" s="46"/>
      <c r="M101" s="223" t="s">
        <v>19</v>
      </c>
      <c r="N101" s="224" t="s">
        <v>40</v>
      </c>
      <c r="O101" s="86"/>
      <c r="P101" s="225">
        <f>O101*H101</f>
        <v>0</v>
      </c>
      <c r="Q101" s="225">
        <v>0</v>
      </c>
      <c r="R101" s="225">
        <f>Q101*H101</f>
        <v>0</v>
      </c>
      <c r="S101" s="225">
        <v>0</v>
      </c>
      <c r="T101" s="22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7" t="s">
        <v>90</v>
      </c>
      <c r="AT101" s="227" t="s">
        <v>254</v>
      </c>
      <c r="AU101" s="227" t="s">
        <v>78</v>
      </c>
      <c r="AY101" s="19" t="s">
        <v>252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9" t="s">
        <v>76</v>
      </c>
      <c r="BK101" s="228">
        <f>ROUND(I101*H101,2)</f>
        <v>0</v>
      </c>
      <c r="BL101" s="19" t="s">
        <v>90</v>
      </c>
      <c r="BM101" s="227" t="s">
        <v>2552</v>
      </c>
    </row>
    <row r="102" spans="1:51" s="14" customFormat="1" ht="12">
      <c r="A102" s="14"/>
      <c r="B102" s="240"/>
      <c r="C102" s="241"/>
      <c r="D102" s="231" t="s">
        <v>260</v>
      </c>
      <c r="E102" s="242" t="s">
        <v>19</v>
      </c>
      <c r="F102" s="243" t="s">
        <v>2553</v>
      </c>
      <c r="G102" s="241"/>
      <c r="H102" s="244">
        <v>2.538</v>
      </c>
      <c r="I102" s="245"/>
      <c r="J102" s="241"/>
      <c r="K102" s="241"/>
      <c r="L102" s="246"/>
      <c r="M102" s="247"/>
      <c r="N102" s="248"/>
      <c r="O102" s="248"/>
      <c r="P102" s="248"/>
      <c r="Q102" s="248"/>
      <c r="R102" s="248"/>
      <c r="S102" s="248"/>
      <c r="T102" s="249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0" t="s">
        <v>260</v>
      </c>
      <c r="AU102" s="250" t="s">
        <v>78</v>
      </c>
      <c r="AV102" s="14" t="s">
        <v>78</v>
      </c>
      <c r="AW102" s="14" t="s">
        <v>31</v>
      </c>
      <c r="AX102" s="14" t="s">
        <v>76</v>
      </c>
      <c r="AY102" s="250" t="s">
        <v>252</v>
      </c>
    </row>
    <row r="103" spans="1:65" s="2" customFormat="1" ht="37.8" customHeight="1">
      <c r="A103" s="40"/>
      <c r="B103" s="41"/>
      <c r="C103" s="216" t="s">
        <v>78</v>
      </c>
      <c r="D103" s="216" t="s">
        <v>254</v>
      </c>
      <c r="E103" s="217" t="s">
        <v>2554</v>
      </c>
      <c r="F103" s="218" t="s">
        <v>2555</v>
      </c>
      <c r="G103" s="219" t="s">
        <v>257</v>
      </c>
      <c r="H103" s="220">
        <v>1.269</v>
      </c>
      <c r="I103" s="221"/>
      <c r="J103" s="222">
        <f>ROUND(I103*H103,2)</f>
        <v>0</v>
      </c>
      <c r="K103" s="218" t="s">
        <v>258</v>
      </c>
      <c r="L103" s="46"/>
      <c r="M103" s="223" t="s">
        <v>19</v>
      </c>
      <c r="N103" s="224" t="s">
        <v>40</v>
      </c>
      <c r="O103" s="86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7" t="s">
        <v>90</v>
      </c>
      <c r="AT103" s="227" t="s">
        <v>254</v>
      </c>
      <c r="AU103" s="227" t="s">
        <v>78</v>
      </c>
      <c r="AY103" s="19" t="s">
        <v>252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9" t="s">
        <v>76</v>
      </c>
      <c r="BK103" s="228">
        <f>ROUND(I103*H103,2)</f>
        <v>0</v>
      </c>
      <c r="BL103" s="19" t="s">
        <v>90</v>
      </c>
      <c r="BM103" s="227" t="s">
        <v>2556</v>
      </c>
    </row>
    <row r="104" spans="1:51" s="14" customFormat="1" ht="12">
      <c r="A104" s="14"/>
      <c r="B104" s="240"/>
      <c r="C104" s="241"/>
      <c r="D104" s="231" t="s">
        <v>260</v>
      </c>
      <c r="E104" s="242" t="s">
        <v>19</v>
      </c>
      <c r="F104" s="243" t="s">
        <v>2557</v>
      </c>
      <c r="G104" s="241"/>
      <c r="H104" s="244">
        <v>1.269</v>
      </c>
      <c r="I104" s="245"/>
      <c r="J104" s="241"/>
      <c r="K104" s="241"/>
      <c r="L104" s="246"/>
      <c r="M104" s="247"/>
      <c r="N104" s="248"/>
      <c r="O104" s="248"/>
      <c r="P104" s="248"/>
      <c r="Q104" s="248"/>
      <c r="R104" s="248"/>
      <c r="S104" s="248"/>
      <c r="T104" s="249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0" t="s">
        <v>260</v>
      </c>
      <c r="AU104" s="250" t="s">
        <v>78</v>
      </c>
      <c r="AV104" s="14" t="s">
        <v>78</v>
      </c>
      <c r="AW104" s="14" t="s">
        <v>31</v>
      </c>
      <c r="AX104" s="14" t="s">
        <v>76</v>
      </c>
      <c r="AY104" s="250" t="s">
        <v>252</v>
      </c>
    </row>
    <row r="105" spans="1:65" s="2" customFormat="1" ht="37.8" customHeight="1">
      <c r="A105" s="40"/>
      <c r="B105" s="41"/>
      <c r="C105" s="216" t="s">
        <v>85</v>
      </c>
      <c r="D105" s="216" t="s">
        <v>254</v>
      </c>
      <c r="E105" s="217" t="s">
        <v>2558</v>
      </c>
      <c r="F105" s="218" t="s">
        <v>2559</v>
      </c>
      <c r="G105" s="219" t="s">
        <v>257</v>
      </c>
      <c r="H105" s="220">
        <v>102.082</v>
      </c>
      <c r="I105" s="221"/>
      <c r="J105" s="222">
        <f>ROUND(I105*H105,2)</f>
        <v>0</v>
      </c>
      <c r="K105" s="218" t="s">
        <v>258</v>
      </c>
      <c r="L105" s="46"/>
      <c r="M105" s="223" t="s">
        <v>19</v>
      </c>
      <c r="N105" s="224" t="s">
        <v>40</v>
      </c>
      <c r="O105" s="86"/>
      <c r="P105" s="225">
        <f>O105*H105</f>
        <v>0</v>
      </c>
      <c r="Q105" s="225">
        <v>0</v>
      </c>
      <c r="R105" s="225">
        <f>Q105*H105</f>
        <v>0</v>
      </c>
      <c r="S105" s="225">
        <v>0</v>
      </c>
      <c r="T105" s="22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7" t="s">
        <v>90</v>
      </c>
      <c r="AT105" s="227" t="s">
        <v>254</v>
      </c>
      <c r="AU105" s="227" t="s">
        <v>78</v>
      </c>
      <c r="AY105" s="19" t="s">
        <v>252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9" t="s">
        <v>76</v>
      </c>
      <c r="BK105" s="228">
        <f>ROUND(I105*H105,2)</f>
        <v>0</v>
      </c>
      <c r="BL105" s="19" t="s">
        <v>90</v>
      </c>
      <c r="BM105" s="227" t="s">
        <v>2560</v>
      </c>
    </row>
    <row r="106" spans="1:51" s="14" customFormat="1" ht="12">
      <c r="A106" s="14"/>
      <c r="B106" s="240"/>
      <c r="C106" s="241"/>
      <c r="D106" s="231" t="s">
        <v>260</v>
      </c>
      <c r="E106" s="242" t="s">
        <v>19</v>
      </c>
      <c r="F106" s="243" t="s">
        <v>2561</v>
      </c>
      <c r="G106" s="241"/>
      <c r="H106" s="244">
        <v>68.014</v>
      </c>
      <c r="I106" s="245"/>
      <c r="J106" s="241"/>
      <c r="K106" s="241"/>
      <c r="L106" s="246"/>
      <c r="M106" s="247"/>
      <c r="N106" s="248"/>
      <c r="O106" s="248"/>
      <c r="P106" s="248"/>
      <c r="Q106" s="248"/>
      <c r="R106" s="248"/>
      <c r="S106" s="248"/>
      <c r="T106" s="249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0" t="s">
        <v>260</v>
      </c>
      <c r="AU106" s="250" t="s">
        <v>78</v>
      </c>
      <c r="AV106" s="14" t="s">
        <v>78</v>
      </c>
      <c r="AW106" s="14" t="s">
        <v>31</v>
      </c>
      <c r="AX106" s="14" t="s">
        <v>69</v>
      </c>
      <c r="AY106" s="250" t="s">
        <v>252</v>
      </c>
    </row>
    <row r="107" spans="1:51" s="14" customFormat="1" ht="12">
      <c r="A107" s="14"/>
      <c r="B107" s="240"/>
      <c r="C107" s="241"/>
      <c r="D107" s="231" t="s">
        <v>260</v>
      </c>
      <c r="E107" s="242" t="s">
        <v>19</v>
      </c>
      <c r="F107" s="243" t="s">
        <v>2562</v>
      </c>
      <c r="G107" s="241"/>
      <c r="H107" s="244">
        <v>24.681</v>
      </c>
      <c r="I107" s="245"/>
      <c r="J107" s="241"/>
      <c r="K107" s="241"/>
      <c r="L107" s="246"/>
      <c r="M107" s="247"/>
      <c r="N107" s="248"/>
      <c r="O107" s="248"/>
      <c r="P107" s="248"/>
      <c r="Q107" s="248"/>
      <c r="R107" s="248"/>
      <c r="S107" s="248"/>
      <c r="T107" s="249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0" t="s">
        <v>260</v>
      </c>
      <c r="AU107" s="250" t="s">
        <v>78</v>
      </c>
      <c r="AV107" s="14" t="s">
        <v>78</v>
      </c>
      <c r="AW107" s="14" t="s">
        <v>31</v>
      </c>
      <c r="AX107" s="14" t="s">
        <v>69</v>
      </c>
      <c r="AY107" s="250" t="s">
        <v>252</v>
      </c>
    </row>
    <row r="108" spans="1:51" s="14" customFormat="1" ht="12">
      <c r="A108" s="14"/>
      <c r="B108" s="240"/>
      <c r="C108" s="241"/>
      <c r="D108" s="231" t="s">
        <v>260</v>
      </c>
      <c r="E108" s="242" t="s">
        <v>19</v>
      </c>
      <c r="F108" s="243" t="s">
        <v>2563</v>
      </c>
      <c r="G108" s="241"/>
      <c r="H108" s="244">
        <v>6.671</v>
      </c>
      <c r="I108" s="245"/>
      <c r="J108" s="241"/>
      <c r="K108" s="241"/>
      <c r="L108" s="246"/>
      <c r="M108" s="247"/>
      <c r="N108" s="248"/>
      <c r="O108" s="248"/>
      <c r="P108" s="248"/>
      <c r="Q108" s="248"/>
      <c r="R108" s="248"/>
      <c r="S108" s="248"/>
      <c r="T108" s="249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0" t="s">
        <v>260</v>
      </c>
      <c r="AU108" s="250" t="s">
        <v>78</v>
      </c>
      <c r="AV108" s="14" t="s">
        <v>78</v>
      </c>
      <c r="AW108" s="14" t="s">
        <v>31</v>
      </c>
      <c r="AX108" s="14" t="s">
        <v>69</v>
      </c>
      <c r="AY108" s="250" t="s">
        <v>252</v>
      </c>
    </row>
    <row r="109" spans="1:51" s="14" customFormat="1" ht="12">
      <c r="A109" s="14"/>
      <c r="B109" s="240"/>
      <c r="C109" s="241"/>
      <c r="D109" s="231" t="s">
        <v>260</v>
      </c>
      <c r="E109" s="242" t="s">
        <v>19</v>
      </c>
      <c r="F109" s="243" t="s">
        <v>2564</v>
      </c>
      <c r="G109" s="241"/>
      <c r="H109" s="244">
        <v>2.716</v>
      </c>
      <c r="I109" s="245"/>
      <c r="J109" s="241"/>
      <c r="K109" s="241"/>
      <c r="L109" s="246"/>
      <c r="M109" s="247"/>
      <c r="N109" s="248"/>
      <c r="O109" s="248"/>
      <c r="P109" s="248"/>
      <c r="Q109" s="248"/>
      <c r="R109" s="248"/>
      <c r="S109" s="248"/>
      <c r="T109" s="249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0" t="s">
        <v>260</v>
      </c>
      <c r="AU109" s="250" t="s">
        <v>78</v>
      </c>
      <c r="AV109" s="14" t="s">
        <v>78</v>
      </c>
      <c r="AW109" s="14" t="s">
        <v>31</v>
      </c>
      <c r="AX109" s="14" t="s">
        <v>69</v>
      </c>
      <c r="AY109" s="250" t="s">
        <v>252</v>
      </c>
    </row>
    <row r="110" spans="1:51" s="15" customFormat="1" ht="12">
      <c r="A110" s="15"/>
      <c r="B110" s="251"/>
      <c r="C110" s="252"/>
      <c r="D110" s="231" t="s">
        <v>260</v>
      </c>
      <c r="E110" s="253" t="s">
        <v>19</v>
      </c>
      <c r="F110" s="254" t="s">
        <v>265</v>
      </c>
      <c r="G110" s="252"/>
      <c r="H110" s="255">
        <v>102.082</v>
      </c>
      <c r="I110" s="256"/>
      <c r="J110" s="252"/>
      <c r="K110" s="252"/>
      <c r="L110" s="257"/>
      <c r="M110" s="258"/>
      <c r="N110" s="259"/>
      <c r="O110" s="259"/>
      <c r="P110" s="259"/>
      <c r="Q110" s="259"/>
      <c r="R110" s="259"/>
      <c r="S110" s="259"/>
      <c r="T110" s="260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61" t="s">
        <v>260</v>
      </c>
      <c r="AU110" s="261" t="s">
        <v>78</v>
      </c>
      <c r="AV110" s="15" t="s">
        <v>90</v>
      </c>
      <c r="AW110" s="15" t="s">
        <v>31</v>
      </c>
      <c r="AX110" s="15" t="s">
        <v>76</v>
      </c>
      <c r="AY110" s="261" t="s">
        <v>252</v>
      </c>
    </row>
    <row r="111" spans="1:65" s="2" customFormat="1" ht="49.05" customHeight="1">
      <c r="A111" s="40"/>
      <c r="B111" s="41"/>
      <c r="C111" s="216" t="s">
        <v>90</v>
      </c>
      <c r="D111" s="216" t="s">
        <v>254</v>
      </c>
      <c r="E111" s="217" t="s">
        <v>266</v>
      </c>
      <c r="F111" s="218" t="s">
        <v>267</v>
      </c>
      <c r="G111" s="219" t="s">
        <v>257</v>
      </c>
      <c r="H111" s="220">
        <v>51.041</v>
      </c>
      <c r="I111" s="221"/>
      <c r="J111" s="222">
        <f>ROUND(I111*H111,2)</f>
        <v>0</v>
      </c>
      <c r="K111" s="218" t="s">
        <v>258</v>
      </c>
      <c r="L111" s="46"/>
      <c r="M111" s="223" t="s">
        <v>19</v>
      </c>
      <c r="N111" s="224" t="s">
        <v>40</v>
      </c>
      <c r="O111" s="86"/>
      <c r="P111" s="225">
        <f>O111*H111</f>
        <v>0</v>
      </c>
      <c r="Q111" s="225">
        <v>0</v>
      </c>
      <c r="R111" s="225">
        <f>Q111*H111</f>
        <v>0</v>
      </c>
      <c r="S111" s="225">
        <v>0</v>
      </c>
      <c r="T111" s="22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7" t="s">
        <v>90</v>
      </c>
      <c r="AT111" s="227" t="s">
        <v>254</v>
      </c>
      <c r="AU111" s="227" t="s">
        <v>78</v>
      </c>
      <c r="AY111" s="19" t="s">
        <v>252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9" t="s">
        <v>76</v>
      </c>
      <c r="BK111" s="228">
        <f>ROUND(I111*H111,2)</f>
        <v>0</v>
      </c>
      <c r="BL111" s="19" t="s">
        <v>90</v>
      </c>
      <c r="BM111" s="227" t="s">
        <v>2565</v>
      </c>
    </row>
    <row r="112" spans="1:51" s="14" customFormat="1" ht="12">
      <c r="A112" s="14"/>
      <c r="B112" s="240"/>
      <c r="C112" s="241"/>
      <c r="D112" s="231" t="s">
        <v>260</v>
      </c>
      <c r="E112" s="242" t="s">
        <v>19</v>
      </c>
      <c r="F112" s="243" t="s">
        <v>2566</v>
      </c>
      <c r="G112" s="241"/>
      <c r="H112" s="244">
        <v>51.041</v>
      </c>
      <c r="I112" s="245"/>
      <c r="J112" s="241"/>
      <c r="K112" s="241"/>
      <c r="L112" s="246"/>
      <c r="M112" s="247"/>
      <c r="N112" s="248"/>
      <c r="O112" s="248"/>
      <c r="P112" s="248"/>
      <c r="Q112" s="248"/>
      <c r="R112" s="248"/>
      <c r="S112" s="248"/>
      <c r="T112" s="249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0" t="s">
        <v>260</v>
      </c>
      <c r="AU112" s="250" t="s">
        <v>78</v>
      </c>
      <c r="AV112" s="14" t="s">
        <v>78</v>
      </c>
      <c r="AW112" s="14" t="s">
        <v>31</v>
      </c>
      <c r="AX112" s="14" t="s">
        <v>76</v>
      </c>
      <c r="AY112" s="250" t="s">
        <v>252</v>
      </c>
    </row>
    <row r="113" spans="1:65" s="2" customFormat="1" ht="49.05" customHeight="1">
      <c r="A113" s="40"/>
      <c r="B113" s="41"/>
      <c r="C113" s="216" t="s">
        <v>121</v>
      </c>
      <c r="D113" s="216" t="s">
        <v>254</v>
      </c>
      <c r="E113" s="217" t="s">
        <v>270</v>
      </c>
      <c r="F113" s="218" t="s">
        <v>271</v>
      </c>
      <c r="G113" s="219" t="s">
        <v>257</v>
      </c>
      <c r="H113" s="220">
        <v>104.62</v>
      </c>
      <c r="I113" s="221"/>
      <c r="J113" s="222">
        <f>ROUND(I113*H113,2)</f>
        <v>0</v>
      </c>
      <c r="K113" s="218" t="s">
        <v>258</v>
      </c>
      <c r="L113" s="46"/>
      <c r="M113" s="223" t="s">
        <v>19</v>
      </c>
      <c r="N113" s="224" t="s">
        <v>40</v>
      </c>
      <c r="O113" s="86"/>
      <c r="P113" s="225">
        <f>O113*H113</f>
        <v>0</v>
      </c>
      <c r="Q113" s="225">
        <v>0</v>
      </c>
      <c r="R113" s="225">
        <f>Q113*H113</f>
        <v>0</v>
      </c>
      <c r="S113" s="225">
        <v>0</v>
      </c>
      <c r="T113" s="22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7" t="s">
        <v>90</v>
      </c>
      <c r="AT113" s="227" t="s">
        <v>254</v>
      </c>
      <c r="AU113" s="227" t="s">
        <v>78</v>
      </c>
      <c r="AY113" s="19" t="s">
        <v>252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9" t="s">
        <v>76</v>
      </c>
      <c r="BK113" s="228">
        <f>ROUND(I113*H113,2)</f>
        <v>0</v>
      </c>
      <c r="BL113" s="19" t="s">
        <v>90</v>
      </c>
      <c r="BM113" s="227" t="s">
        <v>2567</v>
      </c>
    </row>
    <row r="114" spans="1:51" s="14" customFormat="1" ht="12">
      <c r="A114" s="14"/>
      <c r="B114" s="240"/>
      <c r="C114" s="241"/>
      <c r="D114" s="231" t="s">
        <v>260</v>
      </c>
      <c r="E114" s="242" t="s">
        <v>19</v>
      </c>
      <c r="F114" s="243" t="s">
        <v>2568</v>
      </c>
      <c r="G114" s="241"/>
      <c r="H114" s="244">
        <v>104.62</v>
      </c>
      <c r="I114" s="245"/>
      <c r="J114" s="241"/>
      <c r="K114" s="241"/>
      <c r="L114" s="246"/>
      <c r="M114" s="247"/>
      <c r="N114" s="248"/>
      <c r="O114" s="248"/>
      <c r="P114" s="248"/>
      <c r="Q114" s="248"/>
      <c r="R114" s="248"/>
      <c r="S114" s="248"/>
      <c r="T114" s="249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0" t="s">
        <v>260</v>
      </c>
      <c r="AU114" s="250" t="s">
        <v>78</v>
      </c>
      <c r="AV114" s="14" t="s">
        <v>78</v>
      </c>
      <c r="AW114" s="14" t="s">
        <v>31</v>
      </c>
      <c r="AX114" s="14" t="s">
        <v>76</v>
      </c>
      <c r="AY114" s="250" t="s">
        <v>252</v>
      </c>
    </row>
    <row r="115" spans="1:65" s="2" customFormat="1" ht="37.8" customHeight="1">
      <c r="A115" s="40"/>
      <c r="B115" s="41"/>
      <c r="C115" s="216" t="s">
        <v>284</v>
      </c>
      <c r="D115" s="216" t="s">
        <v>254</v>
      </c>
      <c r="E115" s="217" t="s">
        <v>275</v>
      </c>
      <c r="F115" s="218" t="s">
        <v>276</v>
      </c>
      <c r="G115" s="219" t="s">
        <v>277</v>
      </c>
      <c r="H115" s="220">
        <v>112.99</v>
      </c>
      <c r="I115" s="221"/>
      <c r="J115" s="222">
        <f>ROUND(I115*H115,2)</f>
        <v>0</v>
      </c>
      <c r="K115" s="218" t="s">
        <v>258</v>
      </c>
      <c r="L115" s="46"/>
      <c r="M115" s="223" t="s">
        <v>19</v>
      </c>
      <c r="N115" s="224" t="s">
        <v>40</v>
      </c>
      <c r="O115" s="86"/>
      <c r="P115" s="225">
        <f>O115*H115</f>
        <v>0</v>
      </c>
      <c r="Q115" s="225">
        <v>0</v>
      </c>
      <c r="R115" s="225">
        <f>Q115*H115</f>
        <v>0</v>
      </c>
      <c r="S115" s="225">
        <v>0</v>
      </c>
      <c r="T115" s="22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7" t="s">
        <v>90</v>
      </c>
      <c r="AT115" s="227" t="s">
        <v>254</v>
      </c>
      <c r="AU115" s="227" t="s">
        <v>78</v>
      </c>
      <c r="AY115" s="19" t="s">
        <v>252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9" t="s">
        <v>76</v>
      </c>
      <c r="BK115" s="228">
        <f>ROUND(I115*H115,2)</f>
        <v>0</v>
      </c>
      <c r="BL115" s="19" t="s">
        <v>90</v>
      </c>
      <c r="BM115" s="227" t="s">
        <v>2569</v>
      </c>
    </row>
    <row r="116" spans="1:51" s="14" customFormat="1" ht="12">
      <c r="A116" s="14"/>
      <c r="B116" s="240"/>
      <c r="C116" s="241"/>
      <c r="D116" s="231" t="s">
        <v>260</v>
      </c>
      <c r="E116" s="242" t="s">
        <v>19</v>
      </c>
      <c r="F116" s="243" t="s">
        <v>2570</v>
      </c>
      <c r="G116" s="241"/>
      <c r="H116" s="244">
        <v>112.99</v>
      </c>
      <c r="I116" s="245"/>
      <c r="J116" s="241"/>
      <c r="K116" s="241"/>
      <c r="L116" s="246"/>
      <c r="M116" s="247"/>
      <c r="N116" s="248"/>
      <c r="O116" s="248"/>
      <c r="P116" s="248"/>
      <c r="Q116" s="248"/>
      <c r="R116" s="248"/>
      <c r="S116" s="248"/>
      <c r="T116" s="249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0" t="s">
        <v>260</v>
      </c>
      <c r="AU116" s="250" t="s">
        <v>78</v>
      </c>
      <c r="AV116" s="14" t="s">
        <v>78</v>
      </c>
      <c r="AW116" s="14" t="s">
        <v>31</v>
      </c>
      <c r="AX116" s="14" t="s">
        <v>76</v>
      </c>
      <c r="AY116" s="250" t="s">
        <v>252</v>
      </c>
    </row>
    <row r="117" spans="1:63" s="12" customFormat="1" ht="22.8" customHeight="1">
      <c r="A117" s="12"/>
      <c r="B117" s="200"/>
      <c r="C117" s="201"/>
      <c r="D117" s="202" t="s">
        <v>68</v>
      </c>
      <c r="E117" s="214" t="s">
        <v>78</v>
      </c>
      <c r="F117" s="214" t="s">
        <v>303</v>
      </c>
      <c r="G117" s="201"/>
      <c r="H117" s="201"/>
      <c r="I117" s="204"/>
      <c r="J117" s="215">
        <f>BK117</f>
        <v>0</v>
      </c>
      <c r="K117" s="201"/>
      <c r="L117" s="206"/>
      <c r="M117" s="207"/>
      <c r="N117" s="208"/>
      <c r="O117" s="208"/>
      <c r="P117" s="209">
        <f>SUM(P118:P138)</f>
        <v>0</v>
      </c>
      <c r="Q117" s="208"/>
      <c r="R117" s="209">
        <f>SUM(R118:R138)</f>
        <v>59.88735459</v>
      </c>
      <c r="S117" s="208"/>
      <c r="T117" s="210">
        <f>SUM(T118:T138)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11" t="s">
        <v>76</v>
      </c>
      <c r="AT117" s="212" t="s">
        <v>68</v>
      </c>
      <c r="AU117" s="212" t="s">
        <v>76</v>
      </c>
      <c r="AY117" s="211" t="s">
        <v>252</v>
      </c>
      <c r="BK117" s="213">
        <f>SUM(BK118:BK138)</f>
        <v>0</v>
      </c>
    </row>
    <row r="118" spans="1:65" s="2" customFormat="1" ht="24.15" customHeight="1">
      <c r="A118" s="40"/>
      <c r="B118" s="41"/>
      <c r="C118" s="216" t="s">
        <v>291</v>
      </c>
      <c r="D118" s="216" t="s">
        <v>254</v>
      </c>
      <c r="E118" s="217" t="s">
        <v>361</v>
      </c>
      <c r="F118" s="218" t="s">
        <v>362</v>
      </c>
      <c r="G118" s="219" t="s">
        <v>257</v>
      </c>
      <c r="H118" s="220">
        <v>1.761</v>
      </c>
      <c r="I118" s="221"/>
      <c r="J118" s="222">
        <f>ROUND(I118*H118,2)</f>
        <v>0</v>
      </c>
      <c r="K118" s="218" t="s">
        <v>258</v>
      </c>
      <c r="L118" s="46"/>
      <c r="M118" s="223" t="s">
        <v>19</v>
      </c>
      <c r="N118" s="224" t="s">
        <v>40</v>
      </c>
      <c r="O118" s="86"/>
      <c r="P118" s="225">
        <f>O118*H118</f>
        <v>0</v>
      </c>
      <c r="Q118" s="225">
        <v>2.25634</v>
      </c>
      <c r="R118" s="225">
        <f>Q118*H118</f>
        <v>3.9734147399999995</v>
      </c>
      <c r="S118" s="225">
        <v>0</v>
      </c>
      <c r="T118" s="22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7" t="s">
        <v>90</v>
      </c>
      <c r="AT118" s="227" t="s">
        <v>254</v>
      </c>
      <c r="AU118" s="227" t="s">
        <v>78</v>
      </c>
      <c r="AY118" s="19" t="s">
        <v>252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9" t="s">
        <v>76</v>
      </c>
      <c r="BK118" s="228">
        <f>ROUND(I118*H118,2)</f>
        <v>0</v>
      </c>
      <c r="BL118" s="19" t="s">
        <v>90</v>
      </c>
      <c r="BM118" s="227" t="s">
        <v>2571</v>
      </c>
    </row>
    <row r="119" spans="1:51" s="14" customFormat="1" ht="12">
      <c r="A119" s="14"/>
      <c r="B119" s="240"/>
      <c r="C119" s="241"/>
      <c r="D119" s="231" t="s">
        <v>260</v>
      </c>
      <c r="E119" s="242" t="s">
        <v>19</v>
      </c>
      <c r="F119" s="243" t="s">
        <v>2572</v>
      </c>
      <c r="G119" s="241"/>
      <c r="H119" s="244">
        <v>1.761</v>
      </c>
      <c r="I119" s="245"/>
      <c r="J119" s="241"/>
      <c r="K119" s="241"/>
      <c r="L119" s="246"/>
      <c r="M119" s="247"/>
      <c r="N119" s="248"/>
      <c r="O119" s="248"/>
      <c r="P119" s="248"/>
      <c r="Q119" s="248"/>
      <c r="R119" s="248"/>
      <c r="S119" s="248"/>
      <c r="T119" s="249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0" t="s">
        <v>260</v>
      </c>
      <c r="AU119" s="250" t="s">
        <v>78</v>
      </c>
      <c r="AV119" s="14" t="s">
        <v>78</v>
      </c>
      <c r="AW119" s="14" t="s">
        <v>31</v>
      </c>
      <c r="AX119" s="14" t="s">
        <v>76</v>
      </c>
      <c r="AY119" s="250" t="s">
        <v>252</v>
      </c>
    </row>
    <row r="120" spans="1:65" s="2" customFormat="1" ht="14.4" customHeight="1">
      <c r="A120" s="40"/>
      <c r="B120" s="41"/>
      <c r="C120" s="216" t="s">
        <v>288</v>
      </c>
      <c r="D120" s="216" t="s">
        <v>254</v>
      </c>
      <c r="E120" s="217" t="s">
        <v>386</v>
      </c>
      <c r="F120" s="218" t="s">
        <v>387</v>
      </c>
      <c r="G120" s="219" t="s">
        <v>300</v>
      </c>
      <c r="H120" s="220">
        <v>2.873</v>
      </c>
      <c r="I120" s="221"/>
      <c r="J120" s="222">
        <f>ROUND(I120*H120,2)</f>
        <v>0</v>
      </c>
      <c r="K120" s="218" t="s">
        <v>258</v>
      </c>
      <c r="L120" s="46"/>
      <c r="M120" s="223" t="s">
        <v>19</v>
      </c>
      <c r="N120" s="224" t="s">
        <v>40</v>
      </c>
      <c r="O120" s="86"/>
      <c r="P120" s="225">
        <f>O120*H120</f>
        <v>0</v>
      </c>
      <c r="Q120" s="225">
        <v>0.00247</v>
      </c>
      <c r="R120" s="225">
        <f>Q120*H120</f>
        <v>0.007096310000000001</v>
      </c>
      <c r="S120" s="225">
        <v>0</v>
      </c>
      <c r="T120" s="22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7" t="s">
        <v>90</v>
      </c>
      <c r="AT120" s="227" t="s">
        <v>254</v>
      </c>
      <c r="AU120" s="227" t="s">
        <v>78</v>
      </c>
      <c r="AY120" s="19" t="s">
        <v>252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9" t="s">
        <v>76</v>
      </c>
      <c r="BK120" s="228">
        <f>ROUND(I120*H120,2)</f>
        <v>0</v>
      </c>
      <c r="BL120" s="19" t="s">
        <v>90</v>
      </c>
      <c r="BM120" s="227" t="s">
        <v>2573</v>
      </c>
    </row>
    <row r="121" spans="1:51" s="14" customFormat="1" ht="12">
      <c r="A121" s="14"/>
      <c r="B121" s="240"/>
      <c r="C121" s="241"/>
      <c r="D121" s="231" t="s">
        <v>260</v>
      </c>
      <c r="E121" s="242" t="s">
        <v>19</v>
      </c>
      <c r="F121" s="243" t="s">
        <v>2574</v>
      </c>
      <c r="G121" s="241"/>
      <c r="H121" s="244">
        <v>2.873</v>
      </c>
      <c r="I121" s="245"/>
      <c r="J121" s="241"/>
      <c r="K121" s="241"/>
      <c r="L121" s="246"/>
      <c r="M121" s="247"/>
      <c r="N121" s="248"/>
      <c r="O121" s="248"/>
      <c r="P121" s="248"/>
      <c r="Q121" s="248"/>
      <c r="R121" s="248"/>
      <c r="S121" s="248"/>
      <c r="T121" s="249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0" t="s">
        <v>260</v>
      </c>
      <c r="AU121" s="250" t="s">
        <v>78</v>
      </c>
      <c r="AV121" s="14" t="s">
        <v>78</v>
      </c>
      <c r="AW121" s="14" t="s">
        <v>31</v>
      </c>
      <c r="AX121" s="14" t="s">
        <v>76</v>
      </c>
      <c r="AY121" s="250" t="s">
        <v>252</v>
      </c>
    </row>
    <row r="122" spans="1:65" s="2" customFormat="1" ht="14.4" customHeight="1">
      <c r="A122" s="40"/>
      <c r="B122" s="41"/>
      <c r="C122" s="216" t="s">
        <v>304</v>
      </c>
      <c r="D122" s="216" t="s">
        <v>254</v>
      </c>
      <c r="E122" s="217" t="s">
        <v>396</v>
      </c>
      <c r="F122" s="218" t="s">
        <v>397</v>
      </c>
      <c r="G122" s="219" t="s">
        <v>300</v>
      </c>
      <c r="H122" s="220">
        <v>2.873</v>
      </c>
      <c r="I122" s="221"/>
      <c r="J122" s="222">
        <f>ROUND(I122*H122,2)</f>
        <v>0</v>
      </c>
      <c r="K122" s="218" t="s">
        <v>258</v>
      </c>
      <c r="L122" s="46"/>
      <c r="M122" s="223" t="s">
        <v>19</v>
      </c>
      <c r="N122" s="224" t="s">
        <v>40</v>
      </c>
      <c r="O122" s="86"/>
      <c r="P122" s="225">
        <f>O122*H122</f>
        <v>0</v>
      </c>
      <c r="Q122" s="225">
        <v>0</v>
      </c>
      <c r="R122" s="225">
        <f>Q122*H122</f>
        <v>0</v>
      </c>
      <c r="S122" s="225">
        <v>0</v>
      </c>
      <c r="T122" s="22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7" t="s">
        <v>90</v>
      </c>
      <c r="AT122" s="227" t="s">
        <v>254</v>
      </c>
      <c r="AU122" s="227" t="s">
        <v>78</v>
      </c>
      <c r="AY122" s="19" t="s">
        <v>252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9" t="s">
        <v>76</v>
      </c>
      <c r="BK122" s="228">
        <f>ROUND(I122*H122,2)</f>
        <v>0</v>
      </c>
      <c r="BL122" s="19" t="s">
        <v>90</v>
      </c>
      <c r="BM122" s="227" t="s">
        <v>2575</v>
      </c>
    </row>
    <row r="123" spans="1:65" s="2" customFormat="1" ht="24.15" customHeight="1">
      <c r="A123" s="40"/>
      <c r="B123" s="41"/>
      <c r="C123" s="216" t="s">
        <v>309</v>
      </c>
      <c r="D123" s="216" t="s">
        <v>254</v>
      </c>
      <c r="E123" s="217" t="s">
        <v>2576</v>
      </c>
      <c r="F123" s="218" t="s">
        <v>2577</v>
      </c>
      <c r="G123" s="219" t="s">
        <v>257</v>
      </c>
      <c r="H123" s="220">
        <v>22.376</v>
      </c>
      <c r="I123" s="221"/>
      <c r="J123" s="222">
        <f>ROUND(I123*H123,2)</f>
        <v>0</v>
      </c>
      <c r="K123" s="218" t="s">
        <v>258</v>
      </c>
      <c r="L123" s="46"/>
      <c r="M123" s="223" t="s">
        <v>19</v>
      </c>
      <c r="N123" s="224" t="s">
        <v>40</v>
      </c>
      <c r="O123" s="86"/>
      <c r="P123" s="225">
        <f>O123*H123</f>
        <v>0</v>
      </c>
      <c r="Q123" s="225">
        <v>2.25634</v>
      </c>
      <c r="R123" s="225">
        <f>Q123*H123</f>
        <v>50.487863839999996</v>
      </c>
      <c r="S123" s="225">
        <v>0</v>
      </c>
      <c r="T123" s="22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7" t="s">
        <v>90</v>
      </c>
      <c r="AT123" s="227" t="s">
        <v>254</v>
      </c>
      <c r="AU123" s="227" t="s">
        <v>78</v>
      </c>
      <c r="AY123" s="19" t="s">
        <v>252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9" t="s">
        <v>76</v>
      </c>
      <c r="BK123" s="228">
        <f>ROUND(I123*H123,2)</f>
        <v>0</v>
      </c>
      <c r="BL123" s="19" t="s">
        <v>90</v>
      </c>
      <c r="BM123" s="227" t="s">
        <v>2578</v>
      </c>
    </row>
    <row r="124" spans="1:51" s="14" customFormat="1" ht="12">
      <c r="A124" s="14"/>
      <c r="B124" s="240"/>
      <c r="C124" s="241"/>
      <c r="D124" s="231" t="s">
        <v>260</v>
      </c>
      <c r="E124" s="242" t="s">
        <v>19</v>
      </c>
      <c r="F124" s="243" t="s">
        <v>2579</v>
      </c>
      <c r="G124" s="241"/>
      <c r="H124" s="244">
        <v>12.133</v>
      </c>
      <c r="I124" s="245"/>
      <c r="J124" s="241"/>
      <c r="K124" s="241"/>
      <c r="L124" s="246"/>
      <c r="M124" s="247"/>
      <c r="N124" s="248"/>
      <c r="O124" s="248"/>
      <c r="P124" s="248"/>
      <c r="Q124" s="248"/>
      <c r="R124" s="248"/>
      <c r="S124" s="248"/>
      <c r="T124" s="249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0" t="s">
        <v>260</v>
      </c>
      <c r="AU124" s="250" t="s">
        <v>78</v>
      </c>
      <c r="AV124" s="14" t="s">
        <v>78</v>
      </c>
      <c r="AW124" s="14" t="s">
        <v>31</v>
      </c>
      <c r="AX124" s="14" t="s">
        <v>69</v>
      </c>
      <c r="AY124" s="250" t="s">
        <v>252</v>
      </c>
    </row>
    <row r="125" spans="1:51" s="14" customFormat="1" ht="12">
      <c r="A125" s="14"/>
      <c r="B125" s="240"/>
      <c r="C125" s="241"/>
      <c r="D125" s="231" t="s">
        <v>260</v>
      </c>
      <c r="E125" s="242" t="s">
        <v>19</v>
      </c>
      <c r="F125" s="243" t="s">
        <v>2580</v>
      </c>
      <c r="G125" s="241"/>
      <c r="H125" s="244">
        <v>4.454</v>
      </c>
      <c r="I125" s="245"/>
      <c r="J125" s="241"/>
      <c r="K125" s="241"/>
      <c r="L125" s="246"/>
      <c r="M125" s="247"/>
      <c r="N125" s="248"/>
      <c r="O125" s="248"/>
      <c r="P125" s="248"/>
      <c r="Q125" s="248"/>
      <c r="R125" s="248"/>
      <c r="S125" s="248"/>
      <c r="T125" s="249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0" t="s">
        <v>260</v>
      </c>
      <c r="AU125" s="250" t="s">
        <v>78</v>
      </c>
      <c r="AV125" s="14" t="s">
        <v>78</v>
      </c>
      <c r="AW125" s="14" t="s">
        <v>31</v>
      </c>
      <c r="AX125" s="14" t="s">
        <v>69</v>
      </c>
      <c r="AY125" s="250" t="s">
        <v>252</v>
      </c>
    </row>
    <row r="126" spans="1:51" s="14" customFormat="1" ht="12">
      <c r="A126" s="14"/>
      <c r="B126" s="240"/>
      <c r="C126" s="241"/>
      <c r="D126" s="231" t="s">
        <v>260</v>
      </c>
      <c r="E126" s="242" t="s">
        <v>19</v>
      </c>
      <c r="F126" s="243" t="s">
        <v>2581</v>
      </c>
      <c r="G126" s="241"/>
      <c r="H126" s="244">
        <v>5.789</v>
      </c>
      <c r="I126" s="245"/>
      <c r="J126" s="241"/>
      <c r="K126" s="241"/>
      <c r="L126" s="246"/>
      <c r="M126" s="247"/>
      <c r="N126" s="248"/>
      <c r="O126" s="248"/>
      <c r="P126" s="248"/>
      <c r="Q126" s="248"/>
      <c r="R126" s="248"/>
      <c r="S126" s="248"/>
      <c r="T126" s="249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0" t="s">
        <v>260</v>
      </c>
      <c r="AU126" s="250" t="s">
        <v>78</v>
      </c>
      <c r="AV126" s="14" t="s">
        <v>78</v>
      </c>
      <c r="AW126" s="14" t="s">
        <v>31</v>
      </c>
      <c r="AX126" s="14" t="s">
        <v>69</v>
      </c>
      <c r="AY126" s="250" t="s">
        <v>252</v>
      </c>
    </row>
    <row r="127" spans="1:51" s="15" customFormat="1" ht="12">
      <c r="A127" s="15"/>
      <c r="B127" s="251"/>
      <c r="C127" s="252"/>
      <c r="D127" s="231" t="s">
        <v>260</v>
      </c>
      <c r="E127" s="253" t="s">
        <v>19</v>
      </c>
      <c r="F127" s="254" t="s">
        <v>265</v>
      </c>
      <c r="G127" s="252"/>
      <c r="H127" s="255">
        <v>22.375999999999998</v>
      </c>
      <c r="I127" s="256"/>
      <c r="J127" s="252"/>
      <c r="K127" s="252"/>
      <c r="L127" s="257"/>
      <c r="M127" s="258"/>
      <c r="N127" s="259"/>
      <c r="O127" s="259"/>
      <c r="P127" s="259"/>
      <c r="Q127" s="259"/>
      <c r="R127" s="259"/>
      <c r="S127" s="259"/>
      <c r="T127" s="260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61" t="s">
        <v>260</v>
      </c>
      <c r="AU127" s="261" t="s">
        <v>78</v>
      </c>
      <c r="AV127" s="15" t="s">
        <v>90</v>
      </c>
      <c r="AW127" s="15" t="s">
        <v>31</v>
      </c>
      <c r="AX127" s="15" t="s">
        <v>76</v>
      </c>
      <c r="AY127" s="261" t="s">
        <v>252</v>
      </c>
    </row>
    <row r="128" spans="1:65" s="2" customFormat="1" ht="14.4" customHeight="1">
      <c r="A128" s="40"/>
      <c r="B128" s="41"/>
      <c r="C128" s="216" t="s">
        <v>313</v>
      </c>
      <c r="D128" s="216" t="s">
        <v>254</v>
      </c>
      <c r="E128" s="217" t="s">
        <v>1426</v>
      </c>
      <c r="F128" s="218" t="s">
        <v>1427</v>
      </c>
      <c r="G128" s="219" t="s">
        <v>300</v>
      </c>
      <c r="H128" s="220">
        <v>30.622</v>
      </c>
      <c r="I128" s="221"/>
      <c r="J128" s="222">
        <f>ROUND(I128*H128,2)</f>
        <v>0</v>
      </c>
      <c r="K128" s="218" t="s">
        <v>258</v>
      </c>
      <c r="L128" s="46"/>
      <c r="M128" s="223" t="s">
        <v>19</v>
      </c>
      <c r="N128" s="224" t="s">
        <v>40</v>
      </c>
      <c r="O128" s="86"/>
      <c r="P128" s="225">
        <f>O128*H128</f>
        <v>0</v>
      </c>
      <c r="Q128" s="225">
        <v>0.00269</v>
      </c>
      <c r="R128" s="225">
        <f>Q128*H128</f>
        <v>0.08237318</v>
      </c>
      <c r="S128" s="225">
        <v>0</v>
      </c>
      <c r="T128" s="22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7" t="s">
        <v>90</v>
      </c>
      <c r="AT128" s="227" t="s">
        <v>254</v>
      </c>
      <c r="AU128" s="227" t="s">
        <v>78</v>
      </c>
      <c r="AY128" s="19" t="s">
        <v>252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9" t="s">
        <v>76</v>
      </c>
      <c r="BK128" s="228">
        <f>ROUND(I128*H128,2)</f>
        <v>0</v>
      </c>
      <c r="BL128" s="19" t="s">
        <v>90</v>
      </c>
      <c r="BM128" s="227" t="s">
        <v>2582</v>
      </c>
    </row>
    <row r="129" spans="1:51" s="14" customFormat="1" ht="12">
      <c r="A129" s="14"/>
      <c r="B129" s="240"/>
      <c r="C129" s="241"/>
      <c r="D129" s="231" t="s">
        <v>260</v>
      </c>
      <c r="E129" s="242" t="s">
        <v>19</v>
      </c>
      <c r="F129" s="243" t="s">
        <v>2583</v>
      </c>
      <c r="G129" s="241"/>
      <c r="H129" s="244">
        <v>18.959</v>
      </c>
      <c r="I129" s="245"/>
      <c r="J129" s="241"/>
      <c r="K129" s="241"/>
      <c r="L129" s="246"/>
      <c r="M129" s="247"/>
      <c r="N129" s="248"/>
      <c r="O129" s="248"/>
      <c r="P129" s="248"/>
      <c r="Q129" s="248"/>
      <c r="R129" s="248"/>
      <c r="S129" s="248"/>
      <c r="T129" s="24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0" t="s">
        <v>260</v>
      </c>
      <c r="AU129" s="250" t="s">
        <v>78</v>
      </c>
      <c r="AV129" s="14" t="s">
        <v>78</v>
      </c>
      <c r="AW129" s="14" t="s">
        <v>31</v>
      </c>
      <c r="AX129" s="14" t="s">
        <v>69</v>
      </c>
      <c r="AY129" s="250" t="s">
        <v>252</v>
      </c>
    </row>
    <row r="130" spans="1:51" s="14" customFormat="1" ht="12">
      <c r="A130" s="14"/>
      <c r="B130" s="240"/>
      <c r="C130" s="241"/>
      <c r="D130" s="231" t="s">
        <v>260</v>
      </c>
      <c r="E130" s="242" t="s">
        <v>19</v>
      </c>
      <c r="F130" s="243" t="s">
        <v>2584</v>
      </c>
      <c r="G130" s="241"/>
      <c r="H130" s="244">
        <v>6.959</v>
      </c>
      <c r="I130" s="245"/>
      <c r="J130" s="241"/>
      <c r="K130" s="241"/>
      <c r="L130" s="246"/>
      <c r="M130" s="247"/>
      <c r="N130" s="248"/>
      <c r="O130" s="248"/>
      <c r="P130" s="248"/>
      <c r="Q130" s="248"/>
      <c r="R130" s="248"/>
      <c r="S130" s="248"/>
      <c r="T130" s="249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0" t="s">
        <v>260</v>
      </c>
      <c r="AU130" s="250" t="s">
        <v>78</v>
      </c>
      <c r="AV130" s="14" t="s">
        <v>78</v>
      </c>
      <c r="AW130" s="14" t="s">
        <v>31</v>
      </c>
      <c r="AX130" s="14" t="s">
        <v>69</v>
      </c>
      <c r="AY130" s="250" t="s">
        <v>252</v>
      </c>
    </row>
    <row r="131" spans="1:51" s="14" customFormat="1" ht="12">
      <c r="A131" s="14"/>
      <c r="B131" s="240"/>
      <c r="C131" s="241"/>
      <c r="D131" s="231" t="s">
        <v>260</v>
      </c>
      <c r="E131" s="242" t="s">
        <v>19</v>
      </c>
      <c r="F131" s="243" t="s">
        <v>2585</v>
      </c>
      <c r="G131" s="241"/>
      <c r="H131" s="244">
        <v>4.704</v>
      </c>
      <c r="I131" s="245"/>
      <c r="J131" s="241"/>
      <c r="K131" s="241"/>
      <c r="L131" s="246"/>
      <c r="M131" s="247"/>
      <c r="N131" s="248"/>
      <c r="O131" s="248"/>
      <c r="P131" s="248"/>
      <c r="Q131" s="248"/>
      <c r="R131" s="248"/>
      <c r="S131" s="248"/>
      <c r="T131" s="24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0" t="s">
        <v>260</v>
      </c>
      <c r="AU131" s="250" t="s">
        <v>78</v>
      </c>
      <c r="AV131" s="14" t="s">
        <v>78</v>
      </c>
      <c r="AW131" s="14" t="s">
        <v>31</v>
      </c>
      <c r="AX131" s="14" t="s">
        <v>69</v>
      </c>
      <c r="AY131" s="250" t="s">
        <v>252</v>
      </c>
    </row>
    <row r="132" spans="1:51" s="15" customFormat="1" ht="12">
      <c r="A132" s="15"/>
      <c r="B132" s="251"/>
      <c r="C132" s="252"/>
      <c r="D132" s="231" t="s">
        <v>260</v>
      </c>
      <c r="E132" s="253" t="s">
        <v>19</v>
      </c>
      <c r="F132" s="254" t="s">
        <v>265</v>
      </c>
      <c r="G132" s="252"/>
      <c r="H132" s="255">
        <v>30.622</v>
      </c>
      <c r="I132" s="256"/>
      <c r="J132" s="252"/>
      <c r="K132" s="252"/>
      <c r="L132" s="257"/>
      <c r="M132" s="258"/>
      <c r="N132" s="259"/>
      <c r="O132" s="259"/>
      <c r="P132" s="259"/>
      <c r="Q132" s="259"/>
      <c r="R132" s="259"/>
      <c r="S132" s="259"/>
      <c r="T132" s="260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1" t="s">
        <v>260</v>
      </c>
      <c r="AU132" s="261" t="s">
        <v>78</v>
      </c>
      <c r="AV132" s="15" t="s">
        <v>90</v>
      </c>
      <c r="AW132" s="15" t="s">
        <v>31</v>
      </c>
      <c r="AX132" s="15" t="s">
        <v>76</v>
      </c>
      <c r="AY132" s="261" t="s">
        <v>252</v>
      </c>
    </row>
    <row r="133" spans="1:65" s="2" customFormat="1" ht="14.4" customHeight="1">
      <c r="A133" s="40"/>
      <c r="B133" s="41"/>
      <c r="C133" s="216" t="s">
        <v>324</v>
      </c>
      <c r="D133" s="216" t="s">
        <v>254</v>
      </c>
      <c r="E133" s="217" t="s">
        <v>1433</v>
      </c>
      <c r="F133" s="218" t="s">
        <v>1434</v>
      </c>
      <c r="G133" s="219" t="s">
        <v>300</v>
      </c>
      <c r="H133" s="220">
        <v>30.622</v>
      </c>
      <c r="I133" s="221"/>
      <c r="J133" s="222">
        <f>ROUND(I133*H133,2)</f>
        <v>0</v>
      </c>
      <c r="K133" s="218" t="s">
        <v>258</v>
      </c>
      <c r="L133" s="46"/>
      <c r="M133" s="223" t="s">
        <v>19</v>
      </c>
      <c r="N133" s="224" t="s">
        <v>40</v>
      </c>
      <c r="O133" s="86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7" t="s">
        <v>90</v>
      </c>
      <c r="AT133" s="227" t="s">
        <v>254</v>
      </c>
      <c r="AU133" s="227" t="s">
        <v>78</v>
      </c>
      <c r="AY133" s="19" t="s">
        <v>252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9" t="s">
        <v>76</v>
      </c>
      <c r="BK133" s="228">
        <f>ROUND(I133*H133,2)</f>
        <v>0</v>
      </c>
      <c r="BL133" s="19" t="s">
        <v>90</v>
      </c>
      <c r="BM133" s="227" t="s">
        <v>2586</v>
      </c>
    </row>
    <row r="134" spans="1:65" s="2" customFormat="1" ht="24.15" customHeight="1">
      <c r="A134" s="40"/>
      <c r="B134" s="41"/>
      <c r="C134" s="216" t="s">
        <v>334</v>
      </c>
      <c r="D134" s="216" t="s">
        <v>254</v>
      </c>
      <c r="E134" s="217" t="s">
        <v>2587</v>
      </c>
      <c r="F134" s="218" t="s">
        <v>2588</v>
      </c>
      <c r="G134" s="219" t="s">
        <v>257</v>
      </c>
      <c r="H134" s="220">
        <v>2.358</v>
      </c>
      <c r="I134" s="221"/>
      <c r="J134" s="222">
        <f>ROUND(I134*H134,2)</f>
        <v>0</v>
      </c>
      <c r="K134" s="218" t="s">
        <v>258</v>
      </c>
      <c r="L134" s="46"/>
      <c r="M134" s="223" t="s">
        <v>19</v>
      </c>
      <c r="N134" s="224" t="s">
        <v>40</v>
      </c>
      <c r="O134" s="86"/>
      <c r="P134" s="225">
        <f>O134*H134</f>
        <v>0</v>
      </c>
      <c r="Q134" s="225">
        <v>2.25634</v>
      </c>
      <c r="R134" s="225">
        <f>Q134*H134</f>
        <v>5.32044972</v>
      </c>
      <c r="S134" s="225">
        <v>0</v>
      </c>
      <c r="T134" s="22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7" t="s">
        <v>90</v>
      </c>
      <c r="AT134" s="227" t="s">
        <v>254</v>
      </c>
      <c r="AU134" s="227" t="s">
        <v>78</v>
      </c>
      <c r="AY134" s="19" t="s">
        <v>252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9" t="s">
        <v>76</v>
      </c>
      <c r="BK134" s="228">
        <f>ROUND(I134*H134,2)</f>
        <v>0</v>
      </c>
      <c r="BL134" s="19" t="s">
        <v>90</v>
      </c>
      <c r="BM134" s="227" t="s">
        <v>2589</v>
      </c>
    </row>
    <row r="135" spans="1:51" s="14" customFormat="1" ht="12">
      <c r="A135" s="14"/>
      <c r="B135" s="240"/>
      <c r="C135" s="241"/>
      <c r="D135" s="231" t="s">
        <v>260</v>
      </c>
      <c r="E135" s="242" t="s">
        <v>19</v>
      </c>
      <c r="F135" s="243" t="s">
        <v>2590</v>
      </c>
      <c r="G135" s="241"/>
      <c r="H135" s="244">
        <v>2.358</v>
      </c>
      <c r="I135" s="245"/>
      <c r="J135" s="241"/>
      <c r="K135" s="241"/>
      <c r="L135" s="246"/>
      <c r="M135" s="247"/>
      <c r="N135" s="248"/>
      <c r="O135" s="248"/>
      <c r="P135" s="248"/>
      <c r="Q135" s="248"/>
      <c r="R135" s="248"/>
      <c r="S135" s="248"/>
      <c r="T135" s="24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0" t="s">
        <v>260</v>
      </c>
      <c r="AU135" s="250" t="s">
        <v>78</v>
      </c>
      <c r="AV135" s="14" t="s">
        <v>78</v>
      </c>
      <c r="AW135" s="14" t="s">
        <v>31</v>
      </c>
      <c r="AX135" s="14" t="s">
        <v>76</v>
      </c>
      <c r="AY135" s="250" t="s">
        <v>252</v>
      </c>
    </row>
    <row r="136" spans="1:65" s="2" customFormat="1" ht="14.4" customHeight="1">
      <c r="A136" s="40"/>
      <c r="B136" s="41"/>
      <c r="C136" s="216" t="s">
        <v>339</v>
      </c>
      <c r="D136" s="216" t="s">
        <v>254</v>
      </c>
      <c r="E136" s="217" t="s">
        <v>2591</v>
      </c>
      <c r="F136" s="218" t="s">
        <v>2592</v>
      </c>
      <c r="G136" s="219" t="s">
        <v>300</v>
      </c>
      <c r="H136" s="220">
        <v>6.12</v>
      </c>
      <c r="I136" s="221"/>
      <c r="J136" s="222">
        <f>ROUND(I136*H136,2)</f>
        <v>0</v>
      </c>
      <c r="K136" s="218" t="s">
        <v>258</v>
      </c>
      <c r="L136" s="46"/>
      <c r="M136" s="223" t="s">
        <v>19</v>
      </c>
      <c r="N136" s="224" t="s">
        <v>40</v>
      </c>
      <c r="O136" s="86"/>
      <c r="P136" s="225">
        <f>O136*H136</f>
        <v>0</v>
      </c>
      <c r="Q136" s="225">
        <v>0.00264</v>
      </c>
      <c r="R136" s="225">
        <f>Q136*H136</f>
        <v>0.0161568</v>
      </c>
      <c r="S136" s="225">
        <v>0</v>
      </c>
      <c r="T136" s="22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7" t="s">
        <v>90</v>
      </c>
      <c r="AT136" s="227" t="s">
        <v>254</v>
      </c>
      <c r="AU136" s="227" t="s">
        <v>78</v>
      </c>
      <c r="AY136" s="19" t="s">
        <v>252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9" t="s">
        <v>76</v>
      </c>
      <c r="BK136" s="228">
        <f>ROUND(I136*H136,2)</f>
        <v>0</v>
      </c>
      <c r="BL136" s="19" t="s">
        <v>90</v>
      </c>
      <c r="BM136" s="227" t="s">
        <v>2593</v>
      </c>
    </row>
    <row r="137" spans="1:51" s="14" customFormat="1" ht="12">
      <c r="A137" s="14"/>
      <c r="B137" s="240"/>
      <c r="C137" s="241"/>
      <c r="D137" s="231" t="s">
        <v>260</v>
      </c>
      <c r="E137" s="242" t="s">
        <v>19</v>
      </c>
      <c r="F137" s="243" t="s">
        <v>2594</v>
      </c>
      <c r="G137" s="241"/>
      <c r="H137" s="244">
        <v>6.12</v>
      </c>
      <c r="I137" s="245"/>
      <c r="J137" s="241"/>
      <c r="K137" s="241"/>
      <c r="L137" s="246"/>
      <c r="M137" s="247"/>
      <c r="N137" s="248"/>
      <c r="O137" s="248"/>
      <c r="P137" s="248"/>
      <c r="Q137" s="248"/>
      <c r="R137" s="248"/>
      <c r="S137" s="248"/>
      <c r="T137" s="24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0" t="s">
        <v>260</v>
      </c>
      <c r="AU137" s="250" t="s">
        <v>78</v>
      </c>
      <c r="AV137" s="14" t="s">
        <v>78</v>
      </c>
      <c r="AW137" s="14" t="s">
        <v>31</v>
      </c>
      <c r="AX137" s="14" t="s">
        <v>76</v>
      </c>
      <c r="AY137" s="250" t="s">
        <v>252</v>
      </c>
    </row>
    <row r="138" spans="1:65" s="2" customFormat="1" ht="14.4" customHeight="1">
      <c r="A138" s="40"/>
      <c r="B138" s="41"/>
      <c r="C138" s="216" t="s">
        <v>8</v>
      </c>
      <c r="D138" s="216" t="s">
        <v>254</v>
      </c>
      <c r="E138" s="217" t="s">
        <v>2595</v>
      </c>
      <c r="F138" s="218" t="s">
        <v>2596</v>
      </c>
      <c r="G138" s="219" t="s">
        <v>300</v>
      </c>
      <c r="H138" s="220">
        <v>6.12</v>
      </c>
      <c r="I138" s="221"/>
      <c r="J138" s="222">
        <f>ROUND(I138*H138,2)</f>
        <v>0</v>
      </c>
      <c r="K138" s="218" t="s">
        <v>258</v>
      </c>
      <c r="L138" s="46"/>
      <c r="M138" s="223" t="s">
        <v>19</v>
      </c>
      <c r="N138" s="224" t="s">
        <v>40</v>
      </c>
      <c r="O138" s="86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7" t="s">
        <v>90</v>
      </c>
      <c r="AT138" s="227" t="s">
        <v>254</v>
      </c>
      <c r="AU138" s="227" t="s">
        <v>78</v>
      </c>
      <c r="AY138" s="19" t="s">
        <v>252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9" t="s">
        <v>76</v>
      </c>
      <c r="BK138" s="228">
        <f>ROUND(I138*H138,2)</f>
        <v>0</v>
      </c>
      <c r="BL138" s="19" t="s">
        <v>90</v>
      </c>
      <c r="BM138" s="227" t="s">
        <v>2597</v>
      </c>
    </row>
    <row r="139" spans="1:63" s="12" customFormat="1" ht="22.8" customHeight="1">
      <c r="A139" s="12"/>
      <c r="B139" s="200"/>
      <c r="C139" s="201"/>
      <c r="D139" s="202" t="s">
        <v>68</v>
      </c>
      <c r="E139" s="214" t="s">
        <v>304</v>
      </c>
      <c r="F139" s="214" t="s">
        <v>829</v>
      </c>
      <c r="G139" s="201"/>
      <c r="H139" s="201"/>
      <c r="I139" s="204"/>
      <c r="J139" s="215">
        <f>BK139</f>
        <v>0</v>
      </c>
      <c r="K139" s="201"/>
      <c r="L139" s="206"/>
      <c r="M139" s="207"/>
      <c r="N139" s="208"/>
      <c r="O139" s="208"/>
      <c r="P139" s="209">
        <f>SUM(P140:P141)</f>
        <v>0</v>
      </c>
      <c r="Q139" s="208"/>
      <c r="R139" s="209">
        <f>SUM(R140:R141)</f>
        <v>0.0005355000000000001</v>
      </c>
      <c r="S139" s="208"/>
      <c r="T139" s="210">
        <f>SUM(T140:T141)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1" t="s">
        <v>76</v>
      </c>
      <c r="AT139" s="212" t="s">
        <v>68</v>
      </c>
      <c r="AU139" s="212" t="s">
        <v>76</v>
      </c>
      <c r="AY139" s="211" t="s">
        <v>252</v>
      </c>
      <c r="BK139" s="213">
        <f>SUM(BK140:BK141)</f>
        <v>0</v>
      </c>
    </row>
    <row r="140" spans="1:65" s="2" customFormat="1" ht="37.8" customHeight="1">
      <c r="A140" s="40"/>
      <c r="B140" s="41"/>
      <c r="C140" s="216" t="s">
        <v>349</v>
      </c>
      <c r="D140" s="216" t="s">
        <v>254</v>
      </c>
      <c r="E140" s="217" t="s">
        <v>2598</v>
      </c>
      <c r="F140" s="218" t="s">
        <v>2599</v>
      </c>
      <c r="G140" s="219" t="s">
        <v>300</v>
      </c>
      <c r="H140" s="220">
        <v>0.85</v>
      </c>
      <c r="I140" s="221"/>
      <c r="J140" s="222">
        <f>ROUND(I140*H140,2)</f>
        <v>0</v>
      </c>
      <c r="K140" s="218" t="s">
        <v>258</v>
      </c>
      <c r="L140" s="46"/>
      <c r="M140" s="223" t="s">
        <v>19</v>
      </c>
      <c r="N140" s="224" t="s">
        <v>40</v>
      </c>
      <c r="O140" s="86"/>
      <c r="P140" s="225">
        <f>O140*H140</f>
        <v>0</v>
      </c>
      <c r="Q140" s="225">
        <v>0.00063</v>
      </c>
      <c r="R140" s="225">
        <f>Q140*H140</f>
        <v>0.0005355000000000001</v>
      </c>
      <c r="S140" s="225">
        <v>0</v>
      </c>
      <c r="T140" s="22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7" t="s">
        <v>90</v>
      </c>
      <c r="AT140" s="227" t="s">
        <v>254</v>
      </c>
      <c r="AU140" s="227" t="s">
        <v>78</v>
      </c>
      <c r="AY140" s="19" t="s">
        <v>252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9" t="s">
        <v>76</v>
      </c>
      <c r="BK140" s="228">
        <f>ROUND(I140*H140,2)</f>
        <v>0</v>
      </c>
      <c r="BL140" s="19" t="s">
        <v>90</v>
      </c>
      <c r="BM140" s="227" t="s">
        <v>2600</v>
      </c>
    </row>
    <row r="141" spans="1:51" s="14" customFormat="1" ht="12">
      <c r="A141" s="14"/>
      <c r="B141" s="240"/>
      <c r="C141" s="241"/>
      <c r="D141" s="231" t="s">
        <v>260</v>
      </c>
      <c r="E141" s="242" t="s">
        <v>19</v>
      </c>
      <c r="F141" s="243" t="s">
        <v>2601</v>
      </c>
      <c r="G141" s="241"/>
      <c r="H141" s="244">
        <v>0.85</v>
      </c>
      <c r="I141" s="245"/>
      <c r="J141" s="241"/>
      <c r="K141" s="241"/>
      <c r="L141" s="246"/>
      <c r="M141" s="247"/>
      <c r="N141" s="248"/>
      <c r="O141" s="248"/>
      <c r="P141" s="248"/>
      <c r="Q141" s="248"/>
      <c r="R141" s="248"/>
      <c r="S141" s="248"/>
      <c r="T141" s="24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0" t="s">
        <v>260</v>
      </c>
      <c r="AU141" s="250" t="s">
        <v>78</v>
      </c>
      <c r="AV141" s="14" t="s">
        <v>78</v>
      </c>
      <c r="AW141" s="14" t="s">
        <v>31</v>
      </c>
      <c r="AX141" s="14" t="s">
        <v>76</v>
      </c>
      <c r="AY141" s="250" t="s">
        <v>252</v>
      </c>
    </row>
    <row r="142" spans="1:63" s="12" customFormat="1" ht="22.8" customHeight="1">
      <c r="A142" s="12"/>
      <c r="B142" s="200"/>
      <c r="C142" s="201"/>
      <c r="D142" s="202" t="s">
        <v>68</v>
      </c>
      <c r="E142" s="214" t="s">
        <v>935</v>
      </c>
      <c r="F142" s="214" t="s">
        <v>936</v>
      </c>
      <c r="G142" s="201"/>
      <c r="H142" s="201"/>
      <c r="I142" s="204"/>
      <c r="J142" s="215">
        <f>BK142</f>
        <v>0</v>
      </c>
      <c r="K142" s="201"/>
      <c r="L142" s="206"/>
      <c r="M142" s="207"/>
      <c r="N142" s="208"/>
      <c r="O142" s="208"/>
      <c r="P142" s="209">
        <f>P143</f>
        <v>0</v>
      </c>
      <c r="Q142" s="208"/>
      <c r="R142" s="209">
        <f>R143</f>
        <v>0</v>
      </c>
      <c r="S142" s="208"/>
      <c r="T142" s="210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1" t="s">
        <v>76</v>
      </c>
      <c r="AT142" s="212" t="s">
        <v>68</v>
      </c>
      <c r="AU142" s="212" t="s">
        <v>76</v>
      </c>
      <c r="AY142" s="211" t="s">
        <v>252</v>
      </c>
      <c r="BK142" s="213">
        <f>BK143</f>
        <v>0</v>
      </c>
    </row>
    <row r="143" spans="1:65" s="2" customFormat="1" ht="76.35" customHeight="1">
      <c r="A143" s="40"/>
      <c r="B143" s="41"/>
      <c r="C143" s="216" t="s">
        <v>353</v>
      </c>
      <c r="D143" s="216" t="s">
        <v>254</v>
      </c>
      <c r="E143" s="217" t="s">
        <v>938</v>
      </c>
      <c r="F143" s="218" t="s">
        <v>939</v>
      </c>
      <c r="G143" s="219" t="s">
        <v>277</v>
      </c>
      <c r="H143" s="220">
        <v>59.888</v>
      </c>
      <c r="I143" s="221"/>
      <c r="J143" s="222">
        <f>ROUND(I143*H143,2)</f>
        <v>0</v>
      </c>
      <c r="K143" s="218" t="s">
        <v>258</v>
      </c>
      <c r="L143" s="46"/>
      <c r="M143" s="223" t="s">
        <v>19</v>
      </c>
      <c r="N143" s="224" t="s">
        <v>40</v>
      </c>
      <c r="O143" s="86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7" t="s">
        <v>90</v>
      </c>
      <c r="AT143" s="227" t="s">
        <v>254</v>
      </c>
      <c r="AU143" s="227" t="s">
        <v>78</v>
      </c>
      <c r="AY143" s="19" t="s">
        <v>252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9" t="s">
        <v>76</v>
      </c>
      <c r="BK143" s="228">
        <f>ROUND(I143*H143,2)</f>
        <v>0</v>
      </c>
      <c r="BL143" s="19" t="s">
        <v>90</v>
      </c>
      <c r="BM143" s="227" t="s">
        <v>2602</v>
      </c>
    </row>
    <row r="144" spans="1:63" s="12" customFormat="1" ht="25.9" customHeight="1">
      <c r="A144" s="12"/>
      <c r="B144" s="200"/>
      <c r="C144" s="201"/>
      <c r="D144" s="202" t="s">
        <v>68</v>
      </c>
      <c r="E144" s="203" t="s">
        <v>941</v>
      </c>
      <c r="F144" s="203" t="s">
        <v>942</v>
      </c>
      <c r="G144" s="201"/>
      <c r="H144" s="201"/>
      <c r="I144" s="204"/>
      <c r="J144" s="205">
        <f>BK144</f>
        <v>0</v>
      </c>
      <c r="K144" s="201"/>
      <c r="L144" s="206"/>
      <c r="M144" s="207"/>
      <c r="N144" s="208"/>
      <c r="O144" s="208"/>
      <c r="P144" s="209">
        <f>P145</f>
        <v>0</v>
      </c>
      <c r="Q144" s="208"/>
      <c r="R144" s="209">
        <f>R145</f>
        <v>2.25</v>
      </c>
      <c r="S144" s="208"/>
      <c r="T144" s="210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1" t="s">
        <v>78</v>
      </c>
      <c r="AT144" s="212" t="s">
        <v>68</v>
      </c>
      <c r="AU144" s="212" t="s">
        <v>69</v>
      </c>
      <c r="AY144" s="211" t="s">
        <v>252</v>
      </c>
      <c r="BK144" s="213">
        <f>BK145</f>
        <v>0</v>
      </c>
    </row>
    <row r="145" spans="1:63" s="12" customFormat="1" ht="22.8" customHeight="1">
      <c r="A145" s="12"/>
      <c r="B145" s="200"/>
      <c r="C145" s="201"/>
      <c r="D145" s="202" t="s">
        <v>68</v>
      </c>
      <c r="E145" s="214" t="s">
        <v>1172</v>
      </c>
      <c r="F145" s="214" t="s">
        <v>1173</v>
      </c>
      <c r="G145" s="201"/>
      <c r="H145" s="201"/>
      <c r="I145" s="204"/>
      <c r="J145" s="215">
        <f>BK145</f>
        <v>0</v>
      </c>
      <c r="K145" s="201"/>
      <c r="L145" s="206"/>
      <c r="M145" s="207"/>
      <c r="N145" s="208"/>
      <c r="O145" s="208"/>
      <c r="P145" s="209">
        <f>SUM(P146:P149)</f>
        <v>0</v>
      </c>
      <c r="Q145" s="208"/>
      <c r="R145" s="209">
        <f>SUM(R146:R149)</f>
        <v>2.25</v>
      </c>
      <c r="S145" s="208"/>
      <c r="T145" s="210">
        <f>SUM(T146:T149)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1" t="s">
        <v>78</v>
      </c>
      <c r="AT145" s="212" t="s">
        <v>68</v>
      </c>
      <c r="AU145" s="212" t="s">
        <v>76</v>
      </c>
      <c r="AY145" s="211" t="s">
        <v>252</v>
      </c>
      <c r="BK145" s="213">
        <f>SUM(BK146:BK149)</f>
        <v>0</v>
      </c>
    </row>
    <row r="146" spans="1:65" s="2" customFormat="1" ht="24.15" customHeight="1">
      <c r="A146" s="40"/>
      <c r="B146" s="41"/>
      <c r="C146" s="216" t="s">
        <v>360</v>
      </c>
      <c r="D146" s="216" t="s">
        <v>254</v>
      </c>
      <c r="E146" s="217" t="s">
        <v>2506</v>
      </c>
      <c r="F146" s="218" t="s">
        <v>2603</v>
      </c>
      <c r="G146" s="219" t="s">
        <v>1181</v>
      </c>
      <c r="H146" s="220">
        <v>2250</v>
      </c>
      <c r="I146" s="221"/>
      <c r="J146" s="222">
        <f>ROUND(I146*H146,2)</f>
        <v>0</v>
      </c>
      <c r="K146" s="218" t="s">
        <v>19</v>
      </c>
      <c r="L146" s="46"/>
      <c r="M146" s="223" t="s">
        <v>19</v>
      </c>
      <c r="N146" s="224" t="s">
        <v>40</v>
      </c>
      <c r="O146" s="86"/>
      <c r="P146" s="225">
        <f>O146*H146</f>
        <v>0</v>
      </c>
      <c r="Q146" s="225">
        <v>0.001</v>
      </c>
      <c r="R146" s="225">
        <f>Q146*H146</f>
        <v>2.25</v>
      </c>
      <c r="S146" s="225">
        <v>0</v>
      </c>
      <c r="T146" s="22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7" t="s">
        <v>349</v>
      </c>
      <c r="AT146" s="227" t="s">
        <v>254</v>
      </c>
      <c r="AU146" s="227" t="s">
        <v>78</v>
      </c>
      <c r="AY146" s="19" t="s">
        <v>252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9" t="s">
        <v>76</v>
      </c>
      <c r="BK146" s="228">
        <f>ROUND(I146*H146,2)</f>
        <v>0</v>
      </c>
      <c r="BL146" s="19" t="s">
        <v>349</v>
      </c>
      <c r="BM146" s="227" t="s">
        <v>2604</v>
      </c>
    </row>
    <row r="147" spans="1:51" s="14" customFormat="1" ht="12">
      <c r="A147" s="14"/>
      <c r="B147" s="240"/>
      <c r="C147" s="241"/>
      <c r="D147" s="231" t="s">
        <v>260</v>
      </c>
      <c r="E147" s="242" t="s">
        <v>19</v>
      </c>
      <c r="F147" s="243" t="s">
        <v>2605</v>
      </c>
      <c r="G147" s="241"/>
      <c r="H147" s="244">
        <v>2250</v>
      </c>
      <c r="I147" s="245"/>
      <c r="J147" s="241"/>
      <c r="K147" s="241"/>
      <c r="L147" s="246"/>
      <c r="M147" s="247"/>
      <c r="N147" s="248"/>
      <c r="O147" s="248"/>
      <c r="P147" s="248"/>
      <c r="Q147" s="248"/>
      <c r="R147" s="248"/>
      <c r="S147" s="248"/>
      <c r="T147" s="24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0" t="s">
        <v>260</v>
      </c>
      <c r="AU147" s="250" t="s">
        <v>78</v>
      </c>
      <c r="AV147" s="14" t="s">
        <v>78</v>
      </c>
      <c r="AW147" s="14" t="s">
        <v>31</v>
      </c>
      <c r="AX147" s="14" t="s">
        <v>76</v>
      </c>
      <c r="AY147" s="250" t="s">
        <v>252</v>
      </c>
    </row>
    <row r="148" spans="1:51" s="15" customFormat="1" ht="12">
      <c r="A148" s="15"/>
      <c r="B148" s="251"/>
      <c r="C148" s="252"/>
      <c r="D148" s="231" t="s">
        <v>260</v>
      </c>
      <c r="E148" s="253" t="s">
        <v>19</v>
      </c>
      <c r="F148" s="254" t="s">
        <v>265</v>
      </c>
      <c r="G148" s="252"/>
      <c r="H148" s="255">
        <v>2250</v>
      </c>
      <c r="I148" s="256"/>
      <c r="J148" s="252"/>
      <c r="K148" s="252"/>
      <c r="L148" s="257"/>
      <c r="M148" s="258"/>
      <c r="N148" s="259"/>
      <c r="O148" s="259"/>
      <c r="P148" s="259"/>
      <c r="Q148" s="259"/>
      <c r="R148" s="259"/>
      <c r="S148" s="259"/>
      <c r="T148" s="260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1" t="s">
        <v>260</v>
      </c>
      <c r="AU148" s="261" t="s">
        <v>78</v>
      </c>
      <c r="AV148" s="15" t="s">
        <v>90</v>
      </c>
      <c r="AW148" s="15" t="s">
        <v>31</v>
      </c>
      <c r="AX148" s="15" t="s">
        <v>69</v>
      </c>
      <c r="AY148" s="261" t="s">
        <v>252</v>
      </c>
    </row>
    <row r="149" spans="1:65" s="2" customFormat="1" ht="37.8" customHeight="1">
      <c r="A149" s="40"/>
      <c r="B149" s="41"/>
      <c r="C149" s="216" t="s">
        <v>366</v>
      </c>
      <c r="D149" s="216" t="s">
        <v>254</v>
      </c>
      <c r="E149" s="217" t="s">
        <v>1280</v>
      </c>
      <c r="F149" s="218" t="s">
        <v>1281</v>
      </c>
      <c r="G149" s="219" t="s">
        <v>277</v>
      </c>
      <c r="H149" s="220">
        <v>2.25</v>
      </c>
      <c r="I149" s="221"/>
      <c r="J149" s="222">
        <f>ROUND(I149*H149,2)</f>
        <v>0</v>
      </c>
      <c r="K149" s="218" t="s">
        <v>258</v>
      </c>
      <c r="L149" s="46"/>
      <c r="M149" s="283" t="s">
        <v>19</v>
      </c>
      <c r="N149" s="284" t="s">
        <v>40</v>
      </c>
      <c r="O149" s="285"/>
      <c r="P149" s="286">
        <f>O149*H149</f>
        <v>0</v>
      </c>
      <c r="Q149" s="286">
        <v>0</v>
      </c>
      <c r="R149" s="286">
        <f>Q149*H149</f>
        <v>0</v>
      </c>
      <c r="S149" s="286">
        <v>0</v>
      </c>
      <c r="T149" s="287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7" t="s">
        <v>349</v>
      </c>
      <c r="AT149" s="227" t="s">
        <v>254</v>
      </c>
      <c r="AU149" s="227" t="s">
        <v>78</v>
      </c>
      <c r="AY149" s="19" t="s">
        <v>252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9" t="s">
        <v>76</v>
      </c>
      <c r="BK149" s="228">
        <f>ROUND(I149*H149,2)</f>
        <v>0</v>
      </c>
      <c r="BL149" s="19" t="s">
        <v>349</v>
      </c>
      <c r="BM149" s="227" t="s">
        <v>2606</v>
      </c>
    </row>
    <row r="150" spans="1:31" s="2" customFormat="1" ht="6.95" customHeight="1">
      <c r="A150" s="40"/>
      <c r="B150" s="61"/>
      <c r="C150" s="62"/>
      <c r="D150" s="62"/>
      <c r="E150" s="62"/>
      <c r="F150" s="62"/>
      <c r="G150" s="62"/>
      <c r="H150" s="62"/>
      <c r="I150" s="62"/>
      <c r="J150" s="62"/>
      <c r="K150" s="62"/>
      <c r="L150" s="46"/>
      <c r="M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</row>
  </sheetData>
  <sheetProtection password="CC35" sheet="1" objects="1" scenarios="1" formatColumns="0" formatRows="0" autoFilter="0"/>
  <autoFilter ref="C97:K149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4:H84"/>
    <mergeCell ref="E88:H88"/>
    <mergeCell ref="E86:H86"/>
    <mergeCell ref="E90:H9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103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78</v>
      </c>
    </row>
    <row r="4" spans="2:46" s="1" customFormat="1" ht="24.95" customHeight="1">
      <c r="B4" s="22"/>
      <c r="D4" s="143" t="s">
        <v>208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Parkovací dům Havlíčkova 1, Kroměříž</v>
      </c>
      <c r="F7" s="145"/>
      <c r="G7" s="145"/>
      <c r="H7" s="145"/>
      <c r="L7" s="22"/>
    </row>
    <row r="8" spans="2:12" ht="12">
      <c r="B8" s="22"/>
      <c r="D8" s="145" t="s">
        <v>209</v>
      </c>
      <c r="L8" s="22"/>
    </row>
    <row r="9" spans="2:12" s="1" customFormat="1" ht="16.5" customHeight="1">
      <c r="B9" s="22"/>
      <c r="E9" s="146" t="s">
        <v>210</v>
      </c>
      <c r="F9" s="1"/>
      <c r="G9" s="1"/>
      <c r="H9" s="1"/>
      <c r="L9" s="22"/>
    </row>
    <row r="10" spans="2:12" s="1" customFormat="1" ht="12" customHeight="1">
      <c r="B10" s="22"/>
      <c r="D10" s="145" t="s">
        <v>211</v>
      </c>
      <c r="L10" s="22"/>
    </row>
    <row r="11" spans="1:31" s="2" customFormat="1" ht="16.5" customHeight="1">
      <c r="A11" s="40"/>
      <c r="B11" s="46"/>
      <c r="C11" s="40"/>
      <c r="D11" s="40"/>
      <c r="E11" s="147" t="s">
        <v>212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2607</v>
      </c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9" t="s">
        <v>2608</v>
      </c>
      <c r="F13" s="40"/>
      <c r="G13" s="40"/>
      <c r="H13" s="40"/>
      <c r="I13" s="40"/>
      <c r="J13" s="40"/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50" t="str">
        <f>'Rekapitulace stavby'!AN8</f>
        <v>3. 7. 2019</v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tr">
        <f>IF('Rekapitulace stavby'!AN10="","",'Rekapitulace stavby'!AN10)</f>
        <v/>
      </c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tr">
        <f>IF('Rekapitulace stavby'!E11="","",'Rekapitulace stavby'!E11)</f>
        <v xml:space="preserve"> </v>
      </c>
      <c r="F19" s="40"/>
      <c r="G19" s="40"/>
      <c r="H19" s="40"/>
      <c r="I19" s="145" t="s">
        <v>27</v>
      </c>
      <c r="J19" s="135" t="str">
        <f>IF('Rekapitulace stavby'!AN11="","",'Rekapitulace stavby'!AN11)</f>
        <v/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28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27</v>
      </c>
      <c r="J22" s="35" t="str">
        <f>'Rekapitulace stavby'!AN14</f>
        <v>Vyplň údaj</v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30</v>
      </c>
      <c r="E24" s="40"/>
      <c r="F24" s="40"/>
      <c r="G24" s="40"/>
      <c r="H24" s="40"/>
      <c r="I24" s="145" t="s">
        <v>26</v>
      </c>
      <c r="J24" s="135" t="str">
        <f>IF('Rekapitulace stavby'!AN16="","",'Rekapitulace stavby'!AN16)</f>
        <v/>
      </c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tr">
        <f>IF('Rekapitulace stavby'!E17="","",'Rekapitulace stavby'!E17)</f>
        <v xml:space="preserve"> </v>
      </c>
      <c r="F25" s="40"/>
      <c r="G25" s="40"/>
      <c r="H25" s="40"/>
      <c r="I25" s="145" t="s">
        <v>27</v>
      </c>
      <c r="J25" s="135" t="str">
        <f>IF('Rekapitulace stavby'!AN17="","",'Rekapitulace stavby'!AN17)</f>
        <v/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32</v>
      </c>
      <c r="E27" s="40"/>
      <c r="F27" s="40"/>
      <c r="G27" s="40"/>
      <c r="H27" s="40"/>
      <c r="I27" s="145" t="s">
        <v>26</v>
      </c>
      <c r="J27" s="135" t="str">
        <f>IF('Rekapitulace stavby'!AN19="","",'Rekapitulace stavby'!AN19)</f>
        <v/>
      </c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tr">
        <f>IF('Rekapitulace stavby'!E20="","",'Rekapitulace stavby'!E20)</f>
        <v xml:space="preserve"> </v>
      </c>
      <c r="F28" s="40"/>
      <c r="G28" s="40"/>
      <c r="H28" s="40"/>
      <c r="I28" s="145" t="s">
        <v>27</v>
      </c>
      <c r="J28" s="135" t="str">
        <f>IF('Rekapitulace stavby'!AN20="","",'Rekapitulace stavby'!AN20)</f>
        <v/>
      </c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33</v>
      </c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1"/>
      <c r="B31" s="152"/>
      <c r="C31" s="151"/>
      <c r="D31" s="151"/>
      <c r="E31" s="153" t="s">
        <v>19</v>
      </c>
      <c r="F31" s="153"/>
      <c r="G31" s="153"/>
      <c r="H31" s="153"/>
      <c r="I31" s="151"/>
      <c r="J31" s="151"/>
      <c r="K31" s="151"/>
      <c r="L31" s="154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6" t="s">
        <v>35</v>
      </c>
      <c r="E34" s="40"/>
      <c r="F34" s="40"/>
      <c r="G34" s="40"/>
      <c r="H34" s="40"/>
      <c r="I34" s="40"/>
      <c r="J34" s="157">
        <f>ROUND(J95,2)</f>
        <v>0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5"/>
      <c r="E35" s="155"/>
      <c r="F35" s="155"/>
      <c r="G35" s="155"/>
      <c r="H35" s="155"/>
      <c r="I35" s="155"/>
      <c r="J35" s="155"/>
      <c r="K35" s="155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8" t="s">
        <v>37</v>
      </c>
      <c r="G36" s="40"/>
      <c r="H36" s="40"/>
      <c r="I36" s="158" t="s">
        <v>36</v>
      </c>
      <c r="J36" s="158" t="s">
        <v>38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7" t="s">
        <v>39</v>
      </c>
      <c r="E37" s="145" t="s">
        <v>40</v>
      </c>
      <c r="F37" s="159">
        <f>ROUND((SUM(BE95:BE174)),2)</f>
        <v>0</v>
      </c>
      <c r="G37" s="40"/>
      <c r="H37" s="40"/>
      <c r="I37" s="160">
        <v>0.21</v>
      </c>
      <c r="J37" s="159">
        <f>ROUND(((SUM(BE95:BE174))*I37),2)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41</v>
      </c>
      <c r="F38" s="159">
        <f>ROUND((SUM(BF95:BF174)),2)</f>
        <v>0</v>
      </c>
      <c r="G38" s="40"/>
      <c r="H38" s="40"/>
      <c r="I38" s="160">
        <v>0.15</v>
      </c>
      <c r="J38" s="159">
        <f>ROUND(((SUM(BF95:BF174))*I38),2)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42</v>
      </c>
      <c r="F39" s="159">
        <f>ROUND((SUM(BG95:BG174)),2)</f>
        <v>0</v>
      </c>
      <c r="G39" s="40"/>
      <c r="H39" s="40"/>
      <c r="I39" s="160">
        <v>0.21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43</v>
      </c>
      <c r="F40" s="159">
        <f>ROUND((SUM(BH95:BH174)),2)</f>
        <v>0</v>
      </c>
      <c r="G40" s="40"/>
      <c r="H40" s="40"/>
      <c r="I40" s="160">
        <v>0.15</v>
      </c>
      <c r="J40" s="159">
        <f>0</f>
        <v>0</v>
      </c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44</v>
      </c>
      <c r="F41" s="159">
        <f>ROUND((SUM(BI95:BI174)),2)</f>
        <v>0</v>
      </c>
      <c r="G41" s="40"/>
      <c r="H41" s="40"/>
      <c r="I41" s="160">
        <v>0</v>
      </c>
      <c r="J41" s="159">
        <f>0</f>
        <v>0</v>
      </c>
      <c r="K41" s="40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45</v>
      </c>
      <c r="E43" s="163"/>
      <c r="F43" s="163"/>
      <c r="G43" s="164" t="s">
        <v>46</v>
      </c>
      <c r="H43" s="165" t="s">
        <v>47</v>
      </c>
      <c r="I43" s="163"/>
      <c r="J43" s="166">
        <f>SUM(J34:J41)</f>
        <v>0</v>
      </c>
      <c r="K43" s="167"/>
      <c r="L43" s="14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215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2" t="str">
        <f>E7</f>
        <v>Parkovací dům Havlíčkova 1, Kroměříž</v>
      </c>
      <c r="F52" s="34"/>
      <c r="G52" s="34"/>
      <c r="H52" s="34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209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2" t="s">
        <v>210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211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3" t="s">
        <v>212</v>
      </c>
      <c r="F56" s="42"/>
      <c r="G56" s="42"/>
      <c r="H56" s="42"/>
      <c r="I56" s="42"/>
      <c r="J56" s="42"/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2607</v>
      </c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D.1.4.1 - ZTI - Vodovod a kanalizace - SO 101.1, 101.2,101.3.101.4</v>
      </c>
      <c r="F58" s="42"/>
      <c r="G58" s="42"/>
      <c r="H58" s="42"/>
      <c r="I58" s="42"/>
      <c r="J58" s="42"/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 xml:space="preserve"> </v>
      </c>
      <c r="G60" s="42"/>
      <c r="H60" s="42"/>
      <c r="I60" s="34" t="s">
        <v>23</v>
      </c>
      <c r="J60" s="74" t="str">
        <f>IF(J16="","",J16)</f>
        <v>3. 7. 2019</v>
      </c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 xml:space="preserve"> </v>
      </c>
      <c r="G62" s="42"/>
      <c r="H62" s="42"/>
      <c r="I62" s="34" t="s">
        <v>30</v>
      </c>
      <c r="J62" s="38" t="str">
        <f>E25</f>
        <v xml:space="preserve"> </v>
      </c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28</v>
      </c>
      <c r="D63" s="42"/>
      <c r="E63" s="42"/>
      <c r="F63" s="29" t="str">
        <f>IF(E22="","",E22)</f>
        <v>Vyplň údaj</v>
      </c>
      <c r="G63" s="42"/>
      <c r="H63" s="42"/>
      <c r="I63" s="34" t="s">
        <v>32</v>
      </c>
      <c r="J63" s="38" t="str">
        <f>E28</f>
        <v xml:space="preserve"> 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4" t="s">
        <v>216</v>
      </c>
      <c r="D65" s="175"/>
      <c r="E65" s="175"/>
      <c r="F65" s="175"/>
      <c r="G65" s="175"/>
      <c r="H65" s="175"/>
      <c r="I65" s="175"/>
      <c r="J65" s="176" t="s">
        <v>217</v>
      </c>
      <c r="K65" s="175"/>
      <c r="L65" s="148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7" t="s">
        <v>67</v>
      </c>
      <c r="D67" s="42"/>
      <c r="E67" s="42"/>
      <c r="F67" s="42"/>
      <c r="G67" s="42"/>
      <c r="H67" s="42"/>
      <c r="I67" s="42"/>
      <c r="J67" s="104">
        <f>J95</f>
        <v>0</v>
      </c>
      <c r="K67" s="42"/>
      <c r="L67" s="14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218</v>
      </c>
    </row>
    <row r="68" spans="1:31" s="9" customFormat="1" ht="24.95" customHeight="1">
      <c r="A68" s="9"/>
      <c r="B68" s="178"/>
      <c r="C68" s="179"/>
      <c r="D68" s="180" t="s">
        <v>2609</v>
      </c>
      <c r="E68" s="181"/>
      <c r="F68" s="181"/>
      <c r="G68" s="181"/>
      <c r="H68" s="181"/>
      <c r="I68" s="181"/>
      <c r="J68" s="182">
        <f>J96</f>
        <v>0</v>
      </c>
      <c r="K68" s="179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8"/>
      <c r="C69" s="179"/>
      <c r="D69" s="180" t="s">
        <v>2610</v>
      </c>
      <c r="E69" s="181"/>
      <c r="F69" s="181"/>
      <c r="G69" s="181"/>
      <c r="H69" s="181"/>
      <c r="I69" s="181"/>
      <c r="J69" s="182">
        <f>J104</f>
        <v>0</v>
      </c>
      <c r="K69" s="179"/>
      <c r="L69" s="18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8"/>
      <c r="C70" s="179"/>
      <c r="D70" s="180" t="s">
        <v>2611</v>
      </c>
      <c r="E70" s="181"/>
      <c r="F70" s="181"/>
      <c r="G70" s="181"/>
      <c r="H70" s="181"/>
      <c r="I70" s="181"/>
      <c r="J70" s="182">
        <f>J124</f>
        <v>0</v>
      </c>
      <c r="K70" s="179"/>
      <c r="L70" s="18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8"/>
      <c r="C71" s="179"/>
      <c r="D71" s="180" t="s">
        <v>2612</v>
      </c>
      <c r="E71" s="181"/>
      <c r="F71" s="181"/>
      <c r="G71" s="181"/>
      <c r="H71" s="181"/>
      <c r="I71" s="181"/>
      <c r="J71" s="182">
        <f>J152</f>
        <v>0</v>
      </c>
      <c r="K71" s="179"/>
      <c r="L71" s="18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4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5" t="s">
        <v>238</v>
      </c>
      <c r="D78" s="42"/>
      <c r="E78" s="42"/>
      <c r="F78" s="42"/>
      <c r="G78" s="42"/>
      <c r="H78" s="42"/>
      <c r="I78" s="42"/>
      <c r="J78" s="42"/>
      <c r="K78" s="42"/>
      <c r="L78" s="14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42"/>
      <c r="J80" s="42"/>
      <c r="K80" s="42"/>
      <c r="L80" s="14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172" t="str">
        <f>E7</f>
        <v>Parkovací dům Havlíčkova 1, Kroměříž</v>
      </c>
      <c r="F81" s="34"/>
      <c r="G81" s="34"/>
      <c r="H81" s="34"/>
      <c r="I81" s="42"/>
      <c r="J81" s="42"/>
      <c r="K81" s="42"/>
      <c r="L81" s="14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2:12" s="1" customFormat="1" ht="12" customHeight="1">
      <c r="B82" s="23"/>
      <c r="C82" s="34" t="s">
        <v>209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2:12" s="1" customFormat="1" ht="16.5" customHeight="1">
      <c r="B83" s="23"/>
      <c r="C83" s="24"/>
      <c r="D83" s="24"/>
      <c r="E83" s="172" t="s">
        <v>210</v>
      </c>
      <c r="F83" s="24"/>
      <c r="G83" s="24"/>
      <c r="H83" s="24"/>
      <c r="I83" s="24"/>
      <c r="J83" s="24"/>
      <c r="K83" s="24"/>
      <c r="L83" s="22"/>
    </row>
    <row r="84" spans="2:12" s="1" customFormat="1" ht="12" customHeight="1">
      <c r="B84" s="23"/>
      <c r="C84" s="34" t="s">
        <v>211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1:31" s="2" customFormat="1" ht="16.5" customHeight="1">
      <c r="A85" s="40"/>
      <c r="B85" s="41"/>
      <c r="C85" s="42"/>
      <c r="D85" s="42"/>
      <c r="E85" s="173" t="s">
        <v>212</v>
      </c>
      <c r="F85" s="42"/>
      <c r="G85" s="42"/>
      <c r="H85" s="42"/>
      <c r="I85" s="42"/>
      <c r="J85" s="42"/>
      <c r="K85" s="42"/>
      <c r="L85" s="14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2607</v>
      </c>
      <c r="D86" s="42"/>
      <c r="E86" s="42"/>
      <c r="F86" s="42"/>
      <c r="G86" s="42"/>
      <c r="H86" s="42"/>
      <c r="I86" s="42"/>
      <c r="J86" s="42"/>
      <c r="K86" s="42"/>
      <c r="L86" s="14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1" t="str">
        <f>E13</f>
        <v>D.1.4.1 - ZTI - Vodovod a kanalizace - SO 101.1, 101.2,101.3.101.4</v>
      </c>
      <c r="F87" s="42"/>
      <c r="G87" s="42"/>
      <c r="H87" s="42"/>
      <c r="I87" s="42"/>
      <c r="J87" s="42"/>
      <c r="K87" s="42"/>
      <c r="L87" s="14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21</v>
      </c>
      <c r="D89" s="42"/>
      <c r="E89" s="42"/>
      <c r="F89" s="29" t="str">
        <f>F16</f>
        <v xml:space="preserve"> </v>
      </c>
      <c r="G89" s="42"/>
      <c r="H89" s="42"/>
      <c r="I89" s="34" t="s">
        <v>23</v>
      </c>
      <c r="J89" s="74" t="str">
        <f>IF(J16="","",J16)</f>
        <v>3. 7. 2019</v>
      </c>
      <c r="K89" s="42"/>
      <c r="L89" s="148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8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25</v>
      </c>
      <c r="D91" s="42"/>
      <c r="E91" s="42"/>
      <c r="F91" s="29" t="str">
        <f>E19</f>
        <v xml:space="preserve"> </v>
      </c>
      <c r="G91" s="42"/>
      <c r="H91" s="42"/>
      <c r="I91" s="34" t="s">
        <v>30</v>
      </c>
      <c r="J91" s="38" t="str">
        <f>E25</f>
        <v xml:space="preserve"> </v>
      </c>
      <c r="K91" s="42"/>
      <c r="L91" s="148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4" t="s">
        <v>28</v>
      </c>
      <c r="D92" s="42"/>
      <c r="E92" s="42"/>
      <c r="F92" s="29" t="str">
        <f>IF(E22="","",E22)</f>
        <v>Vyplň údaj</v>
      </c>
      <c r="G92" s="42"/>
      <c r="H92" s="42"/>
      <c r="I92" s="34" t="s">
        <v>32</v>
      </c>
      <c r="J92" s="38" t="str">
        <f>E28</f>
        <v xml:space="preserve"> </v>
      </c>
      <c r="K92" s="42"/>
      <c r="L92" s="148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8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11" customFormat="1" ht="29.25" customHeight="1">
      <c r="A94" s="189"/>
      <c r="B94" s="190"/>
      <c r="C94" s="191" t="s">
        <v>239</v>
      </c>
      <c r="D94" s="192" t="s">
        <v>54</v>
      </c>
      <c r="E94" s="192" t="s">
        <v>50</v>
      </c>
      <c r="F94" s="192" t="s">
        <v>51</v>
      </c>
      <c r="G94" s="192" t="s">
        <v>240</v>
      </c>
      <c r="H94" s="192" t="s">
        <v>241</v>
      </c>
      <c r="I94" s="192" t="s">
        <v>242</v>
      </c>
      <c r="J94" s="192" t="s">
        <v>217</v>
      </c>
      <c r="K94" s="193" t="s">
        <v>243</v>
      </c>
      <c r="L94" s="194"/>
      <c r="M94" s="94" t="s">
        <v>19</v>
      </c>
      <c r="N94" s="95" t="s">
        <v>39</v>
      </c>
      <c r="O94" s="95" t="s">
        <v>244</v>
      </c>
      <c r="P94" s="95" t="s">
        <v>245</v>
      </c>
      <c r="Q94" s="95" t="s">
        <v>246</v>
      </c>
      <c r="R94" s="95" t="s">
        <v>247</v>
      </c>
      <c r="S94" s="95" t="s">
        <v>248</v>
      </c>
      <c r="T94" s="96" t="s">
        <v>249</v>
      </c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</row>
    <row r="95" spans="1:63" s="2" customFormat="1" ht="22.8" customHeight="1">
      <c r="A95" s="40"/>
      <c r="B95" s="41"/>
      <c r="C95" s="101" t="s">
        <v>250</v>
      </c>
      <c r="D95" s="42"/>
      <c r="E95" s="42"/>
      <c r="F95" s="42"/>
      <c r="G95" s="42"/>
      <c r="H95" s="42"/>
      <c r="I95" s="42"/>
      <c r="J95" s="195">
        <f>BK95</f>
        <v>0</v>
      </c>
      <c r="K95" s="42"/>
      <c r="L95" s="46"/>
      <c r="M95" s="97"/>
      <c r="N95" s="196"/>
      <c r="O95" s="98"/>
      <c r="P95" s="197">
        <f>P96+P104+P124+P152</f>
        <v>0</v>
      </c>
      <c r="Q95" s="98"/>
      <c r="R95" s="197">
        <f>R96+R104+R124+R152</f>
        <v>0</v>
      </c>
      <c r="S95" s="98"/>
      <c r="T95" s="198">
        <f>T96+T104+T124+T152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68</v>
      </c>
      <c r="AU95" s="19" t="s">
        <v>218</v>
      </c>
      <c r="BK95" s="199">
        <f>BK96+BK104+BK124+BK152</f>
        <v>0</v>
      </c>
    </row>
    <row r="96" spans="1:63" s="12" customFormat="1" ht="25.9" customHeight="1">
      <c r="A96" s="12"/>
      <c r="B96" s="200"/>
      <c r="C96" s="201"/>
      <c r="D96" s="202" t="s">
        <v>68</v>
      </c>
      <c r="E96" s="203" t="s">
        <v>1105</v>
      </c>
      <c r="F96" s="203" t="s">
        <v>2613</v>
      </c>
      <c r="G96" s="201"/>
      <c r="H96" s="201"/>
      <c r="I96" s="204"/>
      <c r="J96" s="205">
        <f>BK96</f>
        <v>0</v>
      </c>
      <c r="K96" s="201"/>
      <c r="L96" s="206"/>
      <c r="M96" s="207"/>
      <c r="N96" s="208"/>
      <c r="O96" s="208"/>
      <c r="P96" s="209">
        <f>SUM(P97:P103)</f>
        <v>0</v>
      </c>
      <c r="Q96" s="208"/>
      <c r="R96" s="209">
        <f>SUM(R97:R103)</f>
        <v>0</v>
      </c>
      <c r="S96" s="208"/>
      <c r="T96" s="210">
        <f>SUM(T97:T103)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1" t="s">
        <v>76</v>
      </c>
      <c r="AT96" s="212" t="s">
        <v>68</v>
      </c>
      <c r="AU96" s="212" t="s">
        <v>69</v>
      </c>
      <c r="AY96" s="211" t="s">
        <v>252</v>
      </c>
      <c r="BK96" s="213">
        <f>SUM(BK97:BK103)</f>
        <v>0</v>
      </c>
    </row>
    <row r="97" spans="1:65" s="2" customFormat="1" ht="14.4" customHeight="1">
      <c r="A97" s="40"/>
      <c r="B97" s="41"/>
      <c r="C97" s="216" t="s">
        <v>76</v>
      </c>
      <c r="D97" s="216" t="s">
        <v>254</v>
      </c>
      <c r="E97" s="217" t="s">
        <v>2614</v>
      </c>
      <c r="F97" s="218" t="s">
        <v>2615</v>
      </c>
      <c r="G97" s="219" t="s">
        <v>257</v>
      </c>
      <c r="H97" s="220">
        <v>352.8</v>
      </c>
      <c r="I97" s="221"/>
      <c r="J97" s="222">
        <f>ROUND(I97*H97,2)</f>
        <v>0</v>
      </c>
      <c r="K97" s="218" t="s">
        <v>19</v>
      </c>
      <c r="L97" s="46"/>
      <c r="M97" s="223" t="s">
        <v>19</v>
      </c>
      <c r="N97" s="224" t="s">
        <v>40</v>
      </c>
      <c r="O97" s="86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7" t="s">
        <v>90</v>
      </c>
      <c r="AT97" s="227" t="s">
        <v>254</v>
      </c>
      <c r="AU97" s="227" t="s">
        <v>76</v>
      </c>
      <c r="AY97" s="19" t="s">
        <v>252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9" t="s">
        <v>76</v>
      </c>
      <c r="BK97" s="228">
        <f>ROUND(I97*H97,2)</f>
        <v>0</v>
      </c>
      <c r="BL97" s="19" t="s">
        <v>90</v>
      </c>
      <c r="BM97" s="227" t="s">
        <v>78</v>
      </c>
    </row>
    <row r="98" spans="1:65" s="2" customFormat="1" ht="14.4" customHeight="1">
      <c r="A98" s="40"/>
      <c r="B98" s="41"/>
      <c r="C98" s="216" t="s">
        <v>78</v>
      </c>
      <c r="D98" s="216" t="s">
        <v>254</v>
      </c>
      <c r="E98" s="217" t="s">
        <v>2616</v>
      </c>
      <c r="F98" s="218" t="s">
        <v>2617</v>
      </c>
      <c r="G98" s="219" t="s">
        <v>257</v>
      </c>
      <c r="H98" s="220">
        <v>117.6</v>
      </c>
      <c r="I98" s="221"/>
      <c r="J98" s="222">
        <f>ROUND(I98*H98,2)</f>
        <v>0</v>
      </c>
      <c r="K98" s="218" t="s">
        <v>19</v>
      </c>
      <c r="L98" s="46"/>
      <c r="M98" s="223" t="s">
        <v>19</v>
      </c>
      <c r="N98" s="224" t="s">
        <v>40</v>
      </c>
      <c r="O98" s="86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7" t="s">
        <v>90</v>
      </c>
      <c r="AT98" s="227" t="s">
        <v>254</v>
      </c>
      <c r="AU98" s="227" t="s">
        <v>76</v>
      </c>
      <c r="AY98" s="19" t="s">
        <v>252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9" t="s">
        <v>76</v>
      </c>
      <c r="BK98" s="228">
        <f>ROUND(I98*H98,2)</f>
        <v>0</v>
      </c>
      <c r="BL98" s="19" t="s">
        <v>90</v>
      </c>
      <c r="BM98" s="227" t="s">
        <v>90</v>
      </c>
    </row>
    <row r="99" spans="1:65" s="2" customFormat="1" ht="14.4" customHeight="1">
      <c r="A99" s="40"/>
      <c r="B99" s="41"/>
      <c r="C99" s="216" t="s">
        <v>85</v>
      </c>
      <c r="D99" s="216" t="s">
        <v>254</v>
      </c>
      <c r="E99" s="217" t="s">
        <v>2618</v>
      </c>
      <c r="F99" s="218" t="s">
        <v>2619</v>
      </c>
      <c r="G99" s="219" t="s">
        <v>257</v>
      </c>
      <c r="H99" s="220">
        <v>29.4</v>
      </c>
      <c r="I99" s="221"/>
      <c r="J99" s="222">
        <f>ROUND(I99*H99,2)</f>
        <v>0</v>
      </c>
      <c r="K99" s="218" t="s">
        <v>19</v>
      </c>
      <c r="L99" s="46"/>
      <c r="M99" s="223" t="s">
        <v>19</v>
      </c>
      <c r="N99" s="224" t="s">
        <v>40</v>
      </c>
      <c r="O99" s="86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7" t="s">
        <v>90</v>
      </c>
      <c r="AT99" s="227" t="s">
        <v>254</v>
      </c>
      <c r="AU99" s="227" t="s">
        <v>76</v>
      </c>
      <c r="AY99" s="19" t="s">
        <v>252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76</v>
      </c>
      <c r="BK99" s="228">
        <f>ROUND(I99*H99,2)</f>
        <v>0</v>
      </c>
      <c r="BL99" s="19" t="s">
        <v>90</v>
      </c>
      <c r="BM99" s="227" t="s">
        <v>284</v>
      </c>
    </row>
    <row r="100" spans="1:65" s="2" customFormat="1" ht="14.4" customHeight="1">
      <c r="A100" s="40"/>
      <c r="B100" s="41"/>
      <c r="C100" s="216" t="s">
        <v>90</v>
      </c>
      <c r="D100" s="216" t="s">
        <v>254</v>
      </c>
      <c r="E100" s="217" t="s">
        <v>2620</v>
      </c>
      <c r="F100" s="218" t="s">
        <v>2621</v>
      </c>
      <c r="G100" s="219" t="s">
        <v>257</v>
      </c>
      <c r="H100" s="220">
        <v>88.2</v>
      </c>
      <c r="I100" s="221"/>
      <c r="J100" s="222">
        <f>ROUND(I100*H100,2)</f>
        <v>0</v>
      </c>
      <c r="K100" s="218" t="s">
        <v>19</v>
      </c>
      <c r="L100" s="46"/>
      <c r="M100" s="223" t="s">
        <v>19</v>
      </c>
      <c r="N100" s="224" t="s">
        <v>40</v>
      </c>
      <c r="O100" s="86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7" t="s">
        <v>90</v>
      </c>
      <c r="AT100" s="227" t="s">
        <v>254</v>
      </c>
      <c r="AU100" s="227" t="s">
        <v>76</v>
      </c>
      <c r="AY100" s="19" t="s">
        <v>252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9" t="s">
        <v>76</v>
      </c>
      <c r="BK100" s="228">
        <f>ROUND(I100*H100,2)</f>
        <v>0</v>
      </c>
      <c r="BL100" s="19" t="s">
        <v>90</v>
      </c>
      <c r="BM100" s="227" t="s">
        <v>288</v>
      </c>
    </row>
    <row r="101" spans="1:65" s="2" customFormat="1" ht="14.4" customHeight="1">
      <c r="A101" s="40"/>
      <c r="B101" s="41"/>
      <c r="C101" s="216" t="s">
        <v>121</v>
      </c>
      <c r="D101" s="216" t="s">
        <v>254</v>
      </c>
      <c r="E101" s="217" t="s">
        <v>2622</v>
      </c>
      <c r="F101" s="218" t="s">
        <v>2623</v>
      </c>
      <c r="G101" s="219" t="s">
        <v>257</v>
      </c>
      <c r="H101" s="220">
        <v>235.2</v>
      </c>
      <c r="I101" s="221"/>
      <c r="J101" s="222">
        <f>ROUND(I101*H101,2)</f>
        <v>0</v>
      </c>
      <c r="K101" s="218" t="s">
        <v>19</v>
      </c>
      <c r="L101" s="46"/>
      <c r="M101" s="223" t="s">
        <v>19</v>
      </c>
      <c r="N101" s="224" t="s">
        <v>40</v>
      </c>
      <c r="O101" s="86"/>
      <c r="P101" s="225">
        <f>O101*H101</f>
        <v>0</v>
      </c>
      <c r="Q101" s="225">
        <v>0</v>
      </c>
      <c r="R101" s="225">
        <f>Q101*H101</f>
        <v>0</v>
      </c>
      <c r="S101" s="225">
        <v>0</v>
      </c>
      <c r="T101" s="22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7" t="s">
        <v>90</v>
      </c>
      <c r="AT101" s="227" t="s">
        <v>254</v>
      </c>
      <c r="AU101" s="227" t="s">
        <v>76</v>
      </c>
      <c r="AY101" s="19" t="s">
        <v>252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9" t="s">
        <v>76</v>
      </c>
      <c r="BK101" s="228">
        <f>ROUND(I101*H101,2)</f>
        <v>0</v>
      </c>
      <c r="BL101" s="19" t="s">
        <v>90</v>
      </c>
      <c r="BM101" s="227" t="s">
        <v>309</v>
      </c>
    </row>
    <row r="102" spans="1:65" s="2" customFormat="1" ht="14.4" customHeight="1">
      <c r="A102" s="40"/>
      <c r="B102" s="41"/>
      <c r="C102" s="216" t="s">
        <v>284</v>
      </c>
      <c r="D102" s="216" t="s">
        <v>254</v>
      </c>
      <c r="E102" s="217" t="s">
        <v>2624</v>
      </c>
      <c r="F102" s="218" t="s">
        <v>2625</v>
      </c>
      <c r="G102" s="219" t="s">
        <v>300</v>
      </c>
      <c r="H102" s="220">
        <v>377.4</v>
      </c>
      <c r="I102" s="221"/>
      <c r="J102" s="222">
        <f>ROUND(I102*H102,2)</f>
        <v>0</v>
      </c>
      <c r="K102" s="218" t="s">
        <v>19</v>
      </c>
      <c r="L102" s="46"/>
      <c r="M102" s="223" t="s">
        <v>19</v>
      </c>
      <c r="N102" s="224" t="s">
        <v>40</v>
      </c>
      <c r="O102" s="86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7" t="s">
        <v>90</v>
      </c>
      <c r="AT102" s="227" t="s">
        <v>254</v>
      </c>
      <c r="AU102" s="227" t="s">
        <v>76</v>
      </c>
      <c r="AY102" s="19" t="s">
        <v>252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76</v>
      </c>
      <c r="BK102" s="228">
        <f>ROUND(I102*H102,2)</f>
        <v>0</v>
      </c>
      <c r="BL102" s="19" t="s">
        <v>90</v>
      </c>
      <c r="BM102" s="227" t="s">
        <v>324</v>
      </c>
    </row>
    <row r="103" spans="1:47" s="2" customFormat="1" ht="12">
      <c r="A103" s="40"/>
      <c r="B103" s="41"/>
      <c r="C103" s="42"/>
      <c r="D103" s="231" t="s">
        <v>2626</v>
      </c>
      <c r="E103" s="42"/>
      <c r="F103" s="291" t="s">
        <v>2627</v>
      </c>
      <c r="G103" s="42"/>
      <c r="H103" s="42"/>
      <c r="I103" s="292"/>
      <c r="J103" s="42"/>
      <c r="K103" s="42"/>
      <c r="L103" s="46"/>
      <c r="M103" s="293"/>
      <c r="N103" s="294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2626</v>
      </c>
      <c r="AU103" s="19" t="s">
        <v>76</v>
      </c>
    </row>
    <row r="104" spans="1:63" s="12" customFormat="1" ht="25.9" customHeight="1">
      <c r="A104" s="12"/>
      <c r="B104" s="200"/>
      <c r="C104" s="201"/>
      <c r="D104" s="202" t="s">
        <v>68</v>
      </c>
      <c r="E104" s="203" t="s">
        <v>2628</v>
      </c>
      <c r="F104" s="203" t="s">
        <v>2629</v>
      </c>
      <c r="G104" s="201"/>
      <c r="H104" s="201"/>
      <c r="I104" s="204"/>
      <c r="J104" s="205">
        <f>BK104</f>
        <v>0</v>
      </c>
      <c r="K104" s="201"/>
      <c r="L104" s="206"/>
      <c r="M104" s="207"/>
      <c r="N104" s="208"/>
      <c r="O104" s="208"/>
      <c r="P104" s="209">
        <f>SUM(P105:P123)</f>
        <v>0</v>
      </c>
      <c r="Q104" s="208"/>
      <c r="R104" s="209">
        <f>SUM(R105:R123)</f>
        <v>0</v>
      </c>
      <c r="S104" s="208"/>
      <c r="T104" s="210">
        <f>SUM(T105:T123)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11" t="s">
        <v>78</v>
      </c>
      <c r="AT104" s="212" t="s">
        <v>68</v>
      </c>
      <c r="AU104" s="212" t="s">
        <v>69</v>
      </c>
      <c r="AY104" s="211" t="s">
        <v>252</v>
      </c>
      <c r="BK104" s="213">
        <f>SUM(BK105:BK123)</f>
        <v>0</v>
      </c>
    </row>
    <row r="105" spans="1:65" s="2" customFormat="1" ht="24.15" customHeight="1">
      <c r="A105" s="40"/>
      <c r="B105" s="41"/>
      <c r="C105" s="216" t="s">
        <v>291</v>
      </c>
      <c r="D105" s="216" t="s">
        <v>254</v>
      </c>
      <c r="E105" s="217" t="s">
        <v>2630</v>
      </c>
      <c r="F105" s="218" t="s">
        <v>2631</v>
      </c>
      <c r="G105" s="219" t="s">
        <v>346</v>
      </c>
      <c r="H105" s="220">
        <v>5</v>
      </c>
      <c r="I105" s="221"/>
      <c r="J105" s="222">
        <f>ROUND(I105*H105,2)</f>
        <v>0</v>
      </c>
      <c r="K105" s="218" t="s">
        <v>19</v>
      </c>
      <c r="L105" s="46"/>
      <c r="M105" s="223" t="s">
        <v>19</v>
      </c>
      <c r="N105" s="224" t="s">
        <v>40</v>
      </c>
      <c r="O105" s="86"/>
      <c r="P105" s="225">
        <f>O105*H105</f>
        <v>0</v>
      </c>
      <c r="Q105" s="225">
        <v>0</v>
      </c>
      <c r="R105" s="225">
        <f>Q105*H105</f>
        <v>0</v>
      </c>
      <c r="S105" s="225">
        <v>0</v>
      </c>
      <c r="T105" s="22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7" t="s">
        <v>349</v>
      </c>
      <c r="AT105" s="227" t="s">
        <v>254</v>
      </c>
      <c r="AU105" s="227" t="s">
        <v>76</v>
      </c>
      <c r="AY105" s="19" t="s">
        <v>252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9" t="s">
        <v>76</v>
      </c>
      <c r="BK105" s="228">
        <f>ROUND(I105*H105,2)</f>
        <v>0</v>
      </c>
      <c r="BL105" s="19" t="s">
        <v>349</v>
      </c>
      <c r="BM105" s="227" t="s">
        <v>339</v>
      </c>
    </row>
    <row r="106" spans="1:65" s="2" customFormat="1" ht="24.15" customHeight="1">
      <c r="A106" s="40"/>
      <c r="B106" s="41"/>
      <c r="C106" s="216" t="s">
        <v>288</v>
      </c>
      <c r="D106" s="216" t="s">
        <v>254</v>
      </c>
      <c r="E106" s="217" t="s">
        <v>2632</v>
      </c>
      <c r="F106" s="218" t="s">
        <v>2633</v>
      </c>
      <c r="G106" s="219" t="s">
        <v>346</v>
      </c>
      <c r="H106" s="220">
        <v>15</v>
      </c>
      <c r="I106" s="221"/>
      <c r="J106" s="222">
        <f>ROUND(I106*H106,2)</f>
        <v>0</v>
      </c>
      <c r="K106" s="218" t="s">
        <v>19</v>
      </c>
      <c r="L106" s="46"/>
      <c r="M106" s="223" t="s">
        <v>19</v>
      </c>
      <c r="N106" s="224" t="s">
        <v>40</v>
      </c>
      <c r="O106" s="86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7" t="s">
        <v>349</v>
      </c>
      <c r="AT106" s="227" t="s">
        <v>254</v>
      </c>
      <c r="AU106" s="227" t="s">
        <v>76</v>
      </c>
      <c r="AY106" s="19" t="s">
        <v>252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9" t="s">
        <v>76</v>
      </c>
      <c r="BK106" s="228">
        <f>ROUND(I106*H106,2)</f>
        <v>0</v>
      </c>
      <c r="BL106" s="19" t="s">
        <v>349</v>
      </c>
      <c r="BM106" s="227" t="s">
        <v>349</v>
      </c>
    </row>
    <row r="107" spans="1:65" s="2" customFormat="1" ht="24.15" customHeight="1">
      <c r="A107" s="40"/>
      <c r="B107" s="41"/>
      <c r="C107" s="216" t="s">
        <v>304</v>
      </c>
      <c r="D107" s="216" t="s">
        <v>254</v>
      </c>
      <c r="E107" s="217" t="s">
        <v>2634</v>
      </c>
      <c r="F107" s="218" t="s">
        <v>2635</v>
      </c>
      <c r="G107" s="219" t="s">
        <v>346</v>
      </c>
      <c r="H107" s="220">
        <v>160</v>
      </c>
      <c r="I107" s="221"/>
      <c r="J107" s="222">
        <f>ROUND(I107*H107,2)</f>
        <v>0</v>
      </c>
      <c r="K107" s="218" t="s">
        <v>19</v>
      </c>
      <c r="L107" s="46"/>
      <c r="M107" s="223" t="s">
        <v>19</v>
      </c>
      <c r="N107" s="224" t="s">
        <v>40</v>
      </c>
      <c r="O107" s="86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7" t="s">
        <v>349</v>
      </c>
      <c r="AT107" s="227" t="s">
        <v>254</v>
      </c>
      <c r="AU107" s="227" t="s">
        <v>76</v>
      </c>
      <c r="AY107" s="19" t="s">
        <v>252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9" t="s">
        <v>76</v>
      </c>
      <c r="BK107" s="228">
        <f>ROUND(I107*H107,2)</f>
        <v>0</v>
      </c>
      <c r="BL107" s="19" t="s">
        <v>349</v>
      </c>
      <c r="BM107" s="227" t="s">
        <v>360</v>
      </c>
    </row>
    <row r="108" spans="1:65" s="2" customFormat="1" ht="24.15" customHeight="1">
      <c r="A108" s="40"/>
      <c r="B108" s="41"/>
      <c r="C108" s="216" t="s">
        <v>309</v>
      </c>
      <c r="D108" s="216" t="s">
        <v>254</v>
      </c>
      <c r="E108" s="217" t="s">
        <v>2636</v>
      </c>
      <c r="F108" s="218" t="s">
        <v>2637</v>
      </c>
      <c r="G108" s="219" t="s">
        <v>346</v>
      </c>
      <c r="H108" s="220">
        <v>15</v>
      </c>
      <c r="I108" s="221"/>
      <c r="J108" s="222">
        <f>ROUND(I108*H108,2)</f>
        <v>0</v>
      </c>
      <c r="K108" s="218" t="s">
        <v>19</v>
      </c>
      <c r="L108" s="46"/>
      <c r="M108" s="223" t="s">
        <v>19</v>
      </c>
      <c r="N108" s="224" t="s">
        <v>40</v>
      </c>
      <c r="O108" s="86"/>
      <c r="P108" s="225">
        <f>O108*H108</f>
        <v>0</v>
      </c>
      <c r="Q108" s="225">
        <v>0</v>
      </c>
      <c r="R108" s="225">
        <f>Q108*H108</f>
        <v>0</v>
      </c>
      <c r="S108" s="225">
        <v>0</v>
      </c>
      <c r="T108" s="22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7" t="s">
        <v>349</v>
      </c>
      <c r="AT108" s="227" t="s">
        <v>254</v>
      </c>
      <c r="AU108" s="227" t="s">
        <v>76</v>
      </c>
      <c r="AY108" s="19" t="s">
        <v>252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9" t="s">
        <v>76</v>
      </c>
      <c r="BK108" s="228">
        <f>ROUND(I108*H108,2)</f>
        <v>0</v>
      </c>
      <c r="BL108" s="19" t="s">
        <v>349</v>
      </c>
      <c r="BM108" s="227" t="s">
        <v>377</v>
      </c>
    </row>
    <row r="109" spans="1:65" s="2" customFormat="1" ht="24.15" customHeight="1">
      <c r="A109" s="40"/>
      <c r="B109" s="41"/>
      <c r="C109" s="216" t="s">
        <v>313</v>
      </c>
      <c r="D109" s="216" t="s">
        <v>254</v>
      </c>
      <c r="E109" s="217" t="s">
        <v>2638</v>
      </c>
      <c r="F109" s="218" t="s">
        <v>2639</v>
      </c>
      <c r="G109" s="219" t="s">
        <v>346</v>
      </c>
      <c r="H109" s="220">
        <v>170</v>
      </c>
      <c r="I109" s="221"/>
      <c r="J109" s="222">
        <f>ROUND(I109*H109,2)</f>
        <v>0</v>
      </c>
      <c r="K109" s="218" t="s">
        <v>19</v>
      </c>
      <c r="L109" s="46"/>
      <c r="M109" s="223" t="s">
        <v>19</v>
      </c>
      <c r="N109" s="224" t="s">
        <v>40</v>
      </c>
      <c r="O109" s="86"/>
      <c r="P109" s="225">
        <f>O109*H109</f>
        <v>0</v>
      </c>
      <c r="Q109" s="225">
        <v>0</v>
      </c>
      <c r="R109" s="225">
        <f>Q109*H109</f>
        <v>0</v>
      </c>
      <c r="S109" s="225">
        <v>0</v>
      </c>
      <c r="T109" s="22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7" t="s">
        <v>349</v>
      </c>
      <c r="AT109" s="227" t="s">
        <v>254</v>
      </c>
      <c r="AU109" s="227" t="s">
        <v>76</v>
      </c>
      <c r="AY109" s="19" t="s">
        <v>252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9" t="s">
        <v>76</v>
      </c>
      <c r="BK109" s="228">
        <f>ROUND(I109*H109,2)</f>
        <v>0</v>
      </c>
      <c r="BL109" s="19" t="s">
        <v>349</v>
      </c>
      <c r="BM109" s="227" t="s">
        <v>395</v>
      </c>
    </row>
    <row r="110" spans="1:65" s="2" customFormat="1" ht="24.15" customHeight="1">
      <c r="A110" s="40"/>
      <c r="B110" s="41"/>
      <c r="C110" s="216" t="s">
        <v>324</v>
      </c>
      <c r="D110" s="216" t="s">
        <v>254</v>
      </c>
      <c r="E110" s="217" t="s">
        <v>2640</v>
      </c>
      <c r="F110" s="218" t="s">
        <v>2641</v>
      </c>
      <c r="G110" s="219" t="s">
        <v>346</v>
      </c>
      <c r="H110" s="220">
        <v>195</v>
      </c>
      <c r="I110" s="221"/>
      <c r="J110" s="222">
        <f>ROUND(I110*H110,2)</f>
        <v>0</v>
      </c>
      <c r="K110" s="218" t="s">
        <v>19</v>
      </c>
      <c r="L110" s="46"/>
      <c r="M110" s="223" t="s">
        <v>19</v>
      </c>
      <c r="N110" s="224" t="s">
        <v>40</v>
      </c>
      <c r="O110" s="86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7" t="s">
        <v>349</v>
      </c>
      <c r="AT110" s="227" t="s">
        <v>254</v>
      </c>
      <c r="AU110" s="227" t="s">
        <v>76</v>
      </c>
      <c r="AY110" s="19" t="s">
        <v>252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9" t="s">
        <v>76</v>
      </c>
      <c r="BK110" s="228">
        <f>ROUND(I110*H110,2)</f>
        <v>0</v>
      </c>
      <c r="BL110" s="19" t="s">
        <v>349</v>
      </c>
      <c r="BM110" s="227" t="s">
        <v>404</v>
      </c>
    </row>
    <row r="111" spans="1:65" s="2" customFormat="1" ht="24.15" customHeight="1">
      <c r="A111" s="40"/>
      <c r="B111" s="41"/>
      <c r="C111" s="216" t="s">
        <v>334</v>
      </c>
      <c r="D111" s="216" t="s">
        <v>254</v>
      </c>
      <c r="E111" s="217" t="s">
        <v>2642</v>
      </c>
      <c r="F111" s="218" t="s">
        <v>2643</v>
      </c>
      <c r="G111" s="219" t="s">
        <v>346</v>
      </c>
      <c r="H111" s="220">
        <v>80</v>
      </c>
      <c r="I111" s="221"/>
      <c r="J111" s="222">
        <f>ROUND(I111*H111,2)</f>
        <v>0</v>
      </c>
      <c r="K111" s="218" t="s">
        <v>19</v>
      </c>
      <c r="L111" s="46"/>
      <c r="M111" s="223" t="s">
        <v>19</v>
      </c>
      <c r="N111" s="224" t="s">
        <v>40</v>
      </c>
      <c r="O111" s="86"/>
      <c r="P111" s="225">
        <f>O111*H111</f>
        <v>0</v>
      </c>
      <c r="Q111" s="225">
        <v>0</v>
      </c>
      <c r="R111" s="225">
        <f>Q111*H111</f>
        <v>0</v>
      </c>
      <c r="S111" s="225">
        <v>0</v>
      </c>
      <c r="T111" s="22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7" t="s">
        <v>349</v>
      </c>
      <c r="AT111" s="227" t="s">
        <v>254</v>
      </c>
      <c r="AU111" s="227" t="s">
        <v>76</v>
      </c>
      <c r="AY111" s="19" t="s">
        <v>252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9" t="s">
        <v>76</v>
      </c>
      <c r="BK111" s="228">
        <f>ROUND(I111*H111,2)</f>
        <v>0</v>
      </c>
      <c r="BL111" s="19" t="s">
        <v>349</v>
      </c>
      <c r="BM111" s="227" t="s">
        <v>417</v>
      </c>
    </row>
    <row r="112" spans="1:65" s="2" customFormat="1" ht="24.15" customHeight="1">
      <c r="A112" s="40"/>
      <c r="B112" s="41"/>
      <c r="C112" s="216" t="s">
        <v>339</v>
      </c>
      <c r="D112" s="216" t="s">
        <v>254</v>
      </c>
      <c r="E112" s="217" t="s">
        <v>2644</v>
      </c>
      <c r="F112" s="218" t="s">
        <v>2645</v>
      </c>
      <c r="G112" s="219" t="s">
        <v>346</v>
      </c>
      <c r="H112" s="220">
        <v>50</v>
      </c>
      <c r="I112" s="221"/>
      <c r="J112" s="222">
        <f>ROUND(I112*H112,2)</f>
        <v>0</v>
      </c>
      <c r="K112" s="218" t="s">
        <v>19</v>
      </c>
      <c r="L112" s="46"/>
      <c r="M112" s="223" t="s">
        <v>19</v>
      </c>
      <c r="N112" s="224" t="s">
        <v>40</v>
      </c>
      <c r="O112" s="86"/>
      <c r="P112" s="225">
        <f>O112*H112</f>
        <v>0</v>
      </c>
      <c r="Q112" s="225">
        <v>0</v>
      </c>
      <c r="R112" s="225">
        <f>Q112*H112</f>
        <v>0</v>
      </c>
      <c r="S112" s="225">
        <v>0</v>
      </c>
      <c r="T112" s="22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7" t="s">
        <v>349</v>
      </c>
      <c r="AT112" s="227" t="s">
        <v>254</v>
      </c>
      <c r="AU112" s="227" t="s">
        <v>76</v>
      </c>
      <c r="AY112" s="19" t="s">
        <v>252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9" t="s">
        <v>76</v>
      </c>
      <c r="BK112" s="228">
        <f>ROUND(I112*H112,2)</f>
        <v>0</v>
      </c>
      <c r="BL112" s="19" t="s">
        <v>349</v>
      </c>
      <c r="BM112" s="227" t="s">
        <v>425</v>
      </c>
    </row>
    <row r="113" spans="1:65" s="2" customFormat="1" ht="14.4" customHeight="1">
      <c r="A113" s="40"/>
      <c r="B113" s="41"/>
      <c r="C113" s="216" t="s">
        <v>8</v>
      </c>
      <c r="D113" s="216" t="s">
        <v>254</v>
      </c>
      <c r="E113" s="217" t="s">
        <v>2646</v>
      </c>
      <c r="F113" s="218" t="s">
        <v>2647</v>
      </c>
      <c r="G113" s="219" t="s">
        <v>2648</v>
      </c>
      <c r="H113" s="220">
        <v>1</v>
      </c>
      <c r="I113" s="221"/>
      <c r="J113" s="222">
        <f>ROUND(I113*H113,2)</f>
        <v>0</v>
      </c>
      <c r="K113" s="218" t="s">
        <v>19</v>
      </c>
      <c r="L113" s="46"/>
      <c r="M113" s="223" t="s">
        <v>19</v>
      </c>
      <c r="N113" s="224" t="s">
        <v>40</v>
      </c>
      <c r="O113" s="86"/>
      <c r="P113" s="225">
        <f>O113*H113</f>
        <v>0</v>
      </c>
      <c r="Q113" s="225">
        <v>0</v>
      </c>
      <c r="R113" s="225">
        <f>Q113*H113</f>
        <v>0</v>
      </c>
      <c r="S113" s="225">
        <v>0</v>
      </c>
      <c r="T113" s="22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7" t="s">
        <v>349</v>
      </c>
      <c r="AT113" s="227" t="s">
        <v>254</v>
      </c>
      <c r="AU113" s="227" t="s">
        <v>76</v>
      </c>
      <c r="AY113" s="19" t="s">
        <v>252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9" t="s">
        <v>76</v>
      </c>
      <c r="BK113" s="228">
        <f>ROUND(I113*H113,2)</f>
        <v>0</v>
      </c>
      <c r="BL113" s="19" t="s">
        <v>349</v>
      </c>
      <c r="BM113" s="227" t="s">
        <v>433</v>
      </c>
    </row>
    <row r="114" spans="1:65" s="2" customFormat="1" ht="14.4" customHeight="1">
      <c r="A114" s="40"/>
      <c r="B114" s="41"/>
      <c r="C114" s="216" t="s">
        <v>349</v>
      </c>
      <c r="D114" s="216" t="s">
        <v>254</v>
      </c>
      <c r="E114" s="217" t="s">
        <v>2649</v>
      </c>
      <c r="F114" s="218" t="s">
        <v>2650</v>
      </c>
      <c r="G114" s="219" t="s">
        <v>2648</v>
      </c>
      <c r="H114" s="220">
        <v>5</v>
      </c>
      <c r="I114" s="221"/>
      <c r="J114" s="222">
        <f>ROUND(I114*H114,2)</f>
        <v>0</v>
      </c>
      <c r="K114" s="218" t="s">
        <v>19</v>
      </c>
      <c r="L114" s="46"/>
      <c r="M114" s="223" t="s">
        <v>19</v>
      </c>
      <c r="N114" s="224" t="s">
        <v>40</v>
      </c>
      <c r="O114" s="86"/>
      <c r="P114" s="225">
        <f>O114*H114</f>
        <v>0</v>
      </c>
      <c r="Q114" s="225">
        <v>0</v>
      </c>
      <c r="R114" s="225">
        <f>Q114*H114</f>
        <v>0</v>
      </c>
      <c r="S114" s="225">
        <v>0</v>
      </c>
      <c r="T114" s="22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7" t="s">
        <v>349</v>
      </c>
      <c r="AT114" s="227" t="s">
        <v>254</v>
      </c>
      <c r="AU114" s="227" t="s">
        <v>76</v>
      </c>
      <c r="AY114" s="19" t="s">
        <v>252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9" t="s">
        <v>76</v>
      </c>
      <c r="BK114" s="228">
        <f>ROUND(I114*H114,2)</f>
        <v>0</v>
      </c>
      <c r="BL114" s="19" t="s">
        <v>349</v>
      </c>
      <c r="BM114" s="227" t="s">
        <v>441</v>
      </c>
    </row>
    <row r="115" spans="1:65" s="2" customFormat="1" ht="14.4" customHeight="1">
      <c r="A115" s="40"/>
      <c r="B115" s="41"/>
      <c r="C115" s="216" t="s">
        <v>353</v>
      </c>
      <c r="D115" s="216" t="s">
        <v>254</v>
      </c>
      <c r="E115" s="217" t="s">
        <v>2651</v>
      </c>
      <c r="F115" s="218" t="s">
        <v>2652</v>
      </c>
      <c r="G115" s="219" t="s">
        <v>2648</v>
      </c>
      <c r="H115" s="220">
        <v>2</v>
      </c>
      <c r="I115" s="221"/>
      <c r="J115" s="222">
        <f>ROUND(I115*H115,2)</f>
        <v>0</v>
      </c>
      <c r="K115" s="218" t="s">
        <v>19</v>
      </c>
      <c r="L115" s="46"/>
      <c r="M115" s="223" t="s">
        <v>19</v>
      </c>
      <c r="N115" s="224" t="s">
        <v>40</v>
      </c>
      <c r="O115" s="86"/>
      <c r="P115" s="225">
        <f>O115*H115</f>
        <v>0</v>
      </c>
      <c r="Q115" s="225">
        <v>0</v>
      </c>
      <c r="R115" s="225">
        <f>Q115*H115</f>
        <v>0</v>
      </c>
      <c r="S115" s="225">
        <v>0</v>
      </c>
      <c r="T115" s="22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7" t="s">
        <v>349</v>
      </c>
      <c r="AT115" s="227" t="s">
        <v>254</v>
      </c>
      <c r="AU115" s="227" t="s">
        <v>76</v>
      </c>
      <c r="AY115" s="19" t="s">
        <v>252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9" t="s">
        <v>76</v>
      </c>
      <c r="BK115" s="228">
        <f>ROUND(I115*H115,2)</f>
        <v>0</v>
      </c>
      <c r="BL115" s="19" t="s">
        <v>349</v>
      </c>
      <c r="BM115" s="227" t="s">
        <v>449</v>
      </c>
    </row>
    <row r="116" spans="1:65" s="2" customFormat="1" ht="14.4" customHeight="1">
      <c r="A116" s="40"/>
      <c r="B116" s="41"/>
      <c r="C116" s="216" t="s">
        <v>360</v>
      </c>
      <c r="D116" s="216" t="s">
        <v>254</v>
      </c>
      <c r="E116" s="217" t="s">
        <v>2653</v>
      </c>
      <c r="F116" s="218" t="s">
        <v>2654</v>
      </c>
      <c r="G116" s="219" t="s">
        <v>2648</v>
      </c>
      <c r="H116" s="220">
        <v>5</v>
      </c>
      <c r="I116" s="221"/>
      <c r="J116" s="222">
        <f>ROUND(I116*H116,2)</f>
        <v>0</v>
      </c>
      <c r="K116" s="218" t="s">
        <v>19</v>
      </c>
      <c r="L116" s="46"/>
      <c r="M116" s="223" t="s">
        <v>19</v>
      </c>
      <c r="N116" s="224" t="s">
        <v>40</v>
      </c>
      <c r="O116" s="86"/>
      <c r="P116" s="225">
        <f>O116*H116</f>
        <v>0</v>
      </c>
      <c r="Q116" s="225">
        <v>0</v>
      </c>
      <c r="R116" s="225">
        <f>Q116*H116</f>
        <v>0</v>
      </c>
      <c r="S116" s="225">
        <v>0</v>
      </c>
      <c r="T116" s="22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7" t="s">
        <v>349</v>
      </c>
      <c r="AT116" s="227" t="s">
        <v>254</v>
      </c>
      <c r="AU116" s="227" t="s">
        <v>76</v>
      </c>
      <c r="AY116" s="19" t="s">
        <v>252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9" t="s">
        <v>76</v>
      </c>
      <c r="BK116" s="228">
        <f>ROUND(I116*H116,2)</f>
        <v>0</v>
      </c>
      <c r="BL116" s="19" t="s">
        <v>349</v>
      </c>
      <c r="BM116" s="227" t="s">
        <v>457</v>
      </c>
    </row>
    <row r="117" spans="1:65" s="2" customFormat="1" ht="14.4" customHeight="1">
      <c r="A117" s="40"/>
      <c r="B117" s="41"/>
      <c r="C117" s="216" t="s">
        <v>366</v>
      </c>
      <c r="D117" s="216" t="s">
        <v>254</v>
      </c>
      <c r="E117" s="217" t="s">
        <v>2655</v>
      </c>
      <c r="F117" s="218" t="s">
        <v>2656</v>
      </c>
      <c r="G117" s="219" t="s">
        <v>2648</v>
      </c>
      <c r="H117" s="220">
        <v>23</v>
      </c>
      <c r="I117" s="221"/>
      <c r="J117" s="222">
        <f>ROUND(I117*H117,2)</f>
        <v>0</v>
      </c>
      <c r="K117" s="218" t="s">
        <v>19</v>
      </c>
      <c r="L117" s="46"/>
      <c r="M117" s="223" t="s">
        <v>19</v>
      </c>
      <c r="N117" s="224" t="s">
        <v>40</v>
      </c>
      <c r="O117" s="86"/>
      <c r="P117" s="225">
        <f>O117*H117</f>
        <v>0</v>
      </c>
      <c r="Q117" s="225">
        <v>0</v>
      </c>
      <c r="R117" s="225">
        <f>Q117*H117</f>
        <v>0</v>
      </c>
      <c r="S117" s="225">
        <v>0</v>
      </c>
      <c r="T117" s="22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7" t="s">
        <v>349</v>
      </c>
      <c r="AT117" s="227" t="s">
        <v>254</v>
      </c>
      <c r="AU117" s="227" t="s">
        <v>76</v>
      </c>
      <c r="AY117" s="19" t="s">
        <v>252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9" t="s">
        <v>76</v>
      </c>
      <c r="BK117" s="228">
        <f>ROUND(I117*H117,2)</f>
        <v>0</v>
      </c>
      <c r="BL117" s="19" t="s">
        <v>349</v>
      </c>
      <c r="BM117" s="227" t="s">
        <v>465</v>
      </c>
    </row>
    <row r="118" spans="1:65" s="2" customFormat="1" ht="14.4" customHeight="1">
      <c r="A118" s="40"/>
      <c r="B118" s="41"/>
      <c r="C118" s="216" t="s">
        <v>377</v>
      </c>
      <c r="D118" s="216" t="s">
        <v>254</v>
      </c>
      <c r="E118" s="217" t="s">
        <v>2657</v>
      </c>
      <c r="F118" s="218" t="s">
        <v>2658</v>
      </c>
      <c r="G118" s="219" t="s">
        <v>2648</v>
      </c>
      <c r="H118" s="220">
        <v>18</v>
      </c>
      <c r="I118" s="221"/>
      <c r="J118" s="222">
        <f>ROUND(I118*H118,2)</f>
        <v>0</v>
      </c>
      <c r="K118" s="218" t="s">
        <v>19</v>
      </c>
      <c r="L118" s="46"/>
      <c r="M118" s="223" t="s">
        <v>19</v>
      </c>
      <c r="N118" s="224" t="s">
        <v>40</v>
      </c>
      <c r="O118" s="86"/>
      <c r="P118" s="225">
        <f>O118*H118</f>
        <v>0</v>
      </c>
      <c r="Q118" s="225">
        <v>0</v>
      </c>
      <c r="R118" s="225">
        <f>Q118*H118</f>
        <v>0</v>
      </c>
      <c r="S118" s="225">
        <v>0</v>
      </c>
      <c r="T118" s="22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7" t="s">
        <v>349</v>
      </c>
      <c r="AT118" s="227" t="s">
        <v>254</v>
      </c>
      <c r="AU118" s="227" t="s">
        <v>76</v>
      </c>
      <c r="AY118" s="19" t="s">
        <v>252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9" t="s">
        <v>76</v>
      </c>
      <c r="BK118" s="228">
        <f>ROUND(I118*H118,2)</f>
        <v>0</v>
      </c>
      <c r="BL118" s="19" t="s">
        <v>349</v>
      </c>
      <c r="BM118" s="227" t="s">
        <v>477</v>
      </c>
    </row>
    <row r="119" spans="1:65" s="2" customFormat="1" ht="24.15" customHeight="1">
      <c r="A119" s="40"/>
      <c r="B119" s="41"/>
      <c r="C119" s="216" t="s">
        <v>7</v>
      </c>
      <c r="D119" s="216" t="s">
        <v>254</v>
      </c>
      <c r="E119" s="217" t="s">
        <v>2659</v>
      </c>
      <c r="F119" s="218" t="s">
        <v>2660</v>
      </c>
      <c r="G119" s="219" t="s">
        <v>346</v>
      </c>
      <c r="H119" s="220">
        <v>130</v>
      </c>
      <c r="I119" s="221"/>
      <c r="J119" s="222">
        <f>ROUND(I119*H119,2)</f>
        <v>0</v>
      </c>
      <c r="K119" s="218" t="s">
        <v>19</v>
      </c>
      <c r="L119" s="46"/>
      <c r="M119" s="223" t="s">
        <v>19</v>
      </c>
      <c r="N119" s="224" t="s">
        <v>40</v>
      </c>
      <c r="O119" s="86"/>
      <c r="P119" s="225">
        <f>O119*H119</f>
        <v>0</v>
      </c>
      <c r="Q119" s="225">
        <v>0</v>
      </c>
      <c r="R119" s="225">
        <f>Q119*H119</f>
        <v>0</v>
      </c>
      <c r="S119" s="225">
        <v>0</v>
      </c>
      <c r="T119" s="22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7" t="s">
        <v>349</v>
      </c>
      <c r="AT119" s="227" t="s">
        <v>254</v>
      </c>
      <c r="AU119" s="227" t="s">
        <v>76</v>
      </c>
      <c r="AY119" s="19" t="s">
        <v>252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9" t="s">
        <v>76</v>
      </c>
      <c r="BK119" s="228">
        <f>ROUND(I119*H119,2)</f>
        <v>0</v>
      </c>
      <c r="BL119" s="19" t="s">
        <v>349</v>
      </c>
      <c r="BM119" s="227" t="s">
        <v>490</v>
      </c>
    </row>
    <row r="120" spans="1:65" s="2" customFormat="1" ht="24.15" customHeight="1">
      <c r="A120" s="40"/>
      <c r="B120" s="41"/>
      <c r="C120" s="216" t="s">
        <v>395</v>
      </c>
      <c r="D120" s="216" t="s">
        <v>254</v>
      </c>
      <c r="E120" s="217" t="s">
        <v>2661</v>
      </c>
      <c r="F120" s="218" t="s">
        <v>2662</v>
      </c>
      <c r="G120" s="219" t="s">
        <v>2648</v>
      </c>
      <c r="H120" s="220">
        <v>9</v>
      </c>
      <c r="I120" s="221"/>
      <c r="J120" s="222">
        <f>ROUND(I120*H120,2)</f>
        <v>0</v>
      </c>
      <c r="K120" s="218" t="s">
        <v>19</v>
      </c>
      <c r="L120" s="46"/>
      <c r="M120" s="223" t="s">
        <v>19</v>
      </c>
      <c r="N120" s="224" t="s">
        <v>40</v>
      </c>
      <c r="O120" s="86"/>
      <c r="P120" s="225">
        <f>O120*H120</f>
        <v>0</v>
      </c>
      <c r="Q120" s="225">
        <v>0</v>
      </c>
      <c r="R120" s="225">
        <f>Q120*H120</f>
        <v>0</v>
      </c>
      <c r="S120" s="225">
        <v>0</v>
      </c>
      <c r="T120" s="22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7" t="s">
        <v>349</v>
      </c>
      <c r="AT120" s="227" t="s">
        <v>254</v>
      </c>
      <c r="AU120" s="227" t="s">
        <v>76</v>
      </c>
      <c r="AY120" s="19" t="s">
        <v>252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9" t="s">
        <v>76</v>
      </c>
      <c r="BK120" s="228">
        <f>ROUND(I120*H120,2)</f>
        <v>0</v>
      </c>
      <c r="BL120" s="19" t="s">
        <v>349</v>
      </c>
      <c r="BM120" s="227" t="s">
        <v>559</v>
      </c>
    </row>
    <row r="121" spans="1:65" s="2" customFormat="1" ht="24.15" customHeight="1">
      <c r="A121" s="40"/>
      <c r="B121" s="41"/>
      <c r="C121" s="216" t="s">
        <v>399</v>
      </c>
      <c r="D121" s="216" t="s">
        <v>254</v>
      </c>
      <c r="E121" s="217" t="s">
        <v>2663</v>
      </c>
      <c r="F121" s="218" t="s">
        <v>2664</v>
      </c>
      <c r="G121" s="219" t="s">
        <v>2648</v>
      </c>
      <c r="H121" s="220">
        <v>2</v>
      </c>
      <c r="I121" s="221"/>
      <c r="J121" s="222">
        <f>ROUND(I121*H121,2)</f>
        <v>0</v>
      </c>
      <c r="K121" s="218" t="s">
        <v>19</v>
      </c>
      <c r="L121" s="46"/>
      <c r="M121" s="223" t="s">
        <v>19</v>
      </c>
      <c r="N121" s="224" t="s">
        <v>40</v>
      </c>
      <c r="O121" s="86"/>
      <c r="P121" s="225">
        <f>O121*H121</f>
        <v>0</v>
      </c>
      <c r="Q121" s="225">
        <v>0</v>
      </c>
      <c r="R121" s="225">
        <f>Q121*H121</f>
        <v>0</v>
      </c>
      <c r="S121" s="225">
        <v>0</v>
      </c>
      <c r="T121" s="22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7" t="s">
        <v>349</v>
      </c>
      <c r="AT121" s="227" t="s">
        <v>254</v>
      </c>
      <c r="AU121" s="227" t="s">
        <v>76</v>
      </c>
      <c r="AY121" s="19" t="s">
        <v>252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9" t="s">
        <v>76</v>
      </c>
      <c r="BK121" s="228">
        <f>ROUND(I121*H121,2)</f>
        <v>0</v>
      </c>
      <c r="BL121" s="19" t="s">
        <v>349</v>
      </c>
      <c r="BM121" s="227" t="s">
        <v>612</v>
      </c>
    </row>
    <row r="122" spans="1:65" s="2" customFormat="1" ht="14.4" customHeight="1">
      <c r="A122" s="40"/>
      <c r="B122" s="41"/>
      <c r="C122" s="216" t="s">
        <v>404</v>
      </c>
      <c r="D122" s="216" t="s">
        <v>254</v>
      </c>
      <c r="E122" s="217" t="s">
        <v>2665</v>
      </c>
      <c r="F122" s="218" t="s">
        <v>2666</v>
      </c>
      <c r="G122" s="219" t="s">
        <v>346</v>
      </c>
      <c r="H122" s="220">
        <v>690</v>
      </c>
      <c r="I122" s="221"/>
      <c r="J122" s="222">
        <f>ROUND(I122*H122,2)</f>
        <v>0</v>
      </c>
      <c r="K122" s="218" t="s">
        <v>19</v>
      </c>
      <c r="L122" s="46"/>
      <c r="M122" s="223" t="s">
        <v>19</v>
      </c>
      <c r="N122" s="224" t="s">
        <v>40</v>
      </c>
      <c r="O122" s="86"/>
      <c r="P122" s="225">
        <f>O122*H122</f>
        <v>0</v>
      </c>
      <c r="Q122" s="225">
        <v>0</v>
      </c>
      <c r="R122" s="225">
        <f>Q122*H122</f>
        <v>0</v>
      </c>
      <c r="S122" s="225">
        <v>0</v>
      </c>
      <c r="T122" s="22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7" t="s">
        <v>349</v>
      </c>
      <c r="AT122" s="227" t="s">
        <v>254</v>
      </c>
      <c r="AU122" s="227" t="s">
        <v>76</v>
      </c>
      <c r="AY122" s="19" t="s">
        <v>252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9" t="s">
        <v>76</v>
      </c>
      <c r="BK122" s="228">
        <f>ROUND(I122*H122,2)</f>
        <v>0</v>
      </c>
      <c r="BL122" s="19" t="s">
        <v>349</v>
      </c>
      <c r="BM122" s="227" t="s">
        <v>622</v>
      </c>
    </row>
    <row r="123" spans="1:65" s="2" customFormat="1" ht="14.4" customHeight="1">
      <c r="A123" s="40"/>
      <c r="B123" s="41"/>
      <c r="C123" s="216" t="s">
        <v>410</v>
      </c>
      <c r="D123" s="216" t="s">
        <v>254</v>
      </c>
      <c r="E123" s="217" t="s">
        <v>2667</v>
      </c>
      <c r="F123" s="218" t="s">
        <v>936</v>
      </c>
      <c r="G123" s="219" t="s">
        <v>2668</v>
      </c>
      <c r="H123" s="295"/>
      <c r="I123" s="221"/>
      <c r="J123" s="222">
        <f>ROUND(I123*H123,2)</f>
        <v>0</v>
      </c>
      <c r="K123" s="218" t="s">
        <v>19</v>
      </c>
      <c r="L123" s="46"/>
      <c r="M123" s="223" t="s">
        <v>19</v>
      </c>
      <c r="N123" s="224" t="s">
        <v>40</v>
      </c>
      <c r="O123" s="86"/>
      <c r="P123" s="225">
        <f>O123*H123</f>
        <v>0</v>
      </c>
      <c r="Q123" s="225">
        <v>0</v>
      </c>
      <c r="R123" s="225">
        <f>Q123*H123</f>
        <v>0</v>
      </c>
      <c r="S123" s="225">
        <v>0</v>
      </c>
      <c r="T123" s="22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7" t="s">
        <v>349</v>
      </c>
      <c r="AT123" s="227" t="s">
        <v>254</v>
      </c>
      <c r="AU123" s="227" t="s">
        <v>76</v>
      </c>
      <c r="AY123" s="19" t="s">
        <v>252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9" t="s">
        <v>76</v>
      </c>
      <c r="BK123" s="228">
        <f>ROUND(I123*H123,2)</f>
        <v>0</v>
      </c>
      <c r="BL123" s="19" t="s">
        <v>349</v>
      </c>
      <c r="BM123" s="227" t="s">
        <v>631</v>
      </c>
    </row>
    <row r="124" spans="1:63" s="12" customFormat="1" ht="25.9" customHeight="1">
      <c r="A124" s="12"/>
      <c r="B124" s="200"/>
      <c r="C124" s="201"/>
      <c r="D124" s="202" t="s">
        <v>68</v>
      </c>
      <c r="E124" s="203" t="s">
        <v>2669</v>
      </c>
      <c r="F124" s="203" t="s">
        <v>2670</v>
      </c>
      <c r="G124" s="201"/>
      <c r="H124" s="201"/>
      <c r="I124" s="204"/>
      <c r="J124" s="205">
        <f>BK124</f>
        <v>0</v>
      </c>
      <c r="K124" s="201"/>
      <c r="L124" s="206"/>
      <c r="M124" s="207"/>
      <c r="N124" s="208"/>
      <c r="O124" s="208"/>
      <c r="P124" s="209">
        <f>SUM(P125:P151)</f>
        <v>0</v>
      </c>
      <c r="Q124" s="208"/>
      <c r="R124" s="209">
        <f>SUM(R125:R151)</f>
        <v>0</v>
      </c>
      <c r="S124" s="208"/>
      <c r="T124" s="210">
        <f>SUM(T125:T151)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1" t="s">
        <v>78</v>
      </c>
      <c r="AT124" s="212" t="s">
        <v>68</v>
      </c>
      <c r="AU124" s="212" t="s">
        <v>69</v>
      </c>
      <c r="AY124" s="211" t="s">
        <v>252</v>
      </c>
      <c r="BK124" s="213">
        <f>SUM(BK125:BK151)</f>
        <v>0</v>
      </c>
    </row>
    <row r="125" spans="1:65" s="2" customFormat="1" ht="14.4" customHeight="1">
      <c r="A125" s="40"/>
      <c r="B125" s="41"/>
      <c r="C125" s="216" t="s">
        <v>417</v>
      </c>
      <c r="D125" s="216" t="s">
        <v>254</v>
      </c>
      <c r="E125" s="217" t="s">
        <v>2671</v>
      </c>
      <c r="F125" s="218" t="s">
        <v>2672</v>
      </c>
      <c r="G125" s="219" t="s">
        <v>346</v>
      </c>
      <c r="H125" s="220">
        <v>45</v>
      </c>
      <c r="I125" s="221"/>
      <c r="J125" s="222">
        <f>ROUND(I125*H125,2)</f>
        <v>0</v>
      </c>
      <c r="K125" s="218" t="s">
        <v>19</v>
      </c>
      <c r="L125" s="46"/>
      <c r="M125" s="223" t="s">
        <v>19</v>
      </c>
      <c r="N125" s="224" t="s">
        <v>40</v>
      </c>
      <c r="O125" s="86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7" t="s">
        <v>349</v>
      </c>
      <c r="AT125" s="227" t="s">
        <v>254</v>
      </c>
      <c r="AU125" s="227" t="s">
        <v>76</v>
      </c>
      <c r="AY125" s="19" t="s">
        <v>252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9" t="s">
        <v>76</v>
      </c>
      <c r="BK125" s="228">
        <f>ROUND(I125*H125,2)</f>
        <v>0</v>
      </c>
      <c r="BL125" s="19" t="s">
        <v>349</v>
      </c>
      <c r="BM125" s="227" t="s">
        <v>666</v>
      </c>
    </row>
    <row r="126" spans="1:65" s="2" customFormat="1" ht="14.4" customHeight="1">
      <c r="A126" s="40"/>
      <c r="B126" s="41"/>
      <c r="C126" s="216" t="s">
        <v>421</v>
      </c>
      <c r="D126" s="216" t="s">
        <v>254</v>
      </c>
      <c r="E126" s="217" t="s">
        <v>2673</v>
      </c>
      <c r="F126" s="218" t="s">
        <v>2674</v>
      </c>
      <c r="G126" s="219" t="s">
        <v>346</v>
      </c>
      <c r="H126" s="220">
        <v>25</v>
      </c>
      <c r="I126" s="221"/>
      <c r="J126" s="222">
        <f>ROUND(I126*H126,2)</f>
        <v>0</v>
      </c>
      <c r="K126" s="218" t="s">
        <v>19</v>
      </c>
      <c r="L126" s="46"/>
      <c r="M126" s="223" t="s">
        <v>19</v>
      </c>
      <c r="N126" s="224" t="s">
        <v>40</v>
      </c>
      <c r="O126" s="86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7" t="s">
        <v>349</v>
      </c>
      <c r="AT126" s="227" t="s">
        <v>254</v>
      </c>
      <c r="AU126" s="227" t="s">
        <v>76</v>
      </c>
      <c r="AY126" s="19" t="s">
        <v>252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9" t="s">
        <v>76</v>
      </c>
      <c r="BK126" s="228">
        <f>ROUND(I126*H126,2)</f>
        <v>0</v>
      </c>
      <c r="BL126" s="19" t="s">
        <v>349</v>
      </c>
      <c r="BM126" s="227" t="s">
        <v>675</v>
      </c>
    </row>
    <row r="127" spans="1:65" s="2" customFormat="1" ht="14.4" customHeight="1">
      <c r="A127" s="40"/>
      <c r="B127" s="41"/>
      <c r="C127" s="216" t="s">
        <v>425</v>
      </c>
      <c r="D127" s="216" t="s">
        <v>254</v>
      </c>
      <c r="E127" s="217" t="s">
        <v>2675</v>
      </c>
      <c r="F127" s="218" t="s">
        <v>2676</v>
      </c>
      <c r="G127" s="219" t="s">
        <v>346</v>
      </c>
      <c r="H127" s="220">
        <v>45</v>
      </c>
      <c r="I127" s="221"/>
      <c r="J127" s="222">
        <f>ROUND(I127*H127,2)</f>
        <v>0</v>
      </c>
      <c r="K127" s="218" t="s">
        <v>19</v>
      </c>
      <c r="L127" s="46"/>
      <c r="M127" s="223" t="s">
        <v>19</v>
      </c>
      <c r="N127" s="224" t="s">
        <v>40</v>
      </c>
      <c r="O127" s="86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7" t="s">
        <v>349</v>
      </c>
      <c r="AT127" s="227" t="s">
        <v>254</v>
      </c>
      <c r="AU127" s="227" t="s">
        <v>76</v>
      </c>
      <c r="AY127" s="19" t="s">
        <v>252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9" t="s">
        <v>76</v>
      </c>
      <c r="BK127" s="228">
        <f>ROUND(I127*H127,2)</f>
        <v>0</v>
      </c>
      <c r="BL127" s="19" t="s">
        <v>349</v>
      </c>
      <c r="BM127" s="227" t="s">
        <v>692</v>
      </c>
    </row>
    <row r="128" spans="1:65" s="2" customFormat="1" ht="14.4" customHeight="1">
      <c r="A128" s="40"/>
      <c r="B128" s="41"/>
      <c r="C128" s="216" t="s">
        <v>429</v>
      </c>
      <c r="D128" s="216" t="s">
        <v>254</v>
      </c>
      <c r="E128" s="217" t="s">
        <v>2677</v>
      </c>
      <c r="F128" s="218" t="s">
        <v>2678</v>
      </c>
      <c r="G128" s="219" t="s">
        <v>346</v>
      </c>
      <c r="H128" s="220">
        <v>65</v>
      </c>
      <c r="I128" s="221"/>
      <c r="J128" s="222">
        <f>ROUND(I128*H128,2)</f>
        <v>0</v>
      </c>
      <c r="K128" s="218" t="s">
        <v>19</v>
      </c>
      <c r="L128" s="46"/>
      <c r="M128" s="223" t="s">
        <v>19</v>
      </c>
      <c r="N128" s="224" t="s">
        <v>40</v>
      </c>
      <c r="O128" s="86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7" t="s">
        <v>349</v>
      </c>
      <c r="AT128" s="227" t="s">
        <v>254</v>
      </c>
      <c r="AU128" s="227" t="s">
        <v>76</v>
      </c>
      <c r="AY128" s="19" t="s">
        <v>252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9" t="s">
        <v>76</v>
      </c>
      <c r="BK128" s="228">
        <f>ROUND(I128*H128,2)</f>
        <v>0</v>
      </c>
      <c r="BL128" s="19" t="s">
        <v>349</v>
      </c>
      <c r="BM128" s="227" t="s">
        <v>705</v>
      </c>
    </row>
    <row r="129" spans="1:65" s="2" customFormat="1" ht="14.4" customHeight="1">
      <c r="A129" s="40"/>
      <c r="B129" s="41"/>
      <c r="C129" s="216" t="s">
        <v>433</v>
      </c>
      <c r="D129" s="216" t="s">
        <v>254</v>
      </c>
      <c r="E129" s="217" t="s">
        <v>2679</v>
      </c>
      <c r="F129" s="218" t="s">
        <v>2680</v>
      </c>
      <c r="G129" s="219" t="s">
        <v>346</v>
      </c>
      <c r="H129" s="220">
        <v>45</v>
      </c>
      <c r="I129" s="221"/>
      <c r="J129" s="222">
        <f>ROUND(I129*H129,2)</f>
        <v>0</v>
      </c>
      <c r="K129" s="218" t="s">
        <v>19</v>
      </c>
      <c r="L129" s="46"/>
      <c r="M129" s="223" t="s">
        <v>19</v>
      </c>
      <c r="N129" s="224" t="s">
        <v>40</v>
      </c>
      <c r="O129" s="86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7" t="s">
        <v>349</v>
      </c>
      <c r="AT129" s="227" t="s">
        <v>254</v>
      </c>
      <c r="AU129" s="227" t="s">
        <v>76</v>
      </c>
      <c r="AY129" s="19" t="s">
        <v>252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9" t="s">
        <v>76</v>
      </c>
      <c r="BK129" s="228">
        <f>ROUND(I129*H129,2)</f>
        <v>0</v>
      </c>
      <c r="BL129" s="19" t="s">
        <v>349</v>
      </c>
      <c r="BM129" s="227" t="s">
        <v>757</v>
      </c>
    </row>
    <row r="130" spans="1:65" s="2" customFormat="1" ht="14.4" customHeight="1">
      <c r="A130" s="40"/>
      <c r="B130" s="41"/>
      <c r="C130" s="216" t="s">
        <v>437</v>
      </c>
      <c r="D130" s="216" t="s">
        <v>254</v>
      </c>
      <c r="E130" s="217" t="s">
        <v>2681</v>
      </c>
      <c r="F130" s="218" t="s">
        <v>2682</v>
      </c>
      <c r="G130" s="219" t="s">
        <v>346</v>
      </c>
      <c r="H130" s="220">
        <v>65</v>
      </c>
      <c r="I130" s="221"/>
      <c r="J130" s="222">
        <f>ROUND(I130*H130,2)</f>
        <v>0</v>
      </c>
      <c r="K130" s="218" t="s">
        <v>19</v>
      </c>
      <c r="L130" s="46"/>
      <c r="M130" s="223" t="s">
        <v>19</v>
      </c>
      <c r="N130" s="224" t="s">
        <v>40</v>
      </c>
      <c r="O130" s="86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7" t="s">
        <v>349</v>
      </c>
      <c r="AT130" s="227" t="s">
        <v>254</v>
      </c>
      <c r="AU130" s="227" t="s">
        <v>76</v>
      </c>
      <c r="AY130" s="19" t="s">
        <v>252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9" t="s">
        <v>76</v>
      </c>
      <c r="BK130" s="228">
        <f>ROUND(I130*H130,2)</f>
        <v>0</v>
      </c>
      <c r="BL130" s="19" t="s">
        <v>349</v>
      </c>
      <c r="BM130" s="227" t="s">
        <v>765</v>
      </c>
    </row>
    <row r="131" spans="1:65" s="2" customFormat="1" ht="24.15" customHeight="1">
      <c r="A131" s="40"/>
      <c r="B131" s="41"/>
      <c r="C131" s="216" t="s">
        <v>441</v>
      </c>
      <c r="D131" s="216" t="s">
        <v>254</v>
      </c>
      <c r="E131" s="217" t="s">
        <v>2683</v>
      </c>
      <c r="F131" s="218" t="s">
        <v>2684</v>
      </c>
      <c r="G131" s="219" t="s">
        <v>346</v>
      </c>
      <c r="H131" s="220">
        <v>45</v>
      </c>
      <c r="I131" s="221"/>
      <c r="J131" s="222">
        <f>ROUND(I131*H131,2)</f>
        <v>0</v>
      </c>
      <c r="K131" s="218" t="s">
        <v>19</v>
      </c>
      <c r="L131" s="46"/>
      <c r="M131" s="223" t="s">
        <v>19</v>
      </c>
      <c r="N131" s="224" t="s">
        <v>40</v>
      </c>
      <c r="O131" s="86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7" t="s">
        <v>349</v>
      </c>
      <c r="AT131" s="227" t="s">
        <v>254</v>
      </c>
      <c r="AU131" s="227" t="s">
        <v>76</v>
      </c>
      <c r="AY131" s="19" t="s">
        <v>252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9" t="s">
        <v>76</v>
      </c>
      <c r="BK131" s="228">
        <f>ROUND(I131*H131,2)</f>
        <v>0</v>
      </c>
      <c r="BL131" s="19" t="s">
        <v>349</v>
      </c>
      <c r="BM131" s="227" t="s">
        <v>777</v>
      </c>
    </row>
    <row r="132" spans="1:65" s="2" customFormat="1" ht="24.15" customHeight="1">
      <c r="A132" s="40"/>
      <c r="B132" s="41"/>
      <c r="C132" s="216" t="s">
        <v>445</v>
      </c>
      <c r="D132" s="216" t="s">
        <v>254</v>
      </c>
      <c r="E132" s="217" t="s">
        <v>2685</v>
      </c>
      <c r="F132" s="218" t="s">
        <v>2686</v>
      </c>
      <c r="G132" s="219" t="s">
        <v>346</v>
      </c>
      <c r="H132" s="220">
        <v>25</v>
      </c>
      <c r="I132" s="221"/>
      <c r="J132" s="222">
        <f>ROUND(I132*H132,2)</f>
        <v>0</v>
      </c>
      <c r="K132" s="218" t="s">
        <v>19</v>
      </c>
      <c r="L132" s="46"/>
      <c r="M132" s="223" t="s">
        <v>19</v>
      </c>
      <c r="N132" s="224" t="s">
        <v>40</v>
      </c>
      <c r="O132" s="86"/>
      <c r="P132" s="225">
        <f>O132*H132</f>
        <v>0</v>
      </c>
      <c r="Q132" s="225">
        <v>0</v>
      </c>
      <c r="R132" s="225">
        <f>Q132*H132</f>
        <v>0</v>
      </c>
      <c r="S132" s="225">
        <v>0</v>
      </c>
      <c r="T132" s="22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7" t="s">
        <v>349</v>
      </c>
      <c r="AT132" s="227" t="s">
        <v>254</v>
      </c>
      <c r="AU132" s="227" t="s">
        <v>76</v>
      </c>
      <c r="AY132" s="19" t="s">
        <v>252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9" t="s">
        <v>76</v>
      </c>
      <c r="BK132" s="228">
        <f>ROUND(I132*H132,2)</f>
        <v>0</v>
      </c>
      <c r="BL132" s="19" t="s">
        <v>349</v>
      </c>
      <c r="BM132" s="227" t="s">
        <v>789</v>
      </c>
    </row>
    <row r="133" spans="1:65" s="2" customFormat="1" ht="24.15" customHeight="1">
      <c r="A133" s="40"/>
      <c r="B133" s="41"/>
      <c r="C133" s="216" t="s">
        <v>449</v>
      </c>
      <c r="D133" s="216" t="s">
        <v>254</v>
      </c>
      <c r="E133" s="217" t="s">
        <v>2687</v>
      </c>
      <c r="F133" s="218" t="s">
        <v>2688</v>
      </c>
      <c r="G133" s="219" t="s">
        <v>346</v>
      </c>
      <c r="H133" s="220">
        <v>45</v>
      </c>
      <c r="I133" s="221"/>
      <c r="J133" s="222">
        <f>ROUND(I133*H133,2)</f>
        <v>0</v>
      </c>
      <c r="K133" s="218" t="s">
        <v>19</v>
      </c>
      <c r="L133" s="46"/>
      <c r="M133" s="223" t="s">
        <v>19</v>
      </c>
      <c r="N133" s="224" t="s">
        <v>40</v>
      </c>
      <c r="O133" s="86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7" t="s">
        <v>349</v>
      </c>
      <c r="AT133" s="227" t="s">
        <v>254</v>
      </c>
      <c r="AU133" s="227" t="s">
        <v>76</v>
      </c>
      <c r="AY133" s="19" t="s">
        <v>252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9" t="s">
        <v>76</v>
      </c>
      <c r="BK133" s="228">
        <f>ROUND(I133*H133,2)</f>
        <v>0</v>
      </c>
      <c r="BL133" s="19" t="s">
        <v>349</v>
      </c>
      <c r="BM133" s="227" t="s">
        <v>799</v>
      </c>
    </row>
    <row r="134" spans="1:65" s="2" customFormat="1" ht="24.15" customHeight="1">
      <c r="A134" s="40"/>
      <c r="B134" s="41"/>
      <c r="C134" s="216" t="s">
        <v>453</v>
      </c>
      <c r="D134" s="216" t="s">
        <v>254</v>
      </c>
      <c r="E134" s="217" t="s">
        <v>2689</v>
      </c>
      <c r="F134" s="218" t="s">
        <v>2690</v>
      </c>
      <c r="G134" s="219" t="s">
        <v>346</v>
      </c>
      <c r="H134" s="220">
        <v>60</v>
      </c>
      <c r="I134" s="221"/>
      <c r="J134" s="222">
        <f>ROUND(I134*H134,2)</f>
        <v>0</v>
      </c>
      <c r="K134" s="218" t="s">
        <v>19</v>
      </c>
      <c r="L134" s="46"/>
      <c r="M134" s="223" t="s">
        <v>19</v>
      </c>
      <c r="N134" s="224" t="s">
        <v>40</v>
      </c>
      <c r="O134" s="86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7" t="s">
        <v>349</v>
      </c>
      <c r="AT134" s="227" t="s">
        <v>254</v>
      </c>
      <c r="AU134" s="227" t="s">
        <v>76</v>
      </c>
      <c r="AY134" s="19" t="s">
        <v>252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9" t="s">
        <v>76</v>
      </c>
      <c r="BK134" s="228">
        <f>ROUND(I134*H134,2)</f>
        <v>0</v>
      </c>
      <c r="BL134" s="19" t="s">
        <v>349</v>
      </c>
      <c r="BM134" s="227" t="s">
        <v>810</v>
      </c>
    </row>
    <row r="135" spans="1:65" s="2" customFormat="1" ht="14.4" customHeight="1">
      <c r="A135" s="40"/>
      <c r="B135" s="41"/>
      <c r="C135" s="216" t="s">
        <v>457</v>
      </c>
      <c r="D135" s="216" t="s">
        <v>254</v>
      </c>
      <c r="E135" s="217" t="s">
        <v>2691</v>
      </c>
      <c r="F135" s="218" t="s">
        <v>2692</v>
      </c>
      <c r="G135" s="219" t="s">
        <v>346</v>
      </c>
      <c r="H135" s="220">
        <v>30</v>
      </c>
      <c r="I135" s="221"/>
      <c r="J135" s="222">
        <f>ROUND(I135*H135,2)</f>
        <v>0</v>
      </c>
      <c r="K135" s="218" t="s">
        <v>19</v>
      </c>
      <c r="L135" s="46"/>
      <c r="M135" s="223" t="s">
        <v>19</v>
      </c>
      <c r="N135" s="224" t="s">
        <v>40</v>
      </c>
      <c r="O135" s="86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7" t="s">
        <v>349</v>
      </c>
      <c r="AT135" s="227" t="s">
        <v>254</v>
      </c>
      <c r="AU135" s="227" t="s">
        <v>76</v>
      </c>
      <c r="AY135" s="19" t="s">
        <v>252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9" t="s">
        <v>76</v>
      </c>
      <c r="BK135" s="228">
        <f>ROUND(I135*H135,2)</f>
        <v>0</v>
      </c>
      <c r="BL135" s="19" t="s">
        <v>349</v>
      </c>
      <c r="BM135" s="227" t="s">
        <v>820</v>
      </c>
    </row>
    <row r="136" spans="1:65" s="2" customFormat="1" ht="14.4" customHeight="1">
      <c r="A136" s="40"/>
      <c r="B136" s="41"/>
      <c r="C136" s="216" t="s">
        <v>461</v>
      </c>
      <c r="D136" s="216" t="s">
        <v>254</v>
      </c>
      <c r="E136" s="217" t="s">
        <v>2693</v>
      </c>
      <c r="F136" s="218" t="s">
        <v>2694</v>
      </c>
      <c r="G136" s="219" t="s">
        <v>2648</v>
      </c>
      <c r="H136" s="220">
        <v>3</v>
      </c>
      <c r="I136" s="221"/>
      <c r="J136" s="222">
        <f>ROUND(I136*H136,2)</f>
        <v>0</v>
      </c>
      <c r="K136" s="218" t="s">
        <v>19</v>
      </c>
      <c r="L136" s="46"/>
      <c r="M136" s="223" t="s">
        <v>19</v>
      </c>
      <c r="N136" s="224" t="s">
        <v>40</v>
      </c>
      <c r="O136" s="86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7" t="s">
        <v>349</v>
      </c>
      <c r="AT136" s="227" t="s">
        <v>254</v>
      </c>
      <c r="AU136" s="227" t="s">
        <v>76</v>
      </c>
      <c r="AY136" s="19" t="s">
        <v>252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9" t="s">
        <v>76</v>
      </c>
      <c r="BK136" s="228">
        <f>ROUND(I136*H136,2)</f>
        <v>0</v>
      </c>
      <c r="BL136" s="19" t="s">
        <v>349</v>
      </c>
      <c r="BM136" s="227" t="s">
        <v>830</v>
      </c>
    </row>
    <row r="137" spans="1:65" s="2" customFormat="1" ht="14.4" customHeight="1">
      <c r="A137" s="40"/>
      <c r="B137" s="41"/>
      <c r="C137" s="216" t="s">
        <v>465</v>
      </c>
      <c r="D137" s="216" t="s">
        <v>254</v>
      </c>
      <c r="E137" s="217" t="s">
        <v>2695</v>
      </c>
      <c r="F137" s="218" t="s">
        <v>2696</v>
      </c>
      <c r="G137" s="219" t="s">
        <v>2648</v>
      </c>
      <c r="H137" s="220">
        <v>1</v>
      </c>
      <c r="I137" s="221"/>
      <c r="J137" s="222">
        <f>ROUND(I137*H137,2)</f>
        <v>0</v>
      </c>
      <c r="K137" s="218" t="s">
        <v>19</v>
      </c>
      <c r="L137" s="46"/>
      <c r="M137" s="223" t="s">
        <v>19</v>
      </c>
      <c r="N137" s="224" t="s">
        <v>40</v>
      </c>
      <c r="O137" s="86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7" t="s">
        <v>349</v>
      </c>
      <c r="AT137" s="227" t="s">
        <v>254</v>
      </c>
      <c r="AU137" s="227" t="s">
        <v>76</v>
      </c>
      <c r="AY137" s="19" t="s">
        <v>252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9" t="s">
        <v>76</v>
      </c>
      <c r="BK137" s="228">
        <f>ROUND(I137*H137,2)</f>
        <v>0</v>
      </c>
      <c r="BL137" s="19" t="s">
        <v>349</v>
      </c>
      <c r="BM137" s="227" t="s">
        <v>842</v>
      </c>
    </row>
    <row r="138" spans="1:65" s="2" customFormat="1" ht="14.4" customHeight="1">
      <c r="A138" s="40"/>
      <c r="B138" s="41"/>
      <c r="C138" s="216" t="s">
        <v>471</v>
      </c>
      <c r="D138" s="216" t="s">
        <v>254</v>
      </c>
      <c r="E138" s="217" t="s">
        <v>2697</v>
      </c>
      <c r="F138" s="218" t="s">
        <v>2698</v>
      </c>
      <c r="G138" s="219" t="s">
        <v>2648</v>
      </c>
      <c r="H138" s="220">
        <v>3</v>
      </c>
      <c r="I138" s="221"/>
      <c r="J138" s="222">
        <f>ROUND(I138*H138,2)</f>
        <v>0</v>
      </c>
      <c r="K138" s="218" t="s">
        <v>19</v>
      </c>
      <c r="L138" s="46"/>
      <c r="M138" s="223" t="s">
        <v>19</v>
      </c>
      <c r="N138" s="224" t="s">
        <v>40</v>
      </c>
      <c r="O138" s="86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7" t="s">
        <v>349</v>
      </c>
      <c r="AT138" s="227" t="s">
        <v>254</v>
      </c>
      <c r="AU138" s="227" t="s">
        <v>76</v>
      </c>
      <c r="AY138" s="19" t="s">
        <v>252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9" t="s">
        <v>76</v>
      </c>
      <c r="BK138" s="228">
        <f>ROUND(I138*H138,2)</f>
        <v>0</v>
      </c>
      <c r="BL138" s="19" t="s">
        <v>349</v>
      </c>
      <c r="BM138" s="227" t="s">
        <v>850</v>
      </c>
    </row>
    <row r="139" spans="1:65" s="2" customFormat="1" ht="14.4" customHeight="1">
      <c r="A139" s="40"/>
      <c r="B139" s="41"/>
      <c r="C139" s="216" t="s">
        <v>477</v>
      </c>
      <c r="D139" s="216" t="s">
        <v>254</v>
      </c>
      <c r="E139" s="217" t="s">
        <v>2699</v>
      </c>
      <c r="F139" s="218" t="s">
        <v>2700</v>
      </c>
      <c r="G139" s="219" t="s">
        <v>2648</v>
      </c>
      <c r="H139" s="220">
        <v>6</v>
      </c>
      <c r="I139" s="221"/>
      <c r="J139" s="222">
        <f>ROUND(I139*H139,2)</f>
        <v>0</v>
      </c>
      <c r="K139" s="218" t="s">
        <v>19</v>
      </c>
      <c r="L139" s="46"/>
      <c r="M139" s="223" t="s">
        <v>19</v>
      </c>
      <c r="N139" s="224" t="s">
        <v>40</v>
      </c>
      <c r="O139" s="86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7" t="s">
        <v>349</v>
      </c>
      <c r="AT139" s="227" t="s">
        <v>254</v>
      </c>
      <c r="AU139" s="227" t="s">
        <v>76</v>
      </c>
      <c r="AY139" s="19" t="s">
        <v>252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9" t="s">
        <v>76</v>
      </c>
      <c r="BK139" s="228">
        <f>ROUND(I139*H139,2)</f>
        <v>0</v>
      </c>
      <c r="BL139" s="19" t="s">
        <v>349</v>
      </c>
      <c r="BM139" s="227" t="s">
        <v>858</v>
      </c>
    </row>
    <row r="140" spans="1:65" s="2" customFormat="1" ht="14.4" customHeight="1">
      <c r="A140" s="40"/>
      <c r="B140" s="41"/>
      <c r="C140" s="216" t="s">
        <v>483</v>
      </c>
      <c r="D140" s="216" t="s">
        <v>254</v>
      </c>
      <c r="E140" s="217" t="s">
        <v>2701</v>
      </c>
      <c r="F140" s="218" t="s">
        <v>2702</v>
      </c>
      <c r="G140" s="219" t="s">
        <v>2648</v>
      </c>
      <c r="H140" s="220">
        <v>1</v>
      </c>
      <c r="I140" s="221"/>
      <c r="J140" s="222">
        <f>ROUND(I140*H140,2)</f>
        <v>0</v>
      </c>
      <c r="K140" s="218" t="s">
        <v>19</v>
      </c>
      <c r="L140" s="46"/>
      <c r="M140" s="223" t="s">
        <v>19</v>
      </c>
      <c r="N140" s="224" t="s">
        <v>40</v>
      </c>
      <c r="O140" s="86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7" t="s">
        <v>349</v>
      </c>
      <c r="AT140" s="227" t="s">
        <v>254</v>
      </c>
      <c r="AU140" s="227" t="s">
        <v>76</v>
      </c>
      <c r="AY140" s="19" t="s">
        <v>252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9" t="s">
        <v>76</v>
      </c>
      <c r="BK140" s="228">
        <f>ROUND(I140*H140,2)</f>
        <v>0</v>
      </c>
      <c r="BL140" s="19" t="s">
        <v>349</v>
      </c>
      <c r="BM140" s="227" t="s">
        <v>869</v>
      </c>
    </row>
    <row r="141" spans="1:65" s="2" customFormat="1" ht="14.4" customHeight="1">
      <c r="A141" s="40"/>
      <c r="B141" s="41"/>
      <c r="C141" s="216" t="s">
        <v>490</v>
      </c>
      <c r="D141" s="216" t="s">
        <v>254</v>
      </c>
      <c r="E141" s="217" t="s">
        <v>2703</v>
      </c>
      <c r="F141" s="218" t="s">
        <v>2704</v>
      </c>
      <c r="G141" s="219" t="s">
        <v>2648</v>
      </c>
      <c r="H141" s="220">
        <v>1</v>
      </c>
      <c r="I141" s="221"/>
      <c r="J141" s="222">
        <f>ROUND(I141*H141,2)</f>
        <v>0</v>
      </c>
      <c r="K141" s="218" t="s">
        <v>19</v>
      </c>
      <c r="L141" s="46"/>
      <c r="M141" s="223" t="s">
        <v>19</v>
      </c>
      <c r="N141" s="224" t="s">
        <v>40</v>
      </c>
      <c r="O141" s="86"/>
      <c r="P141" s="225">
        <f>O141*H141</f>
        <v>0</v>
      </c>
      <c r="Q141" s="225">
        <v>0</v>
      </c>
      <c r="R141" s="225">
        <f>Q141*H141</f>
        <v>0</v>
      </c>
      <c r="S141" s="225">
        <v>0</v>
      </c>
      <c r="T141" s="22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7" t="s">
        <v>349</v>
      </c>
      <c r="AT141" s="227" t="s">
        <v>254</v>
      </c>
      <c r="AU141" s="227" t="s">
        <v>76</v>
      </c>
      <c r="AY141" s="19" t="s">
        <v>252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9" t="s">
        <v>76</v>
      </c>
      <c r="BK141" s="228">
        <f>ROUND(I141*H141,2)</f>
        <v>0</v>
      </c>
      <c r="BL141" s="19" t="s">
        <v>349</v>
      </c>
      <c r="BM141" s="227" t="s">
        <v>879</v>
      </c>
    </row>
    <row r="142" spans="1:65" s="2" customFormat="1" ht="14.4" customHeight="1">
      <c r="A142" s="40"/>
      <c r="B142" s="41"/>
      <c r="C142" s="216" t="s">
        <v>498</v>
      </c>
      <c r="D142" s="216" t="s">
        <v>254</v>
      </c>
      <c r="E142" s="217" t="s">
        <v>2705</v>
      </c>
      <c r="F142" s="218" t="s">
        <v>2706</v>
      </c>
      <c r="G142" s="219" t="s">
        <v>2648</v>
      </c>
      <c r="H142" s="220">
        <v>1</v>
      </c>
      <c r="I142" s="221"/>
      <c r="J142" s="222">
        <f>ROUND(I142*H142,2)</f>
        <v>0</v>
      </c>
      <c r="K142" s="218" t="s">
        <v>19</v>
      </c>
      <c r="L142" s="46"/>
      <c r="M142" s="223" t="s">
        <v>19</v>
      </c>
      <c r="N142" s="224" t="s">
        <v>40</v>
      </c>
      <c r="O142" s="86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7" t="s">
        <v>349</v>
      </c>
      <c r="AT142" s="227" t="s">
        <v>254</v>
      </c>
      <c r="AU142" s="227" t="s">
        <v>76</v>
      </c>
      <c r="AY142" s="19" t="s">
        <v>252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9" t="s">
        <v>76</v>
      </c>
      <c r="BK142" s="228">
        <f>ROUND(I142*H142,2)</f>
        <v>0</v>
      </c>
      <c r="BL142" s="19" t="s">
        <v>349</v>
      </c>
      <c r="BM142" s="227" t="s">
        <v>887</v>
      </c>
    </row>
    <row r="143" spans="1:65" s="2" customFormat="1" ht="14.4" customHeight="1">
      <c r="A143" s="40"/>
      <c r="B143" s="41"/>
      <c r="C143" s="216" t="s">
        <v>559</v>
      </c>
      <c r="D143" s="216" t="s">
        <v>254</v>
      </c>
      <c r="E143" s="217" t="s">
        <v>2707</v>
      </c>
      <c r="F143" s="218" t="s">
        <v>2708</v>
      </c>
      <c r="G143" s="219" t="s">
        <v>2648</v>
      </c>
      <c r="H143" s="220">
        <v>1</v>
      </c>
      <c r="I143" s="221"/>
      <c r="J143" s="222">
        <f>ROUND(I143*H143,2)</f>
        <v>0</v>
      </c>
      <c r="K143" s="218" t="s">
        <v>19</v>
      </c>
      <c r="L143" s="46"/>
      <c r="M143" s="223" t="s">
        <v>19</v>
      </c>
      <c r="N143" s="224" t="s">
        <v>40</v>
      </c>
      <c r="O143" s="86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7" t="s">
        <v>349</v>
      </c>
      <c r="AT143" s="227" t="s">
        <v>254</v>
      </c>
      <c r="AU143" s="227" t="s">
        <v>76</v>
      </c>
      <c r="AY143" s="19" t="s">
        <v>252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9" t="s">
        <v>76</v>
      </c>
      <c r="BK143" s="228">
        <f>ROUND(I143*H143,2)</f>
        <v>0</v>
      </c>
      <c r="BL143" s="19" t="s">
        <v>349</v>
      </c>
      <c r="BM143" s="227" t="s">
        <v>895</v>
      </c>
    </row>
    <row r="144" spans="1:65" s="2" customFormat="1" ht="14.4" customHeight="1">
      <c r="A144" s="40"/>
      <c r="B144" s="41"/>
      <c r="C144" s="216" t="s">
        <v>574</v>
      </c>
      <c r="D144" s="216" t="s">
        <v>254</v>
      </c>
      <c r="E144" s="217" t="s">
        <v>2709</v>
      </c>
      <c r="F144" s="218" t="s">
        <v>2710</v>
      </c>
      <c r="G144" s="219" t="s">
        <v>2648</v>
      </c>
      <c r="H144" s="220">
        <v>1</v>
      </c>
      <c r="I144" s="221"/>
      <c r="J144" s="222">
        <f>ROUND(I144*H144,2)</f>
        <v>0</v>
      </c>
      <c r="K144" s="218" t="s">
        <v>19</v>
      </c>
      <c r="L144" s="46"/>
      <c r="M144" s="223" t="s">
        <v>19</v>
      </c>
      <c r="N144" s="224" t="s">
        <v>40</v>
      </c>
      <c r="O144" s="86"/>
      <c r="P144" s="225">
        <f>O144*H144</f>
        <v>0</v>
      </c>
      <c r="Q144" s="225">
        <v>0</v>
      </c>
      <c r="R144" s="225">
        <f>Q144*H144</f>
        <v>0</v>
      </c>
      <c r="S144" s="225">
        <v>0</v>
      </c>
      <c r="T144" s="22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7" t="s">
        <v>349</v>
      </c>
      <c r="AT144" s="227" t="s">
        <v>254</v>
      </c>
      <c r="AU144" s="227" t="s">
        <v>76</v>
      </c>
      <c r="AY144" s="19" t="s">
        <v>252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9" t="s">
        <v>76</v>
      </c>
      <c r="BK144" s="228">
        <f>ROUND(I144*H144,2)</f>
        <v>0</v>
      </c>
      <c r="BL144" s="19" t="s">
        <v>349</v>
      </c>
      <c r="BM144" s="227" t="s">
        <v>903</v>
      </c>
    </row>
    <row r="145" spans="1:65" s="2" customFormat="1" ht="14.4" customHeight="1">
      <c r="A145" s="40"/>
      <c r="B145" s="41"/>
      <c r="C145" s="216" t="s">
        <v>612</v>
      </c>
      <c r="D145" s="216" t="s">
        <v>254</v>
      </c>
      <c r="E145" s="217" t="s">
        <v>2711</v>
      </c>
      <c r="F145" s="218" t="s">
        <v>2712</v>
      </c>
      <c r="G145" s="219" t="s">
        <v>2648</v>
      </c>
      <c r="H145" s="220">
        <v>1</v>
      </c>
      <c r="I145" s="221"/>
      <c r="J145" s="222">
        <f>ROUND(I145*H145,2)</f>
        <v>0</v>
      </c>
      <c r="K145" s="218" t="s">
        <v>19</v>
      </c>
      <c r="L145" s="46"/>
      <c r="M145" s="223" t="s">
        <v>19</v>
      </c>
      <c r="N145" s="224" t="s">
        <v>40</v>
      </c>
      <c r="O145" s="86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7" t="s">
        <v>349</v>
      </c>
      <c r="AT145" s="227" t="s">
        <v>254</v>
      </c>
      <c r="AU145" s="227" t="s">
        <v>76</v>
      </c>
      <c r="AY145" s="19" t="s">
        <v>252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9" t="s">
        <v>76</v>
      </c>
      <c r="BK145" s="228">
        <f>ROUND(I145*H145,2)</f>
        <v>0</v>
      </c>
      <c r="BL145" s="19" t="s">
        <v>349</v>
      </c>
      <c r="BM145" s="227" t="s">
        <v>911</v>
      </c>
    </row>
    <row r="146" spans="1:65" s="2" customFormat="1" ht="14.4" customHeight="1">
      <c r="A146" s="40"/>
      <c r="B146" s="41"/>
      <c r="C146" s="216" t="s">
        <v>616</v>
      </c>
      <c r="D146" s="216" t="s">
        <v>254</v>
      </c>
      <c r="E146" s="217" t="s">
        <v>2713</v>
      </c>
      <c r="F146" s="218" t="s">
        <v>2714</v>
      </c>
      <c r="G146" s="219" t="s">
        <v>2648</v>
      </c>
      <c r="H146" s="220">
        <v>1</v>
      </c>
      <c r="I146" s="221"/>
      <c r="J146" s="222">
        <f>ROUND(I146*H146,2)</f>
        <v>0</v>
      </c>
      <c r="K146" s="218" t="s">
        <v>19</v>
      </c>
      <c r="L146" s="46"/>
      <c r="M146" s="223" t="s">
        <v>19</v>
      </c>
      <c r="N146" s="224" t="s">
        <v>40</v>
      </c>
      <c r="O146" s="86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7" t="s">
        <v>349</v>
      </c>
      <c r="AT146" s="227" t="s">
        <v>254</v>
      </c>
      <c r="AU146" s="227" t="s">
        <v>76</v>
      </c>
      <c r="AY146" s="19" t="s">
        <v>252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9" t="s">
        <v>76</v>
      </c>
      <c r="BK146" s="228">
        <f>ROUND(I146*H146,2)</f>
        <v>0</v>
      </c>
      <c r="BL146" s="19" t="s">
        <v>349</v>
      </c>
      <c r="BM146" s="227" t="s">
        <v>919</v>
      </c>
    </row>
    <row r="147" spans="1:65" s="2" customFormat="1" ht="14.4" customHeight="1">
      <c r="A147" s="40"/>
      <c r="B147" s="41"/>
      <c r="C147" s="216" t="s">
        <v>622</v>
      </c>
      <c r="D147" s="216" t="s">
        <v>254</v>
      </c>
      <c r="E147" s="217" t="s">
        <v>2715</v>
      </c>
      <c r="F147" s="218" t="s">
        <v>2716</v>
      </c>
      <c r="G147" s="219" t="s">
        <v>2648</v>
      </c>
      <c r="H147" s="220">
        <v>2</v>
      </c>
      <c r="I147" s="221"/>
      <c r="J147" s="222">
        <f>ROUND(I147*H147,2)</f>
        <v>0</v>
      </c>
      <c r="K147" s="218" t="s">
        <v>19</v>
      </c>
      <c r="L147" s="46"/>
      <c r="M147" s="223" t="s">
        <v>19</v>
      </c>
      <c r="N147" s="224" t="s">
        <v>40</v>
      </c>
      <c r="O147" s="86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7" t="s">
        <v>349</v>
      </c>
      <c r="AT147" s="227" t="s">
        <v>254</v>
      </c>
      <c r="AU147" s="227" t="s">
        <v>76</v>
      </c>
      <c r="AY147" s="19" t="s">
        <v>252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9" t="s">
        <v>76</v>
      </c>
      <c r="BK147" s="228">
        <f>ROUND(I147*H147,2)</f>
        <v>0</v>
      </c>
      <c r="BL147" s="19" t="s">
        <v>349</v>
      </c>
      <c r="BM147" s="227" t="s">
        <v>927</v>
      </c>
    </row>
    <row r="148" spans="1:65" s="2" customFormat="1" ht="14.4" customHeight="1">
      <c r="A148" s="40"/>
      <c r="B148" s="41"/>
      <c r="C148" s="216" t="s">
        <v>627</v>
      </c>
      <c r="D148" s="216" t="s">
        <v>254</v>
      </c>
      <c r="E148" s="217" t="s">
        <v>2717</v>
      </c>
      <c r="F148" s="218" t="s">
        <v>2718</v>
      </c>
      <c r="G148" s="219" t="s">
        <v>2648</v>
      </c>
      <c r="H148" s="220">
        <v>34</v>
      </c>
      <c r="I148" s="221"/>
      <c r="J148" s="222">
        <f>ROUND(I148*H148,2)</f>
        <v>0</v>
      </c>
      <c r="K148" s="218" t="s">
        <v>19</v>
      </c>
      <c r="L148" s="46"/>
      <c r="M148" s="223" t="s">
        <v>19</v>
      </c>
      <c r="N148" s="224" t="s">
        <v>40</v>
      </c>
      <c r="O148" s="86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7" t="s">
        <v>349</v>
      </c>
      <c r="AT148" s="227" t="s">
        <v>254</v>
      </c>
      <c r="AU148" s="227" t="s">
        <v>76</v>
      </c>
      <c r="AY148" s="19" t="s">
        <v>252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9" t="s">
        <v>76</v>
      </c>
      <c r="BK148" s="228">
        <f>ROUND(I148*H148,2)</f>
        <v>0</v>
      </c>
      <c r="BL148" s="19" t="s">
        <v>349</v>
      </c>
      <c r="BM148" s="227" t="s">
        <v>937</v>
      </c>
    </row>
    <row r="149" spans="1:65" s="2" customFormat="1" ht="14.4" customHeight="1">
      <c r="A149" s="40"/>
      <c r="B149" s="41"/>
      <c r="C149" s="216" t="s">
        <v>631</v>
      </c>
      <c r="D149" s="216" t="s">
        <v>254</v>
      </c>
      <c r="E149" s="217" t="s">
        <v>2719</v>
      </c>
      <c r="F149" s="218" t="s">
        <v>2720</v>
      </c>
      <c r="G149" s="219" t="s">
        <v>346</v>
      </c>
      <c r="H149" s="220">
        <v>210</v>
      </c>
      <c r="I149" s="221"/>
      <c r="J149" s="222">
        <f>ROUND(I149*H149,2)</f>
        <v>0</v>
      </c>
      <c r="K149" s="218" t="s">
        <v>19</v>
      </c>
      <c r="L149" s="46"/>
      <c r="M149" s="223" t="s">
        <v>19</v>
      </c>
      <c r="N149" s="224" t="s">
        <v>40</v>
      </c>
      <c r="O149" s="86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7" t="s">
        <v>349</v>
      </c>
      <c r="AT149" s="227" t="s">
        <v>254</v>
      </c>
      <c r="AU149" s="227" t="s">
        <v>76</v>
      </c>
      <c r="AY149" s="19" t="s">
        <v>252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9" t="s">
        <v>76</v>
      </c>
      <c r="BK149" s="228">
        <f>ROUND(I149*H149,2)</f>
        <v>0</v>
      </c>
      <c r="BL149" s="19" t="s">
        <v>349</v>
      </c>
      <c r="BM149" s="227" t="s">
        <v>950</v>
      </c>
    </row>
    <row r="150" spans="1:65" s="2" customFormat="1" ht="14.4" customHeight="1">
      <c r="A150" s="40"/>
      <c r="B150" s="41"/>
      <c r="C150" s="216" t="s">
        <v>654</v>
      </c>
      <c r="D150" s="216" t="s">
        <v>254</v>
      </c>
      <c r="E150" s="217" t="s">
        <v>2721</v>
      </c>
      <c r="F150" s="218" t="s">
        <v>2722</v>
      </c>
      <c r="G150" s="219" t="s">
        <v>346</v>
      </c>
      <c r="H150" s="220">
        <v>210</v>
      </c>
      <c r="I150" s="221"/>
      <c r="J150" s="222">
        <f>ROUND(I150*H150,2)</f>
        <v>0</v>
      </c>
      <c r="K150" s="218" t="s">
        <v>19</v>
      </c>
      <c r="L150" s="46"/>
      <c r="M150" s="223" t="s">
        <v>19</v>
      </c>
      <c r="N150" s="224" t="s">
        <v>40</v>
      </c>
      <c r="O150" s="86"/>
      <c r="P150" s="225">
        <f>O150*H150</f>
        <v>0</v>
      </c>
      <c r="Q150" s="225">
        <v>0</v>
      </c>
      <c r="R150" s="225">
        <f>Q150*H150</f>
        <v>0</v>
      </c>
      <c r="S150" s="225">
        <v>0</v>
      </c>
      <c r="T150" s="22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7" t="s">
        <v>349</v>
      </c>
      <c r="AT150" s="227" t="s">
        <v>254</v>
      </c>
      <c r="AU150" s="227" t="s">
        <v>76</v>
      </c>
      <c r="AY150" s="19" t="s">
        <v>252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9" t="s">
        <v>76</v>
      </c>
      <c r="BK150" s="228">
        <f>ROUND(I150*H150,2)</f>
        <v>0</v>
      </c>
      <c r="BL150" s="19" t="s">
        <v>349</v>
      </c>
      <c r="BM150" s="227" t="s">
        <v>959</v>
      </c>
    </row>
    <row r="151" spans="1:65" s="2" customFormat="1" ht="14.4" customHeight="1">
      <c r="A151" s="40"/>
      <c r="B151" s="41"/>
      <c r="C151" s="216" t="s">
        <v>666</v>
      </c>
      <c r="D151" s="216" t="s">
        <v>254</v>
      </c>
      <c r="E151" s="217" t="s">
        <v>2723</v>
      </c>
      <c r="F151" s="218" t="s">
        <v>936</v>
      </c>
      <c r="G151" s="219" t="s">
        <v>2668</v>
      </c>
      <c r="H151" s="295"/>
      <c r="I151" s="221"/>
      <c r="J151" s="222">
        <f>ROUND(I151*H151,2)</f>
        <v>0</v>
      </c>
      <c r="K151" s="218" t="s">
        <v>19</v>
      </c>
      <c r="L151" s="46"/>
      <c r="M151" s="223" t="s">
        <v>19</v>
      </c>
      <c r="N151" s="224" t="s">
        <v>40</v>
      </c>
      <c r="O151" s="86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7" t="s">
        <v>349</v>
      </c>
      <c r="AT151" s="227" t="s">
        <v>254</v>
      </c>
      <c r="AU151" s="227" t="s">
        <v>76</v>
      </c>
      <c r="AY151" s="19" t="s">
        <v>252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9" t="s">
        <v>76</v>
      </c>
      <c r="BK151" s="228">
        <f>ROUND(I151*H151,2)</f>
        <v>0</v>
      </c>
      <c r="BL151" s="19" t="s">
        <v>349</v>
      </c>
      <c r="BM151" s="227" t="s">
        <v>968</v>
      </c>
    </row>
    <row r="152" spans="1:63" s="12" customFormat="1" ht="25.9" customHeight="1">
      <c r="A152" s="12"/>
      <c r="B152" s="200"/>
      <c r="C152" s="201"/>
      <c r="D152" s="202" t="s">
        <v>68</v>
      </c>
      <c r="E152" s="203" t="s">
        <v>2724</v>
      </c>
      <c r="F152" s="203" t="s">
        <v>2725</v>
      </c>
      <c r="G152" s="201"/>
      <c r="H152" s="201"/>
      <c r="I152" s="204"/>
      <c r="J152" s="205">
        <f>BK152</f>
        <v>0</v>
      </c>
      <c r="K152" s="201"/>
      <c r="L152" s="206"/>
      <c r="M152" s="207"/>
      <c r="N152" s="208"/>
      <c r="O152" s="208"/>
      <c r="P152" s="209">
        <f>SUM(P153:P174)</f>
        <v>0</v>
      </c>
      <c r="Q152" s="208"/>
      <c r="R152" s="209">
        <f>SUM(R153:R174)</f>
        <v>0</v>
      </c>
      <c r="S152" s="208"/>
      <c r="T152" s="210">
        <f>SUM(T153:T174)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1" t="s">
        <v>78</v>
      </c>
      <c r="AT152" s="212" t="s">
        <v>68</v>
      </c>
      <c r="AU152" s="212" t="s">
        <v>69</v>
      </c>
      <c r="AY152" s="211" t="s">
        <v>252</v>
      </c>
      <c r="BK152" s="213">
        <f>SUM(BK153:BK174)</f>
        <v>0</v>
      </c>
    </row>
    <row r="153" spans="1:65" s="2" customFormat="1" ht="24.15" customHeight="1">
      <c r="A153" s="40"/>
      <c r="B153" s="41"/>
      <c r="C153" s="216" t="s">
        <v>670</v>
      </c>
      <c r="D153" s="216" t="s">
        <v>254</v>
      </c>
      <c r="E153" s="217" t="s">
        <v>2726</v>
      </c>
      <c r="F153" s="218" t="s">
        <v>2727</v>
      </c>
      <c r="G153" s="219" t="s">
        <v>2648</v>
      </c>
      <c r="H153" s="220">
        <v>3</v>
      </c>
      <c r="I153" s="221"/>
      <c r="J153" s="222">
        <f>ROUND(I153*H153,2)</f>
        <v>0</v>
      </c>
      <c r="K153" s="218" t="s">
        <v>19</v>
      </c>
      <c r="L153" s="46"/>
      <c r="M153" s="223" t="s">
        <v>19</v>
      </c>
      <c r="N153" s="224" t="s">
        <v>40</v>
      </c>
      <c r="O153" s="86"/>
      <c r="P153" s="225">
        <f>O153*H153</f>
        <v>0</v>
      </c>
      <c r="Q153" s="225">
        <v>0</v>
      </c>
      <c r="R153" s="225">
        <f>Q153*H153</f>
        <v>0</v>
      </c>
      <c r="S153" s="225">
        <v>0</v>
      </c>
      <c r="T153" s="22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7" t="s">
        <v>349</v>
      </c>
      <c r="AT153" s="227" t="s">
        <v>254</v>
      </c>
      <c r="AU153" s="227" t="s">
        <v>76</v>
      </c>
      <c r="AY153" s="19" t="s">
        <v>252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9" t="s">
        <v>76</v>
      </c>
      <c r="BK153" s="228">
        <f>ROUND(I153*H153,2)</f>
        <v>0</v>
      </c>
      <c r="BL153" s="19" t="s">
        <v>349</v>
      </c>
      <c r="BM153" s="227" t="s">
        <v>976</v>
      </c>
    </row>
    <row r="154" spans="1:65" s="2" customFormat="1" ht="24.15" customHeight="1">
      <c r="A154" s="40"/>
      <c r="B154" s="41"/>
      <c r="C154" s="216" t="s">
        <v>675</v>
      </c>
      <c r="D154" s="216" t="s">
        <v>254</v>
      </c>
      <c r="E154" s="217" t="s">
        <v>2728</v>
      </c>
      <c r="F154" s="218" t="s">
        <v>2729</v>
      </c>
      <c r="G154" s="219" t="s">
        <v>2648</v>
      </c>
      <c r="H154" s="220">
        <v>3</v>
      </c>
      <c r="I154" s="221"/>
      <c r="J154" s="222">
        <f>ROUND(I154*H154,2)</f>
        <v>0</v>
      </c>
      <c r="K154" s="218" t="s">
        <v>19</v>
      </c>
      <c r="L154" s="46"/>
      <c r="M154" s="223" t="s">
        <v>19</v>
      </c>
      <c r="N154" s="224" t="s">
        <v>40</v>
      </c>
      <c r="O154" s="86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7" t="s">
        <v>349</v>
      </c>
      <c r="AT154" s="227" t="s">
        <v>254</v>
      </c>
      <c r="AU154" s="227" t="s">
        <v>76</v>
      </c>
      <c r="AY154" s="19" t="s">
        <v>252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9" t="s">
        <v>76</v>
      </c>
      <c r="BK154" s="228">
        <f>ROUND(I154*H154,2)</f>
        <v>0</v>
      </c>
      <c r="BL154" s="19" t="s">
        <v>349</v>
      </c>
      <c r="BM154" s="227" t="s">
        <v>992</v>
      </c>
    </row>
    <row r="155" spans="1:65" s="2" customFormat="1" ht="14.4" customHeight="1">
      <c r="A155" s="40"/>
      <c r="B155" s="41"/>
      <c r="C155" s="216" t="s">
        <v>688</v>
      </c>
      <c r="D155" s="216" t="s">
        <v>254</v>
      </c>
      <c r="E155" s="217" t="s">
        <v>2730</v>
      </c>
      <c r="F155" s="218" t="s">
        <v>2731</v>
      </c>
      <c r="G155" s="219" t="s">
        <v>2648</v>
      </c>
      <c r="H155" s="220">
        <v>5</v>
      </c>
      <c r="I155" s="221"/>
      <c r="J155" s="222">
        <f>ROUND(I155*H155,2)</f>
        <v>0</v>
      </c>
      <c r="K155" s="218" t="s">
        <v>19</v>
      </c>
      <c r="L155" s="46"/>
      <c r="M155" s="223" t="s">
        <v>19</v>
      </c>
      <c r="N155" s="224" t="s">
        <v>40</v>
      </c>
      <c r="O155" s="86"/>
      <c r="P155" s="225">
        <f>O155*H155</f>
        <v>0</v>
      </c>
      <c r="Q155" s="225">
        <v>0</v>
      </c>
      <c r="R155" s="225">
        <f>Q155*H155</f>
        <v>0</v>
      </c>
      <c r="S155" s="225">
        <v>0</v>
      </c>
      <c r="T155" s="22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7" t="s">
        <v>349</v>
      </c>
      <c r="AT155" s="227" t="s">
        <v>254</v>
      </c>
      <c r="AU155" s="227" t="s">
        <v>76</v>
      </c>
      <c r="AY155" s="19" t="s">
        <v>252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9" t="s">
        <v>76</v>
      </c>
      <c r="BK155" s="228">
        <f>ROUND(I155*H155,2)</f>
        <v>0</v>
      </c>
      <c r="BL155" s="19" t="s">
        <v>349</v>
      </c>
      <c r="BM155" s="227" t="s">
        <v>1001</v>
      </c>
    </row>
    <row r="156" spans="1:65" s="2" customFormat="1" ht="24.15" customHeight="1">
      <c r="A156" s="40"/>
      <c r="B156" s="41"/>
      <c r="C156" s="216" t="s">
        <v>692</v>
      </c>
      <c r="D156" s="216" t="s">
        <v>254</v>
      </c>
      <c r="E156" s="217" t="s">
        <v>2732</v>
      </c>
      <c r="F156" s="218" t="s">
        <v>2733</v>
      </c>
      <c r="G156" s="219" t="s">
        <v>2648</v>
      </c>
      <c r="H156" s="220">
        <v>1</v>
      </c>
      <c r="I156" s="221"/>
      <c r="J156" s="222">
        <f>ROUND(I156*H156,2)</f>
        <v>0</v>
      </c>
      <c r="K156" s="218" t="s">
        <v>19</v>
      </c>
      <c r="L156" s="46"/>
      <c r="M156" s="223" t="s">
        <v>19</v>
      </c>
      <c r="N156" s="224" t="s">
        <v>40</v>
      </c>
      <c r="O156" s="86"/>
      <c r="P156" s="225">
        <f>O156*H156</f>
        <v>0</v>
      </c>
      <c r="Q156" s="225">
        <v>0</v>
      </c>
      <c r="R156" s="225">
        <f>Q156*H156</f>
        <v>0</v>
      </c>
      <c r="S156" s="225">
        <v>0</v>
      </c>
      <c r="T156" s="22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7" t="s">
        <v>349</v>
      </c>
      <c r="AT156" s="227" t="s">
        <v>254</v>
      </c>
      <c r="AU156" s="227" t="s">
        <v>76</v>
      </c>
      <c r="AY156" s="19" t="s">
        <v>252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9" t="s">
        <v>76</v>
      </c>
      <c r="BK156" s="228">
        <f>ROUND(I156*H156,2)</f>
        <v>0</v>
      </c>
      <c r="BL156" s="19" t="s">
        <v>349</v>
      </c>
      <c r="BM156" s="227" t="s">
        <v>1010</v>
      </c>
    </row>
    <row r="157" spans="1:65" s="2" customFormat="1" ht="24.15" customHeight="1">
      <c r="A157" s="40"/>
      <c r="B157" s="41"/>
      <c r="C157" s="216" t="s">
        <v>699</v>
      </c>
      <c r="D157" s="216" t="s">
        <v>254</v>
      </c>
      <c r="E157" s="217" t="s">
        <v>2734</v>
      </c>
      <c r="F157" s="218" t="s">
        <v>2735</v>
      </c>
      <c r="G157" s="219" t="s">
        <v>2648</v>
      </c>
      <c r="H157" s="220">
        <v>4</v>
      </c>
      <c r="I157" s="221"/>
      <c r="J157" s="222">
        <f>ROUND(I157*H157,2)</f>
        <v>0</v>
      </c>
      <c r="K157" s="218" t="s">
        <v>19</v>
      </c>
      <c r="L157" s="46"/>
      <c r="M157" s="223" t="s">
        <v>19</v>
      </c>
      <c r="N157" s="224" t="s">
        <v>40</v>
      </c>
      <c r="O157" s="86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7" t="s">
        <v>349</v>
      </c>
      <c r="AT157" s="227" t="s">
        <v>254</v>
      </c>
      <c r="AU157" s="227" t="s">
        <v>76</v>
      </c>
      <c r="AY157" s="19" t="s">
        <v>252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9" t="s">
        <v>76</v>
      </c>
      <c r="BK157" s="228">
        <f>ROUND(I157*H157,2)</f>
        <v>0</v>
      </c>
      <c r="BL157" s="19" t="s">
        <v>349</v>
      </c>
      <c r="BM157" s="227" t="s">
        <v>1021</v>
      </c>
    </row>
    <row r="158" spans="1:65" s="2" customFormat="1" ht="14.4" customHeight="1">
      <c r="A158" s="40"/>
      <c r="B158" s="41"/>
      <c r="C158" s="216" t="s">
        <v>705</v>
      </c>
      <c r="D158" s="216" t="s">
        <v>254</v>
      </c>
      <c r="E158" s="217" t="s">
        <v>2736</v>
      </c>
      <c r="F158" s="218" t="s">
        <v>2737</v>
      </c>
      <c r="G158" s="219" t="s">
        <v>2648</v>
      </c>
      <c r="H158" s="220">
        <v>2</v>
      </c>
      <c r="I158" s="221"/>
      <c r="J158" s="222">
        <f>ROUND(I158*H158,2)</f>
        <v>0</v>
      </c>
      <c r="K158" s="218" t="s">
        <v>19</v>
      </c>
      <c r="L158" s="46"/>
      <c r="M158" s="223" t="s">
        <v>19</v>
      </c>
      <c r="N158" s="224" t="s">
        <v>40</v>
      </c>
      <c r="O158" s="86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7" t="s">
        <v>349</v>
      </c>
      <c r="AT158" s="227" t="s">
        <v>254</v>
      </c>
      <c r="AU158" s="227" t="s">
        <v>76</v>
      </c>
      <c r="AY158" s="19" t="s">
        <v>252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9" t="s">
        <v>76</v>
      </c>
      <c r="BK158" s="228">
        <f>ROUND(I158*H158,2)</f>
        <v>0</v>
      </c>
      <c r="BL158" s="19" t="s">
        <v>349</v>
      </c>
      <c r="BM158" s="227" t="s">
        <v>1031</v>
      </c>
    </row>
    <row r="159" spans="1:65" s="2" customFormat="1" ht="14.4" customHeight="1">
      <c r="A159" s="40"/>
      <c r="B159" s="41"/>
      <c r="C159" s="216" t="s">
        <v>733</v>
      </c>
      <c r="D159" s="216" t="s">
        <v>254</v>
      </c>
      <c r="E159" s="217" t="s">
        <v>2738</v>
      </c>
      <c r="F159" s="218" t="s">
        <v>2739</v>
      </c>
      <c r="G159" s="219" t="s">
        <v>2648</v>
      </c>
      <c r="H159" s="220">
        <v>2</v>
      </c>
      <c r="I159" s="221"/>
      <c r="J159" s="222">
        <f>ROUND(I159*H159,2)</f>
        <v>0</v>
      </c>
      <c r="K159" s="218" t="s">
        <v>19</v>
      </c>
      <c r="L159" s="46"/>
      <c r="M159" s="223" t="s">
        <v>19</v>
      </c>
      <c r="N159" s="224" t="s">
        <v>40</v>
      </c>
      <c r="O159" s="86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7" t="s">
        <v>349</v>
      </c>
      <c r="AT159" s="227" t="s">
        <v>254</v>
      </c>
      <c r="AU159" s="227" t="s">
        <v>76</v>
      </c>
      <c r="AY159" s="19" t="s">
        <v>252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9" t="s">
        <v>76</v>
      </c>
      <c r="BK159" s="228">
        <f>ROUND(I159*H159,2)</f>
        <v>0</v>
      </c>
      <c r="BL159" s="19" t="s">
        <v>349</v>
      </c>
      <c r="BM159" s="227" t="s">
        <v>1041</v>
      </c>
    </row>
    <row r="160" spans="1:65" s="2" customFormat="1" ht="14.4" customHeight="1">
      <c r="A160" s="40"/>
      <c r="B160" s="41"/>
      <c r="C160" s="216" t="s">
        <v>757</v>
      </c>
      <c r="D160" s="216" t="s">
        <v>254</v>
      </c>
      <c r="E160" s="217" t="s">
        <v>2740</v>
      </c>
      <c r="F160" s="218" t="s">
        <v>2741</v>
      </c>
      <c r="G160" s="219" t="s">
        <v>2648</v>
      </c>
      <c r="H160" s="220">
        <v>5</v>
      </c>
      <c r="I160" s="221"/>
      <c r="J160" s="222">
        <f>ROUND(I160*H160,2)</f>
        <v>0</v>
      </c>
      <c r="K160" s="218" t="s">
        <v>19</v>
      </c>
      <c r="L160" s="46"/>
      <c r="M160" s="223" t="s">
        <v>19</v>
      </c>
      <c r="N160" s="224" t="s">
        <v>40</v>
      </c>
      <c r="O160" s="86"/>
      <c r="P160" s="225">
        <f>O160*H160</f>
        <v>0</v>
      </c>
      <c r="Q160" s="225">
        <v>0</v>
      </c>
      <c r="R160" s="225">
        <f>Q160*H160</f>
        <v>0</v>
      </c>
      <c r="S160" s="225">
        <v>0</v>
      </c>
      <c r="T160" s="22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7" t="s">
        <v>349</v>
      </c>
      <c r="AT160" s="227" t="s">
        <v>254</v>
      </c>
      <c r="AU160" s="227" t="s">
        <v>76</v>
      </c>
      <c r="AY160" s="19" t="s">
        <v>252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9" t="s">
        <v>76</v>
      </c>
      <c r="BK160" s="228">
        <f>ROUND(I160*H160,2)</f>
        <v>0</v>
      </c>
      <c r="BL160" s="19" t="s">
        <v>349</v>
      </c>
      <c r="BM160" s="227" t="s">
        <v>1054</v>
      </c>
    </row>
    <row r="161" spans="1:65" s="2" customFormat="1" ht="14.4" customHeight="1">
      <c r="A161" s="40"/>
      <c r="B161" s="41"/>
      <c r="C161" s="216" t="s">
        <v>761</v>
      </c>
      <c r="D161" s="216" t="s">
        <v>254</v>
      </c>
      <c r="E161" s="217" t="s">
        <v>2742</v>
      </c>
      <c r="F161" s="218" t="s">
        <v>2743</v>
      </c>
      <c r="G161" s="219" t="s">
        <v>2648</v>
      </c>
      <c r="H161" s="220">
        <v>2</v>
      </c>
      <c r="I161" s="221"/>
      <c r="J161" s="222">
        <f>ROUND(I161*H161,2)</f>
        <v>0</v>
      </c>
      <c r="K161" s="218" t="s">
        <v>19</v>
      </c>
      <c r="L161" s="46"/>
      <c r="M161" s="223" t="s">
        <v>19</v>
      </c>
      <c r="N161" s="224" t="s">
        <v>40</v>
      </c>
      <c r="O161" s="86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7" t="s">
        <v>349</v>
      </c>
      <c r="AT161" s="227" t="s">
        <v>254</v>
      </c>
      <c r="AU161" s="227" t="s">
        <v>76</v>
      </c>
      <c r="AY161" s="19" t="s">
        <v>252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9" t="s">
        <v>76</v>
      </c>
      <c r="BK161" s="228">
        <f>ROUND(I161*H161,2)</f>
        <v>0</v>
      </c>
      <c r="BL161" s="19" t="s">
        <v>349</v>
      </c>
      <c r="BM161" s="227" t="s">
        <v>1062</v>
      </c>
    </row>
    <row r="162" spans="1:65" s="2" customFormat="1" ht="14.4" customHeight="1">
      <c r="A162" s="40"/>
      <c r="B162" s="41"/>
      <c r="C162" s="216" t="s">
        <v>765</v>
      </c>
      <c r="D162" s="216" t="s">
        <v>254</v>
      </c>
      <c r="E162" s="217" t="s">
        <v>2744</v>
      </c>
      <c r="F162" s="218" t="s">
        <v>2745</v>
      </c>
      <c r="G162" s="219" t="s">
        <v>2648</v>
      </c>
      <c r="H162" s="220">
        <v>1</v>
      </c>
      <c r="I162" s="221"/>
      <c r="J162" s="222">
        <f>ROUND(I162*H162,2)</f>
        <v>0</v>
      </c>
      <c r="K162" s="218" t="s">
        <v>19</v>
      </c>
      <c r="L162" s="46"/>
      <c r="M162" s="223" t="s">
        <v>19</v>
      </c>
      <c r="N162" s="224" t="s">
        <v>40</v>
      </c>
      <c r="O162" s="86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7" t="s">
        <v>349</v>
      </c>
      <c r="AT162" s="227" t="s">
        <v>254</v>
      </c>
      <c r="AU162" s="227" t="s">
        <v>76</v>
      </c>
      <c r="AY162" s="19" t="s">
        <v>252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9" t="s">
        <v>76</v>
      </c>
      <c r="BK162" s="228">
        <f>ROUND(I162*H162,2)</f>
        <v>0</v>
      </c>
      <c r="BL162" s="19" t="s">
        <v>349</v>
      </c>
      <c r="BM162" s="227" t="s">
        <v>1068</v>
      </c>
    </row>
    <row r="163" spans="1:65" s="2" customFormat="1" ht="14.4" customHeight="1">
      <c r="A163" s="40"/>
      <c r="B163" s="41"/>
      <c r="C163" s="216" t="s">
        <v>769</v>
      </c>
      <c r="D163" s="216" t="s">
        <v>254</v>
      </c>
      <c r="E163" s="217" t="s">
        <v>2746</v>
      </c>
      <c r="F163" s="218" t="s">
        <v>2747</v>
      </c>
      <c r="G163" s="219" t="s">
        <v>2648</v>
      </c>
      <c r="H163" s="220">
        <v>2</v>
      </c>
      <c r="I163" s="221"/>
      <c r="J163" s="222">
        <f>ROUND(I163*H163,2)</f>
        <v>0</v>
      </c>
      <c r="K163" s="218" t="s">
        <v>19</v>
      </c>
      <c r="L163" s="46"/>
      <c r="M163" s="223" t="s">
        <v>19</v>
      </c>
      <c r="N163" s="224" t="s">
        <v>40</v>
      </c>
      <c r="O163" s="86"/>
      <c r="P163" s="225">
        <f>O163*H163</f>
        <v>0</v>
      </c>
      <c r="Q163" s="225">
        <v>0</v>
      </c>
      <c r="R163" s="225">
        <f>Q163*H163</f>
        <v>0</v>
      </c>
      <c r="S163" s="225">
        <v>0</v>
      </c>
      <c r="T163" s="22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7" t="s">
        <v>349</v>
      </c>
      <c r="AT163" s="227" t="s">
        <v>254</v>
      </c>
      <c r="AU163" s="227" t="s">
        <v>76</v>
      </c>
      <c r="AY163" s="19" t="s">
        <v>252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9" t="s">
        <v>76</v>
      </c>
      <c r="BK163" s="228">
        <f>ROUND(I163*H163,2)</f>
        <v>0</v>
      </c>
      <c r="BL163" s="19" t="s">
        <v>349</v>
      </c>
      <c r="BM163" s="227" t="s">
        <v>1076</v>
      </c>
    </row>
    <row r="164" spans="1:65" s="2" customFormat="1" ht="14.4" customHeight="1">
      <c r="A164" s="40"/>
      <c r="B164" s="41"/>
      <c r="C164" s="216" t="s">
        <v>777</v>
      </c>
      <c r="D164" s="216" t="s">
        <v>254</v>
      </c>
      <c r="E164" s="217" t="s">
        <v>2748</v>
      </c>
      <c r="F164" s="218" t="s">
        <v>2749</v>
      </c>
      <c r="G164" s="219" t="s">
        <v>2648</v>
      </c>
      <c r="H164" s="220">
        <v>2</v>
      </c>
      <c r="I164" s="221"/>
      <c r="J164" s="222">
        <f>ROUND(I164*H164,2)</f>
        <v>0</v>
      </c>
      <c r="K164" s="218" t="s">
        <v>19</v>
      </c>
      <c r="L164" s="46"/>
      <c r="M164" s="223" t="s">
        <v>19</v>
      </c>
      <c r="N164" s="224" t="s">
        <v>40</v>
      </c>
      <c r="O164" s="86"/>
      <c r="P164" s="225">
        <f>O164*H164</f>
        <v>0</v>
      </c>
      <c r="Q164" s="225">
        <v>0</v>
      </c>
      <c r="R164" s="225">
        <f>Q164*H164</f>
        <v>0</v>
      </c>
      <c r="S164" s="225">
        <v>0</v>
      </c>
      <c r="T164" s="22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7" t="s">
        <v>349</v>
      </c>
      <c r="AT164" s="227" t="s">
        <v>254</v>
      </c>
      <c r="AU164" s="227" t="s">
        <v>76</v>
      </c>
      <c r="AY164" s="19" t="s">
        <v>252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9" t="s">
        <v>76</v>
      </c>
      <c r="BK164" s="228">
        <f>ROUND(I164*H164,2)</f>
        <v>0</v>
      </c>
      <c r="BL164" s="19" t="s">
        <v>349</v>
      </c>
      <c r="BM164" s="227" t="s">
        <v>1086</v>
      </c>
    </row>
    <row r="165" spans="1:65" s="2" customFormat="1" ht="37.8" customHeight="1">
      <c r="A165" s="40"/>
      <c r="B165" s="41"/>
      <c r="C165" s="216" t="s">
        <v>784</v>
      </c>
      <c r="D165" s="216" t="s">
        <v>254</v>
      </c>
      <c r="E165" s="217" t="s">
        <v>2750</v>
      </c>
      <c r="F165" s="218" t="s">
        <v>2751</v>
      </c>
      <c r="G165" s="219" t="s">
        <v>2648</v>
      </c>
      <c r="H165" s="220">
        <v>2</v>
      </c>
      <c r="I165" s="221"/>
      <c r="J165" s="222">
        <f>ROUND(I165*H165,2)</f>
        <v>0</v>
      </c>
      <c r="K165" s="218" t="s">
        <v>19</v>
      </c>
      <c r="L165" s="46"/>
      <c r="M165" s="223" t="s">
        <v>19</v>
      </c>
      <c r="N165" s="224" t="s">
        <v>40</v>
      </c>
      <c r="O165" s="86"/>
      <c r="P165" s="225">
        <f>O165*H165</f>
        <v>0</v>
      </c>
      <c r="Q165" s="225">
        <v>0</v>
      </c>
      <c r="R165" s="225">
        <f>Q165*H165</f>
        <v>0</v>
      </c>
      <c r="S165" s="225">
        <v>0</v>
      </c>
      <c r="T165" s="22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7" t="s">
        <v>349</v>
      </c>
      <c r="AT165" s="227" t="s">
        <v>254</v>
      </c>
      <c r="AU165" s="227" t="s">
        <v>76</v>
      </c>
      <c r="AY165" s="19" t="s">
        <v>252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9" t="s">
        <v>76</v>
      </c>
      <c r="BK165" s="228">
        <f>ROUND(I165*H165,2)</f>
        <v>0</v>
      </c>
      <c r="BL165" s="19" t="s">
        <v>349</v>
      </c>
      <c r="BM165" s="227" t="s">
        <v>1096</v>
      </c>
    </row>
    <row r="166" spans="1:65" s="2" customFormat="1" ht="14.4" customHeight="1">
      <c r="A166" s="40"/>
      <c r="B166" s="41"/>
      <c r="C166" s="216" t="s">
        <v>789</v>
      </c>
      <c r="D166" s="216" t="s">
        <v>254</v>
      </c>
      <c r="E166" s="217" t="s">
        <v>2752</v>
      </c>
      <c r="F166" s="218" t="s">
        <v>2753</v>
      </c>
      <c r="G166" s="219" t="s">
        <v>2648</v>
      </c>
      <c r="H166" s="220">
        <v>2</v>
      </c>
      <c r="I166" s="221"/>
      <c r="J166" s="222">
        <f>ROUND(I166*H166,2)</f>
        <v>0</v>
      </c>
      <c r="K166" s="218" t="s">
        <v>19</v>
      </c>
      <c r="L166" s="46"/>
      <c r="M166" s="223" t="s">
        <v>19</v>
      </c>
      <c r="N166" s="224" t="s">
        <v>40</v>
      </c>
      <c r="O166" s="86"/>
      <c r="P166" s="225">
        <f>O166*H166</f>
        <v>0</v>
      </c>
      <c r="Q166" s="225">
        <v>0</v>
      </c>
      <c r="R166" s="225">
        <f>Q166*H166</f>
        <v>0</v>
      </c>
      <c r="S166" s="225">
        <v>0</v>
      </c>
      <c r="T166" s="22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7" t="s">
        <v>349</v>
      </c>
      <c r="AT166" s="227" t="s">
        <v>254</v>
      </c>
      <c r="AU166" s="227" t="s">
        <v>76</v>
      </c>
      <c r="AY166" s="19" t="s">
        <v>252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9" t="s">
        <v>76</v>
      </c>
      <c r="BK166" s="228">
        <f>ROUND(I166*H166,2)</f>
        <v>0</v>
      </c>
      <c r="BL166" s="19" t="s">
        <v>349</v>
      </c>
      <c r="BM166" s="227" t="s">
        <v>1105</v>
      </c>
    </row>
    <row r="167" spans="1:65" s="2" customFormat="1" ht="24.15" customHeight="1">
      <c r="A167" s="40"/>
      <c r="B167" s="41"/>
      <c r="C167" s="216" t="s">
        <v>795</v>
      </c>
      <c r="D167" s="216" t="s">
        <v>254</v>
      </c>
      <c r="E167" s="217" t="s">
        <v>2754</v>
      </c>
      <c r="F167" s="218" t="s">
        <v>2755</v>
      </c>
      <c r="G167" s="219" t="s">
        <v>2648</v>
      </c>
      <c r="H167" s="220">
        <v>2</v>
      </c>
      <c r="I167" s="221"/>
      <c r="J167" s="222">
        <f>ROUND(I167*H167,2)</f>
        <v>0</v>
      </c>
      <c r="K167" s="218" t="s">
        <v>19</v>
      </c>
      <c r="L167" s="46"/>
      <c r="M167" s="223" t="s">
        <v>19</v>
      </c>
      <c r="N167" s="224" t="s">
        <v>40</v>
      </c>
      <c r="O167" s="86"/>
      <c r="P167" s="225">
        <f>O167*H167</f>
        <v>0</v>
      </c>
      <c r="Q167" s="225">
        <v>0</v>
      </c>
      <c r="R167" s="225">
        <f>Q167*H167</f>
        <v>0</v>
      </c>
      <c r="S167" s="225">
        <v>0</v>
      </c>
      <c r="T167" s="22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7" t="s">
        <v>349</v>
      </c>
      <c r="AT167" s="227" t="s">
        <v>254</v>
      </c>
      <c r="AU167" s="227" t="s">
        <v>76</v>
      </c>
      <c r="AY167" s="19" t="s">
        <v>252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9" t="s">
        <v>76</v>
      </c>
      <c r="BK167" s="228">
        <f>ROUND(I167*H167,2)</f>
        <v>0</v>
      </c>
      <c r="BL167" s="19" t="s">
        <v>349</v>
      </c>
      <c r="BM167" s="227" t="s">
        <v>1116</v>
      </c>
    </row>
    <row r="168" spans="1:65" s="2" customFormat="1" ht="24.15" customHeight="1">
      <c r="A168" s="40"/>
      <c r="B168" s="41"/>
      <c r="C168" s="216" t="s">
        <v>799</v>
      </c>
      <c r="D168" s="216" t="s">
        <v>254</v>
      </c>
      <c r="E168" s="217" t="s">
        <v>2756</v>
      </c>
      <c r="F168" s="218" t="s">
        <v>2757</v>
      </c>
      <c r="G168" s="219" t="s">
        <v>2648</v>
      </c>
      <c r="H168" s="220">
        <v>2</v>
      </c>
      <c r="I168" s="221"/>
      <c r="J168" s="222">
        <f>ROUND(I168*H168,2)</f>
        <v>0</v>
      </c>
      <c r="K168" s="218" t="s">
        <v>19</v>
      </c>
      <c r="L168" s="46"/>
      <c r="M168" s="223" t="s">
        <v>19</v>
      </c>
      <c r="N168" s="224" t="s">
        <v>40</v>
      </c>
      <c r="O168" s="86"/>
      <c r="P168" s="225">
        <f>O168*H168</f>
        <v>0</v>
      </c>
      <c r="Q168" s="225">
        <v>0</v>
      </c>
      <c r="R168" s="225">
        <f>Q168*H168</f>
        <v>0</v>
      </c>
      <c r="S168" s="225">
        <v>0</v>
      </c>
      <c r="T168" s="22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7" t="s">
        <v>349</v>
      </c>
      <c r="AT168" s="227" t="s">
        <v>254</v>
      </c>
      <c r="AU168" s="227" t="s">
        <v>76</v>
      </c>
      <c r="AY168" s="19" t="s">
        <v>252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9" t="s">
        <v>76</v>
      </c>
      <c r="BK168" s="228">
        <f>ROUND(I168*H168,2)</f>
        <v>0</v>
      </c>
      <c r="BL168" s="19" t="s">
        <v>349</v>
      </c>
      <c r="BM168" s="227" t="s">
        <v>1127</v>
      </c>
    </row>
    <row r="169" spans="1:65" s="2" customFormat="1" ht="37.8" customHeight="1">
      <c r="A169" s="40"/>
      <c r="B169" s="41"/>
      <c r="C169" s="216" t="s">
        <v>804</v>
      </c>
      <c r="D169" s="216" t="s">
        <v>254</v>
      </c>
      <c r="E169" s="217" t="s">
        <v>2758</v>
      </c>
      <c r="F169" s="218" t="s">
        <v>2759</v>
      </c>
      <c r="G169" s="219" t="s">
        <v>2648</v>
      </c>
      <c r="H169" s="220">
        <v>2</v>
      </c>
      <c r="I169" s="221"/>
      <c r="J169" s="222">
        <f>ROUND(I169*H169,2)</f>
        <v>0</v>
      </c>
      <c r="K169" s="218" t="s">
        <v>19</v>
      </c>
      <c r="L169" s="46"/>
      <c r="M169" s="223" t="s">
        <v>19</v>
      </c>
      <c r="N169" s="224" t="s">
        <v>40</v>
      </c>
      <c r="O169" s="86"/>
      <c r="P169" s="225">
        <f>O169*H169</f>
        <v>0</v>
      </c>
      <c r="Q169" s="225">
        <v>0</v>
      </c>
      <c r="R169" s="225">
        <f>Q169*H169</f>
        <v>0</v>
      </c>
      <c r="S169" s="225">
        <v>0</v>
      </c>
      <c r="T169" s="22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7" t="s">
        <v>349</v>
      </c>
      <c r="AT169" s="227" t="s">
        <v>254</v>
      </c>
      <c r="AU169" s="227" t="s">
        <v>76</v>
      </c>
      <c r="AY169" s="19" t="s">
        <v>252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9" t="s">
        <v>76</v>
      </c>
      <c r="BK169" s="228">
        <f>ROUND(I169*H169,2)</f>
        <v>0</v>
      </c>
      <c r="BL169" s="19" t="s">
        <v>349</v>
      </c>
      <c r="BM169" s="227" t="s">
        <v>1137</v>
      </c>
    </row>
    <row r="170" spans="1:65" s="2" customFormat="1" ht="14.4" customHeight="1">
      <c r="A170" s="40"/>
      <c r="B170" s="41"/>
      <c r="C170" s="216" t="s">
        <v>810</v>
      </c>
      <c r="D170" s="216" t="s">
        <v>254</v>
      </c>
      <c r="E170" s="217" t="s">
        <v>2760</v>
      </c>
      <c r="F170" s="218" t="s">
        <v>2761</v>
      </c>
      <c r="G170" s="219" t="s">
        <v>2648</v>
      </c>
      <c r="H170" s="220">
        <v>2</v>
      </c>
      <c r="I170" s="221"/>
      <c r="J170" s="222">
        <f>ROUND(I170*H170,2)</f>
        <v>0</v>
      </c>
      <c r="K170" s="218" t="s">
        <v>19</v>
      </c>
      <c r="L170" s="46"/>
      <c r="M170" s="223" t="s">
        <v>19</v>
      </c>
      <c r="N170" s="224" t="s">
        <v>40</v>
      </c>
      <c r="O170" s="86"/>
      <c r="P170" s="225">
        <f>O170*H170</f>
        <v>0</v>
      </c>
      <c r="Q170" s="225">
        <v>0</v>
      </c>
      <c r="R170" s="225">
        <f>Q170*H170</f>
        <v>0</v>
      </c>
      <c r="S170" s="225">
        <v>0</v>
      </c>
      <c r="T170" s="22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7" t="s">
        <v>349</v>
      </c>
      <c r="AT170" s="227" t="s">
        <v>254</v>
      </c>
      <c r="AU170" s="227" t="s">
        <v>76</v>
      </c>
      <c r="AY170" s="19" t="s">
        <v>252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9" t="s">
        <v>76</v>
      </c>
      <c r="BK170" s="228">
        <f>ROUND(I170*H170,2)</f>
        <v>0</v>
      </c>
      <c r="BL170" s="19" t="s">
        <v>349</v>
      </c>
      <c r="BM170" s="227" t="s">
        <v>1147</v>
      </c>
    </row>
    <row r="171" spans="1:65" s="2" customFormat="1" ht="24.15" customHeight="1">
      <c r="A171" s="40"/>
      <c r="B171" s="41"/>
      <c r="C171" s="216" t="s">
        <v>815</v>
      </c>
      <c r="D171" s="216" t="s">
        <v>254</v>
      </c>
      <c r="E171" s="217" t="s">
        <v>2762</v>
      </c>
      <c r="F171" s="218" t="s">
        <v>2763</v>
      </c>
      <c r="G171" s="219" t="s">
        <v>2648</v>
      </c>
      <c r="H171" s="220">
        <v>2</v>
      </c>
      <c r="I171" s="221"/>
      <c r="J171" s="222">
        <f>ROUND(I171*H171,2)</f>
        <v>0</v>
      </c>
      <c r="K171" s="218" t="s">
        <v>19</v>
      </c>
      <c r="L171" s="46"/>
      <c r="M171" s="223" t="s">
        <v>19</v>
      </c>
      <c r="N171" s="224" t="s">
        <v>40</v>
      </c>
      <c r="O171" s="86"/>
      <c r="P171" s="225">
        <f>O171*H171</f>
        <v>0</v>
      </c>
      <c r="Q171" s="225">
        <v>0</v>
      </c>
      <c r="R171" s="225">
        <f>Q171*H171</f>
        <v>0</v>
      </c>
      <c r="S171" s="225">
        <v>0</v>
      </c>
      <c r="T171" s="22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7" t="s">
        <v>349</v>
      </c>
      <c r="AT171" s="227" t="s">
        <v>254</v>
      </c>
      <c r="AU171" s="227" t="s">
        <v>76</v>
      </c>
      <c r="AY171" s="19" t="s">
        <v>252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9" t="s">
        <v>76</v>
      </c>
      <c r="BK171" s="228">
        <f>ROUND(I171*H171,2)</f>
        <v>0</v>
      </c>
      <c r="BL171" s="19" t="s">
        <v>349</v>
      </c>
      <c r="BM171" s="227" t="s">
        <v>1158</v>
      </c>
    </row>
    <row r="172" spans="1:65" s="2" customFormat="1" ht="14.4" customHeight="1">
      <c r="A172" s="40"/>
      <c r="B172" s="41"/>
      <c r="C172" s="216" t="s">
        <v>820</v>
      </c>
      <c r="D172" s="216" t="s">
        <v>254</v>
      </c>
      <c r="E172" s="217" t="s">
        <v>2764</v>
      </c>
      <c r="F172" s="218" t="s">
        <v>2765</v>
      </c>
      <c r="G172" s="219" t="s">
        <v>2648</v>
      </c>
      <c r="H172" s="220">
        <v>1</v>
      </c>
      <c r="I172" s="221"/>
      <c r="J172" s="222">
        <f>ROUND(I172*H172,2)</f>
        <v>0</v>
      </c>
      <c r="K172" s="218" t="s">
        <v>19</v>
      </c>
      <c r="L172" s="46"/>
      <c r="M172" s="223" t="s">
        <v>19</v>
      </c>
      <c r="N172" s="224" t="s">
        <v>40</v>
      </c>
      <c r="O172" s="86"/>
      <c r="P172" s="225">
        <f>O172*H172</f>
        <v>0</v>
      </c>
      <c r="Q172" s="225">
        <v>0</v>
      </c>
      <c r="R172" s="225">
        <f>Q172*H172</f>
        <v>0</v>
      </c>
      <c r="S172" s="225">
        <v>0</v>
      </c>
      <c r="T172" s="22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7" t="s">
        <v>349</v>
      </c>
      <c r="AT172" s="227" t="s">
        <v>254</v>
      </c>
      <c r="AU172" s="227" t="s">
        <v>76</v>
      </c>
      <c r="AY172" s="19" t="s">
        <v>252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9" t="s">
        <v>76</v>
      </c>
      <c r="BK172" s="228">
        <f>ROUND(I172*H172,2)</f>
        <v>0</v>
      </c>
      <c r="BL172" s="19" t="s">
        <v>349</v>
      </c>
      <c r="BM172" s="227" t="s">
        <v>1168</v>
      </c>
    </row>
    <row r="173" spans="1:65" s="2" customFormat="1" ht="14.4" customHeight="1">
      <c r="A173" s="40"/>
      <c r="B173" s="41"/>
      <c r="C173" s="216" t="s">
        <v>824</v>
      </c>
      <c r="D173" s="216" t="s">
        <v>254</v>
      </c>
      <c r="E173" s="217" t="s">
        <v>2766</v>
      </c>
      <c r="F173" s="218" t="s">
        <v>2767</v>
      </c>
      <c r="G173" s="219" t="s">
        <v>2648</v>
      </c>
      <c r="H173" s="220">
        <v>2</v>
      </c>
      <c r="I173" s="221"/>
      <c r="J173" s="222">
        <f>ROUND(I173*H173,2)</f>
        <v>0</v>
      </c>
      <c r="K173" s="218" t="s">
        <v>19</v>
      </c>
      <c r="L173" s="46"/>
      <c r="M173" s="223" t="s">
        <v>19</v>
      </c>
      <c r="N173" s="224" t="s">
        <v>40</v>
      </c>
      <c r="O173" s="86"/>
      <c r="P173" s="225">
        <f>O173*H173</f>
        <v>0</v>
      </c>
      <c r="Q173" s="225">
        <v>0</v>
      </c>
      <c r="R173" s="225">
        <f>Q173*H173</f>
        <v>0</v>
      </c>
      <c r="S173" s="225">
        <v>0</v>
      </c>
      <c r="T173" s="22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7" t="s">
        <v>349</v>
      </c>
      <c r="AT173" s="227" t="s">
        <v>254</v>
      </c>
      <c r="AU173" s="227" t="s">
        <v>76</v>
      </c>
      <c r="AY173" s="19" t="s">
        <v>252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9" t="s">
        <v>76</v>
      </c>
      <c r="BK173" s="228">
        <f>ROUND(I173*H173,2)</f>
        <v>0</v>
      </c>
      <c r="BL173" s="19" t="s">
        <v>349</v>
      </c>
      <c r="BM173" s="227" t="s">
        <v>1178</v>
      </c>
    </row>
    <row r="174" spans="1:65" s="2" customFormat="1" ht="14.4" customHeight="1">
      <c r="A174" s="40"/>
      <c r="B174" s="41"/>
      <c r="C174" s="216" t="s">
        <v>830</v>
      </c>
      <c r="D174" s="216" t="s">
        <v>254</v>
      </c>
      <c r="E174" s="217" t="s">
        <v>2768</v>
      </c>
      <c r="F174" s="218" t="s">
        <v>936</v>
      </c>
      <c r="G174" s="219" t="s">
        <v>2668</v>
      </c>
      <c r="H174" s="295"/>
      <c r="I174" s="221"/>
      <c r="J174" s="222">
        <f>ROUND(I174*H174,2)</f>
        <v>0</v>
      </c>
      <c r="K174" s="218" t="s">
        <v>19</v>
      </c>
      <c r="L174" s="46"/>
      <c r="M174" s="283" t="s">
        <v>19</v>
      </c>
      <c r="N174" s="284" t="s">
        <v>40</v>
      </c>
      <c r="O174" s="285"/>
      <c r="P174" s="286">
        <f>O174*H174</f>
        <v>0</v>
      </c>
      <c r="Q174" s="286">
        <v>0</v>
      </c>
      <c r="R174" s="286">
        <f>Q174*H174</f>
        <v>0</v>
      </c>
      <c r="S174" s="286">
        <v>0</v>
      </c>
      <c r="T174" s="287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7" t="s">
        <v>349</v>
      </c>
      <c r="AT174" s="227" t="s">
        <v>254</v>
      </c>
      <c r="AU174" s="227" t="s">
        <v>76</v>
      </c>
      <c r="AY174" s="19" t="s">
        <v>252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9" t="s">
        <v>76</v>
      </c>
      <c r="BK174" s="228">
        <f>ROUND(I174*H174,2)</f>
        <v>0</v>
      </c>
      <c r="BL174" s="19" t="s">
        <v>349</v>
      </c>
      <c r="BM174" s="227" t="s">
        <v>1187</v>
      </c>
    </row>
    <row r="175" spans="1:31" s="2" customFormat="1" ht="6.95" customHeight="1">
      <c r="A175" s="40"/>
      <c r="B175" s="61"/>
      <c r="C175" s="62"/>
      <c r="D175" s="62"/>
      <c r="E175" s="62"/>
      <c r="F175" s="62"/>
      <c r="G175" s="62"/>
      <c r="H175" s="62"/>
      <c r="I175" s="62"/>
      <c r="J175" s="62"/>
      <c r="K175" s="62"/>
      <c r="L175" s="46"/>
      <c r="M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</row>
  </sheetData>
  <sheetProtection password="CC35" sheet="1" objects="1" scenarios="1" formatColumns="0" formatRows="0" autoFilter="0"/>
  <autoFilter ref="C94:K174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1:H81"/>
    <mergeCell ref="E85:H85"/>
    <mergeCell ref="E83:H83"/>
    <mergeCell ref="E87:H8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106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78</v>
      </c>
    </row>
    <row r="4" spans="2:46" s="1" customFormat="1" ht="24.95" customHeight="1">
      <c r="B4" s="22"/>
      <c r="D4" s="143" t="s">
        <v>208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Parkovací dům Havlíčkova 1, Kroměříž</v>
      </c>
      <c r="F7" s="145"/>
      <c r="G7" s="145"/>
      <c r="H7" s="145"/>
      <c r="L7" s="22"/>
    </row>
    <row r="8" spans="2:12" ht="12">
      <c r="B8" s="22"/>
      <c r="D8" s="145" t="s">
        <v>209</v>
      </c>
      <c r="L8" s="22"/>
    </row>
    <row r="9" spans="2:12" s="1" customFormat="1" ht="16.5" customHeight="1">
      <c r="B9" s="22"/>
      <c r="E9" s="146" t="s">
        <v>210</v>
      </c>
      <c r="F9" s="1"/>
      <c r="G9" s="1"/>
      <c r="H9" s="1"/>
      <c r="L9" s="22"/>
    </row>
    <row r="10" spans="2:12" s="1" customFormat="1" ht="12" customHeight="1">
      <c r="B10" s="22"/>
      <c r="D10" s="145" t="s">
        <v>211</v>
      </c>
      <c r="L10" s="22"/>
    </row>
    <row r="11" spans="1:31" s="2" customFormat="1" ht="16.5" customHeight="1">
      <c r="A11" s="40"/>
      <c r="B11" s="46"/>
      <c r="C11" s="40"/>
      <c r="D11" s="40"/>
      <c r="E11" s="147" t="s">
        <v>212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2607</v>
      </c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9" t="s">
        <v>2769</v>
      </c>
      <c r="F13" s="40"/>
      <c r="G13" s="40"/>
      <c r="H13" s="40"/>
      <c r="I13" s="40"/>
      <c r="J13" s="40"/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50" t="str">
        <f>'Rekapitulace stavby'!AN8</f>
        <v>3. 7. 2019</v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tr">
        <f>IF('Rekapitulace stavby'!AN10="","",'Rekapitulace stavby'!AN10)</f>
        <v/>
      </c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tr">
        <f>IF('Rekapitulace stavby'!E11="","",'Rekapitulace stavby'!E11)</f>
        <v xml:space="preserve"> </v>
      </c>
      <c r="F19" s="40"/>
      <c r="G19" s="40"/>
      <c r="H19" s="40"/>
      <c r="I19" s="145" t="s">
        <v>27</v>
      </c>
      <c r="J19" s="135" t="str">
        <f>IF('Rekapitulace stavby'!AN11="","",'Rekapitulace stavby'!AN11)</f>
        <v/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28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27</v>
      </c>
      <c r="J22" s="35" t="str">
        <f>'Rekapitulace stavby'!AN14</f>
        <v>Vyplň údaj</v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30</v>
      </c>
      <c r="E24" s="40"/>
      <c r="F24" s="40"/>
      <c r="G24" s="40"/>
      <c r="H24" s="40"/>
      <c r="I24" s="145" t="s">
        <v>26</v>
      </c>
      <c r="J24" s="135" t="str">
        <f>IF('Rekapitulace stavby'!AN16="","",'Rekapitulace stavby'!AN16)</f>
        <v/>
      </c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tr">
        <f>IF('Rekapitulace stavby'!E17="","",'Rekapitulace stavby'!E17)</f>
        <v xml:space="preserve"> </v>
      </c>
      <c r="F25" s="40"/>
      <c r="G25" s="40"/>
      <c r="H25" s="40"/>
      <c r="I25" s="145" t="s">
        <v>27</v>
      </c>
      <c r="J25" s="135" t="str">
        <f>IF('Rekapitulace stavby'!AN17="","",'Rekapitulace stavby'!AN17)</f>
        <v/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32</v>
      </c>
      <c r="E27" s="40"/>
      <c r="F27" s="40"/>
      <c r="G27" s="40"/>
      <c r="H27" s="40"/>
      <c r="I27" s="145" t="s">
        <v>26</v>
      </c>
      <c r="J27" s="135" t="str">
        <f>IF('Rekapitulace stavby'!AN19="","",'Rekapitulace stavby'!AN19)</f>
        <v/>
      </c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tr">
        <f>IF('Rekapitulace stavby'!E20="","",'Rekapitulace stavby'!E20)</f>
        <v xml:space="preserve"> </v>
      </c>
      <c r="F28" s="40"/>
      <c r="G28" s="40"/>
      <c r="H28" s="40"/>
      <c r="I28" s="145" t="s">
        <v>27</v>
      </c>
      <c r="J28" s="135" t="str">
        <f>IF('Rekapitulace stavby'!AN20="","",'Rekapitulace stavby'!AN20)</f>
        <v/>
      </c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33</v>
      </c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1"/>
      <c r="B31" s="152"/>
      <c r="C31" s="151"/>
      <c r="D31" s="151"/>
      <c r="E31" s="153" t="s">
        <v>19</v>
      </c>
      <c r="F31" s="153"/>
      <c r="G31" s="153"/>
      <c r="H31" s="153"/>
      <c r="I31" s="151"/>
      <c r="J31" s="151"/>
      <c r="K31" s="151"/>
      <c r="L31" s="154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6" t="s">
        <v>35</v>
      </c>
      <c r="E34" s="40"/>
      <c r="F34" s="40"/>
      <c r="G34" s="40"/>
      <c r="H34" s="40"/>
      <c r="I34" s="40"/>
      <c r="J34" s="157">
        <f>ROUND(J95,2)</f>
        <v>0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5"/>
      <c r="E35" s="155"/>
      <c r="F35" s="155"/>
      <c r="G35" s="155"/>
      <c r="H35" s="155"/>
      <c r="I35" s="155"/>
      <c r="J35" s="155"/>
      <c r="K35" s="155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8" t="s">
        <v>37</v>
      </c>
      <c r="G36" s="40"/>
      <c r="H36" s="40"/>
      <c r="I36" s="158" t="s">
        <v>36</v>
      </c>
      <c r="J36" s="158" t="s">
        <v>38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7" t="s">
        <v>39</v>
      </c>
      <c r="E37" s="145" t="s">
        <v>40</v>
      </c>
      <c r="F37" s="159">
        <f>ROUND((SUM(BE95:BE138)),2)</f>
        <v>0</v>
      </c>
      <c r="G37" s="40"/>
      <c r="H37" s="40"/>
      <c r="I37" s="160">
        <v>0.21</v>
      </c>
      <c r="J37" s="159">
        <f>ROUND(((SUM(BE95:BE138))*I37),2)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41</v>
      </c>
      <c r="F38" s="159">
        <f>ROUND((SUM(BF95:BF138)),2)</f>
        <v>0</v>
      </c>
      <c r="G38" s="40"/>
      <c r="H38" s="40"/>
      <c r="I38" s="160">
        <v>0.15</v>
      </c>
      <c r="J38" s="159">
        <f>ROUND(((SUM(BF95:BF138))*I38),2)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42</v>
      </c>
      <c r="F39" s="159">
        <f>ROUND((SUM(BG95:BG138)),2)</f>
        <v>0</v>
      </c>
      <c r="G39" s="40"/>
      <c r="H39" s="40"/>
      <c r="I39" s="160">
        <v>0.21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43</v>
      </c>
      <c r="F40" s="159">
        <f>ROUND((SUM(BH95:BH138)),2)</f>
        <v>0</v>
      </c>
      <c r="G40" s="40"/>
      <c r="H40" s="40"/>
      <c r="I40" s="160">
        <v>0.15</v>
      </c>
      <c r="J40" s="159">
        <f>0</f>
        <v>0</v>
      </c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44</v>
      </c>
      <c r="F41" s="159">
        <f>ROUND((SUM(BI95:BI138)),2)</f>
        <v>0</v>
      </c>
      <c r="G41" s="40"/>
      <c r="H41" s="40"/>
      <c r="I41" s="160">
        <v>0</v>
      </c>
      <c r="J41" s="159">
        <f>0</f>
        <v>0</v>
      </c>
      <c r="K41" s="40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45</v>
      </c>
      <c r="E43" s="163"/>
      <c r="F43" s="163"/>
      <c r="G43" s="164" t="s">
        <v>46</v>
      </c>
      <c r="H43" s="165" t="s">
        <v>47</v>
      </c>
      <c r="I43" s="163"/>
      <c r="J43" s="166">
        <f>SUM(J34:J41)</f>
        <v>0</v>
      </c>
      <c r="K43" s="167"/>
      <c r="L43" s="14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215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2" t="str">
        <f>E7</f>
        <v>Parkovací dům Havlíčkova 1, Kroměříž</v>
      </c>
      <c r="F52" s="34"/>
      <c r="G52" s="34"/>
      <c r="H52" s="34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209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2" t="s">
        <v>210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211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3" t="s">
        <v>212</v>
      </c>
      <c r="F56" s="42"/>
      <c r="G56" s="42"/>
      <c r="H56" s="42"/>
      <c r="I56" s="42"/>
      <c r="J56" s="42"/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2607</v>
      </c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D.1.4.2 - Vytápění - SO 101.2</v>
      </c>
      <c r="F58" s="42"/>
      <c r="G58" s="42"/>
      <c r="H58" s="42"/>
      <c r="I58" s="42"/>
      <c r="J58" s="42"/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 xml:space="preserve"> </v>
      </c>
      <c r="G60" s="42"/>
      <c r="H60" s="42"/>
      <c r="I60" s="34" t="s">
        <v>23</v>
      </c>
      <c r="J60" s="74" t="str">
        <f>IF(J16="","",J16)</f>
        <v>3. 7. 2019</v>
      </c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 xml:space="preserve"> </v>
      </c>
      <c r="G62" s="42"/>
      <c r="H62" s="42"/>
      <c r="I62" s="34" t="s">
        <v>30</v>
      </c>
      <c r="J62" s="38" t="str">
        <f>E25</f>
        <v xml:space="preserve"> </v>
      </c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28</v>
      </c>
      <c r="D63" s="42"/>
      <c r="E63" s="42"/>
      <c r="F63" s="29" t="str">
        <f>IF(E22="","",E22)</f>
        <v>Vyplň údaj</v>
      </c>
      <c r="G63" s="42"/>
      <c r="H63" s="42"/>
      <c r="I63" s="34" t="s">
        <v>32</v>
      </c>
      <c r="J63" s="38" t="str">
        <f>E28</f>
        <v xml:space="preserve"> 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4" t="s">
        <v>216</v>
      </c>
      <c r="D65" s="175"/>
      <c r="E65" s="175"/>
      <c r="F65" s="175"/>
      <c r="G65" s="175"/>
      <c r="H65" s="175"/>
      <c r="I65" s="175"/>
      <c r="J65" s="176" t="s">
        <v>217</v>
      </c>
      <c r="K65" s="175"/>
      <c r="L65" s="148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7" t="s">
        <v>67</v>
      </c>
      <c r="D67" s="42"/>
      <c r="E67" s="42"/>
      <c r="F67" s="42"/>
      <c r="G67" s="42"/>
      <c r="H67" s="42"/>
      <c r="I67" s="42"/>
      <c r="J67" s="104">
        <f>J95</f>
        <v>0</v>
      </c>
      <c r="K67" s="42"/>
      <c r="L67" s="14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218</v>
      </c>
    </row>
    <row r="68" spans="1:31" s="9" customFormat="1" ht="24.95" customHeight="1">
      <c r="A68" s="9"/>
      <c r="B68" s="178"/>
      <c r="C68" s="179"/>
      <c r="D68" s="180" t="s">
        <v>2770</v>
      </c>
      <c r="E68" s="181"/>
      <c r="F68" s="181"/>
      <c r="G68" s="181"/>
      <c r="H68" s="181"/>
      <c r="I68" s="181"/>
      <c r="J68" s="182">
        <f>J96</f>
        <v>0</v>
      </c>
      <c r="K68" s="179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8"/>
      <c r="C69" s="179"/>
      <c r="D69" s="180" t="s">
        <v>2771</v>
      </c>
      <c r="E69" s="181"/>
      <c r="F69" s="181"/>
      <c r="G69" s="181"/>
      <c r="H69" s="181"/>
      <c r="I69" s="181"/>
      <c r="J69" s="182">
        <f>J116</f>
        <v>0</v>
      </c>
      <c r="K69" s="179"/>
      <c r="L69" s="18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8"/>
      <c r="C70" s="179"/>
      <c r="D70" s="180" t="s">
        <v>2772</v>
      </c>
      <c r="E70" s="181"/>
      <c r="F70" s="181"/>
      <c r="G70" s="181"/>
      <c r="H70" s="181"/>
      <c r="I70" s="181"/>
      <c r="J70" s="182">
        <f>J122</f>
        <v>0</v>
      </c>
      <c r="K70" s="179"/>
      <c r="L70" s="18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8"/>
      <c r="C71" s="179"/>
      <c r="D71" s="180" t="s">
        <v>2773</v>
      </c>
      <c r="E71" s="181"/>
      <c r="F71" s="181"/>
      <c r="G71" s="181"/>
      <c r="H71" s="181"/>
      <c r="I71" s="181"/>
      <c r="J71" s="182">
        <f>J125</f>
        <v>0</v>
      </c>
      <c r="K71" s="179"/>
      <c r="L71" s="18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4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5" t="s">
        <v>238</v>
      </c>
      <c r="D78" s="42"/>
      <c r="E78" s="42"/>
      <c r="F78" s="42"/>
      <c r="G78" s="42"/>
      <c r="H78" s="42"/>
      <c r="I78" s="42"/>
      <c r="J78" s="42"/>
      <c r="K78" s="42"/>
      <c r="L78" s="14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42"/>
      <c r="J80" s="42"/>
      <c r="K80" s="42"/>
      <c r="L80" s="14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172" t="str">
        <f>E7</f>
        <v>Parkovací dům Havlíčkova 1, Kroměříž</v>
      </c>
      <c r="F81" s="34"/>
      <c r="G81" s="34"/>
      <c r="H81" s="34"/>
      <c r="I81" s="42"/>
      <c r="J81" s="42"/>
      <c r="K81" s="42"/>
      <c r="L81" s="14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2:12" s="1" customFormat="1" ht="12" customHeight="1">
      <c r="B82" s="23"/>
      <c r="C82" s="34" t="s">
        <v>209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2:12" s="1" customFormat="1" ht="16.5" customHeight="1">
      <c r="B83" s="23"/>
      <c r="C83" s="24"/>
      <c r="D83" s="24"/>
      <c r="E83" s="172" t="s">
        <v>210</v>
      </c>
      <c r="F83" s="24"/>
      <c r="G83" s="24"/>
      <c r="H83" s="24"/>
      <c r="I83" s="24"/>
      <c r="J83" s="24"/>
      <c r="K83" s="24"/>
      <c r="L83" s="22"/>
    </row>
    <row r="84" spans="2:12" s="1" customFormat="1" ht="12" customHeight="1">
      <c r="B84" s="23"/>
      <c r="C84" s="34" t="s">
        <v>211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1:31" s="2" customFormat="1" ht="16.5" customHeight="1">
      <c r="A85" s="40"/>
      <c r="B85" s="41"/>
      <c r="C85" s="42"/>
      <c r="D85" s="42"/>
      <c r="E85" s="173" t="s">
        <v>212</v>
      </c>
      <c r="F85" s="42"/>
      <c r="G85" s="42"/>
      <c r="H85" s="42"/>
      <c r="I85" s="42"/>
      <c r="J85" s="42"/>
      <c r="K85" s="42"/>
      <c r="L85" s="14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2607</v>
      </c>
      <c r="D86" s="42"/>
      <c r="E86" s="42"/>
      <c r="F86" s="42"/>
      <c r="G86" s="42"/>
      <c r="H86" s="42"/>
      <c r="I86" s="42"/>
      <c r="J86" s="42"/>
      <c r="K86" s="42"/>
      <c r="L86" s="14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1" t="str">
        <f>E13</f>
        <v>D.1.4.2 - Vytápění - SO 101.2</v>
      </c>
      <c r="F87" s="42"/>
      <c r="G87" s="42"/>
      <c r="H87" s="42"/>
      <c r="I87" s="42"/>
      <c r="J87" s="42"/>
      <c r="K87" s="42"/>
      <c r="L87" s="14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21</v>
      </c>
      <c r="D89" s="42"/>
      <c r="E89" s="42"/>
      <c r="F89" s="29" t="str">
        <f>F16</f>
        <v xml:space="preserve"> </v>
      </c>
      <c r="G89" s="42"/>
      <c r="H89" s="42"/>
      <c r="I89" s="34" t="s">
        <v>23</v>
      </c>
      <c r="J89" s="74" t="str">
        <f>IF(J16="","",J16)</f>
        <v>3. 7. 2019</v>
      </c>
      <c r="K89" s="42"/>
      <c r="L89" s="148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8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25</v>
      </c>
      <c r="D91" s="42"/>
      <c r="E91" s="42"/>
      <c r="F91" s="29" t="str">
        <f>E19</f>
        <v xml:space="preserve"> </v>
      </c>
      <c r="G91" s="42"/>
      <c r="H91" s="42"/>
      <c r="I91" s="34" t="s">
        <v>30</v>
      </c>
      <c r="J91" s="38" t="str">
        <f>E25</f>
        <v xml:space="preserve"> </v>
      </c>
      <c r="K91" s="42"/>
      <c r="L91" s="148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4" t="s">
        <v>28</v>
      </c>
      <c r="D92" s="42"/>
      <c r="E92" s="42"/>
      <c r="F92" s="29" t="str">
        <f>IF(E22="","",E22)</f>
        <v>Vyplň údaj</v>
      </c>
      <c r="G92" s="42"/>
      <c r="H92" s="42"/>
      <c r="I92" s="34" t="s">
        <v>32</v>
      </c>
      <c r="J92" s="38" t="str">
        <f>E28</f>
        <v xml:space="preserve"> </v>
      </c>
      <c r="K92" s="42"/>
      <c r="L92" s="148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8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11" customFormat="1" ht="29.25" customHeight="1">
      <c r="A94" s="189"/>
      <c r="B94" s="190"/>
      <c r="C94" s="191" t="s">
        <v>239</v>
      </c>
      <c r="D94" s="192" t="s">
        <v>54</v>
      </c>
      <c r="E94" s="192" t="s">
        <v>50</v>
      </c>
      <c r="F94" s="192" t="s">
        <v>51</v>
      </c>
      <c r="G94" s="192" t="s">
        <v>240</v>
      </c>
      <c r="H94" s="192" t="s">
        <v>241</v>
      </c>
      <c r="I94" s="192" t="s">
        <v>242</v>
      </c>
      <c r="J94" s="192" t="s">
        <v>217</v>
      </c>
      <c r="K94" s="193" t="s">
        <v>243</v>
      </c>
      <c r="L94" s="194"/>
      <c r="M94" s="94" t="s">
        <v>19</v>
      </c>
      <c r="N94" s="95" t="s">
        <v>39</v>
      </c>
      <c r="O94" s="95" t="s">
        <v>244</v>
      </c>
      <c r="P94" s="95" t="s">
        <v>245</v>
      </c>
      <c r="Q94" s="95" t="s">
        <v>246</v>
      </c>
      <c r="R94" s="95" t="s">
        <v>247</v>
      </c>
      <c r="S94" s="95" t="s">
        <v>248</v>
      </c>
      <c r="T94" s="96" t="s">
        <v>249</v>
      </c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</row>
    <row r="95" spans="1:63" s="2" customFormat="1" ht="22.8" customHeight="1">
      <c r="A95" s="40"/>
      <c r="B95" s="41"/>
      <c r="C95" s="101" t="s">
        <v>250</v>
      </c>
      <c r="D95" s="42"/>
      <c r="E95" s="42"/>
      <c r="F95" s="42"/>
      <c r="G95" s="42"/>
      <c r="H95" s="42"/>
      <c r="I95" s="42"/>
      <c r="J95" s="195">
        <f>BK95</f>
        <v>0</v>
      </c>
      <c r="K95" s="42"/>
      <c r="L95" s="46"/>
      <c r="M95" s="97"/>
      <c r="N95" s="196"/>
      <c r="O95" s="98"/>
      <c r="P95" s="197">
        <f>P96+P116+P122+P125</f>
        <v>0</v>
      </c>
      <c r="Q95" s="98"/>
      <c r="R95" s="197">
        <f>R96+R116+R122+R125</f>
        <v>0.38568</v>
      </c>
      <c r="S95" s="98"/>
      <c r="T95" s="198">
        <f>T96+T116+T122+T125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68</v>
      </c>
      <c r="AU95" s="19" t="s">
        <v>218</v>
      </c>
      <c r="BK95" s="199">
        <f>BK96+BK116+BK122+BK125</f>
        <v>0</v>
      </c>
    </row>
    <row r="96" spans="1:63" s="12" customFormat="1" ht="25.9" customHeight="1">
      <c r="A96" s="12"/>
      <c r="B96" s="200"/>
      <c r="C96" s="201"/>
      <c r="D96" s="202" t="s">
        <v>68</v>
      </c>
      <c r="E96" s="203" t="s">
        <v>2774</v>
      </c>
      <c r="F96" s="203" t="s">
        <v>2775</v>
      </c>
      <c r="G96" s="201"/>
      <c r="H96" s="201"/>
      <c r="I96" s="204"/>
      <c r="J96" s="205">
        <f>BK96</f>
        <v>0</v>
      </c>
      <c r="K96" s="201"/>
      <c r="L96" s="206"/>
      <c r="M96" s="207"/>
      <c r="N96" s="208"/>
      <c r="O96" s="208"/>
      <c r="P96" s="209">
        <f>SUM(P97:P115)</f>
        <v>0</v>
      </c>
      <c r="Q96" s="208"/>
      <c r="R96" s="209">
        <f>SUM(R97:R115)</f>
        <v>0.3831</v>
      </c>
      <c r="S96" s="208"/>
      <c r="T96" s="210">
        <f>SUM(T97:T115)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1" t="s">
        <v>76</v>
      </c>
      <c r="AT96" s="212" t="s">
        <v>68</v>
      </c>
      <c r="AU96" s="212" t="s">
        <v>69</v>
      </c>
      <c r="AY96" s="211" t="s">
        <v>252</v>
      </c>
      <c r="BK96" s="213">
        <f>SUM(BK97:BK115)</f>
        <v>0</v>
      </c>
    </row>
    <row r="97" spans="1:65" s="2" customFormat="1" ht="14.4" customHeight="1">
      <c r="A97" s="40"/>
      <c r="B97" s="41"/>
      <c r="C97" s="216" t="s">
        <v>76</v>
      </c>
      <c r="D97" s="216" t="s">
        <v>254</v>
      </c>
      <c r="E97" s="217" t="s">
        <v>2776</v>
      </c>
      <c r="F97" s="218" t="s">
        <v>2777</v>
      </c>
      <c r="G97" s="219" t="s">
        <v>346</v>
      </c>
      <c r="H97" s="220">
        <v>56.7</v>
      </c>
      <c r="I97" s="221"/>
      <c r="J97" s="222">
        <f>ROUND(I97*H97,2)</f>
        <v>0</v>
      </c>
      <c r="K97" s="218" t="s">
        <v>19</v>
      </c>
      <c r="L97" s="46"/>
      <c r="M97" s="223" t="s">
        <v>19</v>
      </c>
      <c r="N97" s="224" t="s">
        <v>40</v>
      </c>
      <c r="O97" s="86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7" t="s">
        <v>90</v>
      </c>
      <c r="AT97" s="227" t="s">
        <v>254</v>
      </c>
      <c r="AU97" s="227" t="s">
        <v>76</v>
      </c>
      <c r="AY97" s="19" t="s">
        <v>252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9" t="s">
        <v>76</v>
      </c>
      <c r="BK97" s="228">
        <f>ROUND(I97*H97,2)</f>
        <v>0</v>
      </c>
      <c r="BL97" s="19" t="s">
        <v>90</v>
      </c>
      <c r="BM97" s="227" t="s">
        <v>78</v>
      </c>
    </row>
    <row r="98" spans="1:65" s="2" customFormat="1" ht="14.4" customHeight="1">
      <c r="A98" s="40"/>
      <c r="B98" s="41"/>
      <c r="C98" s="216" t="s">
        <v>78</v>
      </c>
      <c r="D98" s="216" t="s">
        <v>254</v>
      </c>
      <c r="E98" s="217" t="s">
        <v>2778</v>
      </c>
      <c r="F98" s="218" t="s">
        <v>2779</v>
      </c>
      <c r="G98" s="219" t="s">
        <v>1181</v>
      </c>
      <c r="H98" s="220">
        <v>6</v>
      </c>
      <c r="I98" s="221"/>
      <c r="J98" s="222">
        <f>ROUND(I98*H98,2)</f>
        <v>0</v>
      </c>
      <c r="K98" s="218" t="s">
        <v>19</v>
      </c>
      <c r="L98" s="46"/>
      <c r="M98" s="223" t="s">
        <v>19</v>
      </c>
      <c r="N98" s="224" t="s">
        <v>40</v>
      </c>
      <c r="O98" s="86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7" t="s">
        <v>90</v>
      </c>
      <c r="AT98" s="227" t="s">
        <v>254</v>
      </c>
      <c r="AU98" s="227" t="s">
        <v>76</v>
      </c>
      <c r="AY98" s="19" t="s">
        <v>252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9" t="s">
        <v>76</v>
      </c>
      <c r="BK98" s="228">
        <f>ROUND(I98*H98,2)</f>
        <v>0</v>
      </c>
      <c r="BL98" s="19" t="s">
        <v>90</v>
      </c>
      <c r="BM98" s="227" t="s">
        <v>90</v>
      </c>
    </row>
    <row r="99" spans="1:47" s="2" customFormat="1" ht="12">
      <c r="A99" s="40"/>
      <c r="B99" s="41"/>
      <c r="C99" s="42"/>
      <c r="D99" s="231" t="s">
        <v>2626</v>
      </c>
      <c r="E99" s="42"/>
      <c r="F99" s="291" t="s">
        <v>2780</v>
      </c>
      <c r="G99" s="42"/>
      <c r="H99" s="42"/>
      <c r="I99" s="292"/>
      <c r="J99" s="42"/>
      <c r="K99" s="42"/>
      <c r="L99" s="46"/>
      <c r="M99" s="293"/>
      <c r="N99" s="294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2626</v>
      </c>
      <c r="AU99" s="19" t="s">
        <v>76</v>
      </c>
    </row>
    <row r="100" spans="1:65" s="2" customFormat="1" ht="14.4" customHeight="1">
      <c r="A100" s="40"/>
      <c r="B100" s="41"/>
      <c r="C100" s="216" t="s">
        <v>85</v>
      </c>
      <c r="D100" s="216" t="s">
        <v>254</v>
      </c>
      <c r="E100" s="217" t="s">
        <v>2781</v>
      </c>
      <c r="F100" s="218" t="s">
        <v>2782</v>
      </c>
      <c r="G100" s="219" t="s">
        <v>2648</v>
      </c>
      <c r="H100" s="220">
        <v>9</v>
      </c>
      <c r="I100" s="221"/>
      <c r="J100" s="222">
        <f>ROUND(I100*H100,2)</f>
        <v>0</v>
      </c>
      <c r="K100" s="218" t="s">
        <v>19</v>
      </c>
      <c r="L100" s="46"/>
      <c r="M100" s="223" t="s">
        <v>19</v>
      </c>
      <c r="N100" s="224" t="s">
        <v>40</v>
      </c>
      <c r="O100" s="86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7" t="s">
        <v>90</v>
      </c>
      <c r="AT100" s="227" t="s">
        <v>254</v>
      </c>
      <c r="AU100" s="227" t="s">
        <v>76</v>
      </c>
      <c r="AY100" s="19" t="s">
        <v>252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9" t="s">
        <v>76</v>
      </c>
      <c r="BK100" s="228">
        <f>ROUND(I100*H100,2)</f>
        <v>0</v>
      </c>
      <c r="BL100" s="19" t="s">
        <v>90</v>
      </c>
      <c r="BM100" s="227" t="s">
        <v>284</v>
      </c>
    </row>
    <row r="101" spans="1:65" s="2" customFormat="1" ht="14.4" customHeight="1">
      <c r="A101" s="40"/>
      <c r="B101" s="41"/>
      <c r="C101" s="216" t="s">
        <v>90</v>
      </c>
      <c r="D101" s="216" t="s">
        <v>254</v>
      </c>
      <c r="E101" s="217" t="s">
        <v>2783</v>
      </c>
      <c r="F101" s="218" t="s">
        <v>2784</v>
      </c>
      <c r="G101" s="219" t="s">
        <v>300</v>
      </c>
      <c r="H101" s="220">
        <v>56.7</v>
      </c>
      <c r="I101" s="221"/>
      <c r="J101" s="222">
        <f>ROUND(I101*H101,2)</f>
        <v>0</v>
      </c>
      <c r="K101" s="218" t="s">
        <v>19</v>
      </c>
      <c r="L101" s="46"/>
      <c r="M101" s="223" t="s">
        <v>19</v>
      </c>
      <c r="N101" s="224" t="s">
        <v>40</v>
      </c>
      <c r="O101" s="86"/>
      <c r="P101" s="225">
        <f>O101*H101</f>
        <v>0</v>
      </c>
      <c r="Q101" s="225">
        <v>0</v>
      </c>
      <c r="R101" s="225">
        <f>Q101*H101</f>
        <v>0</v>
      </c>
      <c r="S101" s="225">
        <v>0</v>
      </c>
      <c r="T101" s="22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7" t="s">
        <v>90</v>
      </c>
      <c r="AT101" s="227" t="s">
        <v>254</v>
      </c>
      <c r="AU101" s="227" t="s">
        <v>76</v>
      </c>
      <c r="AY101" s="19" t="s">
        <v>252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9" t="s">
        <v>76</v>
      </c>
      <c r="BK101" s="228">
        <f>ROUND(I101*H101,2)</f>
        <v>0</v>
      </c>
      <c r="BL101" s="19" t="s">
        <v>90</v>
      </c>
      <c r="BM101" s="227" t="s">
        <v>288</v>
      </c>
    </row>
    <row r="102" spans="1:65" s="2" customFormat="1" ht="14.4" customHeight="1">
      <c r="A102" s="40"/>
      <c r="B102" s="41"/>
      <c r="C102" s="216" t="s">
        <v>121</v>
      </c>
      <c r="D102" s="216" t="s">
        <v>254</v>
      </c>
      <c r="E102" s="217" t="s">
        <v>2785</v>
      </c>
      <c r="F102" s="218" t="s">
        <v>2786</v>
      </c>
      <c r="G102" s="219" t="s">
        <v>2787</v>
      </c>
      <c r="H102" s="220">
        <v>1</v>
      </c>
      <c r="I102" s="221"/>
      <c r="J102" s="222">
        <f>ROUND(I102*H102,2)</f>
        <v>0</v>
      </c>
      <c r="K102" s="218" t="s">
        <v>19</v>
      </c>
      <c r="L102" s="46"/>
      <c r="M102" s="223" t="s">
        <v>19</v>
      </c>
      <c r="N102" s="224" t="s">
        <v>40</v>
      </c>
      <c r="O102" s="86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7" t="s">
        <v>90</v>
      </c>
      <c r="AT102" s="227" t="s">
        <v>254</v>
      </c>
      <c r="AU102" s="227" t="s">
        <v>76</v>
      </c>
      <c r="AY102" s="19" t="s">
        <v>252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76</v>
      </c>
      <c r="BK102" s="228">
        <f>ROUND(I102*H102,2)</f>
        <v>0</v>
      </c>
      <c r="BL102" s="19" t="s">
        <v>90</v>
      </c>
      <c r="BM102" s="227" t="s">
        <v>309</v>
      </c>
    </row>
    <row r="103" spans="1:65" s="2" customFormat="1" ht="14.4" customHeight="1">
      <c r="A103" s="40"/>
      <c r="B103" s="41"/>
      <c r="C103" s="216" t="s">
        <v>284</v>
      </c>
      <c r="D103" s="216" t="s">
        <v>254</v>
      </c>
      <c r="E103" s="217" t="s">
        <v>2788</v>
      </c>
      <c r="F103" s="218" t="s">
        <v>2789</v>
      </c>
      <c r="G103" s="219" t="s">
        <v>2787</v>
      </c>
      <c r="H103" s="220">
        <v>1</v>
      </c>
      <c r="I103" s="221"/>
      <c r="J103" s="222">
        <f>ROUND(I103*H103,2)</f>
        <v>0</v>
      </c>
      <c r="K103" s="218" t="s">
        <v>19</v>
      </c>
      <c r="L103" s="46"/>
      <c r="M103" s="223" t="s">
        <v>19</v>
      </c>
      <c r="N103" s="224" t="s">
        <v>40</v>
      </c>
      <c r="O103" s="86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7" t="s">
        <v>90</v>
      </c>
      <c r="AT103" s="227" t="s">
        <v>254</v>
      </c>
      <c r="AU103" s="227" t="s">
        <v>76</v>
      </c>
      <c r="AY103" s="19" t="s">
        <v>252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9" t="s">
        <v>76</v>
      </c>
      <c r="BK103" s="228">
        <f>ROUND(I103*H103,2)</f>
        <v>0</v>
      </c>
      <c r="BL103" s="19" t="s">
        <v>90</v>
      </c>
      <c r="BM103" s="227" t="s">
        <v>324</v>
      </c>
    </row>
    <row r="104" spans="1:47" s="2" customFormat="1" ht="12">
      <c r="A104" s="40"/>
      <c r="B104" s="41"/>
      <c r="C104" s="42"/>
      <c r="D104" s="231" t="s">
        <v>2626</v>
      </c>
      <c r="E104" s="42"/>
      <c r="F104" s="291" t="s">
        <v>2790</v>
      </c>
      <c r="G104" s="42"/>
      <c r="H104" s="42"/>
      <c r="I104" s="292"/>
      <c r="J104" s="42"/>
      <c r="K104" s="42"/>
      <c r="L104" s="46"/>
      <c r="M104" s="293"/>
      <c r="N104" s="294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2626</v>
      </c>
      <c r="AU104" s="19" t="s">
        <v>76</v>
      </c>
    </row>
    <row r="105" spans="1:65" s="2" customFormat="1" ht="14.4" customHeight="1">
      <c r="A105" s="40"/>
      <c r="B105" s="41"/>
      <c r="C105" s="216" t="s">
        <v>291</v>
      </c>
      <c r="D105" s="216" t="s">
        <v>254</v>
      </c>
      <c r="E105" s="217" t="s">
        <v>2791</v>
      </c>
      <c r="F105" s="218" t="s">
        <v>2792</v>
      </c>
      <c r="G105" s="219" t="s">
        <v>2787</v>
      </c>
      <c r="H105" s="220">
        <v>1</v>
      </c>
      <c r="I105" s="221"/>
      <c r="J105" s="222">
        <f>ROUND(I105*H105,2)</f>
        <v>0</v>
      </c>
      <c r="K105" s="218" t="s">
        <v>19</v>
      </c>
      <c r="L105" s="46"/>
      <c r="M105" s="223" t="s">
        <v>19</v>
      </c>
      <c r="N105" s="224" t="s">
        <v>40</v>
      </c>
      <c r="O105" s="86"/>
      <c r="P105" s="225">
        <f>O105*H105</f>
        <v>0</v>
      </c>
      <c r="Q105" s="225">
        <v>0</v>
      </c>
      <c r="R105" s="225">
        <f>Q105*H105</f>
        <v>0</v>
      </c>
      <c r="S105" s="225">
        <v>0</v>
      </c>
      <c r="T105" s="22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7" t="s">
        <v>90</v>
      </c>
      <c r="AT105" s="227" t="s">
        <v>254</v>
      </c>
      <c r="AU105" s="227" t="s">
        <v>76</v>
      </c>
      <c r="AY105" s="19" t="s">
        <v>252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9" t="s">
        <v>76</v>
      </c>
      <c r="BK105" s="228">
        <f>ROUND(I105*H105,2)</f>
        <v>0</v>
      </c>
      <c r="BL105" s="19" t="s">
        <v>90</v>
      </c>
      <c r="BM105" s="227" t="s">
        <v>339</v>
      </c>
    </row>
    <row r="106" spans="1:47" s="2" customFormat="1" ht="12">
      <c r="A106" s="40"/>
      <c r="B106" s="41"/>
      <c r="C106" s="42"/>
      <c r="D106" s="231" t="s">
        <v>2626</v>
      </c>
      <c r="E106" s="42"/>
      <c r="F106" s="291" t="s">
        <v>2793</v>
      </c>
      <c r="G106" s="42"/>
      <c r="H106" s="42"/>
      <c r="I106" s="292"/>
      <c r="J106" s="42"/>
      <c r="K106" s="42"/>
      <c r="L106" s="46"/>
      <c r="M106" s="293"/>
      <c r="N106" s="294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2626</v>
      </c>
      <c r="AU106" s="19" t="s">
        <v>76</v>
      </c>
    </row>
    <row r="107" spans="1:65" s="2" customFormat="1" ht="24.15" customHeight="1">
      <c r="A107" s="40"/>
      <c r="B107" s="41"/>
      <c r="C107" s="216" t="s">
        <v>288</v>
      </c>
      <c r="D107" s="216" t="s">
        <v>254</v>
      </c>
      <c r="E107" s="217" t="s">
        <v>2794</v>
      </c>
      <c r="F107" s="218" t="s">
        <v>2795</v>
      </c>
      <c r="G107" s="219" t="s">
        <v>307</v>
      </c>
      <c r="H107" s="220">
        <v>4</v>
      </c>
      <c r="I107" s="221"/>
      <c r="J107" s="222">
        <f>ROUND(I107*H107,2)</f>
        <v>0</v>
      </c>
      <c r="K107" s="218" t="s">
        <v>19</v>
      </c>
      <c r="L107" s="46"/>
      <c r="M107" s="223" t="s">
        <v>19</v>
      </c>
      <c r="N107" s="224" t="s">
        <v>40</v>
      </c>
      <c r="O107" s="86"/>
      <c r="P107" s="225">
        <f>O107*H107</f>
        <v>0</v>
      </c>
      <c r="Q107" s="225">
        <v>0.00055</v>
      </c>
      <c r="R107" s="225">
        <f>Q107*H107</f>
        <v>0.0022</v>
      </c>
      <c r="S107" s="225">
        <v>0</v>
      </c>
      <c r="T107" s="22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7" t="s">
        <v>90</v>
      </c>
      <c r="AT107" s="227" t="s">
        <v>254</v>
      </c>
      <c r="AU107" s="227" t="s">
        <v>76</v>
      </c>
      <c r="AY107" s="19" t="s">
        <v>252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9" t="s">
        <v>76</v>
      </c>
      <c r="BK107" s="228">
        <f>ROUND(I107*H107,2)</f>
        <v>0</v>
      </c>
      <c r="BL107" s="19" t="s">
        <v>90</v>
      </c>
      <c r="BM107" s="227" t="s">
        <v>349</v>
      </c>
    </row>
    <row r="108" spans="1:65" s="2" customFormat="1" ht="24.15" customHeight="1">
      <c r="A108" s="40"/>
      <c r="B108" s="41"/>
      <c r="C108" s="216" t="s">
        <v>304</v>
      </c>
      <c r="D108" s="216" t="s">
        <v>254</v>
      </c>
      <c r="E108" s="217" t="s">
        <v>2796</v>
      </c>
      <c r="F108" s="218" t="s">
        <v>2797</v>
      </c>
      <c r="G108" s="219" t="s">
        <v>307</v>
      </c>
      <c r="H108" s="220">
        <v>14</v>
      </c>
      <c r="I108" s="221"/>
      <c r="J108" s="222">
        <f>ROUND(I108*H108,2)</f>
        <v>0</v>
      </c>
      <c r="K108" s="218" t="s">
        <v>19</v>
      </c>
      <c r="L108" s="46"/>
      <c r="M108" s="223" t="s">
        <v>19</v>
      </c>
      <c r="N108" s="224" t="s">
        <v>40</v>
      </c>
      <c r="O108" s="86"/>
      <c r="P108" s="225">
        <f>O108*H108</f>
        <v>0</v>
      </c>
      <c r="Q108" s="225">
        <v>0.00055</v>
      </c>
      <c r="R108" s="225">
        <f>Q108*H108</f>
        <v>0.0077</v>
      </c>
      <c r="S108" s="225">
        <v>0</v>
      </c>
      <c r="T108" s="22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7" t="s">
        <v>90</v>
      </c>
      <c r="AT108" s="227" t="s">
        <v>254</v>
      </c>
      <c r="AU108" s="227" t="s">
        <v>76</v>
      </c>
      <c r="AY108" s="19" t="s">
        <v>252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9" t="s">
        <v>76</v>
      </c>
      <c r="BK108" s="228">
        <f>ROUND(I108*H108,2)</f>
        <v>0</v>
      </c>
      <c r="BL108" s="19" t="s">
        <v>90</v>
      </c>
      <c r="BM108" s="227" t="s">
        <v>360</v>
      </c>
    </row>
    <row r="109" spans="1:65" s="2" customFormat="1" ht="14.4" customHeight="1">
      <c r="A109" s="40"/>
      <c r="B109" s="41"/>
      <c r="C109" s="216" t="s">
        <v>309</v>
      </c>
      <c r="D109" s="216" t="s">
        <v>254</v>
      </c>
      <c r="E109" s="217" t="s">
        <v>2798</v>
      </c>
      <c r="F109" s="218" t="s">
        <v>2799</v>
      </c>
      <c r="G109" s="219" t="s">
        <v>307</v>
      </c>
      <c r="H109" s="220">
        <v>4</v>
      </c>
      <c r="I109" s="221"/>
      <c r="J109" s="222">
        <f>ROUND(I109*H109,2)</f>
        <v>0</v>
      </c>
      <c r="K109" s="218" t="s">
        <v>19</v>
      </c>
      <c r="L109" s="46"/>
      <c r="M109" s="223" t="s">
        <v>19</v>
      </c>
      <c r="N109" s="224" t="s">
        <v>40</v>
      </c>
      <c r="O109" s="86"/>
      <c r="P109" s="225">
        <f>O109*H109</f>
        <v>0</v>
      </c>
      <c r="Q109" s="225">
        <v>0.00055</v>
      </c>
      <c r="R109" s="225">
        <f>Q109*H109</f>
        <v>0.0022</v>
      </c>
      <c r="S109" s="225">
        <v>0</v>
      </c>
      <c r="T109" s="22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7" t="s">
        <v>90</v>
      </c>
      <c r="AT109" s="227" t="s">
        <v>254</v>
      </c>
      <c r="AU109" s="227" t="s">
        <v>76</v>
      </c>
      <c r="AY109" s="19" t="s">
        <v>252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9" t="s">
        <v>76</v>
      </c>
      <c r="BK109" s="228">
        <f>ROUND(I109*H109,2)</f>
        <v>0</v>
      </c>
      <c r="BL109" s="19" t="s">
        <v>90</v>
      </c>
      <c r="BM109" s="227" t="s">
        <v>377</v>
      </c>
    </row>
    <row r="110" spans="1:65" s="2" customFormat="1" ht="24.15" customHeight="1">
      <c r="A110" s="40"/>
      <c r="B110" s="41"/>
      <c r="C110" s="216" t="s">
        <v>313</v>
      </c>
      <c r="D110" s="216" t="s">
        <v>254</v>
      </c>
      <c r="E110" s="217" t="s">
        <v>2800</v>
      </c>
      <c r="F110" s="218" t="s">
        <v>2801</v>
      </c>
      <c r="G110" s="219" t="s">
        <v>307</v>
      </c>
      <c r="H110" s="220">
        <v>2</v>
      </c>
      <c r="I110" s="221"/>
      <c r="J110" s="222">
        <f>ROUND(I110*H110,2)</f>
        <v>0</v>
      </c>
      <c r="K110" s="218" t="s">
        <v>19</v>
      </c>
      <c r="L110" s="46"/>
      <c r="M110" s="223" t="s">
        <v>19</v>
      </c>
      <c r="N110" s="224" t="s">
        <v>40</v>
      </c>
      <c r="O110" s="86"/>
      <c r="P110" s="225">
        <f>O110*H110</f>
        <v>0</v>
      </c>
      <c r="Q110" s="225">
        <v>0.09</v>
      </c>
      <c r="R110" s="225">
        <f>Q110*H110</f>
        <v>0.18</v>
      </c>
      <c r="S110" s="225">
        <v>0</v>
      </c>
      <c r="T110" s="22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7" t="s">
        <v>90</v>
      </c>
      <c r="AT110" s="227" t="s">
        <v>254</v>
      </c>
      <c r="AU110" s="227" t="s">
        <v>76</v>
      </c>
      <c r="AY110" s="19" t="s">
        <v>252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9" t="s">
        <v>76</v>
      </c>
      <c r="BK110" s="228">
        <f>ROUND(I110*H110,2)</f>
        <v>0</v>
      </c>
      <c r="BL110" s="19" t="s">
        <v>90</v>
      </c>
      <c r="BM110" s="227" t="s">
        <v>395</v>
      </c>
    </row>
    <row r="111" spans="1:65" s="2" customFormat="1" ht="24.15" customHeight="1">
      <c r="A111" s="40"/>
      <c r="B111" s="41"/>
      <c r="C111" s="216" t="s">
        <v>324</v>
      </c>
      <c r="D111" s="216" t="s">
        <v>254</v>
      </c>
      <c r="E111" s="217" t="s">
        <v>2802</v>
      </c>
      <c r="F111" s="218" t="s">
        <v>2803</v>
      </c>
      <c r="G111" s="219" t="s">
        <v>307</v>
      </c>
      <c r="H111" s="220">
        <v>7</v>
      </c>
      <c r="I111" s="221"/>
      <c r="J111" s="222">
        <f>ROUND(I111*H111,2)</f>
        <v>0</v>
      </c>
      <c r="K111" s="218" t="s">
        <v>19</v>
      </c>
      <c r="L111" s="46"/>
      <c r="M111" s="223" t="s">
        <v>19</v>
      </c>
      <c r="N111" s="224" t="s">
        <v>40</v>
      </c>
      <c r="O111" s="86"/>
      <c r="P111" s="225">
        <f>O111*H111</f>
        <v>0</v>
      </c>
      <c r="Q111" s="225">
        <v>0.021</v>
      </c>
      <c r="R111" s="225">
        <f>Q111*H111</f>
        <v>0.14700000000000002</v>
      </c>
      <c r="S111" s="225">
        <v>0</v>
      </c>
      <c r="T111" s="22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7" t="s">
        <v>90</v>
      </c>
      <c r="AT111" s="227" t="s">
        <v>254</v>
      </c>
      <c r="AU111" s="227" t="s">
        <v>76</v>
      </c>
      <c r="AY111" s="19" t="s">
        <v>252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9" t="s">
        <v>76</v>
      </c>
      <c r="BK111" s="228">
        <f>ROUND(I111*H111,2)</f>
        <v>0</v>
      </c>
      <c r="BL111" s="19" t="s">
        <v>90</v>
      </c>
      <c r="BM111" s="227" t="s">
        <v>404</v>
      </c>
    </row>
    <row r="112" spans="1:65" s="2" customFormat="1" ht="24.15" customHeight="1">
      <c r="A112" s="40"/>
      <c r="B112" s="41"/>
      <c r="C112" s="216" t="s">
        <v>334</v>
      </c>
      <c r="D112" s="216" t="s">
        <v>254</v>
      </c>
      <c r="E112" s="217" t="s">
        <v>2804</v>
      </c>
      <c r="F112" s="218" t="s">
        <v>2805</v>
      </c>
      <c r="G112" s="219" t="s">
        <v>307</v>
      </c>
      <c r="H112" s="220">
        <v>2</v>
      </c>
      <c r="I112" s="221"/>
      <c r="J112" s="222">
        <f>ROUND(I112*H112,2)</f>
        <v>0</v>
      </c>
      <c r="K112" s="218" t="s">
        <v>19</v>
      </c>
      <c r="L112" s="46"/>
      <c r="M112" s="223" t="s">
        <v>19</v>
      </c>
      <c r="N112" s="224" t="s">
        <v>40</v>
      </c>
      <c r="O112" s="86"/>
      <c r="P112" s="225">
        <f>O112*H112</f>
        <v>0</v>
      </c>
      <c r="Q112" s="225">
        <v>0.022</v>
      </c>
      <c r="R112" s="225">
        <f>Q112*H112</f>
        <v>0.044</v>
      </c>
      <c r="S112" s="225">
        <v>0</v>
      </c>
      <c r="T112" s="22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7" t="s">
        <v>90</v>
      </c>
      <c r="AT112" s="227" t="s">
        <v>254</v>
      </c>
      <c r="AU112" s="227" t="s">
        <v>76</v>
      </c>
      <c r="AY112" s="19" t="s">
        <v>252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9" t="s">
        <v>76</v>
      </c>
      <c r="BK112" s="228">
        <f>ROUND(I112*H112,2)</f>
        <v>0</v>
      </c>
      <c r="BL112" s="19" t="s">
        <v>90</v>
      </c>
      <c r="BM112" s="227" t="s">
        <v>417</v>
      </c>
    </row>
    <row r="113" spans="1:65" s="2" customFormat="1" ht="14.4" customHeight="1">
      <c r="A113" s="40"/>
      <c r="B113" s="41"/>
      <c r="C113" s="216" t="s">
        <v>339</v>
      </c>
      <c r="D113" s="216" t="s">
        <v>254</v>
      </c>
      <c r="E113" s="217" t="s">
        <v>2806</v>
      </c>
      <c r="F113" s="218" t="s">
        <v>2807</v>
      </c>
      <c r="G113" s="219" t="s">
        <v>307</v>
      </c>
      <c r="H113" s="220">
        <v>1</v>
      </c>
      <c r="I113" s="221"/>
      <c r="J113" s="222">
        <f>ROUND(I113*H113,2)</f>
        <v>0</v>
      </c>
      <c r="K113" s="218" t="s">
        <v>19</v>
      </c>
      <c r="L113" s="46"/>
      <c r="M113" s="223" t="s">
        <v>19</v>
      </c>
      <c r="N113" s="224" t="s">
        <v>40</v>
      </c>
      <c r="O113" s="86"/>
      <c r="P113" s="225">
        <f>O113*H113</f>
        <v>0</v>
      </c>
      <c r="Q113" s="225">
        <v>0</v>
      </c>
      <c r="R113" s="225">
        <f>Q113*H113</f>
        <v>0</v>
      </c>
      <c r="S113" s="225">
        <v>0</v>
      </c>
      <c r="T113" s="22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7" t="s">
        <v>90</v>
      </c>
      <c r="AT113" s="227" t="s">
        <v>254</v>
      </c>
      <c r="AU113" s="227" t="s">
        <v>76</v>
      </c>
      <c r="AY113" s="19" t="s">
        <v>252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9" t="s">
        <v>76</v>
      </c>
      <c r="BK113" s="228">
        <f>ROUND(I113*H113,2)</f>
        <v>0</v>
      </c>
      <c r="BL113" s="19" t="s">
        <v>90</v>
      </c>
      <c r="BM113" s="227" t="s">
        <v>425</v>
      </c>
    </row>
    <row r="114" spans="1:65" s="2" customFormat="1" ht="14.4" customHeight="1">
      <c r="A114" s="40"/>
      <c r="B114" s="41"/>
      <c r="C114" s="216" t="s">
        <v>8</v>
      </c>
      <c r="D114" s="216" t="s">
        <v>254</v>
      </c>
      <c r="E114" s="217" t="s">
        <v>2808</v>
      </c>
      <c r="F114" s="218" t="s">
        <v>2809</v>
      </c>
      <c r="G114" s="219" t="s">
        <v>2668</v>
      </c>
      <c r="H114" s="295"/>
      <c r="I114" s="221"/>
      <c r="J114" s="222">
        <f>ROUND(I114*H114,2)</f>
        <v>0</v>
      </c>
      <c r="K114" s="218" t="s">
        <v>19</v>
      </c>
      <c r="L114" s="46"/>
      <c r="M114" s="223" t="s">
        <v>19</v>
      </c>
      <c r="N114" s="224" t="s">
        <v>40</v>
      </c>
      <c r="O114" s="86"/>
      <c r="P114" s="225">
        <f>O114*H114</f>
        <v>0</v>
      </c>
      <c r="Q114" s="225">
        <v>0</v>
      </c>
      <c r="R114" s="225">
        <f>Q114*H114</f>
        <v>0</v>
      </c>
      <c r="S114" s="225">
        <v>0</v>
      </c>
      <c r="T114" s="22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7" t="s">
        <v>90</v>
      </c>
      <c r="AT114" s="227" t="s">
        <v>254</v>
      </c>
      <c r="AU114" s="227" t="s">
        <v>76</v>
      </c>
      <c r="AY114" s="19" t="s">
        <v>252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9" t="s">
        <v>76</v>
      </c>
      <c r="BK114" s="228">
        <f>ROUND(I114*H114,2)</f>
        <v>0</v>
      </c>
      <c r="BL114" s="19" t="s">
        <v>90</v>
      </c>
      <c r="BM114" s="227" t="s">
        <v>433</v>
      </c>
    </row>
    <row r="115" spans="1:65" s="2" customFormat="1" ht="14.4" customHeight="1">
      <c r="A115" s="40"/>
      <c r="B115" s="41"/>
      <c r="C115" s="216" t="s">
        <v>349</v>
      </c>
      <c r="D115" s="216" t="s">
        <v>254</v>
      </c>
      <c r="E115" s="217" t="s">
        <v>2810</v>
      </c>
      <c r="F115" s="218" t="s">
        <v>2811</v>
      </c>
      <c r="G115" s="219" t="s">
        <v>2668</v>
      </c>
      <c r="H115" s="295"/>
      <c r="I115" s="221"/>
      <c r="J115" s="222">
        <f>ROUND(I115*H115,2)</f>
        <v>0</v>
      </c>
      <c r="K115" s="218" t="s">
        <v>19</v>
      </c>
      <c r="L115" s="46"/>
      <c r="M115" s="223" t="s">
        <v>19</v>
      </c>
      <c r="N115" s="224" t="s">
        <v>40</v>
      </c>
      <c r="O115" s="86"/>
      <c r="P115" s="225">
        <f>O115*H115</f>
        <v>0</v>
      </c>
      <c r="Q115" s="225">
        <v>0</v>
      </c>
      <c r="R115" s="225">
        <f>Q115*H115</f>
        <v>0</v>
      </c>
      <c r="S115" s="225">
        <v>0</v>
      </c>
      <c r="T115" s="22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7" t="s">
        <v>90</v>
      </c>
      <c r="AT115" s="227" t="s">
        <v>254</v>
      </c>
      <c r="AU115" s="227" t="s">
        <v>76</v>
      </c>
      <c r="AY115" s="19" t="s">
        <v>252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9" t="s">
        <v>76</v>
      </c>
      <c r="BK115" s="228">
        <f>ROUND(I115*H115,2)</f>
        <v>0</v>
      </c>
      <c r="BL115" s="19" t="s">
        <v>90</v>
      </c>
      <c r="BM115" s="227" t="s">
        <v>441</v>
      </c>
    </row>
    <row r="116" spans="1:63" s="12" customFormat="1" ht="25.9" customHeight="1">
      <c r="A116" s="12"/>
      <c r="B116" s="200"/>
      <c r="C116" s="201"/>
      <c r="D116" s="202" t="s">
        <v>68</v>
      </c>
      <c r="E116" s="203" t="s">
        <v>2812</v>
      </c>
      <c r="F116" s="203" t="s">
        <v>2813</v>
      </c>
      <c r="G116" s="201"/>
      <c r="H116" s="201"/>
      <c r="I116" s="204"/>
      <c r="J116" s="205">
        <f>BK116</f>
        <v>0</v>
      </c>
      <c r="K116" s="201"/>
      <c r="L116" s="206"/>
      <c r="M116" s="207"/>
      <c r="N116" s="208"/>
      <c r="O116" s="208"/>
      <c r="P116" s="209">
        <f>SUM(P117:P121)</f>
        <v>0</v>
      </c>
      <c r="Q116" s="208"/>
      <c r="R116" s="209">
        <f>SUM(R117:R121)</f>
        <v>0</v>
      </c>
      <c r="S116" s="208"/>
      <c r="T116" s="210">
        <f>SUM(T117:T121)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11" t="s">
        <v>78</v>
      </c>
      <c r="AT116" s="212" t="s">
        <v>68</v>
      </c>
      <c r="AU116" s="212" t="s">
        <v>69</v>
      </c>
      <c r="AY116" s="211" t="s">
        <v>252</v>
      </c>
      <c r="BK116" s="213">
        <f>SUM(BK117:BK121)</f>
        <v>0</v>
      </c>
    </row>
    <row r="117" spans="1:65" s="2" customFormat="1" ht="14.4" customHeight="1">
      <c r="A117" s="40"/>
      <c r="B117" s="41"/>
      <c r="C117" s="216" t="s">
        <v>353</v>
      </c>
      <c r="D117" s="216" t="s">
        <v>254</v>
      </c>
      <c r="E117" s="217" t="s">
        <v>2814</v>
      </c>
      <c r="F117" s="218" t="s">
        <v>2815</v>
      </c>
      <c r="G117" s="219" t="s">
        <v>346</v>
      </c>
      <c r="H117" s="220">
        <v>250</v>
      </c>
      <c r="I117" s="221"/>
      <c r="J117" s="222">
        <f>ROUND(I117*H117,2)</f>
        <v>0</v>
      </c>
      <c r="K117" s="218" t="s">
        <v>19</v>
      </c>
      <c r="L117" s="46"/>
      <c r="M117" s="223" t="s">
        <v>19</v>
      </c>
      <c r="N117" s="224" t="s">
        <v>40</v>
      </c>
      <c r="O117" s="86"/>
      <c r="P117" s="225">
        <f>O117*H117</f>
        <v>0</v>
      </c>
      <c r="Q117" s="225">
        <v>0</v>
      </c>
      <c r="R117" s="225">
        <f>Q117*H117</f>
        <v>0</v>
      </c>
      <c r="S117" s="225">
        <v>0</v>
      </c>
      <c r="T117" s="22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7" t="s">
        <v>349</v>
      </c>
      <c r="AT117" s="227" t="s">
        <v>254</v>
      </c>
      <c r="AU117" s="227" t="s">
        <v>76</v>
      </c>
      <c r="AY117" s="19" t="s">
        <v>252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9" t="s">
        <v>76</v>
      </c>
      <c r="BK117" s="228">
        <f>ROUND(I117*H117,2)</f>
        <v>0</v>
      </c>
      <c r="BL117" s="19" t="s">
        <v>349</v>
      </c>
      <c r="BM117" s="227" t="s">
        <v>449</v>
      </c>
    </row>
    <row r="118" spans="1:47" s="2" customFormat="1" ht="12">
      <c r="A118" s="40"/>
      <c r="B118" s="41"/>
      <c r="C118" s="42"/>
      <c r="D118" s="231" t="s">
        <v>2626</v>
      </c>
      <c r="E118" s="42"/>
      <c r="F118" s="291" t="s">
        <v>2780</v>
      </c>
      <c r="G118" s="42"/>
      <c r="H118" s="42"/>
      <c r="I118" s="292"/>
      <c r="J118" s="42"/>
      <c r="K118" s="42"/>
      <c r="L118" s="46"/>
      <c r="M118" s="293"/>
      <c r="N118" s="294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2626</v>
      </c>
      <c r="AU118" s="19" t="s">
        <v>76</v>
      </c>
    </row>
    <row r="119" spans="1:65" s="2" customFormat="1" ht="14.4" customHeight="1">
      <c r="A119" s="40"/>
      <c r="B119" s="41"/>
      <c r="C119" s="216" t="s">
        <v>360</v>
      </c>
      <c r="D119" s="216" t="s">
        <v>254</v>
      </c>
      <c r="E119" s="217" t="s">
        <v>2816</v>
      </c>
      <c r="F119" s="218" t="s">
        <v>2817</v>
      </c>
      <c r="G119" s="219" t="s">
        <v>2818</v>
      </c>
      <c r="H119" s="220">
        <v>2</v>
      </c>
      <c r="I119" s="221"/>
      <c r="J119" s="222">
        <f>ROUND(I119*H119,2)</f>
        <v>0</v>
      </c>
      <c r="K119" s="218" t="s">
        <v>19</v>
      </c>
      <c r="L119" s="46"/>
      <c r="M119" s="223" t="s">
        <v>19</v>
      </c>
      <c r="N119" s="224" t="s">
        <v>40</v>
      </c>
      <c r="O119" s="86"/>
      <c r="P119" s="225">
        <f>O119*H119</f>
        <v>0</v>
      </c>
      <c r="Q119" s="225">
        <v>0</v>
      </c>
      <c r="R119" s="225">
        <f>Q119*H119</f>
        <v>0</v>
      </c>
      <c r="S119" s="225">
        <v>0</v>
      </c>
      <c r="T119" s="22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7" t="s">
        <v>349</v>
      </c>
      <c r="AT119" s="227" t="s">
        <v>254</v>
      </c>
      <c r="AU119" s="227" t="s">
        <v>76</v>
      </c>
      <c r="AY119" s="19" t="s">
        <v>252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9" t="s">
        <v>76</v>
      </c>
      <c r="BK119" s="228">
        <f>ROUND(I119*H119,2)</f>
        <v>0</v>
      </c>
      <c r="BL119" s="19" t="s">
        <v>349</v>
      </c>
      <c r="BM119" s="227" t="s">
        <v>457</v>
      </c>
    </row>
    <row r="120" spans="1:65" s="2" customFormat="1" ht="24.15" customHeight="1">
      <c r="A120" s="40"/>
      <c r="B120" s="41"/>
      <c r="C120" s="216" t="s">
        <v>366</v>
      </c>
      <c r="D120" s="216" t="s">
        <v>254</v>
      </c>
      <c r="E120" s="217" t="s">
        <v>2819</v>
      </c>
      <c r="F120" s="218" t="s">
        <v>2820</v>
      </c>
      <c r="G120" s="219" t="s">
        <v>307</v>
      </c>
      <c r="H120" s="220">
        <v>125</v>
      </c>
      <c r="I120" s="221"/>
      <c r="J120" s="222">
        <f>ROUND(I120*H120,2)</f>
        <v>0</v>
      </c>
      <c r="K120" s="218" t="s">
        <v>19</v>
      </c>
      <c r="L120" s="46"/>
      <c r="M120" s="223" t="s">
        <v>19</v>
      </c>
      <c r="N120" s="224" t="s">
        <v>40</v>
      </c>
      <c r="O120" s="86"/>
      <c r="P120" s="225">
        <f>O120*H120</f>
        <v>0</v>
      </c>
      <c r="Q120" s="225">
        <v>0</v>
      </c>
      <c r="R120" s="225">
        <f>Q120*H120</f>
        <v>0</v>
      </c>
      <c r="S120" s="225">
        <v>0</v>
      </c>
      <c r="T120" s="22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7" t="s">
        <v>349</v>
      </c>
      <c r="AT120" s="227" t="s">
        <v>254</v>
      </c>
      <c r="AU120" s="227" t="s">
        <v>76</v>
      </c>
      <c r="AY120" s="19" t="s">
        <v>252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9" t="s">
        <v>76</v>
      </c>
      <c r="BK120" s="228">
        <f>ROUND(I120*H120,2)</f>
        <v>0</v>
      </c>
      <c r="BL120" s="19" t="s">
        <v>349</v>
      </c>
      <c r="BM120" s="227" t="s">
        <v>465</v>
      </c>
    </row>
    <row r="121" spans="1:65" s="2" customFormat="1" ht="14.4" customHeight="1">
      <c r="A121" s="40"/>
      <c r="B121" s="41"/>
      <c r="C121" s="216" t="s">
        <v>377</v>
      </c>
      <c r="D121" s="216" t="s">
        <v>254</v>
      </c>
      <c r="E121" s="217" t="s">
        <v>2821</v>
      </c>
      <c r="F121" s="218" t="s">
        <v>2822</v>
      </c>
      <c r="G121" s="219" t="s">
        <v>2668</v>
      </c>
      <c r="H121" s="295"/>
      <c r="I121" s="221"/>
      <c r="J121" s="222">
        <f>ROUND(I121*H121,2)</f>
        <v>0</v>
      </c>
      <c r="K121" s="218" t="s">
        <v>19</v>
      </c>
      <c r="L121" s="46"/>
      <c r="M121" s="223" t="s">
        <v>19</v>
      </c>
      <c r="N121" s="224" t="s">
        <v>40</v>
      </c>
      <c r="O121" s="86"/>
      <c r="P121" s="225">
        <f>O121*H121</f>
        <v>0</v>
      </c>
      <c r="Q121" s="225">
        <v>0</v>
      </c>
      <c r="R121" s="225">
        <f>Q121*H121</f>
        <v>0</v>
      </c>
      <c r="S121" s="225">
        <v>0</v>
      </c>
      <c r="T121" s="22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7" t="s">
        <v>349</v>
      </c>
      <c r="AT121" s="227" t="s">
        <v>254</v>
      </c>
      <c r="AU121" s="227" t="s">
        <v>76</v>
      </c>
      <c r="AY121" s="19" t="s">
        <v>252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9" t="s">
        <v>76</v>
      </c>
      <c r="BK121" s="228">
        <f>ROUND(I121*H121,2)</f>
        <v>0</v>
      </c>
      <c r="BL121" s="19" t="s">
        <v>349</v>
      </c>
      <c r="BM121" s="227" t="s">
        <v>477</v>
      </c>
    </row>
    <row r="122" spans="1:63" s="12" customFormat="1" ht="25.9" customHeight="1">
      <c r="A122" s="12"/>
      <c r="B122" s="200"/>
      <c r="C122" s="201"/>
      <c r="D122" s="202" t="s">
        <v>68</v>
      </c>
      <c r="E122" s="203" t="s">
        <v>1172</v>
      </c>
      <c r="F122" s="203" t="s">
        <v>1173</v>
      </c>
      <c r="G122" s="201"/>
      <c r="H122" s="201"/>
      <c r="I122" s="204"/>
      <c r="J122" s="205">
        <f>BK122</f>
        <v>0</v>
      </c>
      <c r="K122" s="201"/>
      <c r="L122" s="206"/>
      <c r="M122" s="207"/>
      <c r="N122" s="208"/>
      <c r="O122" s="208"/>
      <c r="P122" s="209">
        <f>SUM(P123:P124)</f>
        <v>0</v>
      </c>
      <c r="Q122" s="208"/>
      <c r="R122" s="209">
        <f>SUM(R123:R124)</f>
        <v>0.0025800000000000003</v>
      </c>
      <c r="S122" s="208"/>
      <c r="T122" s="210">
        <f>SUM(T123:T124)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1" t="s">
        <v>78</v>
      </c>
      <c r="AT122" s="212" t="s">
        <v>68</v>
      </c>
      <c r="AU122" s="212" t="s">
        <v>69</v>
      </c>
      <c r="AY122" s="211" t="s">
        <v>252</v>
      </c>
      <c r="BK122" s="213">
        <f>SUM(BK123:BK124)</f>
        <v>0</v>
      </c>
    </row>
    <row r="123" spans="1:65" s="2" customFormat="1" ht="14.4" customHeight="1">
      <c r="A123" s="40"/>
      <c r="B123" s="41"/>
      <c r="C123" s="216" t="s">
        <v>7</v>
      </c>
      <c r="D123" s="216" t="s">
        <v>254</v>
      </c>
      <c r="E123" s="217" t="s">
        <v>2823</v>
      </c>
      <c r="F123" s="218" t="s">
        <v>2824</v>
      </c>
      <c r="G123" s="219" t="s">
        <v>1181</v>
      </c>
      <c r="H123" s="220">
        <v>43</v>
      </c>
      <c r="I123" s="221"/>
      <c r="J123" s="222">
        <f>ROUND(I123*H123,2)</f>
        <v>0</v>
      </c>
      <c r="K123" s="218" t="s">
        <v>19</v>
      </c>
      <c r="L123" s="46"/>
      <c r="M123" s="223" t="s">
        <v>19</v>
      </c>
      <c r="N123" s="224" t="s">
        <v>40</v>
      </c>
      <c r="O123" s="86"/>
      <c r="P123" s="225">
        <f>O123*H123</f>
        <v>0</v>
      </c>
      <c r="Q123" s="225">
        <v>6E-05</v>
      </c>
      <c r="R123" s="225">
        <f>Q123*H123</f>
        <v>0.0025800000000000003</v>
      </c>
      <c r="S123" s="225">
        <v>0</v>
      </c>
      <c r="T123" s="22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7" t="s">
        <v>349</v>
      </c>
      <c r="AT123" s="227" t="s">
        <v>254</v>
      </c>
      <c r="AU123" s="227" t="s">
        <v>76</v>
      </c>
      <c r="AY123" s="19" t="s">
        <v>252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9" t="s">
        <v>76</v>
      </c>
      <c r="BK123" s="228">
        <f>ROUND(I123*H123,2)</f>
        <v>0</v>
      </c>
      <c r="BL123" s="19" t="s">
        <v>349</v>
      </c>
      <c r="BM123" s="227" t="s">
        <v>490</v>
      </c>
    </row>
    <row r="124" spans="1:65" s="2" customFormat="1" ht="14.4" customHeight="1">
      <c r="A124" s="40"/>
      <c r="B124" s="41"/>
      <c r="C124" s="216" t="s">
        <v>395</v>
      </c>
      <c r="D124" s="216" t="s">
        <v>254</v>
      </c>
      <c r="E124" s="217" t="s">
        <v>2825</v>
      </c>
      <c r="F124" s="218" t="s">
        <v>2826</v>
      </c>
      <c r="G124" s="219" t="s">
        <v>2787</v>
      </c>
      <c r="H124" s="220">
        <v>1</v>
      </c>
      <c r="I124" s="221"/>
      <c r="J124" s="222">
        <f>ROUND(I124*H124,2)</f>
        <v>0</v>
      </c>
      <c r="K124" s="218" t="s">
        <v>19</v>
      </c>
      <c r="L124" s="46"/>
      <c r="M124" s="223" t="s">
        <v>19</v>
      </c>
      <c r="N124" s="224" t="s">
        <v>40</v>
      </c>
      <c r="O124" s="86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7" t="s">
        <v>349</v>
      </c>
      <c r="AT124" s="227" t="s">
        <v>254</v>
      </c>
      <c r="AU124" s="227" t="s">
        <v>76</v>
      </c>
      <c r="AY124" s="19" t="s">
        <v>252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9" t="s">
        <v>76</v>
      </c>
      <c r="BK124" s="228">
        <f>ROUND(I124*H124,2)</f>
        <v>0</v>
      </c>
      <c r="BL124" s="19" t="s">
        <v>349</v>
      </c>
      <c r="BM124" s="227" t="s">
        <v>559</v>
      </c>
    </row>
    <row r="125" spans="1:63" s="12" customFormat="1" ht="25.9" customHeight="1">
      <c r="A125" s="12"/>
      <c r="B125" s="200"/>
      <c r="C125" s="201"/>
      <c r="D125" s="202" t="s">
        <v>68</v>
      </c>
      <c r="E125" s="203" t="s">
        <v>2827</v>
      </c>
      <c r="F125" s="203" t="s">
        <v>2828</v>
      </c>
      <c r="G125" s="201"/>
      <c r="H125" s="201"/>
      <c r="I125" s="204"/>
      <c r="J125" s="205">
        <f>BK125</f>
        <v>0</v>
      </c>
      <c r="K125" s="201"/>
      <c r="L125" s="206"/>
      <c r="M125" s="207"/>
      <c r="N125" s="208"/>
      <c r="O125" s="208"/>
      <c r="P125" s="209">
        <f>SUM(P126:P138)</f>
        <v>0</v>
      </c>
      <c r="Q125" s="208"/>
      <c r="R125" s="209">
        <f>SUM(R126:R138)</f>
        <v>0</v>
      </c>
      <c r="S125" s="208"/>
      <c r="T125" s="210">
        <f>SUM(T126:T138)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1" t="s">
        <v>76</v>
      </c>
      <c r="AT125" s="212" t="s">
        <v>68</v>
      </c>
      <c r="AU125" s="212" t="s">
        <v>69</v>
      </c>
      <c r="AY125" s="211" t="s">
        <v>252</v>
      </c>
      <c r="BK125" s="213">
        <f>SUM(BK126:BK138)</f>
        <v>0</v>
      </c>
    </row>
    <row r="126" spans="1:65" s="2" customFormat="1" ht="14.4" customHeight="1">
      <c r="A126" s="40"/>
      <c r="B126" s="41"/>
      <c r="C126" s="216" t="s">
        <v>399</v>
      </c>
      <c r="D126" s="216" t="s">
        <v>254</v>
      </c>
      <c r="E126" s="217" t="s">
        <v>2829</v>
      </c>
      <c r="F126" s="218" t="s">
        <v>2830</v>
      </c>
      <c r="G126" s="219" t="s">
        <v>2831</v>
      </c>
      <c r="H126" s="220">
        <v>75</v>
      </c>
      <c r="I126" s="221"/>
      <c r="J126" s="222">
        <f>ROUND(I126*H126,2)</f>
        <v>0</v>
      </c>
      <c r="K126" s="218" t="s">
        <v>19</v>
      </c>
      <c r="L126" s="46"/>
      <c r="M126" s="223" t="s">
        <v>19</v>
      </c>
      <c r="N126" s="224" t="s">
        <v>40</v>
      </c>
      <c r="O126" s="86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7" t="s">
        <v>90</v>
      </c>
      <c r="AT126" s="227" t="s">
        <v>254</v>
      </c>
      <c r="AU126" s="227" t="s">
        <v>76</v>
      </c>
      <c r="AY126" s="19" t="s">
        <v>252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9" t="s">
        <v>76</v>
      </c>
      <c r="BK126" s="228">
        <f>ROUND(I126*H126,2)</f>
        <v>0</v>
      </c>
      <c r="BL126" s="19" t="s">
        <v>90</v>
      </c>
      <c r="BM126" s="227" t="s">
        <v>612</v>
      </c>
    </row>
    <row r="127" spans="1:65" s="2" customFormat="1" ht="14.4" customHeight="1">
      <c r="A127" s="40"/>
      <c r="B127" s="41"/>
      <c r="C127" s="216" t="s">
        <v>404</v>
      </c>
      <c r="D127" s="216" t="s">
        <v>254</v>
      </c>
      <c r="E127" s="217" t="s">
        <v>2832</v>
      </c>
      <c r="F127" s="218" t="s">
        <v>2833</v>
      </c>
      <c r="G127" s="219" t="s">
        <v>2787</v>
      </c>
      <c r="H127" s="220">
        <v>1</v>
      </c>
      <c r="I127" s="221"/>
      <c r="J127" s="222">
        <f>ROUND(I127*H127,2)</f>
        <v>0</v>
      </c>
      <c r="K127" s="218" t="s">
        <v>19</v>
      </c>
      <c r="L127" s="46"/>
      <c r="M127" s="223" t="s">
        <v>19</v>
      </c>
      <c r="N127" s="224" t="s">
        <v>40</v>
      </c>
      <c r="O127" s="86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7" t="s">
        <v>90</v>
      </c>
      <c r="AT127" s="227" t="s">
        <v>254</v>
      </c>
      <c r="AU127" s="227" t="s">
        <v>76</v>
      </c>
      <c r="AY127" s="19" t="s">
        <v>252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9" t="s">
        <v>76</v>
      </c>
      <c r="BK127" s="228">
        <f>ROUND(I127*H127,2)</f>
        <v>0</v>
      </c>
      <c r="BL127" s="19" t="s">
        <v>90</v>
      </c>
      <c r="BM127" s="227" t="s">
        <v>622</v>
      </c>
    </row>
    <row r="128" spans="1:47" s="2" customFormat="1" ht="12">
      <c r="A128" s="40"/>
      <c r="B128" s="41"/>
      <c r="C128" s="42"/>
      <c r="D128" s="231" t="s">
        <v>2626</v>
      </c>
      <c r="E128" s="42"/>
      <c r="F128" s="291" t="s">
        <v>2834</v>
      </c>
      <c r="G128" s="42"/>
      <c r="H128" s="42"/>
      <c r="I128" s="292"/>
      <c r="J128" s="42"/>
      <c r="K128" s="42"/>
      <c r="L128" s="46"/>
      <c r="M128" s="293"/>
      <c r="N128" s="294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2626</v>
      </c>
      <c r="AU128" s="19" t="s">
        <v>76</v>
      </c>
    </row>
    <row r="129" spans="1:65" s="2" customFormat="1" ht="14.4" customHeight="1">
      <c r="A129" s="40"/>
      <c r="B129" s="41"/>
      <c r="C129" s="216" t="s">
        <v>410</v>
      </c>
      <c r="D129" s="216" t="s">
        <v>254</v>
      </c>
      <c r="E129" s="217" t="s">
        <v>2835</v>
      </c>
      <c r="F129" s="218" t="s">
        <v>2836</v>
      </c>
      <c r="G129" s="219" t="s">
        <v>2787</v>
      </c>
      <c r="H129" s="220">
        <v>1</v>
      </c>
      <c r="I129" s="221"/>
      <c r="J129" s="222">
        <f>ROUND(I129*H129,2)</f>
        <v>0</v>
      </c>
      <c r="K129" s="218" t="s">
        <v>19</v>
      </c>
      <c r="L129" s="46"/>
      <c r="M129" s="223" t="s">
        <v>19</v>
      </c>
      <c r="N129" s="224" t="s">
        <v>40</v>
      </c>
      <c r="O129" s="86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7" t="s">
        <v>90</v>
      </c>
      <c r="AT129" s="227" t="s">
        <v>254</v>
      </c>
      <c r="AU129" s="227" t="s">
        <v>76</v>
      </c>
      <c r="AY129" s="19" t="s">
        <v>252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9" t="s">
        <v>76</v>
      </c>
      <c r="BK129" s="228">
        <f>ROUND(I129*H129,2)</f>
        <v>0</v>
      </c>
      <c r="BL129" s="19" t="s">
        <v>90</v>
      </c>
      <c r="BM129" s="227" t="s">
        <v>631</v>
      </c>
    </row>
    <row r="130" spans="1:47" s="2" customFormat="1" ht="12">
      <c r="A130" s="40"/>
      <c r="B130" s="41"/>
      <c r="C130" s="42"/>
      <c r="D130" s="231" t="s">
        <v>2626</v>
      </c>
      <c r="E130" s="42"/>
      <c r="F130" s="291" t="s">
        <v>2837</v>
      </c>
      <c r="G130" s="42"/>
      <c r="H130" s="42"/>
      <c r="I130" s="292"/>
      <c r="J130" s="42"/>
      <c r="K130" s="42"/>
      <c r="L130" s="46"/>
      <c r="M130" s="293"/>
      <c r="N130" s="294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2626</v>
      </c>
      <c r="AU130" s="19" t="s">
        <v>76</v>
      </c>
    </row>
    <row r="131" spans="1:65" s="2" customFormat="1" ht="14.4" customHeight="1">
      <c r="A131" s="40"/>
      <c r="B131" s="41"/>
      <c r="C131" s="216" t="s">
        <v>417</v>
      </c>
      <c r="D131" s="216" t="s">
        <v>254</v>
      </c>
      <c r="E131" s="217" t="s">
        <v>2838</v>
      </c>
      <c r="F131" s="218" t="s">
        <v>2839</v>
      </c>
      <c r="G131" s="219" t="s">
        <v>2787</v>
      </c>
      <c r="H131" s="220">
        <v>1</v>
      </c>
      <c r="I131" s="221"/>
      <c r="J131" s="222">
        <f>ROUND(I131*H131,2)</f>
        <v>0</v>
      </c>
      <c r="K131" s="218" t="s">
        <v>19</v>
      </c>
      <c r="L131" s="46"/>
      <c r="M131" s="223" t="s">
        <v>19</v>
      </c>
      <c r="N131" s="224" t="s">
        <v>40</v>
      </c>
      <c r="O131" s="86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7" t="s">
        <v>90</v>
      </c>
      <c r="AT131" s="227" t="s">
        <v>254</v>
      </c>
      <c r="AU131" s="227" t="s">
        <v>76</v>
      </c>
      <c r="AY131" s="19" t="s">
        <v>252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9" t="s">
        <v>76</v>
      </c>
      <c r="BK131" s="228">
        <f>ROUND(I131*H131,2)</f>
        <v>0</v>
      </c>
      <c r="BL131" s="19" t="s">
        <v>90</v>
      </c>
      <c r="BM131" s="227" t="s">
        <v>666</v>
      </c>
    </row>
    <row r="132" spans="1:47" s="2" customFormat="1" ht="12">
      <c r="A132" s="40"/>
      <c r="B132" s="41"/>
      <c r="C132" s="42"/>
      <c r="D132" s="231" t="s">
        <v>2626</v>
      </c>
      <c r="E132" s="42"/>
      <c r="F132" s="291" t="s">
        <v>2840</v>
      </c>
      <c r="G132" s="42"/>
      <c r="H132" s="42"/>
      <c r="I132" s="292"/>
      <c r="J132" s="42"/>
      <c r="K132" s="42"/>
      <c r="L132" s="46"/>
      <c r="M132" s="293"/>
      <c r="N132" s="294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2626</v>
      </c>
      <c r="AU132" s="19" t="s">
        <v>76</v>
      </c>
    </row>
    <row r="133" spans="1:65" s="2" customFormat="1" ht="14.4" customHeight="1">
      <c r="A133" s="40"/>
      <c r="B133" s="41"/>
      <c r="C133" s="216" t="s">
        <v>421</v>
      </c>
      <c r="D133" s="216" t="s">
        <v>254</v>
      </c>
      <c r="E133" s="217" t="s">
        <v>2841</v>
      </c>
      <c r="F133" s="218" t="s">
        <v>2842</v>
      </c>
      <c r="G133" s="219" t="s">
        <v>2787</v>
      </c>
      <c r="H133" s="220">
        <v>1</v>
      </c>
      <c r="I133" s="221"/>
      <c r="J133" s="222">
        <f>ROUND(I133*H133,2)</f>
        <v>0</v>
      </c>
      <c r="K133" s="218" t="s">
        <v>19</v>
      </c>
      <c r="L133" s="46"/>
      <c r="M133" s="223" t="s">
        <v>19</v>
      </c>
      <c r="N133" s="224" t="s">
        <v>40</v>
      </c>
      <c r="O133" s="86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7" t="s">
        <v>90</v>
      </c>
      <c r="AT133" s="227" t="s">
        <v>254</v>
      </c>
      <c r="AU133" s="227" t="s">
        <v>76</v>
      </c>
      <c r="AY133" s="19" t="s">
        <v>252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9" t="s">
        <v>76</v>
      </c>
      <c r="BK133" s="228">
        <f>ROUND(I133*H133,2)</f>
        <v>0</v>
      </c>
      <c r="BL133" s="19" t="s">
        <v>90</v>
      </c>
      <c r="BM133" s="227" t="s">
        <v>675</v>
      </c>
    </row>
    <row r="134" spans="1:47" s="2" customFormat="1" ht="12">
      <c r="A134" s="40"/>
      <c r="B134" s="41"/>
      <c r="C134" s="42"/>
      <c r="D134" s="231" t="s">
        <v>2626</v>
      </c>
      <c r="E134" s="42"/>
      <c r="F134" s="291" t="s">
        <v>2843</v>
      </c>
      <c r="G134" s="42"/>
      <c r="H134" s="42"/>
      <c r="I134" s="292"/>
      <c r="J134" s="42"/>
      <c r="K134" s="42"/>
      <c r="L134" s="46"/>
      <c r="M134" s="293"/>
      <c r="N134" s="294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2626</v>
      </c>
      <c r="AU134" s="19" t="s">
        <v>76</v>
      </c>
    </row>
    <row r="135" spans="1:65" s="2" customFormat="1" ht="14.4" customHeight="1">
      <c r="A135" s="40"/>
      <c r="B135" s="41"/>
      <c r="C135" s="216" t="s">
        <v>425</v>
      </c>
      <c r="D135" s="216" t="s">
        <v>254</v>
      </c>
      <c r="E135" s="217" t="s">
        <v>2844</v>
      </c>
      <c r="F135" s="218" t="s">
        <v>2845</v>
      </c>
      <c r="G135" s="219" t="s">
        <v>2846</v>
      </c>
      <c r="H135" s="220">
        <v>200</v>
      </c>
      <c r="I135" s="221"/>
      <c r="J135" s="222">
        <f>ROUND(I135*H135,2)</f>
        <v>0</v>
      </c>
      <c r="K135" s="218" t="s">
        <v>19</v>
      </c>
      <c r="L135" s="46"/>
      <c r="M135" s="223" t="s">
        <v>19</v>
      </c>
      <c r="N135" s="224" t="s">
        <v>40</v>
      </c>
      <c r="O135" s="86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7" t="s">
        <v>90</v>
      </c>
      <c r="AT135" s="227" t="s">
        <v>254</v>
      </c>
      <c r="AU135" s="227" t="s">
        <v>76</v>
      </c>
      <c r="AY135" s="19" t="s">
        <v>252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9" t="s">
        <v>76</v>
      </c>
      <c r="BK135" s="228">
        <f>ROUND(I135*H135,2)</f>
        <v>0</v>
      </c>
      <c r="BL135" s="19" t="s">
        <v>90</v>
      </c>
      <c r="BM135" s="227" t="s">
        <v>692</v>
      </c>
    </row>
    <row r="136" spans="1:65" s="2" customFormat="1" ht="14.4" customHeight="1">
      <c r="A136" s="40"/>
      <c r="B136" s="41"/>
      <c r="C136" s="216" t="s">
        <v>429</v>
      </c>
      <c r="D136" s="216" t="s">
        <v>254</v>
      </c>
      <c r="E136" s="217" t="s">
        <v>2847</v>
      </c>
      <c r="F136" s="218" t="s">
        <v>2848</v>
      </c>
      <c r="G136" s="219" t="s">
        <v>2849</v>
      </c>
      <c r="H136" s="220">
        <v>5</v>
      </c>
      <c r="I136" s="221"/>
      <c r="J136" s="222">
        <f>ROUND(I136*H136,2)</f>
        <v>0</v>
      </c>
      <c r="K136" s="218" t="s">
        <v>19</v>
      </c>
      <c r="L136" s="46"/>
      <c r="M136" s="223" t="s">
        <v>19</v>
      </c>
      <c r="N136" s="224" t="s">
        <v>40</v>
      </c>
      <c r="O136" s="86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7" t="s">
        <v>90</v>
      </c>
      <c r="AT136" s="227" t="s">
        <v>254</v>
      </c>
      <c r="AU136" s="227" t="s">
        <v>76</v>
      </c>
      <c r="AY136" s="19" t="s">
        <v>252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9" t="s">
        <v>76</v>
      </c>
      <c r="BK136" s="228">
        <f>ROUND(I136*H136,2)</f>
        <v>0</v>
      </c>
      <c r="BL136" s="19" t="s">
        <v>90</v>
      </c>
      <c r="BM136" s="227" t="s">
        <v>705</v>
      </c>
    </row>
    <row r="137" spans="1:65" s="2" customFormat="1" ht="14.4" customHeight="1">
      <c r="A137" s="40"/>
      <c r="B137" s="41"/>
      <c r="C137" s="216" t="s">
        <v>433</v>
      </c>
      <c r="D137" s="216" t="s">
        <v>254</v>
      </c>
      <c r="E137" s="217" t="s">
        <v>2850</v>
      </c>
      <c r="F137" s="218" t="s">
        <v>2851</v>
      </c>
      <c r="G137" s="219" t="s">
        <v>2648</v>
      </c>
      <c r="H137" s="220">
        <v>1</v>
      </c>
      <c r="I137" s="221"/>
      <c r="J137" s="222">
        <f>ROUND(I137*H137,2)</f>
        <v>0</v>
      </c>
      <c r="K137" s="218" t="s">
        <v>19</v>
      </c>
      <c r="L137" s="46"/>
      <c r="M137" s="223" t="s">
        <v>19</v>
      </c>
      <c r="N137" s="224" t="s">
        <v>40</v>
      </c>
      <c r="O137" s="86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7" t="s">
        <v>90</v>
      </c>
      <c r="AT137" s="227" t="s">
        <v>254</v>
      </c>
      <c r="AU137" s="227" t="s">
        <v>76</v>
      </c>
      <c r="AY137" s="19" t="s">
        <v>252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9" t="s">
        <v>76</v>
      </c>
      <c r="BK137" s="228">
        <f>ROUND(I137*H137,2)</f>
        <v>0</v>
      </c>
      <c r="BL137" s="19" t="s">
        <v>90</v>
      </c>
      <c r="BM137" s="227" t="s">
        <v>757</v>
      </c>
    </row>
    <row r="138" spans="1:47" s="2" customFormat="1" ht="12">
      <c r="A138" s="40"/>
      <c r="B138" s="41"/>
      <c r="C138" s="42"/>
      <c r="D138" s="231" t="s">
        <v>2626</v>
      </c>
      <c r="E138" s="42"/>
      <c r="F138" s="291" t="s">
        <v>2852</v>
      </c>
      <c r="G138" s="42"/>
      <c r="H138" s="42"/>
      <c r="I138" s="292"/>
      <c r="J138" s="42"/>
      <c r="K138" s="42"/>
      <c r="L138" s="46"/>
      <c r="M138" s="296"/>
      <c r="N138" s="297"/>
      <c r="O138" s="285"/>
      <c r="P138" s="285"/>
      <c r="Q138" s="285"/>
      <c r="R138" s="285"/>
      <c r="S138" s="285"/>
      <c r="T138" s="298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2626</v>
      </c>
      <c r="AU138" s="19" t="s">
        <v>76</v>
      </c>
    </row>
    <row r="139" spans="1:31" s="2" customFormat="1" ht="6.95" customHeight="1">
      <c r="A139" s="40"/>
      <c r="B139" s="61"/>
      <c r="C139" s="62"/>
      <c r="D139" s="62"/>
      <c r="E139" s="62"/>
      <c r="F139" s="62"/>
      <c r="G139" s="62"/>
      <c r="H139" s="62"/>
      <c r="I139" s="62"/>
      <c r="J139" s="62"/>
      <c r="K139" s="62"/>
      <c r="L139" s="46"/>
      <c r="M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</row>
  </sheetData>
  <sheetProtection password="CC35" sheet="1" objects="1" scenarios="1" formatColumns="0" formatRows="0" autoFilter="0"/>
  <autoFilter ref="C94:K138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1:H81"/>
    <mergeCell ref="E85:H85"/>
    <mergeCell ref="E83:H83"/>
    <mergeCell ref="E87:H8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109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78</v>
      </c>
    </row>
    <row r="4" spans="2:46" s="1" customFormat="1" ht="24.95" customHeight="1">
      <c r="B4" s="22"/>
      <c r="D4" s="143" t="s">
        <v>208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Parkovací dům Havlíčkova 1, Kroměříž</v>
      </c>
      <c r="F7" s="145"/>
      <c r="G7" s="145"/>
      <c r="H7" s="145"/>
      <c r="L7" s="22"/>
    </row>
    <row r="8" spans="2:12" ht="12">
      <c r="B8" s="22"/>
      <c r="D8" s="145" t="s">
        <v>209</v>
      </c>
      <c r="L8" s="22"/>
    </row>
    <row r="9" spans="2:12" s="1" customFormat="1" ht="16.5" customHeight="1">
      <c r="B9" s="22"/>
      <c r="E9" s="146" t="s">
        <v>210</v>
      </c>
      <c r="F9" s="1"/>
      <c r="G9" s="1"/>
      <c r="H9" s="1"/>
      <c r="L9" s="22"/>
    </row>
    <row r="10" spans="2:12" s="1" customFormat="1" ht="12" customHeight="1">
      <c r="B10" s="22"/>
      <c r="D10" s="145" t="s">
        <v>211</v>
      </c>
      <c r="L10" s="22"/>
    </row>
    <row r="11" spans="1:31" s="2" customFormat="1" ht="16.5" customHeight="1">
      <c r="A11" s="40"/>
      <c r="B11" s="46"/>
      <c r="C11" s="40"/>
      <c r="D11" s="40"/>
      <c r="E11" s="147" t="s">
        <v>212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2607</v>
      </c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9" t="s">
        <v>2853</v>
      </c>
      <c r="F13" s="40"/>
      <c r="G13" s="40"/>
      <c r="H13" s="40"/>
      <c r="I13" s="40"/>
      <c r="J13" s="40"/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50" t="str">
        <f>'Rekapitulace stavby'!AN8</f>
        <v>3. 7. 2019</v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tr">
        <f>IF('Rekapitulace stavby'!AN10="","",'Rekapitulace stavby'!AN10)</f>
        <v/>
      </c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tr">
        <f>IF('Rekapitulace stavby'!E11="","",'Rekapitulace stavby'!E11)</f>
        <v xml:space="preserve"> </v>
      </c>
      <c r="F19" s="40"/>
      <c r="G19" s="40"/>
      <c r="H19" s="40"/>
      <c r="I19" s="145" t="s">
        <v>27</v>
      </c>
      <c r="J19" s="135" t="str">
        <f>IF('Rekapitulace stavby'!AN11="","",'Rekapitulace stavby'!AN11)</f>
        <v/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28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27</v>
      </c>
      <c r="J22" s="35" t="str">
        <f>'Rekapitulace stavby'!AN14</f>
        <v>Vyplň údaj</v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30</v>
      </c>
      <c r="E24" s="40"/>
      <c r="F24" s="40"/>
      <c r="G24" s="40"/>
      <c r="H24" s="40"/>
      <c r="I24" s="145" t="s">
        <v>26</v>
      </c>
      <c r="J24" s="135" t="str">
        <f>IF('Rekapitulace stavby'!AN16="","",'Rekapitulace stavby'!AN16)</f>
        <v/>
      </c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tr">
        <f>IF('Rekapitulace stavby'!E17="","",'Rekapitulace stavby'!E17)</f>
        <v xml:space="preserve"> </v>
      </c>
      <c r="F25" s="40"/>
      <c r="G25" s="40"/>
      <c r="H25" s="40"/>
      <c r="I25" s="145" t="s">
        <v>27</v>
      </c>
      <c r="J25" s="135" t="str">
        <f>IF('Rekapitulace stavby'!AN17="","",'Rekapitulace stavby'!AN17)</f>
        <v/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32</v>
      </c>
      <c r="E27" s="40"/>
      <c r="F27" s="40"/>
      <c r="G27" s="40"/>
      <c r="H27" s="40"/>
      <c r="I27" s="145" t="s">
        <v>26</v>
      </c>
      <c r="J27" s="135" t="str">
        <f>IF('Rekapitulace stavby'!AN19="","",'Rekapitulace stavby'!AN19)</f>
        <v/>
      </c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tr">
        <f>IF('Rekapitulace stavby'!E20="","",'Rekapitulace stavby'!E20)</f>
        <v xml:space="preserve"> </v>
      </c>
      <c r="F28" s="40"/>
      <c r="G28" s="40"/>
      <c r="H28" s="40"/>
      <c r="I28" s="145" t="s">
        <v>27</v>
      </c>
      <c r="J28" s="135" t="str">
        <f>IF('Rekapitulace stavby'!AN20="","",'Rekapitulace stavby'!AN20)</f>
        <v/>
      </c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33</v>
      </c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1"/>
      <c r="B31" s="152"/>
      <c r="C31" s="151"/>
      <c r="D31" s="151"/>
      <c r="E31" s="153" t="s">
        <v>19</v>
      </c>
      <c r="F31" s="153"/>
      <c r="G31" s="153"/>
      <c r="H31" s="153"/>
      <c r="I31" s="151"/>
      <c r="J31" s="151"/>
      <c r="K31" s="151"/>
      <c r="L31" s="154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6" t="s">
        <v>35</v>
      </c>
      <c r="E34" s="40"/>
      <c r="F34" s="40"/>
      <c r="G34" s="40"/>
      <c r="H34" s="40"/>
      <c r="I34" s="40"/>
      <c r="J34" s="157">
        <f>ROUND(J99,2)</f>
        <v>0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5"/>
      <c r="E35" s="155"/>
      <c r="F35" s="155"/>
      <c r="G35" s="155"/>
      <c r="H35" s="155"/>
      <c r="I35" s="155"/>
      <c r="J35" s="155"/>
      <c r="K35" s="155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8" t="s">
        <v>37</v>
      </c>
      <c r="G36" s="40"/>
      <c r="H36" s="40"/>
      <c r="I36" s="158" t="s">
        <v>36</v>
      </c>
      <c r="J36" s="158" t="s">
        <v>38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7" t="s">
        <v>39</v>
      </c>
      <c r="E37" s="145" t="s">
        <v>40</v>
      </c>
      <c r="F37" s="159">
        <f>ROUND((SUM(BE99:BE213)),2)</f>
        <v>0</v>
      </c>
      <c r="G37" s="40"/>
      <c r="H37" s="40"/>
      <c r="I37" s="160">
        <v>0.21</v>
      </c>
      <c r="J37" s="159">
        <f>ROUND(((SUM(BE99:BE213))*I37),2)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41</v>
      </c>
      <c r="F38" s="159">
        <f>ROUND((SUM(BF99:BF213)),2)</f>
        <v>0</v>
      </c>
      <c r="G38" s="40"/>
      <c r="H38" s="40"/>
      <c r="I38" s="160">
        <v>0.15</v>
      </c>
      <c r="J38" s="159">
        <f>ROUND(((SUM(BF99:BF213))*I38),2)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42</v>
      </c>
      <c r="F39" s="159">
        <f>ROUND((SUM(BG99:BG213)),2)</f>
        <v>0</v>
      </c>
      <c r="G39" s="40"/>
      <c r="H39" s="40"/>
      <c r="I39" s="160">
        <v>0.21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43</v>
      </c>
      <c r="F40" s="159">
        <f>ROUND((SUM(BH99:BH213)),2)</f>
        <v>0</v>
      </c>
      <c r="G40" s="40"/>
      <c r="H40" s="40"/>
      <c r="I40" s="160">
        <v>0.15</v>
      </c>
      <c r="J40" s="159">
        <f>0</f>
        <v>0</v>
      </c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44</v>
      </c>
      <c r="F41" s="159">
        <f>ROUND((SUM(BI99:BI213)),2)</f>
        <v>0</v>
      </c>
      <c r="G41" s="40"/>
      <c r="H41" s="40"/>
      <c r="I41" s="160">
        <v>0</v>
      </c>
      <c r="J41" s="159">
        <f>0</f>
        <v>0</v>
      </c>
      <c r="K41" s="40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45</v>
      </c>
      <c r="E43" s="163"/>
      <c r="F43" s="163"/>
      <c r="G43" s="164" t="s">
        <v>46</v>
      </c>
      <c r="H43" s="165" t="s">
        <v>47</v>
      </c>
      <c r="I43" s="163"/>
      <c r="J43" s="166">
        <f>SUM(J34:J41)</f>
        <v>0</v>
      </c>
      <c r="K43" s="167"/>
      <c r="L43" s="14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215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2" t="str">
        <f>E7</f>
        <v>Parkovací dům Havlíčkova 1, Kroměříž</v>
      </c>
      <c r="F52" s="34"/>
      <c r="G52" s="34"/>
      <c r="H52" s="34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209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2" t="s">
        <v>210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211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3" t="s">
        <v>212</v>
      </c>
      <c r="F56" s="42"/>
      <c r="G56" s="42"/>
      <c r="H56" s="42"/>
      <c r="I56" s="42"/>
      <c r="J56" s="42"/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2607</v>
      </c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D.1.4.3 - Vzduchotechnika - SO 101.1, 101.2,101.3</v>
      </c>
      <c r="F58" s="42"/>
      <c r="G58" s="42"/>
      <c r="H58" s="42"/>
      <c r="I58" s="42"/>
      <c r="J58" s="42"/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 xml:space="preserve"> </v>
      </c>
      <c r="G60" s="42"/>
      <c r="H60" s="42"/>
      <c r="I60" s="34" t="s">
        <v>23</v>
      </c>
      <c r="J60" s="74" t="str">
        <f>IF(J16="","",J16)</f>
        <v>3. 7. 2019</v>
      </c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 xml:space="preserve"> </v>
      </c>
      <c r="G62" s="42"/>
      <c r="H62" s="42"/>
      <c r="I62" s="34" t="s">
        <v>30</v>
      </c>
      <c r="J62" s="38" t="str">
        <f>E25</f>
        <v xml:space="preserve"> </v>
      </c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28</v>
      </c>
      <c r="D63" s="42"/>
      <c r="E63" s="42"/>
      <c r="F63" s="29" t="str">
        <f>IF(E22="","",E22)</f>
        <v>Vyplň údaj</v>
      </c>
      <c r="G63" s="42"/>
      <c r="H63" s="42"/>
      <c r="I63" s="34" t="s">
        <v>32</v>
      </c>
      <c r="J63" s="38" t="str">
        <f>E28</f>
        <v xml:space="preserve"> 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4" t="s">
        <v>216</v>
      </c>
      <c r="D65" s="175"/>
      <c r="E65" s="175"/>
      <c r="F65" s="175"/>
      <c r="G65" s="175"/>
      <c r="H65" s="175"/>
      <c r="I65" s="175"/>
      <c r="J65" s="176" t="s">
        <v>217</v>
      </c>
      <c r="K65" s="175"/>
      <c r="L65" s="148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7" t="s">
        <v>67</v>
      </c>
      <c r="D67" s="42"/>
      <c r="E67" s="42"/>
      <c r="F67" s="42"/>
      <c r="G67" s="42"/>
      <c r="H67" s="42"/>
      <c r="I67" s="42"/>
      <c r="J67" s="104">
        <f>J99</f>
        <v>0</v>
      </c>
      <c r="K67" s="42"/>
      <c r="L67" s="14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218</v>
      </c>
    </row>
    <row r="68" spans="1:31" s="9" customFormat="1" ht="24.95" customHeight="1">
      <c r="A68" s="9"/>
      <c r="B68" s="178"/>
      <c r="C68" s="179"/>
      <c r="D68" s="180" t="s">
        <v>2854</v>
      </c>
      <c r="E68" s="181"/>
      <c r="F68" s="181"/>
      <c r="G68" s="181"/>
      <c r="H68" s="181"/>
      <c r="I68" s="181"/>
      <c r="J68" s="182">
        <f>J100</f>
        <v>0</v>
      </c>
      <c r="K68" s="179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8"/>
      <c r="C69" s="179"/>
      <c r="D69" s="180" t="s">
        <v>2855</v>
      </c>
      <c r="E69" s="181"/>
      <c r="F69" s="181"/>
      <c r="G69" s="181"/>
      <c r="H69" s="181"/>
      <c r="I69" s="181"/>
      <c r="J69" s="182">
        <f>J125</f>
        <v>0</v>
      </c>
      <c r="K69" s="179"/>
      <c r="L69" s="18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8"/>
      <c r="C70" s="179"/>
      <c r="D70" s="180" t="s">
        <v>2856</v>
      </c>
      <c r="E70" s="181"/>
      <c r="F70" s="181"/>
      <c r="G70" s="181"/>
      <c r="H70" s="181"/>
      <c r="I70" s="181"/>
      <c r="J70" s="182">
        <f>J139</f>
        <v>0</v>
      </c>
      <c r="K70" s="179"/>
      <c r="L70" s="18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8"/>
      <c r="C71" s="179"/>
      <c r="D71" s="180" t="s">
        <v>2857</v>
      </c>
      <c r="E71" s="181"/>
      <c r="F71" s="181"/>
      <c r="G71" s="181"/>
      <c r="H71" s="181"/>
      <c r="I71" s="181"/>
      <c r="J71" s="182">
        <f>J153</f>
        <v>0</v>
      </c>
      <c r="K71" s="179"/>
      <c r="L71" s="18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8"/>
      <c r="C72" s="179"/>
      <c r="D72" s="180" t="s">
        <v>2858</v>
      </c>
      <c r="E72" s="181"/>
      <c r="F72" s="181"/>
      <c r="G72" s="181"/>
      <c r="H72" s="181"/>
      <c r="I72" s="181"/>
      <c r="J72" s="182">
        <f>J167</f>
        <v>0</v>
      </c>
      <c r="K72" s="179"/>
      <c r="L72" s="183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78"/>
      <c r="C73" s="179"/>
      <c r="D73" s="180" t="s">
        <v>2859</v>
      </c>
      <c r="E73" s="181"/>
      <c r="F73" s="181"/>
      <c r="G73" s="181"/>
      <c r="H73" s="181"/>
      <c r="I73" s="181"/>
      <c r="J73" s="182">
        <f>J180</f>
        <v>0</v>
      </c>
      <c r="K73" s="179"/>
      <c r="L73" s="183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9" customFormat="1" ht="24.95" customHeight="1">
      <c r="A74" s="9"/>
      <c r="B74" s="178"/>
      <c r="C74" s="179"/>
      <c r="D74" s="180" t="s">
        <v>2860</v>
      </c>
      <c r="E74" s="181"/>
      <c r="F74" s="181"/>
      <c r="G74" s="181"/>
      <c r="H74" s="181"/>
      <c r="I74" s="181"/>
      <c r="J74" s="182">
        <f>J194</f>
        <v>0</v>
      </c>
      <c r="K74" s="179"/>
      <c r="L74" s="183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9" customFormat="1" ht="24.95" customHeight="1">
      <c r="A75" s="9"/>
      <c r="B75" s="178"/>
      <c r="C75" s="179"/>
      <c r="D75" s="180" t="s">
        <v>2861</v>
      </c>
      <c r="E75" s="181"/>
      <c r="F75" s="181"/>
      <c r="G75" s="181"/>
      <c r="H75" s="181"/>
      <c r="I75" s="181"/>
      <c r="J75" s="182">
        <f>J197</f>
        <v>0</v>
      </c>
      <c r="K75" s="179"/>
      <c r="L75" s="183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2" customFormat="1" ht="21.8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4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14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5" t="s">
        <v>238</v>
      </c>
      <c r="D82" s="42"/>
      <c r="E82" s="42"/>
      <c r="F82" s="42"/>
      <c r="G82" s="42"/>
      <c r="H82" s="42"/>
      <c r="I82" s="42"/>
      <c r="J82" s="42"/>
      <c r="K82" s="42"/>
      <c r="L82" s="14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42"/>
      <c r="J84" s="42"/>
      <c r="K84" s="42"/>
      <c r="L84" s="14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172" t="str">
        <f>E7</f>
        <v>Parkovací dům Havlíčkova 1, Kroměříž</v>
      </c>
      <c r="F85" s="34"/>
      <c r="G85" s="34"/>
      <c r="H85" s="34"/>
      <c r="I85" s="42"/>
      <c r="J85" s="42"/>
      <c r="K85" s="42"/>
      <c r="L85" s="14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2:12" s="1" customFormat="1" ht="12" customHeight="1">
      <c r="B86" s="23"/>
      <c r="C86" s="34" t="s">
        <v>209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2:12" s="1" customFormat="1" ht="16.5" customHeight="1">
      <c r="B87" s="23"/>
      <c r="C87" s="24"/>
      <c r="D87" s="24"/>
      <c r="E87" s="172" t="s">
        <v>210</v>
      </c>
      <c r="F87" s="24"/>
      <c r="G87" s="24"/>
      <c r="H87" s="24"/>
      <c r="I87" s="24"/>
      <c r="J87" s="24"/>
      <c r="K87" s="24"/>
      <c r="L87" s="22"/>
    </row>
    <row r="88" spans="2:12" s="1" customFormat="1" ht="12" customHeight="1">
      <c r="B88" s="23"/>
      <c r="C88" s="34" t="s">
        <v>211</v>
      </c>
      <c r="D88" s="24"/>
      <c r="E88" s="24"/>
      <c r="F88" s="24"/>
      <c r="G88" s="24"/>
      <c r="H88" s="24"/>
      <c r="I88" s="24"/>
      <c r="J88" s="24"/>
      <c r="K88" s="24"/>
      <c r="L88" s="22"/>
    </row>
    <row r="89" spans="1:31" s="2" customFormat="1" ht="16.5" customHeight="1">
      <c r="A89" s="40"/>
      <c r="B89" s="41"/>
      <c r="C89" s="42"/>
      <c r="D89" s="42"/>
      <c r="E89" s="173" t="s">
        <v>212</v>
      </c>
      <c r="F89" s="42"/>
      <c r="G89" s="42"/>
      <c r="H89" s="42"/>
      <c r="I89" s="42"/>
      <c r="J89" s="42"/>
      <c r="K89" s="42"/>
      <c r="L89" s="148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4" t="s">
        <v>2607</v>
      </c>
      <c r="D90" s="42"/>
      <c r="E90" s="42"/>
      <c r="F90" s="42"/>
      <c r="G90" s="42"/>
      <c r="H90" s="42"/>
      <c r="I90" s="42"/>
      <c r="J90" s="42"/>
      <c r="K90" s="42"/>
      <c r="L90" s="148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6.5" customHeight="1">
      <c r="A91" s="40"/>
      <c r="B91" s="41"/>
      <c r="C91" s="42"/>
      <c r="D91" s="42"/>
      <c r="E91" s="71" t="str">
        <f>E13</f>
        <v>D.1.4.3 - Vzduchotechnika - SO 101.1, 101.2,101.3</v>
      </c>
      <c r="F91" s="42"/>
      <c r="G91" s="42"/>
      <c r="H91" s="42"/>
      <c r="I91" s="42"/>
      <c r="J91" s="42"/>
      <c r="K91" s="42"/>
      <c r="L91" s="148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8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2" customHeight="1">
      <c r="A93" s="40"/>
      <c r="B93" s="41"/>
      <c r="C93" s="34" t="s">
        <v>21</v>
      </c>
      <c r="D93" s="42"/>
      <c r="E93" s="42"/>
      <c r="F93" s="29" t="str">
        <f>F16</f>
        <v xml:space="preserve"> </v>
      </c>
      <c r="G93" s="42"/>
      <c r="H93" s="42"/>
      <c r="I93" s="34" t="s">
        <v>23</v>
      </c>
      <c r="J93" s="74" t="str">
        <f>IF(J16="","",J16)</f>
        <v>3. 7. 2019</v>
      </c>
      <c r="K93" s="42"/>
      <c r="L93" s="148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6.95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148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5.15" customHeight="1">
      <c r="A95" s="40"/>
      <c r="B95" s="41"/>
      <c r="C95" s="34" t="s">
        <v>25</v>
      </c>
      <c r="D95" s="42"/>
      <c r="E95" s="42"/>
      <c r="F95" s="29" t="str">
        <f>E19</f>
        <v xml:space="preserve"> </v>
      </c>
      <c r="G95" s="42"/>
      <c r="H95" s="42"/>
      <c r="I95" s="34" t="s">
        <v>30</v>
      </c>
      <c r="J95" s="38" t="str">
        <f>E25</f>
        <v xml:space="preserve"> </v>
      </c>
      <c r="K95" s="42"/>
      <c r="L95" s="148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5.15" customHeight="1">
      <c r="A96" s="40"/>
      <c r="B96" s="41"/>
      <c r="C96" s="34" t="s">
        <v>28</v>
      </c>
      <c r="D96" s="42"/>
      <c r="E96" s="42"/>
      <c r="F96" s="29" t="str">
        <f>IF(E22="","",E22)</f>
        <v>Vyplň údaj</v>
      </c>
      <c r="G96" s="42"/>
      <c r="H96" s="42"/>
      <c r="I96" s="34" t="s">
        <v>32</v>
      </c>
      <c r="J96" s="38" t="str">
        <f>E28</f>
        <v xml:space="preserve"> </v>
      </c>
      <c r="K96" s="42"/>
      <c r="L96" s="148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0.3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148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11" customFormat="1" ht="29.25" customHeight="1">
      <c r="A98" s="189"/>
      <c r="B98" s="190"/>
      <c r="C98" s="191" t="s">
        <v>239</v>
      </c>
      <c r="D98" s="192" t="s">
        <v>54</v>
      </c>
      <c r="E98" s="192" t="s">
        <v>50</v>
      </c>
      <c r="F98" s="192" t="s">
        <v>51</v>
      </c>
      <c r="G98" s="192" t="s">
        <v>240</v>
      </c>
      <c r="H98" s="192" t="s">
        <v>241</v>
      </c>
      <c r="I98" s="192" t="s">
        <v>242</v>
      </c>
      <c r="J98" s="192" t="s">
        <v>217</v>
      </c>
      <c r="K98" s="193" t="s">
        <v>243</v>
      </c>
      <c r="L98" s="194"/>
      <c r="M98" s="94" t="s">
        <v>19</v>
      </c>
      <c r="N98" s="95" t="s">
        <v>39</v>
      </c>
      <c r="O98" s="95" t="s">
        <v>244</v>
      </c>
      <c r="P98" s="95" t="s">
        <v>245</v>
      </c>
      <c r="Q98" s="95" t="s">
        <v>246</v>
      </c>
      <c r="R98" s="95" t="s">
        <v>247</v>
      </c>
      <c r="S98" s="95" t="s">
        <v>248</v>
      </c>
      <c r="T98" s="96" t="s">
        <v>249</v>
      </c>
      <c r="U98" s="189"/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</row>
    <row r="99" spans="1:63" s="2" customFormat="1" ht="22.8" customHeight="1">
      <c r="A99" s="40"/>
      <c r="B99" s="41"/>
      <c r="C99" s="101" t="s">
        <v>250</v>
      </c>
      <c r="D99" s="42"/>
      <c r="E99" s="42"/>
      <c r="F99" s="42"/>
      <c r="G99" s="42"/>
      <c r="H99" s="42"/>
      <c r="I99" s="42"/>
      <c r="J99" s="195">
        <f>BK99</f>
        <v>0</v>
      </c>
      <c r="K99" s="42"/>
      <c r="L99" s="46"/>
      <c r="M99" s="97"/>
      <c r="N99" s="196"/>
      <c r="O99" s="98"/>
      <c r="P99" s="197">
        <f>P100+P125+P139+P153+P167+P180+P194+P197</f>
        <v>0</v>
      </c>
      <c r="Q99" s="98"/>
      <c r="R99" s="197">
        <f>R100+R125+R139+R153+R167+R180+R194+R197</f>
        <v>0</v>
      </c>
      <c r="S99" s="98"/>
      <c r="T99" s="198">
        <f>T100+T125+T139+T153+T167+T180+T194+T197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68</v>
      </c>
      <c r="AU99" s="19" t="s">
        <v>218</v>
      </c>
      <c r="BK99" s="199">
        <f>BK100+BK125+BK139+BK153+BK167+BK180+BK194+BK197</f>
        <v>0</v>
      </c>
    </row>
    <row r="100" spans="1:63" s="12" customFormat="1" ht="25.9" customHeight="1">
      <c r="A100" s="12"/>
      <c r="B100" s="200"/>
      <c r="C100" s="201"/>
      <c r="D100" s="202" t="s">
        <v>68</v>
      </c>
      <c r="E100" s="203" t="s">
        <v>2862</v>
      </c>
      <c r="F100" s="203" t="s">
        <v>2863</v>
      </c>
      <c r="G100" s="201"/>
      <c r="H100" s="201"/>
      <c r="I100" s="204"/>
      <c r="J100" s="205">
        <f>BK100</f>
        <v>0</v>
      </c>
      <c r="K100" s="201"/>
      <c r="L100" s="206"/>
      <c r="M100" s="207"/>
      <c r="N100" s="208"/>
      <c r="O100" s="208"/>
      <c r="P100" s="209">
        <f>SUM(P101:P124)</f>
        <v>0</v>
      </c>
      <c r="Q100" s="208"/>
      <c r="R100" s="209">
        <f>SUM(R101:R124)</f>
        <v>0</v>
      </c>
      <c r="S100" s="208"/>
      <c r="T100" s="210">
        <f>SUM(T101:T124)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11" t="s">
        <v>76</v>
      </c>
      <c r="AT100" s="212" t="s">
        <v>68</v>
      </c>
      <c r="AU100" s="212" t="s">
        <v>69</v>
      </c>
      <c r="AY100" s="211" t="s">
        <v>252</v>
      </c>
      <c r="BK100" s="213">
        <f>SUM(BK101:BK124)</f>
        <v>0</v>
      </c>
    </row>
    <row r="101" spans="1:65" s="2" customFormat="1" ht="49.05" customHeight="1">
      <c r="A101" s="40"/>
      <c r="B101" s="41"/>
      <c r="C101" s="216" t="s">
        <v>76</v>
      </c>
      <c r="D101" s="216" t="s">
        <v>254</v>
      </c>
      <c r="E101" s="217" t="s">
        <v>2864</v>
      </c>
      <c r="F101" s="218" t="s">
        <v>2865</v>
      </c>
      <c r="G101" s="219" t="s">
        <v>2648</v>
      </c>
      <c r="H101" s="220">
        <v>1</v>
      </c>
      <c r="I101" s="221"/>
      <c r="J101" s="222">
        <f>ROUND(I101*H101,2)</f>
        <v>0</v>
      </c>
      <c r="K101" s="218" t="s">
        <v>19</v>
      </c>
      <c r="L101" s="46"/>
      <c r="M101" s="223" t="s">
        <v>19</v>
      </c>
      <c r="N101" s="224" t="s">
        <v>40</v>
      </c>
      <c r="O101" s="86"/>
      <c r="P101" s="225">
        <f>O101*H101</f>
        <v>0</v>
      </c>
      <c r="Q101" s="225">
        <v>0</v>
      </c>
      <c r="R101" s="225">
        <f>Q101*H101</f>
        <v>0</v>
      </c>
      <c r="S101" s="225">
        <v>0</v>
      </c>
      <c r="T101" s="22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7" t="s">
        <v>90</v>
      </c>
      <c r="AT101" s="227" t="s">
        <v>254</v>
      </c>
      <c r="AU101" s="227" t="s">
        <v>76</v>
      </c>
      <c r="AY101" s="19" t="s">
        <v>252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9" t="s">
        <v>76</v>
      </c>
      <c r="BK101" s="228">
        <f>ROUND(I101*H101,2)</f>
        <v>0</v>
      </c>
      <c r="BL101" s="19" t="s">
        <v>90</v>
      </c>
      <c r="BM101" s="227" t="s">
        <v>78</v>
      </c>
    </row>
    <row r="102" spans="1:47" s="2" customFormat="1" ht="12">
      <c r="A102" s="40"/>
      <c r="B102" s="41"/>
      <c r="C102" s="42"/>
      <c r="D102" s="231" t="s">
        <v>2626</v>
      </c>
      <c r="E102" s="42"/>
      <c r="F102" s="291" t="s">
        <v>2866</v>
      </c>
      <c r="G102" s="42"/>
      <c r="H102" s="42"/>
      <c r="I102" s="292"/>
      <c r="J102" s="42"/>
      <c r="K102" s="42"/>
      <c r="L102" s="46"/>
      <c r="M102" s="293"/>
      <c r="N102" s="294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2626</v>
      </c>
      <c r="AU102" s="19" t="s">
        <v>76</v>
      </c>
    </row>
    <row r="103" spans="1:65" s="2" customFormat="1" ht="14.4" customHeight="1">
      <c r="A103" s="40"/>
      <c r="B103" s="41"/>
      <c r="C103" s="216" t="s">
        <v>78</v>
      </c>
      <c r="D103" s="216" t="s">
        <v>254</v>
      </c>
      <c r="E103" s="217" t="s">
        <v>2867</v>
      </c>
      <c r="F103" s="218" t="s">
        <v>2868</v>
      </c>
      <c r="G103" s="219" t="s">
        <v>2648</v>
      </c>
      <c r="H103" s="220">
        <v>1</v>
      </c>
      <c r="I103" s="221"/>
      <c r="J103" s="222">
        <f>ROUND(I103*H103,2)</f>
        <v>0</v>
      </c>
      <c r="K103" s="218" t="s">
        <v>19</v>
      </c>
      <c r="L103" s="46"/>
      <c r="M103" s="223" t="s">
        <v>19</v>
      </c>
      <c r="N103" s="224" t="s">
        <v>40</v>
      </c>
      <c r="O103" s="86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7" t="s">
        <v>90</v>
      </c>
      <c r="AT103" s="227" t="s">
        <v>254</v>
      </c>
      <c r="AU103" s="227" t="s">
        <v>76</v>
      </c>
      <c r="AY103" s="19" t="s">
        <v>252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9" t="s">
        <v>76</v>
      </c>
      <c r="BK103" s="228">
        <f>ROUND(I103*H103,2)</f>
        <v>0</v>
      </c>
      <c r="BL103" s="19" t="s">
        <v>90</v>
      </c>
      <c r="BM103" s="227" t="s">
        <v>90</v>
      </c>
    </row>
    <row r="104" spans="1:65" s="2" customFormat="1" ht="37.8" customHeight="1">
      <c r="A104" s="40"/>
      <c r="B104" s="41"/>
      <c r="C104" s="216" t="s">
        <v>85</v>
      </c>
      <c r="D104" s="216" t="s">
        <v>254</v>
      </c>
      <c r="E104" s="217" t="s">
        <v>2869</v>
      </c>
      <c r="F104" s="218" t="s">
        <v>2870</v>
      </c>
      <c r="G104" s="219" t="s">
        <v>2648</v>
      </c>
      <c r="H104" s="220">
        <v>2</v>
      </c>
      <c r="I104" s="221"/>
      <c r="J104" s="222">
        <f>ROUND(I104*H104,2)</f>
        <v>0</v>
      </c>
      <c r="K104" s="218" t="s">
        <v>19</v>
      </c>
      <c r="L104" s="46"/>
      <c r="M104" s="223" t="s">
        <v>19</v>
      </c>
      <c r="N104" s="224" t="s">
        <v>40</v>
      </c>
      <c r="O104" s="86"/>
      <c r="P104" s="225">
        <f>O104*H104</f>
        <v>0</v>
      </c>
      <c r="Q104" s="225">
        <v>0</v>
      </c>
      <c r="R104" s="225">
        <f>Q104*H104</f>
        <v>0</v>
      </c>
      <c r="S104" s="225">
        <v>0</v>
      </c>
      <c r="T104" s="22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7" t="s">
        <v>90</v>
      </c>
      <c r="AT104" s="227" t="s">
        <v>254</v>
      </c>
      <c r="AU104" s="227" t="s">
        <v>76</v>
      </c>
      <c r="AY104" s="19" t="s">
        <v>252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9" t="s">
        <v>76</v>
      </c>
      <c r="BK104" s="228">
        <f>ROUND(I104*H104,2)</f>
        <v>0</v>
      </c>
      <c r="BL104" s="19" t="s">
        <v>90</v>
      </c>
      <c r="BM104" s="227" t="s">
        <v>284</v>
      </c>
    </row>
    <row r="105" spans="1:65" s="2" customFormat="1" ht="37.8" customHeight="1">
      <c r="A105" s="40"/>
      <c r="B105" s="41"/>
      <c r="C105" s="216" t="s">
        <v>90</v>
      </c>
      <c r="D105" s="216" t="s">
        <v>254</v>
      </c>
      <c r="E105" s="217" t="s">
        <v>2871</v>
      </c>
      <c r="F105" s="218" t="s">
        <v>2872</v>
      </c>
      <c r="G105" s="219" t="s">
        <v>2648</v>
      </c>
      <c r="H105" s="220">
        <v>2</v>
      </c>
      <c r="I105" s="221"/>
      <c r="J105" s="222">
        <f>ROUND(I105*H105,2)</f>
        <v>0</v>
      </c>
      <c r="K105" s="218" t="s">
        <v>19</v>
      </c>
      <c r="L105" s="46"/>
      <c r="M105" s="223" t="s">
        <v>19</v>
      </c>
      <c r="N105" s="224" t="s">
        <v>40</v>
      </c>
      <c r="O105" s="86"/>
      <c r="P105" s="225">
        <f>O105*H105</f>
        <v>0</v>
      </c>
      <c r="Q105" s="225">
        <v>0</v>
      </c>
      <c r="R105" s="225">
        <f>Q105*H105</f>
        <v>0</v>
      </c>
      <c r="S105" s="225">
        <v>0</v>
      </c>
      <c r="T105" s="22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7" t="s">
        <v>90</v>
      </c>
      <c r="AT105" s="227" t="s">
        <v>254</v>
      </c>
      <c r="AU105" s="227" t="s">
        <v>76</v>
      </c>
      <c r="AY105" s="19" t="s">
        <v>252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9" t="s">
        <v>76</v>
      </c>
      <c r="BK105" s="228">
        <f>ROUND(I105*H105,2)</f>
        <v>0</v>
      </c>
      <c r="BL105" s="19" t="s">
        <v>90</v>
      </c>
      <c r="BM105" s="227" t="s">
        <v>288</v>
      </c>
    </row>
    <row r="106" spans="1:65" s="2" customFormat="1" ht="37.8" customHeight="1">
      <c r="A106" s="40"/>
      <c r="B106" s="41"/>
      <c r="C106" s="216" t="s">
        <v>121</v>
      </c>
      <c r="D106" s="216" t="s">
        <v>254</v>
      </c>
      <c r="E106" s="217" t="s">
        <v>2873</v>
      </c>
      <c r="F106" s="218" t="s">
        <v>2874</v>
      </c>
      <c r="G106" s="219" t="s">
        <v>2648</v>
      </c>
      <c r="H106" s="220">
        <v>2</v>
      </c>
      <c r="I106" s="221"/>
      <c r="J106" s="222">
        <f>ROUND(I106*H106,2)</f>
        <v>0</v>
      </c>
      <c r="K106" s="218" t="s">
        <v>19</v>
      </c>
      <c r="L106" s="46"/>
      <c r="M106" s="223" t="s">
        <v>19</v>
      </c>
      <c r="N106" s="224" t="s">
        <v>40</v>
      </c>
      <c r="O106" s="86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7" t="s">
        <v>90</v>
      </c>
      <c r="AT106" s="227" t="s">
        <v>254</v>
      </c>
      <c r="AU106" s="227" t="s">
        <v>76</v>
      </c>
      <c r="AY106" s="19" t="s">
        <v>252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9" t="s">
        <v>76</v>
      </c>
      <c r="BK106" s="228">
        <f>ROUND(I106*H106,2)</f>
        <v>0</v>
      </c>
      <c r="BL106" s="19" t="s">
        <v>90</v>
      </c>
      <c r="BM106" s="227" t="s">
        <v>309</v>
      </c>
    </row>
    <row r="107" spans="1:65" s="2" customFormat="1" ht="37.8" customHeight="1">
      <c r="A107" s="40"/>
      <c r="B107" s="41"/>
      <c r="C107" s="216" t="s">
        <v>284</v>
      </c>
      <c r="D107" s="216" t="s">
        <v>254</v>
      </c>
      <c r="E107" s="217" t="s">
        <v>2875</v>
      </c>
      <c r="F107" s="218" t="s">
        <v>2876</v>
      </c>
      <c r="G107" s="219" t="s">
        <v>2648</v>
      </c>
      <c r="H107" s="220">
        <v>1</v>
      </c>
      <c r="I107" s="221"/>
      <c r="J107" s="222">
        <f>ROUND(I107*H107,2)</f>
        <v>0</v>
      </c>
      <c r="K107" s="218" t="s">
        <v>19</v>
      </c>
      <c r="L107" s="46"/>
      <c r="M107" s="223" t="s">
        <v>19</v>
      </c>
      <c r="N107" s="224" t="s">
        <v>40</v>
      </c>
      <c r="O107" s="86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7" t="s">
        <v>90</v>
      </c>
      <c r="AT107" s="227" t="s">
        <v>254</v>
      </c>
      <c r="AU107" s="227" t="s">
        <v>76</v>
      </c>
      <c r="AY107" s="19" t="s">
        <v>252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9" t="s">
        <v>76</v>
      </c>
      <c r="BK107" s="228">
        <f>ROUND(I107*H107,2)</f>
        <v>0</v>
      </c>
      <c r="BL107" s="19" t="s">
        <v>90</v>
      </c>
      <c r="BM107" s="227" t="s">
        <v>324</v>
      </c>
    </row>
    <row r="108" spans="1:65" s="2" customFormat="1" ht="37.8" customHeight="1">
      <c r="A108" s="40"/>
      <c r="B108" s="41"/>
      <c r="C108" s="216" t="s">
        <v>291</v>
      </c>
      <c r="D108" s="216" t="s">
        <v>254</v>
      </c>
      <c r="E108" s="217" t="s">
        <v>2877</v>
      </c>
      <c r="F108" s="218" t="s">
        <v>2878</v>
      </c>
      <c r="G108" s="219" t="s">
        <v>2648</v>
      </c>
      <c r="H108" s="220">
        <v>5</v>
      </c>
      <c r="I108" s="221"/>
      <c r="J108" s="222">
        <f>ROUND(I108*H108,2)</f>
        <v>0</v>
      </c>
      <c r="K108" s="218" t="s">
        <v>19</v>
      </c>
      <c r="L108" s="46"/>
      <c r="M108" s="223" t="s">
        <v>19</v>
      </c>
      <c r="N108" s="224" t="s">
        <v>40</v>
      </c>
      <c r="O108" s="86"/>
      <c r="P108" s="225">
        <f>O108*H108</f>
        <v>0</v>
      </c>
      <c r="Q108" s="225">
        <v>0</v>
      </c>
      <c r="R108" s="225">
        <f>Q108*H108</f>
        <v>0</v>
      </c>
      <c r="S108" s="225">
        <v>0</v>
      </c>
      <c r="T108" s="22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7" t="s">
        <v>90</v>
      </c>
      <c r="AT108" s="227" t="s">
        <v>254</v>
      </c>
      <c r="AU108" s="227" t="s">
        <v>76</v>
      </c>
      <c r="AY108" s="19" t="s">
        <v>252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9" t="s">
        <v>76</v>
      </c>
      <c r="BK108" s="228">
        <f>ROUND(I108*H108,2)</f>
        <v>0</v>
      </c>
      <c r="BL108" s="19" t="s">
        <v>90</v>
      </c>
      <c r="BM108" s="227" t="s">
        <v>339</v>
      </c>
    </row>
    <row r="109" spans="1:65" s="2" customFormat="1" ht="37.8" customHeight="1">
      <c r="A109" s="40"/>
      <c r="B109" s="41"/>
      <c r="C109" s="216" t="s">
        <v>288</v>
      </c>
      <c r="D109" s="216" t="s">
        <v>254</v>
      </c>
      <c r="E109" s="217" t="s">
        <v>2879</v>
      </c>
      <c r="F109" s="218" t="s">
        <v>2880</v>
      </c>
      <c r="G109" s="219" t="s">
        <v>2648</v>
      </c>
      <c r="H109" s="220">
        <v>2</v>
      </c>
      <c r="I109" s="221"/>
      <c r="J109" s="222">
        <f>ROUND(I109*H109,2)</f>
        <v>0</v>
      </c>
      <c r="K109" s="218" t="s">
        <v>19</v>
      </c>
      <c r="L109" s="46"/>
      <c r="M109" s="223" t="s">
        <v>19</v>
      </c>
      <c r="N109" s="224" t="s">
        <v>40</v>
      </c>
      <c r="O109" s="86"/>
      <c r="P109" s="225">
        <f>O109*H109</f>
        <v>0</v>
      </c>
      <c r="Q109" s="225">
        <v>0</v>
      </c>
      <c r="R109" s="225">
        <f>Q109*H109</f>
        <v>0</v>
      </c>
      <c r="S109" s="225">
        <v>0</v>
      </c>
      <c r="T109" s="22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7" t="s">
        <v>90</v>
      </c>
      <c r="AT109" s="227" t="s">
        <v>254</v>
      </c>
      <c r="AU109" s="227" t="s">
        <v>76</v>
      </c>
      <c r="AY109" s="19" t="s">
        <v>252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9" t="s">
        <v>76</v>
      </c>
      <c r="BK109" s="228">
        <f>ROUND(I109*H109,2)</f>
        <v>0</v>
      </c>
      <c r="BL109" s="19" t="s">
        <v>90</v>
      </c>
      <c r="BM109" s="227" t="s">
        <v>349</v>
      </c>
    </row>
    <row r="110" spans="1:65" s="2" customFormat="1" ht="37.8" customHeight="1">
      <c r="A110" s="40"/>
      <c r="B110" s="41"/>
      <c r="C110" s="216" t="s">
        <v>304</v>
      </c>
      <c r="D110" s="216" t="s">
        <v>254</v>
      </c>
      <c r="E110" s="217" t="s">
        <v>2881</v>
      </c>
      <c r="F110" s="218" t="s">
        <v>2882</v>
      </c>
      <c r="G110" s="219" t="s">
        <v>2648</v>
      </c>
      <c r="H110" s="220">
        <v>4</v>
      </c>
      <c r="I110" s="221"/>
      <c r="J110" s="222">
        <f>ROUND(I110*H110,2)</f>
        <v>0</v>
      </c>
      <c r="K110" s="218" t="s">
        <v>19</v>
      </c>
      <c r="L110" s="46"/>
      <c r="M110" s="223" t="s">
        <v>19</v>
      </c>
      <c r="N110" s="224" t="s">
        <v>40</v>
      </c>
      <c r="O110" s="86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7" t="s">
        <v>90</v>
      </c>
      <c r="AT110" s="227" t="s">
        <v>254</v>
      </c>
      <c r="AU110" s="227" t="s">
        <v>76</v>
      </c>
      <c r="AY110" s="19" t="s">
        <v>252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9" t="s">
        <v>76</v>
      </c>
      <c r="BK110" s="228">
        <f>ROUND(I110*H110,2)</f>
        <v>0</v>
      </c>
      <c r="BL110" s="19" t="s">
        <v>90</v>
      </c>
      <c r="BM110" s="227" t="s">
        <v>360</v>
      </c>
    </row>
    <row r="111" spans="1:65" s="2" customFormat="1" ht="24.15" customHeight="1">
      <c r="A111" s="40"/>
      <c r="B111" s="41"/>
      <c r="C111" s="216" t="s">
        <v>309</v>
      </c>
      <c r="D111" s="216" t="s">
        <v>254</v>
      </c>
      <c r="E111" s="217" t="s">
        <v>2883</v>
      </c>
      <c r="F111" s="218" t="s">
        <v>2884</v>
      </c>
      <c r="G111" s="219" t="s">
        <v>2648</v>
      </c>
      <c r="H111" s="220">
        <v>6</v>
      </c>
      <c r="I111" s="221"/>
      <c r="J111" s="222">
        <f>ROUND(I111*H111,2)</f>
        <v>0</v>
      </c>
      <c r="K111" s="218" t="s">
        <v>19</v>
      </c>
      <c r="L111" s="46"/>
      <c r="M111" s="223" t="s">
        <v>19</v>
      </c>
      <c r="N111" s="224" t="s">
        <v>40</v>
      </c>
      <c r="O111" s="86"/>
      <c r="P111" s="225">
        <f>O111*H111</f>
        <v>0</v>
      </c>
      <c r="Q111" s="225">
        <v>0</v>
      </c>
      <c r="R111" s="225">
        <f>Q111*H111</f>
        <v>0</v>
      </c>
      <c r="S111" s="225">
        <v>0</v>
      </c>
      <c r="T111" s="22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7" t="s">
        <v>90</v>
      </c>
      <c r="AT111" s="227" t="s">
        <v>254</v>
      </c>
      <c r="AU111" s="227" t="s">
        <v>76</v>
      </c>
      <c r="AY111" s="19" t="s">
        <v>252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9" t="s">
        <v>76</v>
      </c>
      <c r="BK111" s="228">
        <f>ROUND(I111*H111,2)</f>
        <v>0</v>
      </c>
      <c r="BL111" s="19" t="s">
        <v>90</v>
      </c>
      <c r="BM111" s="227" t="s">
        <v>377</v>
      </c>
    </row>
    <row r="112" spans="1:65" s="2" customFormat="1" ht="24.15" customHeight="1">
      <c r="A112" s="40"/>
      <c r="B112" s="41"/>
      <c r="C112" s="216" t="s">
        <v>313</v>
      </c>
      <c r="D112" s="216" t="s">
        <v>254</v>
      </c>
      <c r="E112" s="217" t="s">
        <v>2885</v>
      </c>
      <c r="F112" s="218" t="s">
        <v>2886</v>
      </c>
      <c r="G112" s="219" t="s">
        <v>2648</v>
      </c>
      <c r="H112" s="220">
        <v>6</v>
      </c>
      <c r="I112" s="221"/>
      <c r="J112" s="222">
        <f>ROUND(I112*H112,2)</f>
        <v>0</v>
      </c>
      <c r="K112" s="218" t="s">
        <v>19</v>
      </c>
      <c r="L112" s="46"/>
      <c r="M112" s="223" t="s">
        <v>19</v>
      </c>
      <c r="N112" s="224" t="s">
        <v>40</v>
      </c>
      <c r="O112" s="86"/>
      <c r="P112" s="225">
        <f>O112*H112</f>
        <v>0</v>
      </c>
      <c r="Q112" s="225">
        <v>0</v>
      </c>
      <c r="R112" s="225">
        <f>Q112*H112</f>
        <v>0</v>
      </c>
      <c r="S112" s="225">
        <v>0</v>
      </c>
      <c r="T112" s="22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7" t="s">
        <v>90</v>
      </c>
      <c r="AT112" s="227" t="s">
        <v>254</v>
      </c>
      <c r="AU112" s="227" t="s">
        <v>76</v>
      </c>
      <c r="AY112" s="19" t="s">
        <v>252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9" t="s">
        <v>76</v>
      </c>
      <c r="BK112" s="228">
        <f>ROUND(I112*H112,2)</f>
        <v>0</v>
      </c>
      <c r="BL112" s="19" t="s">
        <v>90</v>
      </c>
      <c r="BM112" s="227" t="s">
        <v>395</v>
      </c>
    </row>
    <row r="113" spans="1:65" s="2" customFormat="1" ht="24.15" customHeight="1">
      <c r="A113" s="40"/>
      <c r="B113" s="41"/>
      <c r="C113" s="216" t="s">
        <v>324</v>
      </c>
      <c r="D113" s="216" t="s">
        <v>254</v>
      </c>
      <c r="E113" s="217" t="s">
        <v>2887</v>
      </c>
      <c r="F113" s="218" t="s">
        <v>2888</v>
      </c>
      <c r="G113" s="219" t="s">
        <v>2648</v>
      </c>
      <c r="H113" s="220">
        <v>2</v>
      </c>
      <c r="I113" s="221"/>
      <c r="J113" s="222">
        <f>ROUND(I113*H113,2)</f>
        <v>0</v>
      </c>
      <c r="K113" s="218" t="s">
        <v>19</v>
      </c>
      <c r="L113" s="46"/>
      <c r="M113" s="223" t="s">
        <v>19</v>
      </c>
      <c r="N113" s="224" t="s">
        <v>40</v>
      </c>
      <c r="O113" s="86"/>
      <c r="P113" s="225">
        <f>O113*H113</f>
        <v>0</v>
      </c>
      <c r="Q113" s="225">
        <v>0</v>
      </c>
      <c r="R113" s="225">
        <f>Q113*H113</f>
        <v>0</v>
      </c>
      <c r="S113" s="225">
        <v>0</v>
      </c>
      <c r="T113" s="22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7" t="s">
        <v>90</v>
      </c>
      <c r="AT113" s="227" t="s">
        <v>254</v>
      </c>
      <c r="AU113" s="227" t="s">
        <v>76</v>
      </c>
      <c r="AY113" s="19" t="s">
        <v>252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9" t="s">
        <v>76</v>
      </c>
      <c r="BK113" s="228">
        <f>ROUND(I113*H113,2)</f>
        <v>0</v>
      </c>
      <c r="BL113" s="19" t="s">
        <v>90</v>
      </c>
      <c r="BM113" s="227" t="s">
        <v>404</v>
      </c>
    </row>
    <row r="114" spans="1:65" s="2" customFormat="1" ht="24.15" customHeight="1">
      <c r="A114" s="40"/>
      <c r="B114" s="41"/>
      <c r="C114" s="216" t="s">
        <v>334</v>
      </c>
      <c r="D114" s="216" t="s">
        <v>254</v>
      </c>
      <c r="E114" s="217" t="s">
        <v>2889</v>
      </c>
      <c r="F114" s="218" t="s">
        <v>2890</v>
      </c>
      <c r="G114" s="219" t="s">
        <v>2891</v>
      </c>
      <c r="H114" s="220">
        <v>9</v>
      </c>
      <c r="I114" s="221"/>
      <c r="J114" s="222">
        <f>ROUND(I114*H114,2)</f>
        <v>0</v>
      </c>
      <c r="K114" s="218" t="s">
        <v>19</v>
      </c>
      <c r="L114" s="46"/>
      <c r="M114" s="223" t="s">
        <v>19</v>
      </c>
      <c r="N114" s="224" t="s">
        <v>40</v>
      </c>
      <c r="O114" s="86"/>
      <c r="P114" s="225">
        <f>O114*H114</f>
        <v>0</v>
      </c>
      <c r="Q114" s="225">
        <v>0</v>
      </c>
      <c r="R114" s="225">
        <f>Q114*H114</f>
        <v>0</v>
      </c>
      <c r="S114" s="225">
        <v>0</v>
      </c>
      <c r="T114" s="22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7" t="s">
        <v>90</v>
      </c>
      <c r="AT114" s="227" t="s">
        <v>254</v>
      </c>
      <c r="AU114" s="227" t="s">
        <v>76</v>
      </c>
      <c r="AY114" s="19" t="s">
        <v>252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9" t="s">
        <v>76</v>
      </c>
      <c r="BK114" s="228">
        <f>ROUND(I114*H114,2)</f>
        <v>0</v>
      </c>
      <c r="BL114" s="19" t="s">
        <v>90</v>
      </c>
      <c r="BM114" s="227" t="s">
        <v>417</v>
      </c>
    </row>
    <row r="115" spans="1:65" s="2" customFormat="1" ht="24.15" customHeight="1">
      <c r="A115" s="40"/>
      <c r="B115" s="41"/>
      <c r="C115" s="216" t="s">
        <v>339</v>
      </c>
      <c r="D115" s="216" t="s">
        <v>254</v>
      </c>
      <c r="E115" s="217" t="s">
        <v>2892</v>
      </c>
      <c r="F115" s="218" t="s">
        <v>2893</v>
      </c>
      <c r="G115" s="219" t="s">
        <v>2891</v>
      </c>
      <c r="H115" s="220">
        <v>9</v>
      </c>
      <c r="I115" s="221"/>
      <c r="J115" s="222">
        <f>ROUND(I115*H115,2)</f>
        <v>0</v>
      </c>
      <c r="K115" s="218" t="s">
        <v>19</v>
      </c>
      <c r="L115" s="46"/>
      <c r="M115" s="223" t="s">
        <v>19</v>
      </c>
      <c r="N115" s="224" t="s">
        <v>40</v>
      </c>
      <c r="O115" s="86"/>
      <c r="P115" s="225">
        <f>O115*H115</f>
        <v>0</v>
      </c>
      <c r="Q115" s="225">
        <v>0</v>
      </c>
      <c r="R115" s="225">
        <f>Q115*H115</f>
        <v>0</v>
      </c>
      <c r="S115" s="225">
        <v>0</v>
      </c>
      <c r="T115" s="22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7" t="s">
        <v>90</v>
      </c>
      <c r="AT115" s="227" t="s">
        <v>254</v>
      </c>
      <c r="AU115" s="227" t="s">
        <v>76</v>
      </c>
      <c r="AY115" s="19" t="s">
        <v>252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9" t="s">
        <v>76</v>
      </c>
      <c r="BK115" s="228">
        <f>ROUND(I115*H115,2)</f>
        <v>0</v>
      </c>
      <c r="BL115" s="19" t="s">
        <v>90</v>
      </c>
      <c r="BM115" s="227" t="s">
        <v>425</v>
      </c>
    </row>
    <row r="116" spans="1:65" s="2" customFormat="1" ht="24.15" customHeight="1">
      <c r="A116" s="40"/>
      <c r="B116" s="41"/>
      <c r="C116" s="216" t="s">
        <v>8</v>
      </c>
      <c r="D116" s="216" t="s">
        <v>254</v>
      </c>
      <c r="E116" s="217" t="s">
        <v>2894</v>
      </c>
      <c r="F116" s="218" t="s">
        <v>2895</v>
      </c>
      <c r="G116" s="219" t="s">
        <v>2891</v>
      </c>
      <c r="H116" s="220">
        <v>15</v>
      </c>
      <c r="I116" s="221"/>
      <c r="J116" s="222">
        <f>ROUND(I116*H116,2)</f>
        <v>0</v>
      </c>
      <c r="K116" s="218" t="s">
        <v>19</v>
      </c>
      <c r="L116" s="46"/>
      <c r="M116" s="223" t="s">
        <v>19</v>
      </c>
      <c r="N116" s="224" t="s">
        <v>40</v>
      </c>
      <c r="O116" s="86"/>
      <c r="P116" s="225">
        <f>O116*H116</f>
        <v>0</v>
      </c>
      <c r="Q116" s="225">
        <v>0</v>
      </c>
      <c r="R116" s="225">
        <f>Q116*H116</f>
        <v>0</v>
      </c>
      <c r="S116" s="225">
        <v>0</v>
      </c>
      <c r="T116" s="22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7" t="s">
        <v>90</v>
      </c>
      <c r="AT116" s="227" t="s">
        <v>254</v>
      </c>
      <c r="AU116" s="227" t="s">
        <v>76</v>
      </c>
      <c r="AY116" s="19" t="s">
        <v>252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9" t="s">
        <v>76</v>
      </c>
      <c r="BK116" s="228">
        <f>ROUND(I116*H116,2)</f>
        <v>0</v>
      </c>
      <c r="BL116" s="19" t="s">
        <v>90</v>
      </c>
      <c r="BM116" s="227" t="s">
        <v>433</v>
      </c>
    </row>
    <row r="117" spans="1:65" s="2" customFormat="1" ht="24.15" customHeight="1">
      <c r="A117" s="40"/>
      <c r="B117" s="41"/>
      <c r="C117" s="216" t="s">
        <v>349</v>
      </c>
      <c r="D117" s="216" t="s">
        <v>254</v>
      </c>
      <c r="E117" s="217" t="s">
        <v>2896</v>
      </c>
      <c r="F117" s="218" t="s">
        <v>2897</v>
      </c>
      <c r="G117" s="219" t="s">
        <v>2891</v>
      </c>
      <c r="H117" s="220">
        <v>24</v>
      </c>
      <c r="I117" s="221"/>
      <c r="J117" s="222">
        <f>ROUND(I117*H117,2)</f>
        <v>0</v>
      </c>
      <c r="K117" s="218" t="s">
        <v>19</v>
      </c>
      <c r="L117" s="46"/>
      <c r="M117" s="223" t="s">
        <v>19</v>
      </c>
      <c r="N117" s="224" t="s">
        <v>40</v>
      </c>
      <c r="O117" s="86"/>
      <c r="P117" s="225">
        <f>O117*H117</f>
        <v>0</v>
      </c>
      <c r="Q117" s="225">
        <v>0</v>
      </c>
      <c r="R117" s="225">
        <f>Q117*H117</f>
        <v>0</v>
      </c>
      <c r="S117" s="225">
        <v>0</v>
      </c>
      <c r="T117" s="22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7" t="s">
        <v>90</v>
      </c>
      <c r="AT117" s="227" t="s">
        <v>254</v>
      </c>
      <c r="AU117" s="227" t="s">
        <v>76</v>
      </c>
      <c r="AY117" s="19" t="s">
        <v>252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9" t="s">
        <v>76</v>
      </c>
      <c r="BK117" s="228">
        <f>ROUND(I117*H117,2)</f>
        <v>0</v>
      </c>
      <c r="BL117" s="19" t="s">
        <v>90</v>
      </c>
      <c r="BM117" s="227" t="s">
        <v>441</v>
      </c>
    </row>
    <row r="118" spans="1:65" s="2" customFormat="1" ht="24.15" customHeight="1">
      <c r="A118" s="40"/>
      <c r="B118" s="41"/>
      <c r="C118" s="216" t="s">
        <v>353</v>
      </c>
      <c r="D118" s="216" t="s">
        <v>254</v>
      </c>
      <c r="E118" s="217" t="s">
        <v>2898</v>
      </c>
      <c r="F118" s="218" t="s">
        <v>2899</v>
      </c>
      <c r="G118" s="219" t="s">
        <v>2891</v>
      </c>
      <c r="H118" s="220">
        <v>3</v>
      </c>
      <c r="I118" s="221"/>
      <c r="J118" s="222">
        <f>ROUND(I118*H118,2)</f>
        <v>0</v>
      </c>
      <c r="K118" s="218" t="s">
        <v>19</v>
      </c>
      <c r="L118" s="46"/>
      <c r="M118" s="223" t="s">
        <v>19</v>
      </c>
      <c r="N118" s="224" t="s">
        <v>40</v>
      </c>
      <c r="O118" s="86"/>
      <c r="P118" s="225">
        <f>O118*H118</f>
        <v>0</v>
      </c>
      <c r="Q118" s="225">
        <v>0</v>
      </c>
      <c r="R118" s="225">
        <f>Q118*H118</f>
        <v>0</v>
      </c>
      <c r="S118" s="225">
        <v>0</v>
      </c>
      <c r="T118" s="22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7" t="s">
        <v>90</v>
      </c>
      <c r="AT118" s="227" t="s">
        <v>254</v>
      </c>
      <c r="AU118" s="227" t="s">
        <v>76</v>
      </c>
      <c r="AY118" s="19" t="s">
        <v>252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9" t="s">
        <v>76</v>
      </c>
      <c r="BK118" s="228">
        <f>ROUND(I118*H118,2)</f>
        <v>0</v>
      </c>
      <c r="BL118" s="19" t="s">
        <v>90</v>
      </c>
      <c r="BM118" s="227" t="s">
        <v>449</v>
      </c>
    </row>
    <row r="119" spans="1:65" s="2" customFormat="1" ht="24.15" customHeight="1">
      <c r="A119" s="40"/>
      <c r="B119" s="41"/>
      <c r="C119" s="216" t="s">
        <v>360</v>
      </c>
      <c r="D119" s="216" t="s">
        <v>254</v>
      </c>
      <c r="E119" s="217" t="s">
        <v>2900</v>
      </c>
      <c r="F119" s="218" t="s">
        <v>2901</v>
      </c>
      <c r="G119" s="219" t="s">
        <v>300</v>
      </c>
      <c r="H119" s="220">
        <v>78</v>
      </c>
      <c r="I119" s="221"/>
      <c r="J119" s="222">
        <f>ROUND(I119*H119,2)</f>
        <v>0</v>
      </c>
      <c r="K119" s="218" t="s">
        <v>19</v>
      </c>
      <c r="L119" s="46"/>
      <c r="M119" s="223" t="s">
        <v>19</v>
      </c>
      <c r="N119" s="224" t="s">
        <v>40</v>
      </c>
      <c r="O119" s="86"/>
      <c r="P119" s="225">
        <f>O119*H119</f>
        <v>0</v>
      </c>
      <c r="Q119" s="225">
        <v>0</v>
      </c>
      <c r="R119" s="225">
        <f>Q119*H119</f>
        <v>0</v>
      </c>
      <c r="S119" s="225">
        <v>0</v>
      </c>
      <c r="T119" s="22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7" t="s">
        <v>90</v>
      </c>
      <c r="AT119" s="227" t="s">
        <v>254</v>
      </c>
      <c r="AU119" s="227" t="s">
        <v>76</v>
      </c>
      <c r="AY119" s="19" t="s">
        <v>252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9" t="s">
        <v>76</v>
      </c>
      <c r="BK119" s="228">
        <f>ROUND(I119*H119,2)</f>
        <v>0</v>
      </c>
      <c r="BL119" s="19" t="s">
        <v>90</v>
      </c>
      <c r="BM119" s="227" t="s">
        <v>457</v>
      </c>
    </row>
    <row r="120" spans="1:65" s="2" customFormat="1" ht="24.15" customHeight="1">
      <c r="A120" s="40"/>
      <c r="B120" s="41"/>
      <c r="C120" s="216" t="s">
        <v>366</v>
      </c>
      <c r="D120" s="216" t="s">
        <v>254</v>
      </c>
      <c r="E120" s="217" t="s">
        <v>2902</v>
      </c>
      <c r="F120" s="218" t="s">
        <v>2903</v>
      </c>
      <c r="G120" s="219" t="s">
        <v>300</v>
      </c>
      <c r="H120" s="220">
        <v>26</v>
      </c>
      <c r="I120" s="221"/>
      <c r="J120" s="222">
        <f>ROUND(I120*H120,2)</f>
        <v>0</v>
      </c>
      <c r="K120" s="218" t="s">
        <v>19</v>
      </c>
      <c r="L120" s="46"/>
      <c r="M120" s="223" t="s">
        <v>19</v>
      </c>
      <c r="N120" s="224" t="s">
        <v>40</v>
      </c>
      <c r="O120" s="86"/>
      <c r="P120" s="225">
        <f>O120*H120</f>
        <v>0</v>
      </c>
      <c r="Q120" s="225">
        <v>0</v>
      </c>
      <c r="R120" s="225">
        <f>Q120*H120</f>
        <v>0</v>
      </c>
      <c r="S120" s="225">
        <v>0</v>
      </c>
      <c r="T120" s="22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7" t="s">
        <v>90</v>
      </c>
      <c r="AT120" s="227" t="s">
        <v>254</v>
      </c>
      <c r="AU120" s="227" t="s">
        <v>76</v>
      </c>
      <c r="AY120" s="19" t="s">
        <v>252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9" t="s">
        <v>76</v>
      </c>
      <c r="BK120" s="228">
        <f>ROUND(I120*H120,2)</f>
        <v>0</v>
      </c>
      <c r="BL120" s="19" t="s">
        <v>90</v>
      </c>
      <c r="BM120" s="227" t="s">
        <v>465</v>
      </c>
    </row>
    <row r="121" spans="1:65" s="2" customFormat="1" ht="24.15" customHeight="1">
      <c r="A121" s="40"/>
      <c r="B121" s="41"/>
      <c r="C121" s="216" t="s">
        <v>377</v>
      </c>
      <c r="D121" s="216" t="s">
        <v>254</v>
      </c>
      <c r="E121" s="217" t="s">
        <v>2904</v>
      </c>
      <c r="F121" s="218" t="s">
        <v>2905</v>
      </c>
      <c r="G121" s="219" t="s">
        <v>300</v>
      </c>
      <c r="H121" s="220">
        <v>6</v>
      </c>
      <c r="I121" s="221"/>
      <c r="J121" s="222">
        <f>ROUND(I121*H121,2)</f>
        <v>0</v>
      </c>
      <c r="K121" s="218" t="s">
        <v>19</v>
      </c>
      <c r="L121" s="46"/>
      <c r="M121" s="223" t="s">
        <v>19</v>
      </c>
      <c r="N121" s="224" t="s">
        <v>40</v>
      </c>
      <c r="O121" s="86"/>
      <c r="P121" s="225">
        <f>O121*H121</f>
        <v>0</v>
      </c>
      <c r="Q121" s="225">
        <v>0</v>
      </c>
      <c r="R121" s="225">
        <f>Q121*H121</f>
        <v>0</v>
      </c>
      <c r="S121" s="225">
        <v>0</v>
      </c>
      <c r="T121" s="22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7" t="s">
        <v>90</v>
      </c>
      <c r="AT121" s="227" t="s">
        <v>254</v>
      </c>
      <c r="AU121" s="227" t="s">
        <v>76</v>
      </c>
      <c r="AY121" s="19" t="s">
        <v>252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9" t="s">
        <v>76</v>
      </c>
      <c r="BK121" s="228">
        <f>ROUND(I121*H121,2)</f>
        <v>0</v>
      </c>
      <c r="BL121" s="19" t="s">
        <v>90</v>
      </c>
      <c r="BM121" s="227" t="s">
        <v>477</v>
      </c>
    </row>
    <row r="122" spans="1:65" s="2" customFormat="1" ht="24.15" customHeight="1">
      <c r="A122" s="40"/>
      <c r="B122" s="41"/>
      <c r="C122" s="216" t="s">
        <v>7</v>
      </c>
      <c r="D122" s="216" t="s">
        <v>254</v>
      </c>
      <c r="E122" s="217" t="s">
        <v>2906</v>
      </c>
      <c r="F122" s="218" t="s">
        <v>2907</v>
      </c>
      <c r="G122" s="219" t="s">
        <v>300</v>
      </c>
      <c r="H122" s="220">
        <v>14</v>
      </c>
      <c r="I122" s="221"/>
      <c r="J122" s="222">
        <f>ROUND(I122*H122,2)</f>
        <v>0</v>
      </c>
      <c r="K122" s="218" t="s">
        <v>19</v>
      </c>
      <c r="L122" s="46"/>
      <c r="M122" s="223" t="s">
        <v>19</v>
      </c>
      <c r="N122" s="224" t="s">
        <v>40</v>
      </c>
      <c r="O122" s="86"/>
      <c r="P122" s="225">
        <f>O122*H122</f>
        <v>0</v>
      </c>
      <c r="Q122" s="225">
        <v>0</v>
      </c>
      <c r="R122" s="225">
        <f>Q122*H122</f>
        <v>0</v>
      </c>
      <c r="S122" s="225">
        <v>0</v>
      </c>
      <c r="T122" s="22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7" t="s">
        <v>90</v>
      </c>
      <c r="AT122" s="227" t="s">
        <v>254</v>
      </c>
      <c r="AU122" s="227" t="s">
        <v>76</v>
      </c>
      <c r="AY122" s="19" t="s">
        <v>252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9" t="s">
        <v>76</v>
      </c>
      <c r="BK122" s="228">
        <f>ROUND(I122*H122,2)</f>
        <v>0</v>
      </c>
      <c r="BL122" s="19" t="s">
        <v>90</v>
      </c>
      <c r="BM122" s="227" t="s">
        <v>490</v>
      </c>
    </row>
    <row r="123" spans="1:65" s="2" customFormat="1" ht="24.15" customHeight="1">
      <c r="A123" s="40"/>
      <c r="B123" s="41"/>
      <c r="C123" s="216" t="s">
        <v>395</v>
      </c>
      <c r="D123" s="216" t="s">
        <v>254</v>
      </c>
      <c r="E123" s="217" t="s">
        <v>2908</v>
      </c>
      <c r="F123" s="218" t="s">
        <v>2909</v>
      </c>
      <c r="G123" s="219" t="s">
        <v>300</v>
      </c>
      <c r="H123" s="220">
        <v>9</v>
      </c>
      <c r="I123" s="221"/>
      <c r="J123" s="222">
        <f>ROUND(I123*H123,2)</f>
        <v>0</v>
      </c>
      <c r="K123" s="218" t="s">
        <v>19</v>
      </c>
      <c r="L123" s="46"/>
      <c r="M123" s="223" t="s">
        <v>19</v>
      </c>
      <c r="N123" s="224" t="s">
        <v>40</v>
      </c>
      <c r="O123" s="86"/>
      <c r="P123" s="225">
        <f>O123*H123</f>
        <v>0</v>
      </c>
      <c r="Q123" s="225">
        <v>0</v>
      </c>
      <c r="R123" s="225">
        <f>Q123*H123</f>
        <v>0</v>
      </c>
      <c r="S123" s="225">
        <v>0</v>
      </c>
      <c r="T123" s="22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7" t="s">
        <v>90</v>
      </c>
      <c r="AT123" s="227" t="s">
        <v>254</v>
      </c>
      <c r="AU123" s="227" t="s">
        <v>76</v>
      </c>
      <c r="AY123" s="19" t="s">
        <v>252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9" t="s">
        <v>76</v>
      </c>
      <c r="BK123" s="228">
        <f>ROUND(I123*H123,2)</f>
        <v>0</v>
      </c>
      <c r="BL123" s="19" t="s">
        <v>90</v>
      </c>
      <c r="BM123" s="227" t="s">
        <v>559</v>
      </c>
    </row>
    <row r="124" spans="1:65" s="2" customFormat="1" ht="14.4" customHeight="1">
      <c r="A124" s="40"/>
      <c r="B124" s="41"/>
      <c r="C124" s="216" t="s">
        <v>399</v>
      </c>
      <c r="D124" s="216" t="s">
        <v>254</v>
      </c>
      <c r="E124" s="217" t="s">
        <v>2910</v>
      </c>
      <c r="F124" s="218" t="s">
        <v>2911</v>
      </c>
      <c r="G124" s="219" t="s">
        <v>300</v>
      </c>
      <c r="H124" s="220">
        <v>1.5</v>
      </c>
      <c r="I124" s="221"/>
      <c r="J124" s="222">
        <f>ROUND(I124*H124,2)</f>
        <v>0</v>
      </c>
      <c r="K124" s="218" t="s">
        <v>19</v>
      </c>
      <c r="L124" s="46"/>
      <c r="M124" s="223" t="s">
        <v>19</v>
      </c>
      <c r="N124" s="224" t="s">
        <v>40</v>
      </c>
      <c r="O124" s="86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7" t="s">
        <v>90</v>
      </c>
      <c r="AT124" s="227" t="s">
        <v>254</v>
      </c>
      <c r="AU124" s="227" t="s">
        <v>76</v>
      </c>
      <c r="AY124" s="19" t="s">
        <v>252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9" t="s">
        <v>76</v>
      </c>
      <c r="BK124" s="228">
        <f>ROUND(I124*H124,2)</f>
        <v>0</v>
      </c>
      <c r="BL124" s="19" t="s">
        <v>90</v>
      </c>
      <c r="BM124" s="227" t="s">
        <v>612</v>
      </c>
    </row>
    <row r="125" spans="1:63" s="12" customFormat="1" ht="25.9" customHeight="1">
      <c r="A125" s="12"/>
      <c r="B125" s="200"/>
      <c r="C125" s="201"/>
      <c r="D125" s="202" t="s">
        <v>68</v>
      </c>
      <c r="E125" s="203" t="s">
        <v>2912</v>
      </c>
      <c r="F125" s="203" t="s">
        <v>2913</v>
      </c>
      <c r="G125" s="201"/>
      <c r="H125" s="201"/>
      <c r="I125" s="204"/>
      <c r="J125" s="205">
        <f>BK125</f>
        <v>0</v>
      </c>
      <c r="K125" s="201"/>
      <c r="L125" s="206"/>
      <c r="M125" s="207"/>
      <c r="N125" s="208"/>
      <c r="O125" s="208"/>
      <c r="P125" s="209">
        <f>SUM(P126:P138)</f>
        <v>0</v>
      </c>
      <c r="Q125" s="208"/>
      <c r="R125" s="209">
        <f>SUM(R126:R138)</f>
        <v>0</v>
      </c>
      <c r="S125" s="208"/>
      <c r="T125" s="210">
        <f>SUM(T126:T138)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1" t="s">
        <v>76</v>
      </c>
      <c r="AT125" s="212" t="s">
        <v>68</v>
      </c>
      <c r="AU125" s="212" t="s">
        <v>69</v>
      </c>
      <c r="AY125" s="211" t="s">
        <v>252</v>
      </c>
      <c r="BK125" s="213">
        <f>SUM(BK126:BK138)</f>
        <v>0</v>
      </c>
    </row>
    <row r="126" spans="1:65" s="2" customFormat="1" ht="49.05" customHeight="1">
      <c r="A126" s="40"/>
      <c r="B126" s="41"/>
      <c r="C126" s="216" t="s">
        <v>404</v>
      </c>
      <c r="D126" s="216" t="s">
        <v>254</v>
      </c>
      <c r="E126" s="217" t="s">
        <v>2914</v>
      </c>
      <c r="F126" s="218" t="s">
        <v>2915</v>
      </c>
      <c r="G126" s="219" t="s">
        <v>2648</v>
      </c>
      <c r="H126" s="220">
        <v>1</v>
      </c>
      <c r="I126" s="221"/>
      <c r="J126" s="222">
        <f>ROUND(I126*H126,2)</f>
        <v>0</v>
      </c>
      <c r="K126" s="218" t="s">
        <v>19</v>
      </c>
      <c r="L126" s="46"/>
      <c r="M126" s="223" t="s">
        <v>19</v>
      </c>
      <c r="N126" s="224" t="s">
        <v>40</v>
      </c>
      <c r="O126" s="86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7" t="s">
        <v>90</v>
      </c>
      <c r="AT126" s="227" t="s">
        <v>254</v>
      </c>
      <c r="AU126" s="227" t="s">
        <v>76</v>
      </c>
      <c r="AY126" s="19" t="s">
        <v>252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9" t="s">
        <v>76</v>
      </c>
      <c r="BK126" s="228">
        <f>ROUND(I126*H126,2)</f>
        <v>0</v>
      </c>
      <c r="BL126" s="19" t="s">
        <v>90</v>
      </c>
      <c r="BM126" s="227" t="s">
        <v>622</v>
      </c>
    </row>
    <row r="127" spans="1:65" s="2" customFormat="1" ht="24.15" customHeight="1">
      <c r="A127" s="40"/>
      <c r="B127" s="41"/>
      <c r="C127" s="216" t="s">
        <v>410</v>
      </c>
      <c r="D127" s="216" t="s">
        <v>254</v>
      </c>
      <c r="E127" s="217" t="s">
        <v>2916</v>
      </c>
      <c r="F127" s="218" t="s">
        <v>2917</v>
      </c>
      <c r="G127" s="219" t="s">
        <v>2648</v>
      </c>
      <c r="H127" s="220">
        <v>2</v>
      </c>
      <c r="I127" s="221"/>
      <c r="J127" s="222">
        <f>ROUND(I127*H127,2)</f>
        <v>0</v>
      </c>
      <c r="K127" s="218" t="s">
        <v>19</v>
      </c>
      <c r="L127" s="46"/>
      <c r="M127" s="223" t="s">
        <v>19</v>
      </c>
      <c r="N127" s="224" t="s">
        <v>40</v>
      </c>
      <c r="O127" s="86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7" t="s">
        <v>90</v>
      </c>
      <c r="AT127" s="227" t="s">
        <v>254</v>
      </c>
      <c r="AU127" s="227" t="s">
        <v>76</v>
      </c>
      <c r="AY127" s="19" t="s">
        <v>252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9" t="s">
        <v>76</v>
      </c>
      <c r="BK127" s="228">
        <f>ROUND(I127*H127,2)</f>
        <v>0</v>
      </c>
      <c r="BL127" s="19" t="s">
        <v>90</v>
      </c>
      <c r="BM127" s="227" t="s">
        <v>631</v>
      </c>
    </row>
    <row r="128" spans="1:65" s="2" customFormat="1" ht="24.15" customHeight="1">
      <c r="A128" s="40"/>
      <c r="B128" s="41"/>
      <c r="C128" s="216" t="s">
        <v>417</v>
      </c>
      <c r="D128" s="216" t="s">
        <v>254</v>
      </c>
      <c r="E128" s="217" t="s">
        <v>2918</v>
      </c>
      <c r="F128" s="218" t="s">
        <v>2919</v>
      </c>
      <c r="G128" s="219" t="s">
        <v>2648</v>
      </c>
      <c r="H128" s="220">
        <v>1</v>
      </c>
      <c r="I128" s="221"/>
      <c r="J128" s="222">
        <f>ROUND(I128*H128,2)</f>
        <v>0</v>
      </c>
      <c r="K128" s="218" t="s">
        <v>19</v>
      </c>
      <c r="L128" s="46"/>
      <c r="M128" s="223" t="s">
        <v>19</v>
      </c>
      <c r="N128" s="224" t="s">
        <v>40</v>
      </c>
      <c r="O128" s="86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7" t="s">
        <v>90</v>
      </c>
      <c r="AT128" s="227" t="s">
        <v>254</v>
      </c>
      <c r="AU128" s="227" t="s">
        <v>76</v>
      </c>
      <c r="AY128" s="19" t="s">
        <v>252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9" t="s">
        <v>76</v>
      </c>
      <c r="BK128" s="228">
        <f>ROUND(I128*H128,2)</f>
        <v>0</v>
      </c>
      <c r="BL128" s="19" t="s">
        <v>90</v>
      </c>
      <c r="BM128" s="227" t="s">
        <v>666</v>
      </c>
    </row>
    <row r="129" spans="1:65" s="2" customFormat="1" ht="37.8" customHeight="1">
      <c r="A129" s="40"/>
      <c r="B129" s="41"/>
      <c r="C129" s="216" t="s">
        <v>421</v>
      </c>
      <c r="D129" s="216" t="s">
        <v>254</v>
      </c>
      <c r="E129" s="217" t="s">
        <v>2920</v>
      </c>
      <c r="F129" s="218" t="s">
        <v>2921</v>
      </c>
      <c r="G129" s="219" t="s">
        <v>2648</v>
      </c>
      <c r="H129" s="220">
        <v>1</v>
      </c>
      <c r="I129" s="221"/>
      <c r="J129" s="222">
        <f>ROUND(I129*H129,2)</f>
        <v>0</v>
      </c>
      <c r="K129" s="218" t="s">
        <v>19</v>
      </c>
      <c r="L129" s="46"/>
      <c r="M129" s="223" t="s">
        <v>19</v>
      </c>
      <c r="N129" s="224" t="s">
        <v>40</v>
      </c>
      <c r="O129" s="86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7" t="s">
        <v>90</v>
      </c>
      <c r="AT129" s="227" t="s">
        <v>254</v>
      </c>
      <c r="AU129" s="227" t="s">
        <v>76</v>
      </c>
      <c r="AY129" s="19" t="s">
        <v>252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9" t="s">
        <v>76</v>
      </c>
      <c r="BK129" s="228">
        <f>ROUND(I129*H129,2)</f>
        <v>0</v>
      </c>
      <c r="BL129" s="19" t="s">
        <v>90</v>
      </c>
      <c r="BM129" s="227" t="s">
        <v>675</v>
      </c>
    </row>
    <row r="130" spans="1:65" s="2" customFormat="1" ht="24.15" customHeight="1">
      <c r="A130" s="40"/>
      <c r="B130" s="41"/>
      <c r="C130" s="216" t="s">
        <v>425</v>
      </c>
      <c r="D130" s="216" t="s">
        <v>254</v>
      </c>
      <c r="E130" s="217" t="s">
        <v>2922</v>
      </c>
      <c r="F130" s="218" t="s">
        <v>2923</v>
      </c>
      <c r="G130" s="219" t="s">
        <v>2648</v>
      </c>
      <c r="H130" s="220">
        <v>1</v>
      </c>
      <c r="I130" s="221"/>
      <c r="J130" s="222">
        <f>ROUND(I130*H130,2)</f>
        <v>0</v>
      </c>
      <c r="K130" s="218" t="s">
        <v>19</v>
      </c>
      <c r="L130" s="46"/>
      <c r="M130" s="223" t="s">
        <v>19</v>
      </c>
      <c r="N130" s="224" t="s">
        <v>40</v>
      </c>
      <c r="O130" s="86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7" t="s">
        <v>90</v>
      </c>
      <c r="AT130" s="227" t="s">
        <v>254</v>
      </c>
      <c r="AU130" s="227" t="s">
        <v>76</v>
      </c>
      <c r="AY130" s="19" t="s">
        <v>252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9" t="s">
        <v>76</v>
      </c>
      <c r="BK130" s="228">
        <f>ROUND(I130*H130,2)</f>
        <v>0</v>
      </c>
      <c r="BL130" s="19" t="s">
        <v>90</v>
      </c>
      <c r="BM130" s="227" t="s">
        <v>692</v>
      </c>
    </row>
    <row r="131" spans="1:65" s="2" customFormat="1" ht="24.15" customHeight="1">
      <c r="A131" s="40"/>
      <c r="B131" s="41"/>
      <c r="C131" s="216" t="s">
        <v>429</v>
      </c>
      <c r="D131" s="216" t="s">
        <v>254</v>
      </c>
      <c r="E131" s="217" t="s">
        <v>2924</v>
      </c>
      <c r="F131" s="218" t="s">
        <v>2925</v>
      </c>
      <c r="G131" s="219" t="s">
        <v>2648</v>
      </c>
      <c r="H131" s="220">
        <v>1</v>
      </c>
      <c r="I131" s="221"/>
      <c r="J131" s="222">
        <f>ROUND(I131*H131,2)</f>
        <v>0</v>
      </c>
      <c r="K131" s="218" t="s">
        <v>19</v>
      </c>
      <c r="L131" s="46"/>
      <c r="M131" s="223" t="s">
        <v>19</v>
      </c>
      <c r="N131" s="224" t="s">
        <v>40</v>
      </c>
      <c r="O131" s="86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7" t="s">
        <v>90</v>
      </c>
      <c r="AT131" s="227" t="s">
        <v>254</v>
      </c>
      <c r="AU131" s="227" t="s">
        <v>76</v>
      </c>
      <c r="AY131" s="19" t="s">
        <v>252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9" t="s">
        <v>76</v>
      </c>
      <c r="BK131" s="228">
        <f>ROUND(I131*H131,2)</f>
        <v>0</v>
      </c>
      <c r="BL131" s="19" t="s">
        <v>90</v>
      </c>
      <c r="BM131" s="227" t="s">
        <v>705</v>
      </c>
    </row>
    <row r="132" spans="1:65" s="2" customFormat="1" ht="37.8" customHeight="1">
      <c r="A132" s="40"/>
      <c r="B132" s="41"/>
      <c r="C132" s="216" t="s">
        <v>433</v>
      </c>
      <c r="D132" s="216" t="s">
        <v>254</v>
      </c>
      <c r="E132" s="217" t="s">
        <v>2926</v>
      </c>
      <c r="F132" s="218" t="s">
        <v>2927</v>
      </c>
      <c r="G132" s="219" t="s">
        <v>2648</v>
      </c>
      <c r="H132" s="220">
        <v>2</v>
      </c>
      <c r="I132" s="221"/>
      <c r="J132" s="222">
        <f>ROUND(I132*H132,2)</f>
        <v>0</v>
      </c>
      <c r="K132" s="218" t="s">
        <v>19</v>
      </c>
      <c r="L132" s="46"/>
      <c r="M132" s="223" t="s">
        <v>19</v>
      </c>
      <c r="N132" s="224" t="s">
        <v>40</v>
      </c>
      <c r="O132" s="86"/>
      <c r="P132" s="225">
        <f>O132*H132</f>
        <v>0</v>
      </c>
      <c r="Q132" s="225">
        <v>0</v>
      </c>
      <c r="R132" s="225">
        <f>Q132*H132</f>
        <v>0</v>
      </c>
      <c r="S132" s="225">
        <v>0</v>
      </c>
      <c r="T132" s="22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7" t="s">
        <v>90</v>
      </c>
      <c r="AT132" s="227" t="s">
        <v>254</v>
      </c>
      <c r="AU132" s="227" t="s">
        <v>76</v>
      </c>
      <c r="AY132" s="19" t="s">
        <v>252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9" t="s">
        <v>76</v>
      </c>
      <c r="BK132" s="228">
        <f>ROUND(I132*H132,2)</f>
        <v>0</v>
      </c>
      <c r="BL132" s="19" t="s">
        <v>90</v>
      </c>
      <c r="BM132" s="227" t="s">
        <v>757</v>
      </c>
    </row>
    <row r="133" spans="1:65" s="2" customFormat="1" ht="24.15" customHeight="1">
      <c r="A133" s="40"/>
      <c r="B133" s="41"/>
      <c r="C133" s="216" t="s">
        <v>437</v>
      </c>
      <c r="D133" s="216" t="s">
        <v>254</v>
      </c>
      <c r="E133" s="217" t="s">
        <v>2928</v>
      </c>
      <c r="F133" s="218" t="s">
        <v>2929</v>
      </c>
      <c r="G133" s="219" t="s">
        <v>2648</v>
      </c>
      <c r="H133" s="220">
        <v>1</v>
      </c>
      <c r="I133" s="221"/>
      <c r="J133" s="222">
        <f>ROUND(I133*H133,2)</f>
        <v>0</v>
      </c>
      <c r="K133" s="218" t="s">
        <v>19</v>
      </c>
      <c r="L133" s="46"/>
      <c r="M133" s="223" t="s">
        <v>19</v>
      </c>
      <c r="N133" s="224" t="s">
        <v>40</v>
      </c>
      <c r="O133" s="86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7" t="s">
        <v>90</v>
      </c>
      <c r="AT133" s="227" t="s">
        <v>254</v>
      </c>
      <c r="AU133" s="227" t="s">
        <v>76</v>
      </c>
      <c r="AY133" s="19" t="s">
        <v>252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9" t="s">
        <v>76</v>
      </c>
      <c r="BK133" s="228">
        <f>ROUND(I133*H133,2)</f>
        <v>0</v>
      </c>
      <c r="BL133" s="19" t="s">
        <v>90</v>
      </c>
      <c r="BM133" s="227" t="s">
        <v>765</v>
      </c>
    </row>
    <row r="134" spans="1:65" s="2" customFormat="1" ht="24.15" customHeight="1">
      <c r="A134" s="40"/>
      <c r="B134" s="41"/>
      <c r="C134" s="216" t="s">
        <v>441</v>
      </c>
      <c r="D134" s="216" t="s">
        <v>254</v>
      </c>
      <c r="E134" s="217" t="s">
        <v>2930</v>
      </c>
      <c r="F134" s="218" t="s">
        <v>2931</v>
      </c>
      <c r="G134" s="219" t="s">
        <v>2648</v>
      </c>
      <c r="H134" s="220">
        <v>1</v>
      </c>
      <c r="I134" s="221"/>
      <c r="J134" s="222">
        <f>ROUND(I134*H134,2)</f>
        <v>0</v>
      </c>
      <c r="K134" s="218" t="s">
        <v>19</v>
      </c>
      <c r="L134" s="46"/>
      <c r="M134" s="223" t="s">
        <v>19</v>
      </c>
      <c r="N134" s="224" t="s">
        <v>40</v>
      </c>
      <c r="O134" s="86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7" t="s">
        <v>90</v>
      </c>
      <c r="AT134" s="227" t="s">
        <v>254</v>
      </c>
      <c r="AU134" s="227" t="s">
        <v>76</v>
      </c>
      <c r="AY134" s="19" t="s">
        <v>252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9" t="s">
        <v>76</v>
      </c>
      <c r="BK134" s="228">
        <f>ROUND(I134*H134,2)</f>
        <v>0</v>
      </c>
      <c r="BL134" s="19" t="s">
        <v>90</v>
      </c>
      <c r="BM134" s="227" t="s">
        <v>777</v>
      </c>
    </row>
    <row r="135" spans="1:65" s="2" customFormat="1" ht="24.15" customHeight="1">
      <c r="A135" s="40"/>
      <c r="B135" s="41"/>
      <c r="C135" s="216" t="s">
        <v>445</v>
      </c>
      <c r="D135" s="216" t="s">
        <v>254</v>
      </c>
      <c r="E135" s="217" t="s">
        <v>2932</v>
      </c>
      <c r="F135" s="218" t="s">
        <v>2897</v>
      </c>
      <c r="G135" s="219" t="s">
        <v>2891</v>
      </c>
      <c r="H135" s="220">
        <v>9</v>
      </c>
      <c r="I135" s="221"/>
      <c r="J135" s="222">
        <f>ROUND(I135*H135,2)</f>
        <v>0</v>
      </c>
      <c r="K135" s="218" t="s">
        <v>19</v>
      </c>
      <c r="L135" s="46"/>
      <c r="M135" s="223" t="s">
        <v>19</v>
      </c>
      <c r="N135" s="224" t="s">
        <v>40</v>
      </c>
      <c r="O135" s="86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7" t="s">
        <v>90</v>
      </c>
      <c r="AT135" s="227" t="s">
        <v>254</v>
      </c>
      <c r="AU135" s="227" t="s">
        <v>76</v>
      </c>
      <c r="AY135" s="19" t="s">
        <v>252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9" t="s">
        <v>76</v>
      </c>
      <c r="BK135" s="228">
        <f>ROUND(I135*H135,2)</f>
        <v>0</v>
      </c>
      <c r="BL135" s="19" t="s">
        <v>90</v>
      </c>
      <c r="BM135" s="227" t="s">
        <v>789</v>
      </c>
    </row>
    <row r="136" spans="1:65" s="2" customFormat="1" ht="24.15" customHeight="1">
      <c r="A136" s="40"/>
      <c r="B136" s="41"/>
      <c r="C136" s="216" t="s">
        <v>449</v>
      </c>
      <c r="D136" s="216" t="s">
        <v>254</v>
      </c>
      <c r="E136" s="217" t="s">
        <v>2933</v>
      </c>
      <c r="F136" s="218" t="s">
        <v>2901</v>
      </c>
      <c r="G136" s="219" t="s">
        <v>300</v>
      </c>
      <c r="H136" s="220">
        <v>1</v>
      </c>
      <c r="I136" s="221"/>
      <c r="J136" s="222">
        <f>ROUND(I136*H136,2)</f>
        <v>0</v>
      </c>
      <c r="K136" s="218" t="s">
        <v>19</v>
      </c>
      <c r="L136" s="46"/>
      <c r="M136" s="223" t="s">
        <v>19</v>
      </c>
      <c r="N136" s="224" t="s">
        <v>40</v>
      </c>
      <c r="O136" s="86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7" t="s">
        <v>90</v>
      </c>
      <c r="AT136" s="227" t="s">
        <v>254</v>
      </c>
      <c r="AU136" s="227" t="s">
        <v>76</v>
      </c>
      <c r="AY136" s="19" t="s">
        <v>252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9" t="s">
        <v>76</v>
      </c>
      <c r="BK136" s="228">
        <f>ROUND(I136*H136,2)</f>
        <v>0</v>
      </c>
      <c r="BL136" s="19" t="s">
        <v>90</v>
      </c>
      <c r="BM136" s="227" t="s">
        <v>799</v>
      </c>
    </row>
    <row r="137" spans="1:65" s="2" customFormat="1" ht="24.15" customHeight="1">
      <c r="A137" s="40"/>
      <c r="B137" s="41"/>
      <c r="C137" s="216" t="s">
        <v>453</v>
      </c>
      <c r="D137" s="216" t="s">
        <v>254</v>
      </c>
      <c r="E137" s="217" t="s">
        <v>2934</v>
      </c>
      <c r="F137" s="218" t="s">
        <v>2935</v>
      </c>
      <c r="G137" s="219" t="s">
        <v>300</v>
      </c>
      <c r="H137" s="220">
        <v>1</v>
      </c>
      <c r="I137" s="221"/>
      <c r="J137" s="222">
        <f>ROUND(I137*H137,2)</f>
        <v>0</v>
      </c>
      <c r="K137" s="218" t="s">
        <v>19</v>
      </c>
      <c r="L137" s="46"/>
      <c r="M137" s="223" t="s">
        <v>19</v>
      </c>
      <c r="N137" s="224" t="s">
        <v>40</v>
      </c>
      <c r="O137" s="86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7" t="s">
        <v>90</v>
      </c>
      <c r="AT137" s="227" t="s">
        <v>254</v>
      </c>
      <c r="AU137" s="227" t="s">
        <v>76</v>
      </c>
      <c r="AY137" s="19" t="s">
        <v>252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9" t="s">
        <v>76</v>
      </c>
      <c r="BK137" s="228">
        <f>ROUND(I137*H137,2)</f>
        <v>0</v>
      </c>
      <c r="BL137" s="19" t="s">
        <v>90</v>
      </c>
      <c r="BM137" s="227" t="s">
        <v>810</v>
      </c>
    </row>
    <row r="138" spans="1:65" s="2" customFormat="1" ht="24.15" customHeight="1">
      <c r="A138" s="40"/>
      <c r="B138" s="41"/>
      <c r="C138" s="216" t="s">
        <v>457</v>
      </c>
      <c r="D138" s="216" t="s">
        <v>254</v>
      </c>
      <c r="E138" s="217" t="s">
        <v>2936</v>
      </c>
      <c r="F138" s="218" t="s">
        <v>2937</v>
      </c>
      <c r="G138" s="219" t="s">
        <v>300</v>
      </c>
      <c r="H138" s="220">
        <v>1</v>
      </c>
      <c r="I138" s="221"/>
      <c r="J138" s="222">
        <f>ROUND(I138*H138,2)</f>
        <v>0</v>
      </c>
      <c r="K138" s="218" t="s">
        <v>19</v>
      </c>
      <c r="L138" s="46"/>
      <c r="M138" s="223" t="s">
        <v>19</v>
      </c>
      <c r="N138" s="224" t="s">
        <v>40</v>
      </c>
      <c r="O138" s="86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7" t="s">
        <v>90</v>
      </c>
      <c r="AT138" s="227" t="s">
        <v>254</v>
      </c>
      <c r="AU138" s="227" t="s">
        <v>76</v>
      </c>
      <c r="AY138" s="19" t="s">
        <v>252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9" t="s">
        <v>76</v>
      </c>
      <c r="BK138" s="228">
        <f>ROUND(I138*H138,2)</f>
        <v>0</v>
      </c>
      <c r="BL138" s="19" t="s">
        <v>90</v>
      </c>
      <c r="BM138" s="227" t="s">
        <v>820</v>
      </c>
    </row>
    <row r="139" spans="1:63" s="12" customFormat="1" ht="25.9" customHeight="1">
      <c r="A139" s="12"/>
      <c r="B139" s="200"/>
      <c r="C139" s="201"/>
      <c r="D139" s="202" t="s">
        <v>68</v>
      </c>
      <c r="E139" s="203" t="s">
        <v>2938</v>
      </c>
      <c r="F139" s="203" t="s">
        <v>2939</v>
      </c>
      <c r="G139" s="201"/>
      <c r="H139" s="201"/>
      <c r="I139" s="204"/>
      <c r="J139" s="205">
        <f>BK139</f>
        <v>0</v>
      </c>
      <c r="K139" s="201"/>
      <c r="L139" s="206"/>
      <c r="M139" s="207"/>
      <c r="N139" s="208"/>
      <c r="O139" s="208"/>
      <c r="P139" s="209">
        <f>SUM(P140:P152)</f>
        <v>0</v>
      </c>
      <c r="Q139" s="208"/>
      <c r="R139" s="209">
        <f>SUM(R140:R152)</f>
        <v>0</v>
      </c>
      <c r="S139" s="208"/>
      <c r="T139" s="210">
        <f>SUM(T140:T152)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1" t="s">
        <v>76</v>
      </c>
      <c r="AT139" s="212" t="s">
        <v>68</v>
      </c>
      <c r="AU139" s="212" t="s">
        <v>69</v>
      </c>
      <c r="AY139" s="211" t="s">
        <v>252</v>
      </c>
      <c r="BK139" s="213">
        <f>SUM(BK140:BK152)</f>
        <v>0</v>
      </c>
    </row>
    <row r="140" spans="1:65" s="2" customFormat="1" ht="37.8" customHeight="1">
      <c r="A140" s="40"/>
      <c r="B140" s="41"/>
      <c r="C140" s="216" t="s">
        <v>461</v>
      </c>
      <c r="D140" s="216" t="s">
        <v>254</v>
      </c>
      <c r="E140" s="217" t="s">
        <v>2940</v>
      </c>
      <c r="F140" s="218" t="s">
        <v>2941</v>
      </c>
      <c r="G140" s="219" t="s">
        <v>2648</v>
      </c>
      <c r="H140" s="220">
        <v>1</v>
      </c>
      <c r="I140" s="221"/>
      <c r="J140" s="222">
        <f>ROUND(I140*H140,2)</f>
        <v>0</v>
      </c>
      <c r="K140" s="218" t="s">
        <v>19</v>
      </c>
      <c r="L140" s="46"/>
      <c r="M140" s="223" t="s">
        <v>19</v>
      </c>
      <c r="N140" s="224" t="s">
        <v>40</v>
      </c>
      <c r="O140" s="86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7" t="s">
        <v>90</v>
      </c>
      <c r="AT140" s="227" t="s">
        <v>254</v>
      </c>
      <c r="AU140" s="227" t="s">
        <v>76</v>
      </c>
      <c r="AY140" s="19" t="s">
        <v>252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9" t="s">
        <v>76</v>
      </c>
      <c r="BK140" s="228">
        <f>ROUND(I140*H140,2)</f>
        <v>0</v>
      </c>
      <c r="BL140" s="19" t="s">
        <v>90</v>
      </c>
      <c r="BM140" s="227" t="s">
        <v>830</v>
      </c>
    </row>
    <row r="141" spans="1:65" s="2" customFormat="1" ht="24.15" customHeight="1">
      <c r="A141" s="40"/>
      <c r="B141" s="41"/>
      <c r="C141" s="216" t="s">
        <v>465</v>
      </c>
      <c r="D141" s="216" t="s">
        <v>254</v>
      </c>
      <c r="E141" s="217" t="s">
        <v>2942</v>
      </c>
      <c r="F141" s="218" t="s">
        <v>2943</v>
      </c>
      <c r="G141" s="219" t="s">
        <v>2648</v>
      </c>
      <c r="H141" s="220">
        <v>2</v>
      </c>
      <c r="I141" s="221"/>
      <c r="J141" s="222">
        <f>ROUND(I141*H141,2)</f>
        <v>0</v>
      </c>
      <c r="K141" s="218" t="s">
        <v>19</v>
      </c>
      <c r="L141" s="46"/>
      <c r="M141" s="223" t="s">
        <v>19</v>
      </c>
      <c r="N141" s="224" t="s">
        <v>40</v>
      </c>
      <c r="O141" s="86"/>
      <c r="P141" s="225">
        <f>O141*H141</f>
        <v>0</v>
      </c>
      <c r="Q141" s="225">
        <v>0</v>
      </c>
      <c r="R141" s="225">
        <f>Q141*H141</f>
        <v>0</v>
      </c>
      <c r="S141" s="225">
        <v>0</v>
      </c>
      <c r="T141" s="22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7" t="s">
        <v>90</v>
      </c>
      <c r="AT141" s="227" t="s">
        <v>254</v>
      </c>
      <c r="AU141" s="227" t="s">
        <v>76</v>
      </c>
      <c r="AY141" s="19" t="s">
        <v>252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9" t="s">
        <v>76</v>
      </c>
      <c r="BK141" s="228">
        <f>ROUND(I141*H141,2)</f>
        <v>0</v>
      </c>
      <c r="BL141" s="19" t="s">
        <v>90</v>
      </c>
      <c r="BM141" s="227" t="s">
        <v>842</v>
      </c>
    </row>
    <row r="142" spans="1:65" s="2" customFormat="1" ht="24.15" customHeight="1">
      <c r="A142" s="40"/>
      <c r="B142" s="41"/>
      <c r="C142" s="216" t="s">
        <v>471</v>
      </c>
      <c r="D142" s="216" t="s">
        <v>254</v>
      </c>
      <c r="E142" s="217" t="s">
        <v>2944</v>
      </c>
      <c r="F142" s="218" t="s">
        <v>2945</v>
      </c>
      <c r="G142" s="219" t="s">
        <v>2648</v>
      </c>
      <c r="H142" s="220">
        <v>1</v>
      </c>
      <c r="I142" s="221"/>
      <c r="J142" s="222">
        <f>ROUND(I142*H142,2)</f>
        <v>0</v>
      </c>
      <c r="K142" s="218" t="s">
        <v>19</v>
      </c>
      <c r="L142" s="46"/>
      <c r="M142" s="223" t="s">
        <v>19</v>
      </c>
      <c r="N142" s="224" t="s">
        <v>40</v>
      </c>
      <c r="O142" s="86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7" t="s">
        <v>90</v>
      </c>
      <c r="AT142" s="227" t="s">
        <v>254</v>
      </c>
      <c r="AU142" s="227" t="s">
        <v>76</v>
      </c>
      <c r="AY142" s="19" t="s">
        <v>252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9" t="s">
        <v>76</v>
      </c>
      <c r="BK142" s="228">
        <f>ROUND(I142*H142,2)</f>
        <v>0</v>
      </c>
      <c r="BL142" s="19" t="s">
        <v>90</v>
      </c>
      <c r="BM142" s="227" t="s">
        <v>850</v>
      </c>
    </row>
    <row r="143" spans="1:65" s="2" customFormat="1" ht="24.15" customHeight="1">
      <c r="A143" s="40"/>
      <c r="B143" s="41"/>
      <c r="C143" s="216" t="s">
        <v>477</v>
      </c>
      <c r="D143" s="216" t="s">
        <v>254</v>
      </c>
      <c r="E143" s="217" t="s">
        <v>2946</v>
      </c>
      <c r="F143" s="218" t="s">
        <v>2947</v>
      </c>
      <c r="G143" s="219" t="s">
        <v>2648</v>
      </c>
      <c r="H143" s="220">
        <v>1</v>
      </c>
      <c r="I143" s="221"/>
      <c r="J143" s="222">
        <f>ROUND(I143*H143,2)</f>
        <v>0</v>
      </c>
      <c r="K143" s="218" t="s">
        <v>19</v>
      </c>
      <c r="L143" s="46"/>
      <c r="M143" s="223" t="s">
        <v>19</v>
      </c>
      <c r="N143" s="224" t="s">
        <v>40</v>
      </c>
      <c r="O143" s="86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7" t="s">
        <v>90</v>
      </c>
      <c r="AT143" s="227" t="s">
        <v>254</v>
      </c>
      <c r="AU143" s="227" t="s">
        <v>76</v>
      </c>
      <c r="AY143" s="19" t="s">
        <v>252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9" t="s">
        <v>76</v>
      </c>
      <c r="BK143" s="228">
        <f>ROUND(I143*H143,2)</f>
        <v>0</v>
      </c>
      <c r="BL143" s="19" t="s">
        <v>90</v>
      </c>
      <c r="BM143" s="227" t="s">
        <v>858</v>
      </c>
    </row>
    <row r="144" spans="1:65" s="2" customFormat="1" ht="24.15" customHeight="1">
      <c r="A144" s="40"/>
      <c r="B144" s="41"/>
      <c r="C144" s="216" t="s">
        <v>483</v>
      </c>
      <c r="D144" s="216" t="s">
        <v>254</v>
      </c>
      <c r="E144" s="217" t="s">
        <v>2948</v>
      </c>
      <c r="F144" s="218" t="s">
        <v>2923</v>
      </c>
      <c r="G144" s="219" t="s">
        <v>2648</v>
      </c>
      <c r="H144" s="220">
        <v>1</v>
      </c>
      <c r="I144" s="221"/>
      <c r="J144" s="222">
        <f>ROUND(I144*H144,2)</f>
        <v>0</v>
      </c>
      <c r="K144" s="218" t="s">
        <v>19</v>
      </c>
      <c r="L144" s="46"/>
      <c r="M144" s="223" t="s">
        <v>19</v>
      </c>
      <c r="N144" s="224" t="s">
        <v>40</v>
      </c>
      <c r="O144" s="86"/>
      <c r="P144" s="225">
        <f>O144*H144</f>
        <v>0</v>
      </c>
      <c r="Q144" s="225">
        <v>0</v>
      </c>
      <c r="R144" s="225">
        <f>Q144*H144</f>
        <v>0</v>
      </c>
      <c r="S144" s="225">
        <v>0</v>
      </c>
      <c r="T144" s="22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7" t="s">
        <v>90</v>
      </c>
      <c r="AT144" s="227" t="s">
        <v>254</v>
      </c>
      <c r="AU144" s="227" t="s">
        <v>76</v>
      </c>
      <c r="AY144" s="19" t="s">
        <v>252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9" t="s">
        <v>76</v>
      </c>
      <c r="BK144" s="228">
        <f>ROUND(I144*H144,2)</f>
        <v>0</v>
      </c>
      <c r="BL144" s="19" t="s">
        <v>90</v>
      </c>
      <c r="BM144" s="227" t="s">
        <v>869</v>
      </c>
    </row>
    <row r="145" spans="1:65" s="2" customFormat="1" ht="24.15" customHeight="1">
      <c r="A145" s="40"/>
      <c r="B145" s="41"/>
      <c r="C145" s="216" t="s">
        <v>490</v>
      </c>
      <c r="D145" s="216" t="s">
        <v>254</v>
      </c>
      <c r="E145" s="217" t="s">
        <v>2949</v>
      </c>
      <c r="F145" s="218" t="s">
        <v>2925</v>
      </c>
      <c r="G145" s="219" t="s">
        <v>2648</v>
      </c>
      <c r="H145" s="220">
        <v>1</v>
      </c>
      <c r="I145" s="221"/>
      <c r="J145" s="222">
        <f>ROUND(I145*H145,2)</f>
        <v>0</v>
      </c>
      <c r="K145" s="218" t="s">
        <v>19</v>
      </c>
      <c r="L145" s="46"/>
      <c r="M145" s="223" t="s">
        <v>19</v>
      </c>
      <c r="N145" s="224" t="s">
        <v>40</v>
      </c>
      <c r="O145" s="86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7" t="s">
        <v>90</v>
      </c>
      <c r="AT145" s="227" t="s">
        <v>254</v>
      </c>
      <c r="AU145" s="227" t="s">
        <v>76</v>
      </c>
      <c r="AY145" s="19" t="s">
        <v>252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9" t="s">
        <v>76</v>
      </c>
      <c r="BK145" s="228">
        <f>ROUND(I145*H145,2)</f>
        <v>0</v>
      </c>
      <c r="BL145" s="19" t="s">
        <v>90</v>
      </c>
      <c r="BM145" s="227" t="s">
        <v>879</v>
      </c>
    </row>
    <row r="146" spans="1:65" s="2" customFormat="1" ht="24.15" customHeight="1">
      <c r="A146" s="40"/>
      <c r="B146" s="41"/>
      <c r="C146" s="216" t="s">
        <v>498</v>
      </c>
      <c r="D146" s="216" t="s">
        <v>254</v>
      </c>
      <c r="E146" s="217" t="s">
        <v>2950</v>
      </c>
      <c r="F146" s="218" t="s">
        <v>2951</v>
      </c>
      <c r="G146" s="219" t="s">
        <v>2648</v>
      </c>
      <c r="H146" s="220">
        <v>1</v>
      </c>
      <c r="I146" s="221"/>
      <c r="J146" s="222">
        <f>ROUND(I146*H146,2)</f>
        <v>0</v>
      </c>
      <c r="K146" s="218" t="s">
        <v>19</v>
      </c>
      <c r="L146" s="46"/>
      <c r="M146" s="223" t="s">
        <v>19</v>
      </c>
      <c r="N146" s="224" t="s">
        <v>40</v>
      </c>
      <c r="O146" s="86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7" t="s">
        <v>90</v>
      </c>
      <c r="AT146" s="227" t="s">
        <v>254</v>
      </c>
      <c r="AU146" s="227" t="s">
        <v>76</v>
      </c>
      <c r="AY146" s="19" t="s">
        <v>252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9" t="s">
        <v>76</v>
      </c>
      <c r="BK146" s="228">
        <f>ROUND(I146*H146,2)</f>
        <v>0</v>
      </c>
      <c r="BL146" s="19" t="s">
        <v>90</v>
      </c>
      <c r="BM146" s="227" t="s">
        <v>887</v>
      </c>
    </row>
    <row r="147" spans="1:65" s="2" customFormat="1" ht="24.15" customHeight="1">
      <c r="A147" s="40"/>
      <c r="B147" s="41"/>
      <c r="C147" s="216" t="s">
        <v>559</v>
      </c>
      <c r="D147" s="216" t="s">
        <v>254</v>
      </c>
      <c r="E147" s="217" t="s">
        <v>2952</v>
      </c>
      <c r="F147" s="218" t="s">
        <v>2929</v>
      </c>
      <c r="G147" s="219" t="s">
        <v>2648</v>
      </c>
      <c r="H147" s="220">
        <v>1</v>
      </c>
      <c r="I147" s="221"/>
      <c r="J147" s="222">
        <f>ROUND(I147*H147,2)</f>
        <v>0</v>
      </c>
      <c r="K147" s="218" t="s">
        <v>19</v>
      </c>
      <c r="L147" s="46"/>
      <c r="M147" s="223" t="s">
        <v>19</v>
      </c>
      <c r="N147" s="224" t="s">
        <v>40</v>
      </c>
      <c r="O147" s="86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7" t="s">
        <v>90</v>
      </c>
      <c r="AT147" s="227" t="s">
        <v>254</v>
      </c>
      <c r="AU147" s="227" t="s">
        <v>76</v>
      </c>
      <c r="AY147" s="19" t="s">
        <v>252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9" t="s">
        <v>76</v>
      </c>
      <c r="BK147" s="228">
        <f>ROUND(I147*H147,2)</f>
        <v>0</v>
      </c>
      <c r="BL147" s="19" t="s">
        <v>90</v>
      </c>
      <c r="BM147" s="227" t="s">
        <v>895</v>
      </c>
    </row>
    <row r="148" spans="1:65" s="2" customFormat="1" ht="24.15" customHeight="1">
      <c r="A148" s="40"/>
      <c r="B148" s="41"/>
      <c r="C148" s="216" t="s">
        <v>574</v>
      </c>
      <c r="D148" s="216" t="s">
        <v>254</v>
      </c>
      <c r="E148" s="217" t="s">
        <v>2953</v>
      </c>
      <c r="F148" s="218" t="s">
        <v>2931</v>
      </c>
      <c r="G148" s="219" t="s">
        <v>2648</v>
      </c>
      <c r="H148" s="220">
        <v>2</v>
      </c>
      <c r="I148" s="221"/>
      <c r="J148" s="222">
        <f>ROUND(I148*H148,2)</f>
        <v>0</v>
      </c>
      <c r="K148" s="218" t="s">
        <v>19</v>
      </c>
      <c r="L148" s="46"/>
      <c r="M148" s="223" t="s">
        <v>19</v>
      </c>
      <c r="N148" s="224" t="s">
        <v>40</v>
      </c>
      <c r="O148" s="86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7" t="s">
        <v>90</v>
      </c>
      <c r="AT148" s="227" t="s">
        <v>254</v>
      </c>
      <c r="AU148" s="227" t="s">
        <v>76</v>
      </c>
      <c r="AY148" s="19" t="s">
        <v>252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9" t="s">
        <v>76</v>
      </c>
      <c r="BK148" s="228">
        <f>ROUND(I148*H148,2)</f>
        <v>0</v>
      </c>
      <c r="BL148" s="19" t="s">
        <v>90</v>
      </c>
      <c r="BM148" s="227" t="s">
        <v>903</v>
      </c>
    </row>
    <row r="149" spans="1:65" s="2" customFormat="1" ht="24.15" customHeight="1">
      <c r="A149" s="40"/>
      <c r="B149" s="41"/>
      <c r="C149" s="216" t="s">
        <v>612</v>
      </c>
      <c r="D149" s="216" t="s">
        <v>254</v>
      </c>
      <c r="E149" s="217" t="s">
        <v>2954</v>
      </c>
      <c r="F149" s="218" t="s">
        <v>2899</v>
      </c>
      <c r="G149" s="219" t="s">
        <v>2891</v>
      </c>
      <c r="H149" s="220">
        <v>3</v>
      </c>
      <c r="I149" s="221"/>
      <c r="J149" s="222">
        <f>ROUND(I149*H149,2)</f>
        <v>0</v>
      </c>
      <c r="K149" s="218" t="s">
        <v>19</v>
      </c>
      <c r="L149" s="46"/>
      <c r="M149" s="223" t="s">
        <v>19</v>
      </c>
      <c r="N149" s="224" t="s">
        <v>40</v>
      </c>
      <c r="O149" s="86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7" t="s">
        <v>90</v>
      </c>
      <c r="AT149" s="227" t="s">
        <v>254</v>
      </c>
      <c r="AU149" s="227" t="s">
        <v>76</v>
      </c>
      <c r="AY149" s="19" t="s">
        <v>252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9" t="s">
        <v>76</v>
      </c>
      <c r="BK149" s="228">
        <f>ROUND(I149*H149,2)</f>
        <v>0</v>
      </c>
      <c r="BL149" s="19" t="s">
        <v>90</v>
      </c>
      <c r="BM149" s="227" t="s">
        <v>911</v>
      </c>
    </row>
    <row r="150" spans="1:65" s="2" customFormat="1" ht="24.15" customHeight="1">
      <c r="A150" s="40"/>
      <c r="B150" s="41"/>
      <c r="C150" s="216" t="s">
        <v>616</v>
      </c>
      <c r="D150" s="216" t="s">
        <v>254</v>
      </c>
      <c r="E150" s="217" t="s">
        <v>2955</v>
      </c>
      <c r="F150" s="218" t="s">
        <v>2901</v>
      </c>
      <c r="G150" s="219" t="s">
        <v>300</v>
      </c>
      <c r="H150" s="220">
        <v>1</v>
      </c>
      <c r="I150" s="221"/>
      <c r="J150" s="222">
        <f>ROUND(I150*H150,2)</f>
        <v>0</v>
      </c>
      <c r="K150" s="218" t="s">
        <v>19</v>
      </c>
      <c r="L150" s="46"/>
      <c r="M150" s="223" t="s">
        <v>19</v>
      </c>
      <c r="N150" s="224" t="s">
        <v>40</v>
      </c>
      <c r="O150" s="86"/>
      <c r="P150" s="225">
        <f>O150*H150</f>
        <v>0</v>
      </c>
      <c r="Q150" s="225">
        <v>0</v>
      </c>
      <c r="R150" s="225">
        <f>Q150*H150</f>
        <v>0</v>
      </c>
      <c r="S150" s="225">
        <v>0</v>
      </c>
      <c r="T150" s="22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7" t="s">
        <v>90</v>
      </c>
      <c r="AT150" s="227" t="s">
        <v>254</v>
      </c>
      <c r="AU150" s="227" t="s">
        <v>76</v>
      </c>
      <c r="AY150" s="19" t="s">
        <v>252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9" t="s">
        <v>76</v>
      </c>
      <c r="BK150" s="228">
        <f>ROUND(I150*H150,2)</f>
        <v>0</v>
      </c>
      <c r="BL150" s="19" t="s">
        <v>90</v>
      </c>
      <c r="BM150" s="227" t="s">
        <v>919</v>
      </c>
    </row>
    <row r="151" spans="1:65" s="2" customFormat="1" ht="24.15" customHeight="1">
      <c r="A151" s="40"/>
      <c r="B151" s="41"/>
      <c r="C151" s="216" t="s">
        <v>622</v>
      </c>
      <c r="D151" s="216" t="s">
        <v>254</v>
      </c>
      <c r="E151" s="217" t="s">
        <v>2956</v>
      </c>
      <c r="F151" s="218" t="s">
        <v>2957</v>
      </c>
      <c r="G151" s="219" t="s">
        <v>300</v>
      </c>
      <c r="H151" s="220">
        <v>1</v>
      </c>
      <c r="I151" s="221"/>
      <c r="J151" s="222">
        <f>ROUND(I151*H151,2)</f>
        <v>0</v>
      </c>
      <c r="K151" s="218" t="s">
        <v>19</v>
      </c>
      <c r="L151" s="46"/>
      <c r="M151" s="223" t="s">
        <v>19</v>
      </c>
      <c r="N151" s="224" t="s">
        <v>40</v>
      </c>
      <c r="O151" s="86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7" t="s">
        <v>90</v>
      </c>
      <c r="AT151" s="227" t="s">
        <v>254</v>
      </c>
      <c r="AU151" s="227" t="s">
        <v>76</v>
      </c>
      <c r="AY151" s="19" t="s">
        <v>252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9" t="s">
        <v>76</v>
      </c>
      <c r="BK151" s="228">
        <f>ROUND(I151*H151,2)</f>
        <v>0</v>
      </c>
      <c r="BL151" s="19" t="s">
        <v>90</v>
      </c>
      <c r="BM151" s="227" t="s">
        <v>927</v>
      </c>
    </row>
    <row r="152" spans="1:65" s="2" customFormat="1" ht="24.15" customHeight="1">
      <c r="A152" s="40"/>
      <c r="B152" s="41"/>
      <c r="C152" s="216" t="s">
        <v>627</v>
      </c>
      <c r="D152" s="216" t="s">
        <v>254</v>
      </c>
      <c r="E152" s="217" t="s">
        <v>2958</v>
      </c>
      <c r="F152" s="218" t="s">
        <v>2959</v>
      </c>
      <c r="G152" s="219" t="s">
        <v>300</v>
      </c>
      <c r="H152" s="220">
        <v>1</v>
      </c>
      <c r="I152" s="221"/>
      <c r="J152" s="222">
        <f>ROUND(I152*H152,2)</f>
        <v>0</v>
      </c>
      <c r="K152" s="218" t="s">
        <v>19</v>
      </c>
      <c r="L152" s="46"/>
      <c r="M152" s="223" t="s">
        <v>19</v>
      </c>
      <c r="N152" s="224" t="s">
        <v>40</v>
      </c>
      <c r="O152" s="86"/>
      <c r="P152" s="225">
        <f>O152*H152</f>
        <v>0</v>
      </c>
      <c r="Q152" s="225">
        <v>0</v>
      </c>
      <c r="R152" s="225">
        <f>Q152*H152</f>
        <v>0</v>
      </c>
      <c r="S152" s="225">
        <v>0</v>
      </c>
      <c r="T152" s="22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7" t="s">
        <v>90</v>
      </c>
      <c r="AT152" s="227" t="s">
        <v>254</v>
      </c>
      <c r="AU152" s="227" t="s">
        <v>76</v>
      </c>
      <c r="AY152" s="19" t="s">
        <v>252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9" t="s">
        <v>76</v>
      </c>
      <c r="BK152" s="228">
        <f>ROUND(I152*H152,2)</f>
        <v>0</v>
      </c>
      <c r="BL152" s="19" t="s">
        <v>90</v>
      </c>
      <c r="BM152" s="227" t="s">
        <v>937</v>
      </c>
    </row>
    <row r="153" spans="1:63" s="12" customFormat="1" ht="25.9" customHeight="1">
      <c r="A153" s="12"/>
      <c r="B153" s="200"/>
      <c r="C153" s="201"/>
      <c r="D153" s="202" t="s">
        <v>68</v>
      </c>
      <c r="E153" s="203" t="s">
        <v>2960</v>
      </c>
      <c r="F153" s="203" t="s">
        <v>2913</v>
      </c>
      <c r="G153" s="201"/>
      <c r="H153" s="201"/>
      <c r="I153" s="204"/>
      <c r="J153" s="205">
        <f>BK153</f>
        <v>0</v>
      </c>
      <c r="K153" s="201"/>
      <c r="L153" s="206"/>
      <c r="M153" s="207"/>
      <c r="N153" s="208"/>
      <c r="O153" s="208"/>
      <c r="P153" s="209">
        <f>SUM(P154:P166)</f>
        <v>0</v>
      </c>
      <c r="Q153" s="208"/>
      <c r="R153" s="209">
        <f>SUM(R154:R166)</f>
        <v>0</v>
      </c>
      <c r="S153" s="208"/>
      <c r="T153" s="210">
        <f>SUM(T154:T166)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1" t="s">
        <v>76</v>
      </c>
      <c r="AT153" s="212" t="s">
        <v>68</v>
      </c>
      <c r="AU153" s="212" t="s">
        <v>69</v>
      </c>
      <c r="AY153" s="211" t="s">
        <v>252</v>
      </c>
      <c r="BK153" s="213">
        <f>SUM(BK154:BK166)</f>
        <v>0</v>
      </c>
    </row>
    <row r="154" spans="1:65" s="2" customFormat="1" ht="49.05" customHeight="1">
      <c r="A154" s="40"/>
      <c r="B154" s="41"/>
      <c r="C154" s="216" t="s">
        <v>631</v>
      </c>
      <c r="D154" s="216" t="s">
        <v>254</v>
      </c>
      <c r="E154" s="217" t="s">
        <v>2961</v>
      </c>
      <c r="F154" s="218" t="s">
        <v>2962</v>
      </c>
      <c r="G154" s="219" t="s">
        <v>2648</v>
      </c>
      <c r="H154" s="220">
        <v>1</v>
      </c>
      <c r="I154" s="221"/>
      <c r="J154" s="222">
        <f>ROUND(I154*H154,2)</f>
        <v>0</v>
      </c>
      <c r="K154" s="218" t="s">
        <v>19</v>
      </c>
      <c r="L154" s="46"/>
      <c r="M154" s="223" t="s">
        <v>19</v>
      </c>
      <c r="N154" s="224" t="s">
        <v>40</v>
      </c>
      <c r="O154" s="86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7" t="s">
        <v>90</v>
      </c>
      <c r="AT154" s="227" t="s">
        <v>254</v>
      </c>
      <c r="AU154" s="227" t="s">
        <v>76</v>
      </c>
      <c r="AY154" s="19" t="s">
        <v>252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9" t="s">
        <v>76</v>
      </c>
      <c r="BK154" s="228">
        <f>ROUND(I154*H154,2)</f>
        <v>0</v>
      </c>
      <c r="BL154" s="19" t="s">
        <v>90</v>
      </c>
      <c r="BM154" s="227" t="s">
        <v>950</v>
      </c>
    </row>
    <row r="155" spans="1:65" s="2" customFormat="1" ht="24.15" customHeight="1">
      <c r="A155" s="40"/>
      <c r="B155" s="41"/>
      <c r="C155" s="216" t="s">
        <v>654</v>
      </c>
      <c r="D155" s="216" t="s">
        <v>254</v>
      </c>
      <c r="E155" s="217" t="s">
        <v>2963</v>
      </c>
      <c r="F155" s="218" t="s">
        <v>2917</v>
      </c>
      <c r="G155" s="219" t="s">
        <v>2648</v>
      </c>
      <c r="H155" s="220">
        <v>2</v>
      </c>
      <c r="I155" s="221"/>
      <c r="J155" s="222">
        <f>ROUND(I155*H155,2)</f>
        <v>0</v>
      </c>
      <c r="K155" s="218" t="s">
        <v>19</v>
      </c>
      <c r="L155" s="46"/>
      <c r="M155" s="223" t="s">
        <v>19</v>
      </c>
      <c r="N155" s="224" t="s">
        <v>40</v>
      </c>
      <c r="O155" s="86"/>
      <c r="P155" s="225">
        <f>O155*H155</f>
        <v>0</v>
      </c>
      <c r="Q155" s="225">
        <v>0</v>
      </c>
      <c r="R155" s="225">
        <f>Q155*H155</f>
        <v>0</v>
      </c>
      <c r="S155" s="225">
        <v>0</v>
      </c>
      <c r="T155" s="22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7" t="s">
        <v>90</v>
      </c>
      <c r="AT155" s="227" t="s">
        <v>254</v>
      </c>
      <c r="AU155" s="227" t="s">
        <v>76</v>
      </c>
      <c r="AY155" s="19" t="s">
        <v>252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9" t="s">
        <v>76</v>
      </c>
      <c r="BK155" s="228">
        <f>ROUND(I155*H155,2)</f>
        <v>0</v>
      </c>
      <c r="BL155" s="19" t="s">
        <v>90</v>
      </c>
      <c r="BM155" s="227" t="s">
        <v>959</v>
      </c>
    </row>
    <row r="156" spans="1:65" s="2" customFormat="1" ht="24.15" customHeight="1">
      <c r="A156" s="40"/>
      <c r="B156" s="41"/>
      <c r="C156" s="216" t="s">
        <v>666</v>
      </c>
      <c r="D156" s="216" t="s">
        <v>254</v>
      </c>
      <c r="E156" s="217" t="s">
        <v>2964</v>
      </c>
      <c r="F156" s="218" t="s">
        <v>2919</v>
      </c>
      <c r="G156" s="219" t="s">
        <v>2648</v>
      </c>
      <c r="H156" s="220">
        <v>1</v>
      </c>
      <c r="I156" s="221"/>
      <c r="J156" s="222">
        <f>ROUND(I156*H156,2)</f>
        <v>0</v>
      </c>
      <c r="K156" s="218" t="s">
        <v>19</v>
      </c>
      <c r="L156" s="46"/>
      <c r="M156" s="223" t="s">
        <v>19</v>
      </c>
      <c r="N156" s="224" t="s">
        <v>40</v>
      </c>
      <c r="O156" s="86"/>
      <c r="P156" s="225">
        <f>O156*H156</f>
        <v>0</v>
      </c>
      <c r="Q156" s="225">
        <v>0</v>
      </c>
      <c r="R156" s="225">
        <f>Q156*H156</f>
        <v>0</v>
      </c>
      <c r="S156" s="225">
        <v>0</v>
      </c>
      <c r="T156" s="22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7" t="s">
        <v>90</v>
      </c>
      <c r="AT156" s="227" t="s">
        <v>254</v>
      </c>
      <c r="AU156" s="227" t="s">
        <v>76</v>
      </c>
      <c r="AY156" s="19" t="s">
        <v>252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9" t="s">
        <v>76</v>
      </c>
      <c r="BK156" s="228">
        <f>ROUND(I156*H156,2)</f>
        <v>0</v>
      </c>
      <c r="BL156" s="19" t="s">
        <v>90</v>
      </c>
      <c r="BM156" s="227" t="s">
        <v>968</v>
      </c>
    </row>
    <row r="157" spans="1:65" s="2" customFormat="1" ht="37.8" customHeight="1">
      <c r="A157" s="40"/>
      <c r="B157" s="41"/>
      <c r="C157" s="216" t="s">
        <v>670</v>
      </c>
      <c r="D157" s="216" t="s">
        <v>254</v>
      </c>
      <c r="E157" s="217" t="s">
        <v>2965</v>
      </c>
      <c r="F157" s="218" t="s">
        <v>2966</v>
      </c>
      <c r="G157" s="219" t="s">
        <v>2648</v>
      </c>
      <c r="H157" s="220">
        <v>1</v>
      </c>
      <c r="I157" s="221"/>
      <c r="J157" s="222">
        <f>ROUND(I157*H157,2)</f>
        <v>0</v>
      </c>
      <c r="K157" s="218" t="s">
        <v>19</v>
      </c>
      <c r="L157" s="46"/>
      <c r="M157" s="223" t="s">
        <v>19</v>
      </c>
      <c r="N157" s="224" t="s">
        <v>40</v>
      </c>
      <c r="O157" s="86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7" t="s">
        <v>90</v>
      </c>
      <c r="AT157" s="227" t="s">
        <v>254</v>
      </c>
      <c r="AU157" s="227" t="s">
        <v>76</v>
      </c>
      <c r="AY157" s="19" t="s">
        <v>252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9" t="s">
        <v>76</v>
      </c>
      <c r="BK157" s="228">
        <f>ROUND(I157*H157,2)</f>
        <v>0</v>
      </c>
      <c r="BL157" s="19" t="s">
        <v>90</v>
      </c>
      <c r="BM157" s="227" t="s">
        <v>976</v>
      </c>
    </row>
    <row r="158" spans="1:65" s="2" customFormat="1" ht="24.15" customHeight="1">
      <c r="A158" s="40"/>
      <c r="B158" s="41"/>
      <c r="C158" s="216" t="s">
        <v>675</v>
      </c>
      <c r="D158" s="216" t="s">
        <v>254</v>
      </c>
      <c r="E158" s="217" t="s">
        <v>2967</v>
      </c>
      <c r="F158" s="218" t="s">
        <v>2968</v>
      </c>
      <c r="G158" s="219" t="s">
        <v>2648</v>
      </c>
      <c r="H158" s="220">
        <v>1</v>
      </c>
      <c r="I158" s="221"/>
      <c r="J158" s="222">
        <f>ROUND(I158*H158,2)</f>
        <v>0</v>
      </c>
      <c r="K158" s="218" t="s">
        <v>19</v>
      </c>
      <c r="L158" s="46"/>
      <c r="M158" s="223" t="s">
        <v>19</v>
      </c>
      <c r="N158" s="224" t="s">
        <v>40</v>
      </c>
      <c r="O158" s="86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7" t="s">
        <v>90</v>
      </c>
      <c r="AT158" s="227" t="s">
        <v>254</v>
      </c>
      <c r="AU158" s="227" t="s">
        <v>76</v>
      </c>
      <c r="AY158" s="19" t="s">
        <v>252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9" t="s">
        <v>76</v>
      </c>
      <c r="BK158" s="228">
        <f>ROUND(I158*H158,2)</f>
        <v>0</v>
      </c>
      <c r="BL158" s="19" t="s">
        <v>90</v>
      </c>
      <c r="BM158" s="227" t="s">
        <v>992</v>
      </c>
    </row>
    <row r="159" spans="1:65" s="2" customFormat="1" ht="24.15" customHeight="1">
      <c r="A159" s="40"/>
      <c r="B159" s="41"/>
      <c r="C159" s="216" t="s">
        <v>688</v>
      </c>
      <c r="D159" s="216" t="s">
        <v>254</v>
      </c>
      <c r="E159" s="217" t="s">
        <v>2969</v>
      </c>
      <c r="F159" s="218" t="s">
        <v>2925</v>
      </c>
      <c r="G159" s="219" t="s">
        <v>2648</v>
      </c>
      <c r="H159" s="220">
        <v>1</v>
      </c>
      <c r="I159" s="221"/>
      <c r="J159" s="222">
        <f>ROUND(I159*H159,2)</f>
        <v>0</v>
      </c>
      <c r="K159" s="218" t="s">
        <v>19</v>
      </c>
      <c r="L159" s="46"/>
      <c r="M159" s="223" t="s">
        <v>19</v>
      </c>
      <c r="N159" s="224" t="s">
        <v>40</v>
      </c>
      <c r="O159" s="86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7" t="s">
        <v>90</v>
      </c>
      <c r="AT159" s="227" t="s">
        <v>254</v>
      </c>
      <c r="AU159" s="227" t="s">
        <v>76</v>
      </c>
      <c r="AY159" s="19" t="s">
        <v>252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9" t="s">
        <v>76</v>
      </c>
      <c r="BK159" s="228">
        <f>ROUND(I159*H159,2)</f>
        <v>0</v>
      </c>
      <c r="BL159" s="19" t="s">
        <v>90</v>
      </c>
      <c r="BM159" s="227" t="s">
        <v>1001</v>
      </c>
    </row>
    <row r="160" spans="1:65" s="2" customFormat="1" ht="37.8" customHeight="1">
      <c r="A160" s="40"/>
      <c r="B160" s="41"/>
      <c r="C160" s="216" t="s">
        <v>692</v>
      </c>
      <c r="D160" s="216" t="s">
        <v>254</v>
      </c>
      <c r="E160" s="217" t="s">
        <v>2970</v>
      </c>
      <c r="F160" s="218" t="s">
        <v>2971</v>
      </c>
      <c r="G160" s="219" t="s">
        <v>2648</v>
      </c>
      <c r="H160" s="220">
        <v>3</v>
      </c>
      <c r="I160" s="221"/>
      <c r="J160" s="222">
        <f>ROUND(I160*H160,2)</f>
        <v>0</v>
      </c>
      <c r="K160" s="218" t="s">
        <v>19</v>
      </c>
      <c r="L160" s="46"/>
      <c r="M160" s="223" t="s">
        <v>19</v>
      </c>
      <c r="N160" s="224" t="s">
        <v>40</v>
      </c>
      <c r="O160" s="86"/>
      <c r="P160" s="225">
        <f>O160*H160</f>
        <v>0</v>
      </c>
      <c r="Q160" s="225">
        <v>0</v>
      </c>
      <c r="R160" s="225">
        <f>Q160*H160</f>
        <v>0</v>
      </c>
      <c r="S160" s="225">
        <v>0</v>
      </c>
      <c r="T160" s="22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7" t="s">
        <v>90</v>
      </c>
      <c r="AT160" s="227" t="s">
        <v>254</v>
      </c>
      <c r="AU160" s="227" t="s">
        <v>76</v>
      </c>
      <c r="AY160" s="19" t="s">
        <v>252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9" t="s">
        <v>76</v>
      </c>
      <c r="BK160" s="228">
        <f>ROUND(I160*H160,2)</f>
        <v>0</v>
      </c>
      <c r="BL160" s="19" t="s">
        <v>90</v>
      </c>
      <c r="BM160" s="227" t="s">
        <v>1010</v>
      </c>
    </row>
    <row r="161" spans="1:65" s="2" customFormat="1" ht="37.8" customHeight="1">
      <c r="A161" s="40"/>
      <c r="B161" s="41"/>
      <c r="C161" s="216" t="s">
        <v>699</v>
      </c>
      <c r="D161" s="216" t="s">
        <v>254</v>
      </c>
      <c r="E161" s="217" t="s">
        <v>2972</v>
      </c>
      <c r="F161" s="218" t="s">
        <v>2973</v>
      </c>
      <c r="G161" s="219" t="s">
        <v>2648</v>
      </c>
      <c r="H161" s="220">
        <v>2</v>
      </c>
      <c r="I161" s="221"/>
      <c r="J161" s="222">
        <f>ROUND(I161*H161,2)</f>
        <v>0</v>
      </c>
      <c r="K161" s="218" t="s">
        <v>19</v>
      </c>
      <c r="L161" s="46"/>
      <c r="M161" s="223" t="s">
        <v>19</v>
      </c>
      <c r="N161" s="224" t="s">
        <v>40</v>
      </c>
      <c r="O161" s="86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7" t="s">
        <v>90</v>
      </c>
      <c r="AT161" s="227" t="s">
        <v>254</v>
      </c>
      <c r="AU161" s="227" t="s">
        <v>76</v>
      </c>
      <c r="AY161" s="19" t="s">
        <v>252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9" t="s">
        <v>76</v>
      </c>
      <c r="BK161" s="228">
        <f>ROUND(I161*H161,2)</f>
        <v>0</v>
      </c>
      <c r="BL161" s="19" t="s">
        <v>90</v>
      </c>
      <c r="BM161" s="227" t="s">
        <v>1021</v>
      </c>
    </row>
    <row r="162" spans="1:65" s="2" customFormat="1" ht="24.15" customHeight="1">
      <c r="A162" s="40"/>
      <c r="B162" s="41"/>
      <c r="C162" s="216" t="s">
        <v>705</v>
      </c>
      <c r="D162" s="216" t="s">
        <v>254</v>
      </c>
      <c r="E162" s="217" t="s">
        <v>2974</v>
      </c>
      <c r="F162" s="218" t="s">
        <v>2975</v>
      </c>
      <c r="G162" s="219" t="s">
        <v>2648</v>
      </c>
      <c r="H162" s="220">
        <v>1</v>
      </c>
      <c r="I162" s="221"/>
      <c r="J162" s="222">
        <f>ROUND(I162*H162,2)</f>
        <v>0</v>
      </c>
      <c r="K162" s="218" t="s">
        <v>19</v>
      </c>
      <c r="L162" s="46"/>
      <c r="M162" s="223" t="s">
        <v>19</v>
      </c>
      <c r="N162" s="224" t="s">
        <v>40</v>
      </c>
      <c r="O162" s="86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7" t="s">
        <v>90</v>
      </c>
      <c r="AT162" s="227" t="s">
        <v>254</v>
      </c>
      <c r="AU162" s="227" t="s">
        <v>76</v>
      </c>
      <c r="AY162" s="19" t="s">
        <v>252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9" t="s">
        <v>76</v>
      </c>
      <c r="BK162" s="228">
        <f>ROUND(I162*H162,2)</f>
        <v>0</v>
      </c>
      <c r="BL162" s="19" t="s">
        <v>90</v>
      </c>
      <c r="BM162" s="227" t="s">
        <v>1031</v>
      </c>
    </row>
    <row r="163" spans="1:65" s="2" customFormat="1" ht="24.15" customHeight="1">
      <c r="A163" s="40"/>
      <c r="B163" s="41"/>
      <c r="C163" s="216" t="s">
        <v>733</v>
      </c>
      <c r="D163" s="216" t="s">
        <v>254</v>
      </c>
      <c r="E163" s="217" t="s">
        <v>2976</v>
      </c>
      <c r="F163" s="218" t="s">
        <v>2977</v>
      </c>
      <c r="G163" s="219" t="s">
        <v>2891</v>
      </c>
      <c r="H163" s="220">
        <v>9</v>
      </c>
      <c r="I163" s="221"/>
      <c r="J163" s="222">
        <f>ROUND(I163*H163,2)</f>
        <v>0</v>
      </c>
      <c r="K163" s="218" t="s">
        <v>19</v>
      </c>
      <c r="L163" s="46"/>
      <c r="M163" s="223" t="s">
        <v>19</v>
      </c>
      <c r="N163" s="224" t="s">
        <v>40</v>
      </c>
      <c r="O163" s="86"/>
      <c r="P163" s="225">
        <f>O163*H163</f>
        <v>0</v>
      </c>
      <c r="Q163" s="225">
        <v>0</v>
      </c>
      <c r="R163" s="225">
        <f>Q163*H163</f>
        <v>0</v>
      </c>
      <c r="S163" s="225">
        <v>0</v>
      </c>
      <c r="T163" s="22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7" t="s">
        <v>90</v>
      </c>
      <c r="AT163" s="227" t="s">
        <v>254</v>
      </c>
      <c r="AU163" s="227" t="s">
        <v>76</v>
      </c>
      <c r="AY163" s="19" t="s">
        <v>252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9" t="s">
        <v>76</v>
      </c>
      <c r="BK163" s="228">
        <f>ROUND(I163*H163,2)</f>
        <v>0</v>
      </c>
      <c r="BL163" s="19" t="s">
        <v>90</v>
      </c>
      <c r="BM163" s="227" t="s">
        <v>1041</v>
      </c>
    </row>
    <row r="164" spans="1:65" s="2" customFormat="1" ht="24.15" customHeight="1">
      <c r="A164" s="40"/>
      <c r="B164" s="41"/>
      <c r="C164" s="216" t="s">
        <v>757</v>
      </c>
      <c r="D164" s="216" t="s">
        <v>254</v>
      </c>
      <c r="E164" s="217" t="s">
        <v>2978</v>
      </c>
      <c r="F164" s="218" t="s">
        <v>2901</v>
      </c>
      <c r="G164" s="219" t="s">
        <v>300</v>
      </c>
      <c r="H164" s="220">
        <v>5</v>
      </c>
      <c r="I164" s="221"/>
      <c r="J164" s="222">
        <f>ROUND(I164*H164,2)</f>
        <v>0</v>
      </c>
      <c r="K164" s="218" t="s">
        <v>19</v>
      </c>
      <c r="L164" s="46"/>
      <c r="M164" s="223" t="s">
        <v>19</v>
      </c>
      <c r="N164" s="224" t="s">
        <v>40</v>
      </c>
      <c r="O164" s="86"/>
      <c r="P164" s="225">
        <f>O164*H164</f>
        <v>0</v>
      </c>
      <c r="Q164" s="225">
        <v>0</v>
      </c>
      <c r="R164" s="225">
        <f>Q164*H164</f>
        <v>0</v>
      </c>
      <c r="S164" s="225">
        <v>0</v>
      </c>
      <c r="T164" s="22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7" t="s">
        <v>90</v>
      </c>
      <c r="AT164" s="227" t="s">
        <v>254</v>
      </c>
      <c r="AU164" s="227" t="s">
        <v>76</v>
      </c>
      <c r="AY164" s="19" t="s">
        <v>252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9" t="s">
        <v>76</v>
      </c>
      <c r="BK164" s="228">
        <f>ROUND(I164*H164,2)</f>
        <v>0</v>
      </c>
      <c r="BL164" s="19" t="s">
        <v>90</v>
      </c>
      <c r="BM164" s="227" t="s">
        <v>1054</v>
      </c>
    </row>
    <row r="165" spans="1:65" s="2" customFormat="1" ht="24.15" customHeight="1">
      <c r="A165" s="40"/>
      <c r="B165" s="41"/>
      <c r="C165" s="216" t="s">
        <v>761</v>
      </c>
      <c r="D165" s="216" t="s">
        <v>254</v>
      </c>
      <c r="E165" s="217" t="s">
        <v>2979</v>
      </c>
      <c r="F165" s="218" t="s">
        <v>2935</v>
      </c>
      <c r="G165" s="219" t="s">
        <v>300</v>
      </c>
      <c r="H165" s="220">
        <v>1</v>
      </c>
      <c r="I165" s="221"/>
      <c r="J165" s="222">
        <f>ROUND(I165*H165,2)</f>
        <v>0</v>
      </c>
      <c r="K165" s="218" t="s">
        <v>19</v>
      </c>
      <c r="L165" s="46"/>
      <c r="M165" s="223" t="s">
        <v>19</v>
      </c>
      <c r="N165" s="224" t="s">
        <v>40</v>
      </c>
      <c r="O165" s="86"/>
      <c r="P165" s="225">
        <f>O165*H165</f>
        <v>0</v>
      </c>
      <c r="Q165" s="225">
        <v>0</v>
      </c>
      <c r="R165" s="225">
        <f>Q165*H165</f>
        <v>0</v>
      </c>
      <c r="S165" s="225">
        <v>0</v>
      </c>
      <c r="T165" s="22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7" t="s">
        <v>90</v>
      </c>
      <c r="AT165" s="227" t="s">
        <v>254</v>
      </c>
      <c r="AU165" s="227" t="s">
        <v>76</v>
      </c>
      <c r="AY165" s="19" t="s">
        <v>252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9" t="s">
        <v>76</v>
      </c>
      <c r="BK165" s="228">
        <f>ROUND(I165*H165,2)</f>
        <v>0</v>
      </c>
      <c r="BL165" s="19" t="s">
        <v>90</v>
      </c>
      <c r="BM165" s="227" t="s">
        <v>1062</v>
      </c>
    </row>
    <row r="166" spans="1:65" s="2" customFormat="1" ht="24.15" customHeight="1">
      <c r="A166" s="40"/>
      <c r="B166" s="41"/>
      <c r="C166" s="216" t="s">
        <v>765</v>
      </c>
      <c r="D166" s="216" t="s">
        <v>254</v>
      </c>
      <c r="E166" s="217" t="s">
        <v>2980</v>
      </c>
      <c r="F166" s="218" t="s">
        <v>2937</v>
      </c>
      <c r="G166" s="219" t="s">
        <v>300</v>
      </c>
      <c r="H166" s="220">
        <v>4.5</v>
      </c>
      <c r="I166" s="221"/>
      <c r="J166" s="222">
        <f>ROUND(I166*H166,2)</f>
        <v>0</v>
      </c>
      <c r="K166" s="218" t="s">
        <v>19</v>
      </c>
      <c r="L166" s="46"/>
      <c r="M166" s="223" t="s">
        <v>19</v>
      </c>
      <c r="N166" s="224" t="s">
        <v>40</v>
      </c>
      <c r="O166" s="86"/>
      <c r="P166" s="225">
        <f>O166*H166</f>
        <v>0</v>
      </c>
      <c r="Q166" s="225">
        <v>0</v>
      </c>
      <c r="R166" s="225">
        <f>Q166*H166</f>
        <v>0</v>
      </c>
      <c r="S166" s="225">
        <v>0</v>
      </c>
      <c r="T166" s="22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7" t="s">
        <v>90</v>
      </c>
      <c r="AT166" s="227" t="s">
        <v>254</v>
      </c>
      <c r="AU166" s="227" t="s">
        <v>76</v>
      </c>
      <c r="AY166" s="19" t="s">
        <v>252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9" t="s">
        <v>76</v>
      </c>
      <c r="BK166" s="228">
        <f>ROUND(I166*H166,2)</f>
        <v>0</v>
      </c>
      <c r="BL166" s="19" t="s">
        <v>90</v>
      </c>
      <c r="BM166" s="227" t="s">
        <v>1068</v>
      </c>
    </row>
    <row r="167" spans="1:63" s="12" customFormat="1" ht="25.9" customHeight="1">
      <c r="A167" s="12"/>
      <c r="B167" s="200"/>
      <c r="C167" s="201"/>
      <c r="D167" s="202" t="s">
        <v>68</v>
      </c>
      <c r="E167" s="203" t="s">
        <v>2981</v>
      </c>
      <c r="F167" s="203" t="s">
        <v>2982</v>
      </c>
      <c r="G167" s="201"/>
      <c r="H167" s="201"/>
      <c r="I167" s="204"/>
      <c r="J167" s="205">
        <f>BK167</f>
        <v>0</v>
      </c>
      <c r="K167" s="201"/>
      <c r="L167" s="206"/>
      <c r="M167" s="207"/>
      <c r="N167" s="208"/>
      <c r="O167" s="208"/>
      <c r="P167" s="209">
        <f>SUM(P168:P179)</f>
        <v>0</v>
      </c>
      <c r="Q167" s="208"/>
      <c r="R167" s="209">
        <f>SUM(R168:R179)</f>
        <v>0</v>
      </c>
      <c r="S167" s="208"/>
      <c r="T167" s="210">
        <f>SUM(T168:T179)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1" t="s">
        <v>76</v>
      </c>
      <c r="AT167" s="212" t="s">
        <v>68</v>
      </c>
      <c r="AU167" s="212" t="s">
        <v>69</v>
      </c>
      <c r="AY167" s="211" t="s">
        <v>252</v>
      </c>
      <c r="BK167" s="213">
        <f>SUM(BK168:BK179)</f>
        <v>0</v>
      </c>
    </row>
    <row r="168" spans="1:65" s="2" customFormat="1" ht="49.05" customHeight="1">
      <c r="A168" s="40"/>
      <c r="B168" s="41"/>
      <c r="C168" s="216" t="s">
        <v>769</v>
      </c>
      <c r="D168" s="216" t="s">
        <v>254</v>
      </c>
      <c r="E168" s="217" t="s">
        <v>2983</v>
      </c>
      <c r="F168" s="218" t="s">
        <v>2984</v>
      </c>
      <c r="G168" s="219" t="s">
        <v>2648</v>
      </c>
      <c r="H168" s="220">
        <v>1</v>
      </c>
      <c r="I168" s="221"/>
      <c r="J168" s="222">
        <f>ROUND(I168*H168,2)</f>
        <v>0</v>
      </c>
      <c r="K168" s="218" t="s">
        <v>19</v>
      </c>
      <c r="L168" s="46"/>
      <c r="M168" s="223" t="s">
        <v>19</v>
      </c>
      <c r="N168" s="224" t="s">
        <v>40</v>
      </c>
      <c r="O168" s="86"/>
      <c r="P168" s="225">
        <f>O168*H168</f>
        <v>0</v>
      </c>
      <c r="Q168" s="225">
        <v>0</v>
      </c>
      <c r="R168" s="225">
        <f>Q168*H168</f>
        <v>0</v>
      </c>
      <c r="S168" s="225">
        <v>0</v>
      </c>
      <c r="T168" s="22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7" t="s">
        <v>90</v>
      </c>
      <c r="AT168" s="227" t="s">
        <v>254</v>
      </c>
      <c r="AU168" s="227" t="s">
        <v>76</v>
      </c>
      <c r="AY168" s="19" t="s">
        <v>252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9" t="s">
        <v>76</v>
      </c>
      <c r="BK168" s="228">
        <f>ROUND(I168*H168,2)</f>
        <v>0</v>
      </c>
      <c r="BL168" s="19" t="s">
        <v>90</v>
      </c>
      <c r="BM168" s="227" t="s">
        <v>1076</v>
      </c>
    </row>
    <row r="169" spans="1:65" s="2" customFormat="1" ht="24.15" customHeight="1">
      <c r="A169" s="40"/>
      <c r="B169" s="41"/>
      <c r="C169" s="216" t="s">
        <v>777</v>
      </c>
      <c r="D169" s="216" t="s">
        <v>254</v>
      </c>
      <c r="E169" s="217" t="s">
        <v>2985</v>
      </c>
      <c r="F169" s="218" t="s">
        <v>2986</v>
      </c>
      <c r="G169" s="219" t="s">
        <v>2648</v>
      </c>
      <c r="H169" s="220">
        <v>2</v>
      </c>
      <c r="I169" s="221"/>
      <c r="J169" s="222">
        <f>ROUND(I169*H169,2)</f>
        <v>0</v>
      </c>
      <c r="K169" s="218" t="s">
        <v>19</v>
      </c>
      <c r="L169" s="46"/>
      <c r="M169" s="223" t="s">
        <v>19</v>
      </c>
      <c r="N169" s="224" t="s">
        <v>40</v>
      </c>
      <c r="O169" s="86"/>
      <c r="P169" s="225">
        <f>O169*H169</f>
        <v>0</v>
      </c>
      <c r="Q169" s="225">
        <v>0</v>
      </c>
      <c r="R169" s="225">
        <f>Q169*H169</f>
        <v>0</v>
      </c>
      <c r="S169" s="225">
        <v>0</v>
      </c>
      <c r="T169" s="22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7" t="s">
        <v>90</v>
      </c>
      <c r="AT169" s="227" t="s">
        <v>254</v>
      </c>
      <c r="AU169" s="227" t="s">
        <v>76</v>
      </c>
      <c r="AY169" s="19" t="s">
        <v>252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9" t="s">
        <v>76</v>
      </c>
      <c r="BK169" s="228">
        <f>ROUND(I169*H169,2)</f>
        <v>0</v>
      </c>
      <c r="BL169" s="19" t="s">
        <v>90</v>
      </c>
      <c r="BM169" s="227" t="s">
        <v>1086</v>
      </c>
    </row>
    <row r="170" spans="1:65" s="2" customFormat="1" ht="24.15" customHeight="1">
      <c r="A170" s="40"/>
      <c r="B170" s="41"/>
      <c r="C170" s="216" t="s">
        <v>784</v>
      </c>
      <c r="D170" s="216" t="s">
        <v>254</v>
      </c>
      <c r="E170" s="217" t="s">
        <v>2987</v>
      </c>
      <c r="F170" s="218" t="s">
        <v>2988</v>
      </c>
      <c r="G170" s="219" t="s">
        <v>2648</v>
      </c>
      <c r="H170" s="220">
        <v>1</v>
      </c>
      <c r="I170" s="221"/>
      <c r="J170" s="222">
        <f>ROUND(I170*H170,2)</f>
        <v>0</v>
      </c>
      <c r="K170" s="218" t="s">
        <v>19</v>
      </c>
      <c r="L170" s="46"/>
      <c r="M170" s="223" t="s">
        <v>19</v>
      </c>
      <c r="N170" s="224" t="s">
        <v>40</v>
      </c>
      <c r="O170" s="86"/>
      <c r="P170" s="225">
        <f>O170*H170</f>
        <v>0</v>
      </c>
      <c r="Q170" s="225">
        <v>0</v>
      </c>
      <c r="R170" s="225">
        <f>Q170*H170</f>
        <v>0</v>
      </c>
      <c r="S170" s="225">
        <v>0</v>
      </c>
      <c r="T170" s="22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7" t="s">
        <v>90</v>
      </c>
      <c r="AT170" s="227" t="s">
        <v>254</v>
      </c>
      <c r="AU170" s="227" t="s">
        <v>76</v>
      </c>
      <c r="AY170" s="19" t="s">
        <v>252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9" t="s">
        <v>76</v>
      </c>
      <c r="BK170" s="228">
        <f>ROUND(I170*H170,2)</f>
        <v>0</v>
      </c>
      <c r="BL170" s="19" t="s">
        <v>90</v>
      </c>
      <c r="BM170" s="227" t="s">
        <v>1096</v>
      </c>
    </row>
    <row r="171" spans="1:65" s="2" customFormat="1" ht="37.8" customHeight="1">
      <c r="A171" s="40"/>
      <c r="B171" s="41"/>
      <c r="C171" s="216" t="s">
        <v>789</v>
      </c>
      <c r="D171" s="216" t="s">
        <v>254</v>
      </c>
      <c r="E171" s="217" t="s">
        <v>2989</v>
      </c>
      <c r="F171" s="218" t="s">
        <v>2990</v>
      </c>
      <c r="G171" s="219" t="s">
        <v>2648</v>
      </c>
      <c r="H171" s="220">
        <v>1</v>
      </c>
      <c r="I171" s="221"/>
      <c r="J171" s="222">
        <f>ROUND(I171*H171,2)</f>
        <v>0</v>
      </c>
      <c r="K171" s="218" t="s">
        <v>19</v>
      </c>
      <c r="L171" s="46"/>
      <c r="M171" s="223" t="s">
        <v>19</v>
      </c>
      <c r="N171" s="224" t="s">
        <v>40</v>
      </c>
      <c r="O171" s="86"/>
      <c r="P171" s="225">
        <f>O171*H171</f>
        <v>0</v>
      </c>
      <c r="Q171" s="225">
        <v>0</v>
      </c>
      <c r="R171" s="225">
        <f>Q171*H171</f>
        <v>0</v>
      </c>
      <c r="S171" s="225">
        <v>0</v>
      </c>
      <c r="T171" s="22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7" t="s">
        <v>90</v>
      </c>
      <c r="AT171" s="227" t="s">
        <v>254</v>
      </c>
      <c r="AU171" s="227" t="s">
        <v>76</v>
      </c>
      <c r="AY171" s="19" t="s">
        <v>252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9" t="s">
        <v>76</v>
      </c>
      <c r="BK171" s="228">
        <f>ROUND(I171*H171,2)</f>
        <v>0</v>
      </c>
      <c r="BL171" s="19" t="s">
        <v>90</v>
      </c>
      <c r="BM171" s="227" t="s">
        <v>1105</v>
      </c>
    </row>
    <row r="172" spans="1:65" s="2" customFormat="1" ht="24.15" customHeight="1">
      <c r="A172" s="40"/>
      <c r="B172" s="41"/>
      <c r="C172" s="216" t="s">
        <v>795</v>
      </c>
      <c r="D172" s="216" t="s">
        <v>254</v>
      </c>
      <c r="E172" s="217" t="s">
        <v>2991</v>
      </c>
      <c r="F172" s="218" t="s">
        <v>2923</v>
      </c>
      <c r="G172" s="219" t="s">
        <v>2648</v>
      </c>
      <c r="H172" s="220">
        <v>1</v>
      </c>
      <c r="I172" s="221"/>
      <c r="J172" s="222">
        <f>ROUND(I172*H172,2)</f>
        <v>0</v>
      </c>
      <c r="K172" s="218" t="s">
        <v>19</v>
      </c>
      <c r="L172" s="46"/>
      <c r="M172" s="223" t="s">
        <v>19</v>
      </c>
      <c r="N172" s="224" t="s">
        <v>40</v>
      </c>
      <c r="O172" s="86"/>
      <c r="P172" s="225">
        <f>O172*H172</f>
        <v>0</v>
      </c>
      <c r="Q172" s="225">
        <v>0</v>
      </c>
      <c r="R172" s="225">
        <f>Q172*H172</f>
        <v>0</v>
      </c>
      <c r="S172" s="225">
        <v>0</v>
      </c>
      <c r="T172" s="22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7" t="s">
        <v>90</v>
      </c>
      <c r="AT172" s="227" t="s">
        <v>254</v>
      </c>
      <c r="AU172" s="227" t="s">
        <v>76</v>
      </c>
      <c r="AY172" s="19" t="s">
        <v>252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9" t="s">
        <v>76</v>
      </c>
      <c r="BK172" s="228">
        <f>ROUND(I172*H172,2)</f>
        <v>0</v>
      </c>
      <c r="BL172" s="19" t="s">
        <v>90</v>
      </c>
      <c r="BM172" s="227" t="s">
        <v>1116</v>
      </c>
    </row>
    <row r="173" spans="1:65" s="2" customFormat="1" ht="24.15" customHeight="1">
      <c r="A173" s="40"/>
      <c r="B173" s="41"/>
      <c r="C173" s="216" t="s">
        <v>799</v>
      </c>
      <c r="D173" s="216" t="s">
        <v>254</v>
      </c>
      <c r="E173" s="217" t="s">
        <v>2992</v>
      </c>
      <c r="F173" s="218" t="s">
        <v>2925</v>
      </c>
      <c r="G173" s="219" t="s">
        <v>2648</v>
      </c>
      <c r="H173" s="220">
        <v>1</v>
      </c>
      <c r="I173" s="221"/>
      <c r="J173" s="222">
        <f>ROUND(I173*H173,2)</f>
        <v>0</v>
      </c>
      <c r="K173" s="218" t="s">
        <v>19</v>
      </c>
      <c r="L173" s="46"/>
      <c r="M173" s="223" t="s">
        <v>19</v>
      </c>
      <c r="N173" s="224" t="s">
        <v>40</v>
      </c>
      <c r="O173" s="86"/>
      <c r="P173" s="225">
        <f>O173*H173</f>
        <v>0</v>
      </c>
      <c r="Q173" s="225">
        <v>0</v>
      </c>
      <c r="R173" s="225">
        <f>Q173*H173</f>
        <v>0</v>
      </c>
      <c r="S173" s="225">
        <v>0</v>
      </c>
      <c r="T173" s="22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7" t="s">
        <v>90</v>
      </c>
      <c r="AT173" s="227" t="s">
        <v>254</v>
      </c>
      <c r="AU173" s="227" t="s">
        <v>76</v>
      </c>
      <c r="AY173" s="19" t="s">
        <v>252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9" t="s">
        <v>76</v>
      </c>
      <c r="BK173" s="228">
        <f>ROUND(I173*H173,2)</f>
        <v>0</v>
      </c>
      <c r="BL173" s="19" t="s">
        <v>90</v>
      </c>
      <c r="BM173" s="227" t="s">
        <v>1127</v>
      </c>
    </row>
    <row r="174" spans="1:65" s="2" customFormat="1" ht="24.15" customHeight="1">
      <c r="A174" s="40"/>
      <c r="B174" s="41"/>
      <c r="C174" s="216" t="s">
        <v>804</v>
      </c>
      <c r="D174" s="216" t="s">
        <v>254</v>
      </c>
      <c r="E174" s="217" t="s">
        <v>2993</v>
      </c>
      <c r="F174" s="218" t="s">
        <v>2994</v>
      </c>
      <c r="G174" s="219" t="s">
        <v>2648</v>
      </c>
      <c r="H174" s="220">
        <v>2</v>
      </c>
      <c r="I174" s="221"/>
      <c r="J174" s="222">
        <f>ROUND(I174*H174,2)</f>
        <v>0</v>
      </c>
      <c r="K174" s="218" t="s">
        <v>19</v>
      </c>
      <c r="L174" s="46"/>
      <c r="M174" s="223" t="s">
        <v>19</v>
      </c>
      <c r="N174" s="224" t="s">
        <v>40</v>
      </c>
      <c r="O174" s="86"/>
      <c r="P174" s="225">
        <f>O174*H174</f>
        <v>0</v>
      </c>
      <c r="Q174" s="225">
        <v>0</v>
      </c>
      <c r="R174" s="225">
        <f>Q174*H174</f>
        <v>0</v>
      </c>
      <c r="S174" s="225">
        <v>0</v>
      </c>
      <c r="T174" s="22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7" t="s">
        <v>90</v>
      </c>
      <c r="AT174" s="227" t="s">
        <v>254</v>
      </c>
      <c r="AU174" s="227" t="s">
        <v>76</v>
      </c>
      <c r="AY174" s="19" t="s">
        <v>252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9" t="s">
        <v>76</v>
      </c>
      <c r="BK174" s="228">
        <f>ROUND(I174*H174,2)</f>
        <v>0</v>
      </c>
      <c r="BL174" s="19" t="s">
        <v>90</v>
      </c>
      <c r="BM174" s="227" t="s">
        <v>1137</v>
      </c>
    </row>
    <row r="175" spans="1:65" s="2" customFormat="1" ht="24.15" customHeight="1">
      <c r="A175" s="40"/>
      <c r="B175" s="41"/>
      <c r="C175" s="216" t="s">
        <v>810</v>
      </c>
      <c r="D175" s="216" t="s">
        <v>254</v>
      </c>
      <c r="E175" s="217" t="s">
        <v>2995</v>
      </c>
      <c r="F175" s="218" t="s">
        <v>2929</v>
      </c>
      <c r="G175" s="219" t="s">
        <v>2648</v>
      </c>
      <c r="H175" s="220">
        <v>1</v>
      </c>
      <c r="I175" s="221"/>
      <c r="J175" s="222">
        <f>ROUND(I175*H175,2)</f>
        <v>0</v>
      </c>
      <c r="K175" s="218" t="s">
        <v>19</v>
      </c>
      <c r="L175" s="46"/>
      <c r="M175" s="223" t="s">
        <v>19</v>
      </c>
      <c r="N175" s="224" t="s">
        <v>40</v>
      </c>
      <c r="O175" s="86"/>
      <c r="P175" s="225">
        <f>O175*H175</f>
        <v>0</v>
      </c>
      <c r="Q175" s="225">
        <v>0</v>
      </c>
      <c r="R175" s="225">
        <f>Q175*H175</f>
        <v>0</v>
      </c>
      <c r="S175" s="225">
        <v>0</v>
      </c>
      <c r="T175" s="22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7" t="s">
        <v>90</v>
      </c>
      <c r="AT175" s="227" t="s">
        <v>254</v>
      </c>
      <c r="AU175" s="227" t="s">
        <v>76</v>
      </c>
      <c r="AY175" s="19" t="s">
        <v>252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9" t="s">
        <v>76</v>
      </c>
      <c r="BK175" s="228">
        <f>ROUND(I175*H175,2)</f>
        <v>0</v>
      </c>
      <c r="BL175" s="19" t="s">
        <v>90</v>
      </c>
      <c r="BM175" s="227" t="s">
        <v>1147</v>
      </c>
    </row>
    <row r="176" spans="1:65" s="2" customFormat="1" ht="24.15" customHeight="1">
      <c r="A176" s="40"/>
      <c r="B176" s="41"/>
      <c r="C176" s="216" t="s">
        <v>815</v>
      </c>
      <c r="D176" s="216" t="s">
        <v>254</v>
      </c>
      <c r="E176" s="217" t="s">
        <v>2996</v>
      </c>
      <c r="F176" s="218" t="s">
        <v>2997</v>
      </c>
      <c r="G176" s="219" t="s">
        <v>2648</v>
      </c>
      <c r="H176" s="220">
        <v>1</v>
      </c>
      <c r="I176" s="221"/>
      <c r="J176" s="222">
        <f>ROUND(I176*H176,2)</f>
        <v>0</v>
      </c>
      <c r="K176" s="218" t="s">
        <v>19</v>
      </c>
      <c r="L176" s="46"/>
      <c r="M176" s="223" t="s">
        <v>19</v>
      </c>
      <c r="N176" s="224" t="s">
        <v>40</v>
      </c>
      <c r="O176" s="86"/>
      <c r="P176" s="225">
        <f>O176*H176</f>
        <v>0</v>
      </c>
      <c r="Q176" s="225">
        <v>0</v>
      </c>
      <c r="R176" s="225">
        <f>Q176*H176</f>
        <v>0</v>
      </c>
      <c r="S176" s="225">
        <v>0</v>
      </c>
      <c r="T176" s="22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7" t="s">
        <v>90</v>
      </c>
      <c r="AT176" s="227" t="s">
        <v>254</v>
      </c>
      <c r="AU176" s="227" t="s">
        <v>76</v>
      </c>
      <c r="AY176" s="19" t="s">
        <v>252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9" t="s">
        <v>76</v>
      </c>
      <c r="BK176" s="228">
        <f>ROUND(I176*H176,2)</f>
        <v>0</v>
      </c>
      <c r="BL176" s="19" t="s">
        <v>90</v>
      </c>
      <c r="BM176" s="227" t="s">
        <v>1158</v>
      </c>
    </row>
    <row r="177" spans="1:65" s="2" customFormat="1" ht="24.15" customHeight="1">
      <c r="A177" s="40"/>
      <c r="B177" s="41"/>
      <c r="C177" s="216" t="s">
        <v>820</v>
      </c>
      <c r="D177" s="216" t="s">
        <v>254</v>
      </c>
      <c r="E177" s="217" t="s">
        <v>2998</v>
      </c>
      <c r="F177" s="218" t="s">
        <v>2897</v>
      </c>
      <c r="G177" s="219" t="s">
        <v>2891</v>
      </c>
      <c r="H177" s="220">
        <v>9</v>
      </c>
      <c r="I177" s="221"/>
      <c r="J177" s="222">
        <f>ROUND(I177*H177,2)</f>
        <v>0</v>
      </c>
      <c r="K177" s="218" t="s">
        <v>19</v>
      </c>
      <c r="L177" s="46"/>
      <c r="M177" s="223" t="s">
        <v>19</v>
      </c>
      <c r="N177" s="224" t="s">
        <v>40</v>
      </c>
      <c r="O177" s="86"/>
      <c r="P177" s="225">
        <f>O177*H177</f>
        <v>0</v>
      </c>
      <c r="Q177" s="225">
        <v>0</v>
      </c>
      <c r="R177" s="225">
        <f>Q177*H177</f>
        <v>0</v>
      </c>
      <c r="S177" s="225">
        <v>0</v>
      </c>
      <c r="T177" s="22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7" t="s">
        <v>90</v>
      </c>
      <c r="AT177" s="227" t="s">
        <v>254</v>
      </c>
      <c r="AU177" s="227" t="s">
        <v>76</v>
      </c>
      <c r="AY177" s="19" t="s">
        <v>252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9" t="s">
        <v>76</v>
      </c>
      <c r="BK177" s="228">
        <f>ROUND(I177*H177,2)</f>
        <v>0</v>
      </c>
      <c r="BL177" s="19" t="s">
        <v>90</v>
      </c>
      <c r="BM177" s="227" t="s">
        <v>1168</v>
      </c>
    </row>
    <row r="178" spans="1:65" s="2" customFormat="1" ht="24.15" customHeight="1">
      <c r="A178" s="40"/>
      <c r="B178" s="41"/>
      <c r="C178" s="216" t="s">
        <v>824</v>
      </c>
      <c r="D178" s="216" t="s">
        <v>254</v>
      </c>
      <c r="E178" s="217" t="s">
        <v>2999</v>
      </c>
      <c r="F178" s="218" t="s">
        <v>2901</v>
      </c>
      <c r="G178" s="219" t="s">
        <v>300</v>
      </c>
      <c r="H178" s="220">
        <v>1</v>
      </c>
      <c r="I178" s="221"/>
      <c r="J178" s="222">
        <f>ROUND(I178*H178,2)</f>
        <v>0</v>
      </c>
      <c r="K178" s="218" t="s">
        <v>19</v>
      </c>
      <c r="L178" s="46"/>
      <c r="M178" s="223" t="s">
        <v>19</v>
      </c>
      <c r="N178" s="224" t="s">
        <v>40</v>
      </c>
      <c r="O178" s="86"/>
      <c r="P178" s="225">
        <f>O178*H178</f>
        <v>0</v>
      </c>
      <c r="Q178" s="225">
        <v>0</v>
      </c>
      <c r="R178" s="225">
        <f>Q178*H178</f>
        <v>0</v>
      </c>
      <c r="S178" s="225">
        <v>0</v>
      </c>
      <c r="T178" s="22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7" t="s">
        <v>90</v>
      </c>
      <c r="AT178" s="227" t="s">
        <v>254</v>
      </c>
      <c r="AU178" s="227" t="s">
        <v>76</v>
      </c>
      <c r="AY178" s="19" t="s">
        <v>252</v>
      </c>
      <c r="BE178" s="228">
        <f>IF(N178="základní",J178,0)</f>
        <v>0</v>
      </c>
      <c r="BF178" s="228">
        <f>IF(N178="snížená",J178,0)</f>
        <v>0</v>
      </c>
      <c r="BG178" s="228">
        <f>IF(N178="zákl. přenesená",J178,0)</f>
        <v>0</v>
      </c>
      <c r="BH178" s="228">
        <f>IF(N178="sníž. přenesená",J178,0)</f>
        <v>0</v>
      </c>
      <c r="BI178" s="228">
        <f>IF(N178="nulová",J178,0)</f>
        <v>0</v>
      </c>
      <c r="BJ178" s="19" t="s">
        <v>76</v>
      </c>
      <c r="BK178" s="228">
        <f>ROUND(I178*H178,2)</f>
        <v>0</v>
      </c>
      <c r="BL178" s="19" t="s">
        <v>90</v>
      </c>
      <c r="BM178" s="227" t="s">
        <v>1178</v>
      </c>
    </row>
    <row r="179" spans="1:65" s="2" customFormat="1" ht="24.15" customHeight="1">
      <c r="A179" s="40"/>
      <c r="B179" s="41"/>
      <c r="C179" s="216" t="s">
        <v>830</v>
      </c>
      <c r="D179" s="216" t="s">
        <v>254</v>
      </c>
      <c r="E179" s="217" t="s">
        <v>3000</v>
      </c>
      <c r="F179" s="218" t="s">
        <v>2937</v>
      </c>
      <c r="G179" s="219" t="s">
        <v>300</v>
      </c>
      <c r="H179" s="220">
        <v>1</v>
      </c>
      <c r="I179" s="221"/>
      <c r="J179" s="222">
        <f>ROUND(I179*H179,2)</f>
        <v>0</v>
      </c>
      <c r="K179" s="218" t="s">
        <v>19</v>
      </c>
      <c r="L179" s="46"/>
      <c r="M179" s="223" t="s">
        <v>19</v>
      </c>
      <c r="N179" s="224" t="s">
        <v>40</v>
      </c>
      <c r="O179" s="86"/>
      <c r="P179" s="225">
        <f>O179*H179</f>
        <v>0</v>
      </c>
      <c r="Q179" s="225">
        <v>0</v>
      </c>
      <c r="R179" s="225">
        <f>Q179*H179</f>
        <v>0</v>
      </c>
      <c r="S179" s="225">
        <v>0</v>
      </c>
      <c r="T179" s="22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7" t="s">
        <v>90</v>
      </c>
      <c r="AT179" s="227" t="s">
        <v>254</v>
      </c>
      <c r="AU179" s="227" t="s">
        <v>76</v>
      </c>
      <c r="AY179" s="19" t="s">
        <v>252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9" t="s">
        <v>76</v>
      </c>
      <c r="BK179" s="228">
        <f>ROUND(I179*H179,2)</f>
        <v>0</v>
      </c>
      <c r="BL179" s="19" t="s">
        <v>90</v>
      </c>
      <c r="BM179" s="227" t="s">
        <v>1187</v>
      </c>
    </row>
    <row r="180" spans="1:63" s="12" customFormat="1" ht="25.9" customHeight="1">
      <c r="A180" s="12"/>
      <c r="B180" s="200"/>
      <c r="C180" s="201"/>
      <c r="D180" s="202" t="s">
        <v>68</v>
      </c>
      <c r="E180" s="203" t="s">
        <v>3001</v>
      </c>
      <c r="F180" s="203" t="s">
        <v>3002</v>
      </c>
      <c r="G180" s="201"/>
      <c r="H180" s="201"/>
      <c r="I180" s="204"/>
      <c r="J180" s="205">
        <f>BK180</f>
        <v>0</v>
      </c>
      <c r="K180" s="201"/>
      <c r="L180" s="206"/>
      <c r="M180" s="207"/>
      <c r="N180" s="208"/>
      <c r="O180" s="208"/>
      <c r="P180" s="209">
        <f>SUM(P181:P193)</f>
        <v>0</v>
      </c>
      <c r="Q180" s="208"/>
      <c r="R180" s="209">
        <f>SUM(R181:R193)</f>
        <v>0</v>
      </c>
      <c r="S180" s="208"/>
      <c r="T180" s="210">
        <f>SUM(T181:T193)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1" t="s">
        <v>76</v>
      </c>
      <c r="AT180" s="212" t="s">
        <v>68</v>
      </c>
      <c r="AU180" s="212" t="s">
        <v>69</v>
      </c>
      <c r="AY180" s="211" t="s">
        <v>252</v>
      </c>
      <c r="BK180" s="213">
        <f>SUM(BK181:BK193)</f>
        <v>0</v>
      </c>
    </row>
    <row r="181" spans="1:65" s="2" customFormat="1" ht="49.05" customHeight="1">
      <c r="A181" s="40"/>
      <c r="B181" s="41"/>
      <c r="C181" s="216" t="s">
        <v>837</v>
      </c>
      <c r="D181" s="216" t="s">
        <v>254</v>
      </c>
      <c r="E181" s="217" t="s">
        <v>3003</v>
      </c>
      <c r="F181" s="218" t="s">
        <v>3004</v>
      </c>
      <c r="G181" s="219" t="s">
        <v>2648</v>
      </c>
      <c r="H181" s="220">
        <v>1</v>
      </c>
      <c r="I181" s="221"/>
      <c r="J181" s="222">
        <f>ROUND(I181*H181,2)</f>
        <v>0</v>
      </c>
      <c r="K181" s="218" t="s">
        <v>19</v>
      </c>
      <c r="L181" s="46"/>
      <c r="M181" s="223" t="s">
        <v>19</v>
      </c>
      <c r="N181" s="224" t="s">
        <v>40</v>
      </c>
      <c r="O181" s="86"/>
      <c r="P181" s="225">
        <f>O181*H181</f>
        <v>0</v>
      </c>
      <c r="Q181" s="225">
        <v>0</v>
      </c>
      <c r="R181" s="225">
        <f>Q181*H181</f>
        <v>0</v>
      </c>
      <c r="S181" s="225">
        <v>0</v>
      </c>
      <c r="T181" s="22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7" t="s">
        <v>90</v>
      </c>
      <c r="AT181" s="227" t="s">
        <v>254</v>
      </c>
      <c r="AU181" s="227" t="s">
        <v>76</v>
      </c>
      <c r="AY181" s="19" t="s">
        <v>252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9" t="s">
        <v>76</v>
      </c>
      <c r="BK181" s="228">
        <f>ROUND(I181*H181,2)</f>
        <v>0</v>
      </c>
      <c r="BL181" s="19" t="s">
        <v>90</v>
      </c>
      <c r="BM181" s="227" t="s">
        <v>1195</v>
      </c>
    </row>
    <row r="182" spans="1:65" s="2" customFormat="1" ht="24.15" customHeight="1">
      <c r="A182" s="40"/>
      <c r="B182" s="41"/>
      <c r="C182" s="216" t="s">
        <v>842</v>
      </c>
      <c r="D182" s="216" t="s">
        <v>254</v>
      </c>
      <c r="E182" s="217" t="s">
        <v>3005</v>
      </c>
      <c r="F182" s="218" t="s">
        <v>3006</v>
      </c>
      <c r="G182" s="219" t="s">
        <v>2648</v>
      </c>
      <c r="H182" s="220">
        <v>2</v>
      </c>
      <c r="I182" s="221"/>
      <c r="J182" s="222">
        <f>ROUND(I182*H182,2)</f>
        <v>0</v>
      </c>
      <c r="K182" s="218" t="s">
        <v>19</v>
      </c>
      <c r="L182" s="46"/>
      <c r="M182" s="223" t="s">
        <v>19</v>
      </c>
      <c r="N182" s="224" t="s">
        <v>40</v>
      </c>
      <c r="O182" s="86"/>
      <c r="P182" s="225">
        <f>O182*H182</f>
        <v>0</v>
      </c>
      <c r="Q182" s="225">
        <v>0</v>
      </c>
      <c r="R182" s="225">
        <f>Q182*H182</f>
        <v>0</v>
      </c>
      <c r="S182" s="225">
        <v>0</v>
      </c>
      <c r="T182" s="22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7" t="s">
        <v>90</v>
      </c>
      <c r="AT182" s="227" t="s">
        <v>254</v>
      </c>
      <c r="AU182" s="227" t="s">
        <v>76</v>
      </c>
      <c r="AY182" s="19" t="s">
        <v>252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9" t="s">
        <v>76</v>
      </c>
      <c r="BK182" s="228">
        <f>ROUND(I182*H182,2)</f>
        <v>0</v>
      </c>
      <c r="BL182" s="19" t="s">
        <v>90</v>
      </c>
      <c r="BM182" s="227" t="s">
        <v>1203</v>
      </c>
    </row>
    <row r="183" spans="1:65" s="2" customFormat="1" ht="24.15" customHeight="1">
      <c r="A183" s="40"/>
      <c r="B183" s="41"/>
      <c r="C183" s="216" t="s">
        <v>846</v>
      </c>
      <c r="D183" s="216" t="s">
        <v>254</v>
      </c>
      <c r="E183" s="217" t="s">
        <v>3007</v>
      </c>
      <c r="F183" s="218" t="s">
        <v>3008</v>
      </c>
      <c r="G183" s="219" t="s">
        <v>2648</v>
      </c>
      <c r="H183" s="220">
        <v>1</v>
      </c>
      <c r="I183" s="221"/>
      <c r="J183" s="222">
        <f>ROUND(I183*H183,2)</f>
        <v>0</v>
      </c>
      <c r="K183" s="218" t="s">
        <v>19</v>
      </c>
      <c r="L183" s="46"/>
      <c r="M183" s="223" t="s">
        <v>19</v>
      </c>
      <c r="N183" s="224" t="s">
        <v>40</v>
      </c>
      <c r="O183" s="86"/>
      <c r="P183" s="225">
        <f>O183*H183</f>
        <v>0</v>
      </c>
      <c r="Q183" s="225">
        <v>0</v>
      </c>
      <c r="R183" s="225">
        <f>Q183*H183</f>
        <v>0</v>
      </c>
      <c r="S183" s="225">
        <v>0</v>
      </c>
      <c r="T183" s="22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7" t="s">
        <v>90</v>
      </c>
      <c r="AT183" s="227" t="s">
        <v>254</v>
      </c>
      <c r="AU183" s="227" t="s">
        <v>76</v>
      </c>
      <c r="AY183" s="19" t="s">
        <v>252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9" t="s">
        <v>76</v>
      </c>
      <c r="BK183" s="228">
        <f>ROUND(I183*H183,2)</f>
        <v>0</v>
      </c>
      <c r="BL183" s="19" t="s">
        <v>90</v>
      </c>
      <c r="BM183" s="227" t="s">
        <v>1211</v>
      </c>
    </row>
    <row r="184" spans="1:65" s="2" customFormat="1" ht="37.8" customHeight="1">
      <c r="A184" s="40"/>
      <c r="B184" s="41"/>
      <c r="C184" s="216" t="s">
        <v>850</v>
      </c>
      <c r="D184" s="216" t="s">
        <v>254</v>
      </c>
      <c r="E184" s="217" t="s">
        <v>3009</v>
      </c>
      <c r="F184" s="218" t="s">
        <v>3010</v>
      </c>
      <c r="G184" s="219" t="s">
        <v>2648</v>
      </c>
      <c r="H184" s="220">
        <v>1</v>
      </c>
      <c r="I184" s="221"/>
      <c r="J184" s="222">
        <f>ROUND(I184*H184,2)</f>
        <v>0</v>
      </c>
      <c r="K184" s="218" t="s">
        <v>19</v>
      </c>
      <c r="L184" s="46"/>
      <c r="M184" s="223" t="s">
        <v>19</v>
      </c>
      <c r="N184" s="224" t="s">
        <v>40</v>
      </c>
      <c r="O184" s="86"/>
      <c r="P184" s="225">
        <f>O184*H184</f>
        <v>0</v>
      </c>
      <c r="Q184" s="225">
        <v>0</v>
      </c>
      <c r="R184" s="225">
        <f>Q184*H184</f>
        <v>0</v>
      </c>
      <c r="S184" s="225">
        <v>0</v>
      </c>
      <c r="T184" s="22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7" t="s">
        <v>90</v>
      </c>
      <c r="AT184" s="227" t="s">
        <v>254</v>
      </c>
      <c r="AU184" s="227" t="s">
        <v>76</v>
      </c>
      <c r="AY184" s="19" t="s">
        <v>252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9" t="s">
        <v>76</v>
      </c>
      <c r="BK184" s="228">
        <f>ROUND(I184*H184,2)</f>
        <v>0</v>
      </c>
      <c r="BL184" s="19" t="s">
        <v>90</v>
      </c>
      <c r="BM184" s="227" t="s">
        <v>1219</v>
      </c>
    </row>
    <row r="185" spans="1:65" s="2" customFormat="1" ht="24.15" customHeight="1">
      <c r="A185" s="40"/>
      <c r="B185" s="41"/>
      <c r="C185" s="216" t="s">
        <v>854</v>
      </c>
      <c r="D185" s="216" t="s">
        <v>254</v>
      </c>
      <c r="E185" s="217" t="s">
        <v>3011</v>
      </c>
      <c r="F185" s="218" t="s">
        <v>3012</v>
      </c>
      <c r="G185" s="219" t="s">
        <v>2648</v>
      </c>
      <c r="H185" s="220">
        <v>2</v>
      </c>
      <c r="I185" s="221"/>
      <c r="J185" s="222">
        <f>ROUND(I185*H185,2)</f>
        <v>0</v>
      </c>
      <c r="K185" s="218" t="s">
        <v>19</v>
      </c>
      <c r="L185" s="46"/>
      <c r="M185" s="223" t="s">
        <v>19</v>
      </c>
      <c r="N185" s="224" t="s">
        <v>40</v>
      </c>
      <c r="O185" s="86"/>
      <c r="P185" s="225">
        <f>O185*H185</f>
        <v>0</v>
      </c>
      <c r="Q185" s="225">
        <v>0</v>
      </c>
      <c r="R185" s="225">
        <f>Q185*H185</f>
        <v>0</v>
      </c>
      <c r="S185" s="225">
        <v>0</v>
      </c>
      <c r="T185" s="22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7" t="s">
        <v>90</v>
      </c>
      <c r="AT185" s="227" t="s">
        <v>254</v>
      </c>
      <c r="AU185" s="227" t="s">
        <v>76</v>
      </c>
      <c r="AY185" s="19" t="s">
        <v>252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9" t="s">
        <v>76</v>
      </c>
      <c r="BK185" s="228">
        <f>ROUND(I185*H185,2)</f>
        <v>0</v>
      </c>
      <c r="BL185" s="19" t="s">
        <v>90</v>
      </c>
      <c r="BM185" s="227" t="s">
        <v>1227</v>
      </c>
    </row>
    <row r="186" spans="1:65" s="2" customFormat="1" ht="24.15" customHeight="1">
      <c r="A186" s="40"/>
      <c r="B186" s="41"/>
      <c r="C186" s="216" t="s">
        <v>858</v>
      </c>
      <c r="D186" s="216" t="s">
        <v>254</v>
      </c>
      <c r="E186" s="217" t="s">
        <v>3013</v>
      </c>
      <c r="F186" s="218" t="s">
        <v>2925</v>
      </c>
      <c r="G186" s="219" t="s">
        <v>2648</v>
      </c>
      <c r="H186" s="220">
        <v>2</v>
      </c>
      <c r="I186" s="221"/>
      <c r="J186" s="222">
        <f>ROUND(I186*H186,2)</f>
        <v>0</v>
      </c>
      <c r="K186" s="218" t="s">
        <v>19</v>
      </c>
      <c r="L186" s="46"/>
      <c r="M186" s="223" t="s">
        <v>19</v>
      </c>
      <c r="N186" s="224" t="s">
        <v>40</v>
      </c>
      <c r="O186" s="86"/>
      <c r="P186" s="225">
        <f>O186*H186</f>
        <v>0</v>
      </c>
      <c r="Q186" s="225">
        <v>0</v>
      </c>
      <c r="R186" s="225">
        <f>Q186*H186</f>
        <v>0</v>
      </c>
      <c r="S186" s="225">
        <v>0</v>
      </c>
      <c r="T186" s="22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7" t="s">
        <v>90</v>
      </c>
      <c r="AT186" s="227" t="s">
        <v>254</v>
      </c>
      <c r="AU186" s="227" t="s">
        <v>76</v>
      </c>
      <c r="AY186" s="19" t="s">
        <v>252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9" t="s">
        <v>76</v>
      </c>
      <c r="BK186" s="228">
        <f>ROUND(I186*H186,2)</f>
        <v>0</v>
      </c>
      <c r="BL186" s="19" t="s">
        <v>90</v>
      </c>
      <c r="BM186" s="227" t="s">
        <v>1236</v>
      </c>
    </row>
    <row r="187" spans="1:65" s="2" customFormat="1" ht="37.8" customHeight="1">
      <c r="A187" s="40"/>
      <c r="B187" s="41"/>
      <c r="C187" s="216" t="s">
        <v>863</v>
      </c>
      <c r="D187" s="216" t="s">
        <v>254</v>
      </c>
      <c r="E187" s="217" t="s">
        <v>3014</v>
      </c>
      <c r="F187" s="218" t="s">
        <v>3015</v>
      </c>
      <c r="G187" s="219" t="s">
        <v>2648</v>
      </c>
      <c r="H187" s="220">
        <v>2</v>
      </c>
      <c r="I187" s="221"/>
      <c r="J187" s="222">
        <f>ROUND(I187*H187,2)</f>
        <v>0</v>
      </c>
      <c r="K187" s="218" t="s">
        <v>19</v>
      </c>
      <c r="L187" s="46"/>
      <c r="M187" s="223" t="s">
        <v>19</v>
      </c>
      <c r="N187" s="224" t="s">
        <v>40</v>
      </c>
      <c r="O187" s="86"/>
      <c r="P187" s="225">
        <f>O187*H187</f>
        <v>0</v>
      </c>
      <c r="Q187" s="225">
        <v>0</v>
      </c>
      <c r="R187" s="225">
        <f>Q187*H187</f>
        <v>0</v>
      </c>
      <c r="S187" s="225">
        <v>0</v>
      </c>
      <c r="T187" s="22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7" t="s">
        <v>90</v>
      </c>
      <c r="AT187" s="227" t="s">
        <v>254</v>
      </c>
      <c r="AU187" s="227" t="s">
        <v>76</v>
      </c>
      <c r="AY187" s="19" t="s">
        <v>252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9" t="s">
        <v>76</v>
      </c>
      <c r="BK187" s="228">
        <f>ROUND(I187*H187,2)</f>
        <v>0</v>
      </c>
      <c r="BL187" s="19" t="s">
        <v>90</v>
      </c>
      <c r="BM187" s="227" t="s">
        <v>1246</v>
      </c>
    </row>
    <row r="188" spans="1:65" s="2" customFormat="1" ht="24.15" customHeight="1">
      <c r="A188" s="40"/>
      <c r="B188" s="41"/>
      <c r="C188" s="216" t="s">
        <v>869</v>
      </c>
      <c r="D188" s="216" t="s">
        <v>254</v>
      </c>
      <c r="E188" s="217" t="s">
        <v>3016</v>
      </c>
      <c r="F188" s="218" t="s">
        <v>3017</v>
      </c>
      <c r="G188" s="219" t="s">
        <v>2648</v>
      </c>
      <c r="H188" s="220">
        <v>2</v>
      </c>
      <c r="I188" s="221"/>
      <c r="J188" s="222">
        <f>ROUND(I188*H188,2)</f>
        <v>0</v>
      </c>
      <c r="K188" s="218" t="s">
        <v>19</v>
      </c>
      <c r="L188" s="46"/>
      <c r="M188" s="223" t="s">
        <v>19</v>
      </c>
      <c r="N188" s="224" t="s">
        <v>40</v>
      </c>
      <c r="O188" s="86"/>
      <c r="P188" s="225">
        <f>O188*H188</f>
        <v>0</v>
      </c>
      <c r="Q188" s="225">
        <v>0</v>
      </c>
      <c r="R188" s="225">
        <f>Q188*H188</f>
        <v>0</v>
      </c>
      <c r="S188" s="225">
        <v>0</v>
      </c>
      <c r="T188" s="22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7" t="s">
        <v>90</v>
      </c>
      <c r="AT188" s="227" t="s">
        <v>254</v>
      </c>
      <c r="AU188" s="227" t="s">
        <v>76</v>
      </c>
      <c r="AY188" s="19" t="s">
        <v>252</v>
      </c>
      <c r="BE188" s="228">
        <f>IF(N188="základní",J188,0)</f>
        <v>0</v>
      </c>
      <c r="BF188" s="228">
        <f>IF(N188="snížená",J188,0)</f>
        <v>0</v>
      </c>
      <c r="BG188" s="228">
        <f>IF(N188="zákl. přenesená",J188,0)</f>
        <v>0</v>
      </c>
      <c r="BH188" s="228">
        <f>IF(N188="sníž. přenesená",J188,0)</f>
        <v>0</v>
      </c>
      <c r="BI188" s="228">
        <f>IF(N188="nulová",J188,0)</f>
        <v>0</v>
      </c>
      <c r="BJ188" s="19" t="s">
        <v>76</v>
      </c>
      <c r="BK188" s="228">
        <f>ROUND(I188*H188,2)</f>
        <v>0</v>
      </c>
      <c r="BL188" s="19" t="s">
        <v>90</v>
      </c>
      <c r="BM188" s="227" t="s">
        <v>1255</v>
      </c>
    </row>
    <row r="189" spans="1:65" s="2" customFormat="1" ht="24.15" customHeight="1">
      <c r="A189" s="40"/>
      <c r="B189" s="41"/>
      <c r="C189" s="216" t="s">
        <v>875</v>
      </c>
      <c r="D189" s="216" t="s">
        <v>254</v>
      </c>
      <c r="E189" s="217" t="s">
        <v>3018</v>
      </c>
      <c r="F189" s="218" t="s">
        <v>3019</v>
      </c>
      <c r="G189" s="219" t="s">
        <v>2648</v>
      </c>
      <c r="H189" s="220">
        <v>2</v>
      </c>
      <c r="I189" s="221"/>
      <c r="J189" s="222">
        <f>ROUND(I189*H189,2)</f>
        <v>0</v>
      </c>
      <c r="K189" s="218" t="s">
        <v>19</v>
      </c>
      <c r="L189" s="46"/>
      <c r="M189" s="223" t="s">
        <v>19</v>
      </c>
      <c r="N189" s="224" t="s">
        <v>40</v>
      </c>
      <c r="O189" s="86"/>
      <c r="P189" s="225">
        <f>O189*H189</f>
        <v>0</v>
      </c>
      <c r="Q189" s="225">
        <v>0</v>
      </c>
      <c r="R189" s="225">
        <f>Q189*H189</f>
        <v>0</v>
      </c>
      <c r="S189" s="225">
        <v>0</v>
      </c>
      <c r="T189" s="22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7" t="s">
        <v>90</v>
      </c>
      <c r="AT189" s="227" t="s">
        <v>254</v>
      </c>
      <c r="AU189" s="227" t="s">
        <v>76</v>
      </c>
      <c r="AY189" s="19" t="s">
        <v>252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9" t="s">
        <v>76</v>
      </c>
      <c r="BK189" s="228">
        <f>ROUND(I189*H189,2)</f>
        <v>0</v>
      </c>
      <c r="BL189" s="19" t="s">
        <v>90</v>
      </c>
      <c r="BM189" s="227" t="s">
        <v>1263</v>
      </c>
    </row>
    <row r="190" spans="1:65" s="2" customFormat="1" ht="24.15" customHeight="1">
      <c r="A190" s="40"/>
      <c r="B190" s="41"/>
      <c r="C190" s="216" t="s">
        <v>879</v>
      </c>
      <c r="D190" s="216" t="s">
        <v>254</v>
      </c>
      <c r="E190" s="217" t="s">
        <v>3020</v>
      </c>
      <c r="F190" s="218" t="s">
        <v>2895</v>
      </c>
      <c r="G190" s="219" t="s">
        <v>2891</v>
      </c>
      <c r="H190" s="220">
        <v>3</v>
      </c>
      <c r="I190" s="221"/>
      <c r="J190" s="222">
        <f>ROUND(I190*H190,2)</f>
        <v>0</v>
      </c>
      <c r="K190" s="218" t="s">
        <v>19</v>
      </c>
      <c r="L190" s="46"/>
      <c r="M190" s="223" t="s">
        <v>19</v>
      </c>
      <c r="N190" s="224" t="s">
        <v>40</v>
      </c>
      <c r="O190" s="86"/>
      <c r="P190" s="225">
        <f>O190*H190</f>
        <v>0</v>
      </c>
      <c r="Q190" s="225">
        <v>0</v>
      </c>
      <c r="R190" s="225">
        <f>Q190*H190</f>
        <v>0</v>
      </c>
      <c r="S190" s="225">
        <v>0</v>
      </c>
      <c r="T190" s="22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7" t="s">
        <v>90</v>
      </c>
      <c r="AT190" s="227" t="s">
        <v>254</v>
      </c>
      <c r="AU190" s="227" t="s">
        <v>76</v>
      </c>
      <c r="AY190" s="19" t="s">
        <v>252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19" t="s">
        <v>76</v>
      </c>
      <c r="BK190" s="228">
        <f>ROUND(I190*H190,2)</f>
        <v>0</v>
      </c>
      <c r="BL190" s="19" t="s">
        <v>90</v>
      </c>
      <c r="BM190" s="227" t="s">
        <v>1271</v>
      </c>
    </row>
    <row r="191" spans="1:65" s="2" customFormat="1" ht="24.15" customHeight="1">
      <c r="A191" s="40"/>
      <c r="B191" s="41"/>
      <c r="C191" s="216" t="s">
        <v>883</v>
      </c>
      <c r="D191" s="216" t="s">
        <v>254</v>
      </c>
      <c r="E191" s="217" t="s">
        <v>3021</v>
      </c>
      <c r="F191" s="218" t="s">
        <v>2901</v>
      </c>
      <c r="G191" s="219" t="s">
        <v>300</v>
      </c>
      <c r="H191" s="220">
        <v>1</v>
      </c>
      <c r="I191" s="221"/>
      <c r="J191" s="222">
        <f>ROUND(I191*H191,2)</f>
        <v>0</v>
      </c>
      <c r="K191" s="218" t="s">
        <v>19</v>
      </c>
      <c r="L191" s="46"/>
      <c r="M191" s="223" t="s">
        <v>19</v>
      </c>
      <c r="N191" s="224" t="s">
        <v>40</v>
      </c>
      <c r="O191" s="86"/>
      <c r="P191" s="225">
        <f>O191*H191</f>
        <v>0</v>
      </c>
      <c r="Q191" s="225">
        <v>0</v>
      </c>
      <c r="R191" s="225">
        <f>Q191*H191</f>
        <v>0</v>
      </c>
      <c r="S191" s="225">
        <v>0</v>
      </c>
      <c r="T191" s="22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7" t="s">
        <v>90</v>
      </c>
      <c r="AT191" s="227" t="s">
        <v>254</v>
      </c>
      <c r="AU191" s="227" t="s">
        <v>76</v>
      </c>
      <c r="AY191" s="19" t="s">
        <v>252</v>
      </c>
      <c r="BE191" s="228">
        <f>IF(N191="základní",J191,0)</f>
        <v>0</v>
      </c>
      <c r="BF191" s="228">
        <f>IF(N191="snížená",J191,0)</f>
        <v>0</v>
      </c>
      <c r="BG191" s="228">
        <f>IF(N191="zákl. přenesená",J191,0)</f>
        <v>0</v>
      </c>
      <c r="BH191" s="228">
        <f>IF(N191="sníž. přenesená",J191,0)</f>
        <v>0</v>
      </c>
      <c r="BI191" s="228">
        <f>IF(N191="nulová",J191,0)</f>
        <v>0</v>
      </c>
      <c r="BJ191" s="19" t="s">
        <v>76</v>
      </c>
      <c r="BK191" s="228">
        <f>ROUND(I191*H191,2)</f>
        <v>0</v>
      </c>
      <c r="BL191" s="19" t="s">
        <v>90</v>
      </c>
      <c r="BM191" s="227" t="s">
        <v>1279</v>
      </c>
    </row>
    <row r="192" spans="1:65" s="2" customFormat="1" ht="24.15" customHeight="1">
      <c r="A192" s="40"/>
      <c r="B192" s="41"/>
      <c r="C192" s="216" t="s">
        <v>887</v>
      </c>
      <c r="D192" s="216" t="s">
        <v>254</v>
      </c>
      <c r="E192" s="217" t="s">
        <v>3022</v>
      </c>
      <c r="F192" s="218" t="s">
        <v>2935</v>
      </c>
      <c r="G192" s="219" t="s">
        <v>300</v>
      </c>
      <c r="H192" s="220">
        <v>1.5</v>
      </c>
      <c r="I192" s="221"/>
      <c r="J192" s="222">
        <f>ROUND(I192*H192,2)</f>
        <v>0</v>
      </c>
      <c r="K192" s="218" t="s">
        <v>19</v>
      </c>
      <c r="L192" s="46"/>
      <c r="M192" s="223" t="s">
        <v>19</v>
      </c>
      <c r="N192" s="224" t="s">
        <v>40</v>
      </c>
      <c r="O192" s="86"/>
      <c r="P192" s="225">
        <f>O192*H192</f>
        <v>0</v>
      </c>
      <c r="Q192" s="225">
        <v>0</v>
      </c>
      <c r="R192" s="225">
        <f>Q192*H192</f>
        <v>0</v>
      </c>
      <c r="S192" s="225">
        <v>0</v>
      </c>
      <c r="T192" s="22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7" t="s">
        <v>90</v>
      </c>
      <c r="AT192" s="227" t="s">
        <v>254</v>
      </c>
      <c r="AU192" s="227" t="s">
        <v>76</v>
      </c>
      <c r="AY192" s="19" t="s">
        <v>252</v>
      </c>
      <c r="BE192" s="228">
        <f>IF(N192="základní",J192,0)</f>
        <v>0</v>
      </c>
      <c r="BF192" s="228">
        <f>IF(N192="snížená",J192,0)</f>
        <v>0</v>
      </c>
      <c r="BG192" s="228">
        <f>IF(N192="zákl. přenesená",J192,0)</f>
        <v>0</v>
      </c>
      <c r="BH192" s="228">
        <f>IF(N192="sníž. přenesená",J192,0)</f>
        <v>0</v>
      </c>
      <c r="BI192" s="228">
        <f>IF(N192="nulová",J192,0)</f>
        <v>0</v>
      </c>
      <c r="BJ192" s="19" t="s">
        <v>76</v>
      </c>
      <c r="BK192" s="228">
        <f>ROUND(I192*H192,2)</f>
        <v>0</v>
      </c>
      <c r="BL192" s="19" t="s">
        <v>90</v>
      </c>
      <c r="BM192" s="227" t="s">
        <v>1289</v>
      </c>
    </row>
    <row r="193" spans="1:65" s="2" customFormat="1" ht="24.15" customHeight="1">
      <c r="A193" s="40"/>
      <c r="B193" s="41"/>
      <c r="C193" s="216" t="s">
        <v>891</v>
      </c>
      <c r="D193" s="216" t="s">
        <v>254</v>
      </c>
      <c r="E193" s="217" t="s">
        <v>3023</v>
      </c>
      <c r="F193" s="218" t="s">
        <v>2959</v>
      </c>
      <c r="G193" s="219" t="s">
        <v>300</v>
      </c>
      <c r="H193" s="220">
        <v>2</v>
      </c>
      <c r="I193" s="221"/>
      <c r="J193" s="222">
        <f>ROUND(I193*H193,2)</f>
        <v>0</v>
      </c>
      <c r="K193" s="218" t="s">
        <v>19</v>
      </c>
      <c r="L193" s="46"/>
      <c r="M193" s="223" t="s">
        <v>19</v>
      </c>
      <c r="N193" s="224" t="s">
        <v>40</v>
      </c>
      <c r="O193" s="86"/>
      <c r="P193" s="225">
        <f>O193*H193</f>
        <v>0</v>
      </c>
      <c r="Q193" s="225">
        <v>0</v>
      </c>
      <c r="R193" s="225">
        <f>Q193*H193</f>
        <v>0</v>
      </c>
      <c r="S193" s="225">
        <v>0</v>
      </c>
      <c r="T193" s="22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7" t="s">
        <v>90</v>
      </c>
      <c r="AT193" s="227" t="s">
        <v>254</v>
      </c>
      <c r="AU193" s="227" t="s">
        <v>76</v>
      </c>
      <c r="AY193" s="19" t="s">
        <v>252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9" t="s">
        <v>76</v>
      </c>
      <c r="BK193" s="228">
        <f>ROUND(I193*H193,2)</f>
        <v>0</v>
      </c>
      <c r="BL193" s="19" t="s">
        <v>90</v>
      </c>
      <c r="BM193" s="227" t="s">
        <v>1298</v>
      </c>
    </row>
    <row r="194" spans="1:63" s="12" customFormat="1" ht="25.9" customHeight="1">
      <c r="A194" s="12"/>
      <c r="B194" s="200"/>
      <c r="C194" s="201"/>
      <c r="D194" s="202" t="s">
        <v>68</v>
      </c>
      <c r="E194" s="203" t="s">
        <v>3024</v>
      </c>
      <c r="F194" s="203" t="s">
        <v>3025</v>
      </c>
      <c r="G194" s="201"/>
      <c r="H194" s="201"/>
      <c r="I194" s="204"/>
      <c r="J194" s="205">
        <f>BK194</f>
        <v>0</v>
      </c>
      <c r="K194" s="201"/>
      <c r="L194" s="206"/>
      <c r="M194" s="207"/>
      <c r="N194" s="208"/>
      <c r="O194" s="208"/>
      <c r="P194" s="209">
        <f>SUM(P195:P196)</f>
        <v>0</v>
      </c>
      <c r="Q194" s="208"/>
      <c r="R194" s="209">
        <f>SUM(R195:R196)</f>
        <v>0</v>
      </c>
      <c r="S194" s="208"/>
      <c r="T194" s="210">
        <f>SUM(T195:T196)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1" t="s">
        <v>76</v>
      </c>
      <c r="AT194" s="212" t="s">
        <v>68</v>
      </c>
      <c r="AU194" s="212" t="s">
        <v>69</v>
      </c>
      <c r="AY194" s="211" t="s">
        <v>252</v>
      </c>
      <c r="BK194" s="213">
        <f>SUM(BK195:BK196)</f>
        <v>0</v>
      </c>
    </row>
    <row r="195" spans="1:65" s="2" customFormat="1" ht="24.15" customHeight="1">
      <c r="A195" s="40"/>
      <c r="B195" s="41"/>
      <c r="C195" s="216" t="s">
        <v>895</v>
      </c>
      <c r="D195" s="216" t="s">
        <v>254</v>
      </c>
      <c r="E195" s="217" t="s">
        <v>3026</v>
      </c>
      <c r="F195" s="218" t="s">
        <v>3027</v>
      </c>
      <c r="G195" s="219" t="s">
        <v>2648</v>
      </c>
      <c r="H195" s="220">
        <v>4</v>
      </c>
      <c r="I195" s="221"/>
      <c r="J195" s="222">
        <f>ROUND(I195*H195,2)</f>
        <v>0</v>
      </c>
      <c r="K195" s="218" t="s">
        <v>19</v>
      </c>
      <c r="L195" s="46"/>
      <c r="M195" s="223" t="s">
        <v>19</v>
      </c>
      <c r="N195" s="224" t="s">
        <v>40</v>
      </c>
      <c r="O195" s="86"/>
      <c r="P195" s="225">
        <f>O195*H195</f>
        <v>0</v>
      </c>
      <c r="Q195" s="225">
        <v>0</v>
      </c>
      <c r="R195" s="225">
        <f>Q195*H195</f>
        <v>0</v>
      </c>
      <c r="S195" s="225">
        <v>0</v>
      </c>
      <c r="T195" s="22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7" t="s">
        <v>90</v>
      </c>
      <c r="AT195" s="227" t="s">
        <v>254</v>
      </c>
      <c r="AU195" s="227" t="s">
        <v>76</v>
      </c>
      <c r="AY195" s="19" t="s">
        <v>252</v>
      </c>
      <c r="BE195" s="228">
        <f>IF(N195="základní",J195,0)</f>
        <v>0</v>
      </c>
      <c r="BF195" s="228">
        <f>IF(N195="snížená",J195,0)</f>
        <v>0</v>
      </c>
      <c r="BG195" s="228">
        <f>IF(N195="zákl. přenesená",J195,0)</f>
        <v>0</v>
      </c>
      <c r="BH195" s="228">
        <f>IF(N195="sníž. přenesená",J195,0)</f>
        <v>0</v>
      </c>
      <c r="BI195" s="228">
        <f>IF(N195="nulová",J195,0)</f>
        <v>0</v>
      </c>
      <c r="BJ195" s="19" t="s">
        <v>76</v>
      </c>
      <c r="BK195" s="228">
        <f>ROUND(I195*H195,2)</f>
        <v>0</v>
      </c>
      <c r="BL195" s="19" t="s">
        <v>90</v>
      </c>
      <c r="BM195" s="227" t="s">
        <v>1307</v>
      </c>
    </row>
    <row r="196" spans="1:65" s="2" customFormat="1" ht="14.4" customHeight="1">
      <c r="A196" s="40"/>
      <c r="B196" s="41"/>
      <c r="C196" s="216" t="s">
        <v>899</v>
      </c>
      <c r="D196" s="216" t="s">
        <v>254</v>
      </c>
      <c r="E196" s="217" t="s">
        <v>3028</v>
      </c>
      <c r="F196" s="218" t="s">
        <v>2868</v>
      </c>
      <c r="G196" s="219" t="s">
        <v>2648</v>
      </c>
      <c r="H196" s="220">
        <v>4</v>
      </c>
      <c r="I196" s="221"/>
      <c r="J196" s="222">
        <f>ROUND(I196*H196,2)</f>
        <v>0</v>
      </c>
      <c r="K196" s="218" t="s">
        <v>19</v>
      </c>
      <c r="L196" s="46"/>
      <c r="M196" s="223" t="s">
        <v>19</v>
      </c>
      <c r="N196" s="224" t="s">
        <v>40</v>
      </c>
      <c r="O196" s="86"/>
      <c r="P196" s="225">
        <f>O196*H196</f>
        <v>0</v>
      </c>
      <c r="Q196" s="225">
        <v>0</v>
      </c>
      <c r="R196" s="225">
        <f>Q196*H196</f>
        <v>0</v>
      </c>
      <c r="S196" s="225">
        <v>0</v>
      </c>
      <c r="T196" s="22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7" t="s">
        <v>90</v>
      </c>
      <c r="AT196" s="227" t="s">
        <v>254</v>
      </c>
      <c r="AU196" s="227" t="s">
        <v>76</v>
      </c>
      <c r="AY196" s="19" t="s">
        <v>252</v>
      </c>
      <c r="BE196" s="228">
        <f>IF(N196="základní",J196,0)</f>
        <v>0</v>
      </c>
      <c r="BF196" s="228">
        <f>IF(N196="snížená",J196,0)</f>
        <v>0</v>
      </c>
      <c r="BG196" s="228">
        <f>IF(N196="zákl. přenesená",J196,0)</f>
        <v>0</v>
      </c>
      <c r="BH196" s="228">
        <f>IF(N196="sníž. přenesená",J196,0)</f>
        <v>0</v>
      </c>
      <c r="BI196" s="228">
        <f>IF(N196="nulová",J196,0)</f>
        <v>0</v>
      </c>
      <c r="BJ196" s="19" t="s">
        <v>76</v>
      </c>
      <c r="BK196" s="228">
        <f>ROUND(I196*H196,2)</f>
        <v>0</v>
      </c>
      <c r="BL196" s="19" t="s">
        <v>90</v>
      </c>
      <c r="BM196" s="227" t="s">
        <v>1320</v>
      </c>
    </row>
    <row r="197" spans="1:63" s="12" customFormat="1" ht="25.9" customHeight="1">
      <c r="A197" s="12"/>
      <c r="B197" s="200"/>
      <c r="C197" s="201"/>
      <c r="D197" s="202" t="s">
        <v>68</v>
      </c>
      <c r="E197" s="203" t="s">
        <v>3029</v>
      </c>
      <c r="F197" s="203" t="s">
        <v>3030</v>
      </c>
      <c r="G197" s="201"/>
      <c r="H197" s="201"/>
      <c r="I197" s="204"/>
      <c r="J197" s="205">
        <f>BK197</f>
        <v>0</v>
      </c>
      <c r="K197" s="201"/>
      <c r="L197" s="206"/>
      <c r="M197" s="207"/>
      <c r="N197" s="208"/>
      <c r="O197" s="208"/>
      <c r="P197" s="209">
        <f>SUM(P198:P213)</f>
        <v>0</v>
      </c>
      <c r="Q197" s="208"/>
      <c r="R197" s="209">
        <f>SUM(R198:R213)</f>
        <v>0</v>
      </c>
      <c r="S197" s="208"/>
      <c r="T197" s="210">
        <f>SUM(T198:T213)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11" t="s">
        <v>76</v>
      </c>
      <c r="AT197" s="212" t="s">
        <v>68</v>
      </c>
      <c r="AU197" s="212" t="s">
        <v>69</v>
      </c>
      <c r="AY197" s="211" t="s">
        <v>252</v>
      </c>
      <c r="BK197" s="213">
        <f>SUM(BK198:BK213)</f>
        <v>0</v>
      </c>
    </row>
    <row r="198" spans="1:65" s="2" customFormat="1" ht="14.4" customHeight="1">
      <c r="A198" s="40"/>
      <c r="B198" s="41"/>
      <c r="C198" s="216" t="s">
        <v>903</v>
      </c>
      <c r="D198" s="216" t="s">
        <v>254</v>
      </c>
      <c r="E198" s="217" t="s">
        <v>3031</v>
      </c>
      <c r="F198" s="218" t="s">
        <v>3032</v>
      </c>
      <c r="G198" s="219" t="s">
        <v>2648</v>
      </c>
      <c r="H198" s="220">
        <v>1</v>
      </c>
      <c r="I198" s="221"/>
      <c r="J198" s="222">
        <f>ROUND(I198*H198,2)</f>
        <v>0</v>
      </c>
      <c r="K198" s="218" t="s">
        <v>19</v>
      </c>
      <c r="L198" s="46"/>
      <c r="M198" s="223" t="s">
        <v>19</v>
      </c>
      <c r="N198" s="224" t="s">
        <v>40</v>
      </c>
      <c r="O198" s="86"/>
      <c r="P198" s="225">
        <f>O198*H198</f>
        <v>0</v>
      </c>
      <c r="Q198" s="225">
        <v>0</v>
      </c>
      <c r="R198" s="225">
        <f>Q198*H198</f>
        <v>0</v>
      </c>
      <c r="S198" s="225">
        <v>0</v>
      </c>
      <c r="T198" s="22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7" t="s">
        <v>90</v>
      </c>
      <c r="AT198" s="227" t="s">
        <v>254</v>
      </c>
      <c r="AU198" s="227" t="s">
        <v>76</v>
      </c>
      <c r="AY198" s="19" t="s">
        <v>252</v>
      </c>
      <c r="BE198" s="228">
        <f>IF(N198="základní",J198,0)</f>
        <v>0</v>
      </c>
      <c r="BF198" s="228">
        <f>IF(N198="snížená",J198,0)</f>
        <v>0</v>
      </c>
      <c r="BG198" s="228">
        <f>IF(N198="zákl. přenesená",J198,0)</f>
        <v>0</v>
      </c>
      <c r="BH198" s="228">
        <f>IF(N198="sníž. přenesená",J198,0)</f>
        <v>0</v>
      </c>
      <c r="BI198" s="228">
        <f>IF(N198="nulová",J198,0)</f>
        <v>0</v>
      </c>
      <c r="BJ198" s="19" t="s">
        <v>76</v>
      </c>
      <c r="BK198" s="228">
        <f>ROUND(I198*H198,2)</f>
        <v>0</v>
      </c>
      <c r="BL198" s="19" t="s">
        <v>90</v>
      </c>
      <c r="BM198" s="227" t="s">
        <v>1355</v>
      </c>
    </row>
    <row r="199" spans="1:65" s="2" customFormat="1" ht="14.4" customHeight="1">
      <c r="A199" s="40"/>
      <c r="B199" s="41"/>
      <c r="C199" s="216" t="s">
        <v>907</v>
      </c>
      <c r="D199" s="216" t="s">
        <v>254</v>
      </c>
      <c r="E199" s="217" t="s">
        <v>3033</v>
      </c>
      <c r="F199" s="218" t="s">
        <v>3034</v>
      </c>
      <c r="G199" s="219" t="s">
        <v>2648</v>
      </c>
      <c r="H199" s="220">
        <v>1</v>
      </c>
      <c r="I199" s="221"/>
      <c r="J199" s="222">
        <f>ROUND(I199*H199,2)</f>
        <v>0</v>
      </c>
      <c r="K199" s="218" t="s">
        <v>19</v>
      </c>
      <c r="L199" s="46"/>
      <c r="M199" s="223" t="s">
        <v>19</v>
      </c>
      <c r="N199" s="224" t="s">
        <v>40</v>
      </c>
      <c r="O199" s="86"/>
      <c r="P199" s="225">
        <f>O199*H199</f>
        <v>0</v>
      </c>
      <c r="Q199" s="225">
        <v>0</v>
      </c>
      <c r="R199" s="225">
        <f>Q199*H199</f>
        <v>0</v>
      </c>
      <c r="S199" s="225">
        <v>0</v>
      </c>
      <c r="T199" s="22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7" t="s">
        <v>90</v>
      </c>
      <c r="AT199" s="227" t="s">
        <v>254</v>
      </c>
      <c r="AU199" s="227" t="s">
        <v>76</v>
      </c>
      <c r="AY199" s="19" t="s">
        <v>252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9" t="s">
        <v>76</v>
      </c>
      <c r="BK199" s="228">
        <f>ROUND(I199*H199,2)</f>
        <v>0</v>
      </c>
      <c r="BL199" s="19" t="s">
        <v>90</v>
      </c>
      <c r="BM199" s="227" t="s">
        <v>2320</v>
      </c>
    </row>
    <row r="200" spans="1:65" s="2" customFormat="1" ht="14.4" customHeight="1">
      <c r="A200" s="40"/>
      <c r="B200" s="41"/>
      <c r="C200" s="216" t="s">
        <v>911</v>
      </c>
      <c r="D200" s="216" t="s">
        <v>254</v>
      </c>
      <c r="E200" s="217" t="s">
        <v>3035</v>
      </c>
      <c r="F200" s="218" t="s">
        <v>3036</v>
      </c>
      <c r="G200" s="219" t="s">
        <v>2648</v>
      </c>
      <c r="H200" s="220">
        <v>1</v>
      </c>
      <c r="I200" s="221"/>
      <c r="J200" s="222">
        <f>ROUND(I200*H200,2)</f>
        <v>0</v>
      </c>
      <c r="K200" s="218" t="s">
        <v>19</v>
      </c>
      <c r="L200" s="46"/>
      <c r="M200" s="223" t="s">
        <v>19</v>
      </c>
      <c r="N200" s="224" t="s">
        <v>40</v>
      </c>
      <c r="O200" s="86"/>
      <c r="P200" s="225">
        <f>O200*H200</f>
        <v>0</v>
      </c>
      <c r="Q200" s="225">
        <v>0</v>
      </c>
      <c r="R200" s="225">
        <f>Q200*H200</f>
        <v>0</v>
      </c>
      <c r="S200" s="225">
        <v>0</v>
      </c>
      <c r="T200" s="22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7" t="s">
        <v>90</v>
      </c>
      <c r="AT200" s="227" t="s">
        <v>254</v>
      </c>
      <c r="AU200" s="227" t="s">
        <v>76</v>
      </c>
      <c r="AY200" s="19" t="s">
        <v>252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19" t="s">
        <v>76</v>
      </c>
      <c r="BK200" s="228">
        <f>ROUND(I200*H200,2)</f>
        <v>0</v>
      </c>
      <c r="BL200" s="19" t="s">
        <v>90</v>
      </c>
      <c r="BM200" s="227" t="s">
        <v>2325</v>
      </c>
    </row>
    <row r="201" spans="1:65" s="2" customFormat="1" ht="14.4" customHeight="1">
      <c r="A201" s="40"/>
      <c r="B201" s="41"/>
      <c r="C201" s="216" t="s">
        <v>915</v>
      </c>
      <c r="D201" s="216" t="s">
        <v>254</v>
      </c>
      <c r="E201" s="217" t="s">
        <v>3037</v>
      </c>
      <c r="F201" s="218" t="s">
        <v>3038</v>
      </c>
      <c r="G201" s="219" t="s">
        <v>2648</v>
      </c>
      <c r="H201" s="220">
        <v>1</v>
      </c>
      <c r="I201" s="221"/>
      <c r="J201" s="222">
        <f>ROUND(I201*H201,2)</f>
        <v>0</v>
      </c>
      <c r="K201" s="218" t="s">
        <v>19</v>
      </c>
      <c r="L201" s="46"/>
      <c r="M201" s="223" t="s">
        <v>19</v>
      </c>
      <c r="N201" s="224" t="s">
        <v>40</v>
      </c>
      <c r="O201" s="86"/>
      <c r="P201" s="225">
        <f>O201*H201</f>
        <v>0</v>
      </c>
      <c r="Q201" s="225">
        <v>0</v>
      </c>
      <c r="R201" s="225">
        <f>Q201*H201</f>
        <v>0</v>
      </c>
      <c r="S201" s="225">
        <v>0</v>
      </c>
      <c r="T201" s="22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7" t="s">
        <v>90</v>
      </c>
      <c r="AT201" s="227" t="s">
        <v>254</v>
      </c>
      <c r="AU201" s="227" t="s">
        <v>76</v>
      </c>
      <c r="AY201" s="19" t="s">
        <v>252</v>
      </c>
      <c r="BE201" s="228">
        <f>IF(N201="základní",J201,0)</f>
        <v>0</v>
      </c>
      <c r="BF201" s="228">
        <f>IF(N201="snížená",J201,0)</f>
        <v>0</v>
      </c>
      <c r="BG201" s="228">
        <f>IF(N201="zákl. přenesená",J201,0)</f>
        <v>0</v>
      </c>
      <c r="BH201" s="228">
        <f>IF(N201="sníž. přenesená",J201,0)</f>
        <v>0</v>
      </c>
      <c r="BI201" s="228">
        <f>IF(N201="nulová",J201,0)</f>
        <v>0</v>
      </c>
      <c r="BJ201" s="19" t="s">
        <v>76</v>
      </c>
      <c r="BK201" s="228">
        <f>ROUND(I201*H201,2)</f>
        <v>0</v>
      </c>
      <c r="BL201" s="19" t="s">
        <v>90</v>
      </c>
      <c r="BM201" s="227" t="s">
        <v>2330</v>
      </c>
    </row>
    <row r="202" spans="1:65" s="2" customFormat="1" ht="14.4" customHeight="1">
      <c r="A202" s="40"/>
      <c r="B202" s="41"/>
      <c r="C202" s="216" t="s">
        <v>919</v>
      </c>
      <c r="D202" s="216" t="s">
        <v>254</v>
      </c>
      <c r="E202" s="217" t="s">
        <v>3039</v>
      </c>
      <c r="F202" s="218" t="s">
        <v>3040</v>
      </c>
      <c r="G202" s="219" t="s">
        <v>2849</v>
      </c>
      <c r="H202" s="220">
        <v>12</v>
      </c>
      <c r="I202" s="221"/>
      <c r="J202" s="222">
        <f>ROUND(I202*H202,2)</f>
        <v>0</v>
      </c>
      <c r="K202" s="218" t="s">
        <v>19</v>
      </c>
      <c r="L202" s="46"/>
      <c r="M202" s="223" t="s">
        <v>19</v>
      </c>
      <c r="N202" s="224" t="s">
        <v>40</v>
      </c>
      <c r="O202" s="86"/>
      <c r="P202" s="225">
        <f>O202*H202</f>
        <v>0</v>
      </c>
      <c r="Q202" s="225">
        <v>0</v>
      </c>
      <c r="R202" s="225">
        <f>Q202*H202</f>
        <v>0</v>
      </c>
      <c r="S202" s="225">
        <v>0</v>
      </c>
      <c r="T202" s="22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7" t="s">
        <v>90</v>
      </c>
      <c r="AT202" s="227" t="s">
        <v>254</v>
      </c>
      <c r="AU202" s="227" t="s">
        <v>76</v>
      </c>
      <c r="AY202" s="19" t="s">
        <v>252</v>
      </c>
      <c r="BE202" s="228">
        <f>IF(N202="základní",J202,0)</f>
        <v>0</v>
      </c>
      <c r="BF202" s="228">
        <f>IF(N202="snížená",J202,0)</f>
        <v>0</v>
      </c>
      <c r="BG202" s="228">
        <f>IF(N202="zákl. přenesená",J202,0)</f>
        <v>0</v>
      </c>
      <c r="BH202" s="228">
        <f>IF(N202="sníž. přenesená",J202,0)</f>
        <v>0</v>
      </c>
      <c r="BI202" s="228">
        <f>IF(N202="nulová",J202,0)</f>
        <v>0</v>
      </c>
      <c r="BJ202" s="19" t="s">
        <v>76</v>
      </c>
      <c r="BK202" s="228">
        <f>ROUND(I202*H202,2)</f>
        <v>0</v>
      </c>
      <c r="BL202" s="19" t="s">
        <v>90</v>
      </c>
      <c r="BM202" s="227" t="s">
        <v>2337</v>
      </c>
    </row>
    <row r="203" spans="1:65" s="2" customFormat="1" ht="14.4" customHeight="1">
      <c r="A203" s="40"/>
      <c r="B203" s="41"/>
      <c r="C203" s="216" t="s">
        <v>923</v>
      </c>
      <c r="D203" s="216" t="s">
        <v>254</v>
      </c>
      <c r="E203" s="217" t="s">
        <v>3041</v>
      </c>
      <c r="F203" s="218" t="s">
        <v>2786</v>
      </c>
      <c r="G203" s="219" t="s">
        <v>1181</v>
      </c>
      <c r="H203" s="220">
        <v>277</v>
      </c>
      <c r="I203" s="221"/>
      <c r="J203" s="222">
        <f>ROUND(I203*H203,2)</f>
        <v>0</v>
      </c>
      <c r="K203" s="218" t="s">
        <v>19</v>
      </c>
      <c r="L203" s="46"/>
      <c r="M203" s="223" t="s">
        <v>19</v>
      </c>
      <c r="N203" s="224" t="s">
        <v>40</v>
      </c>
      <c r="O203" s="86"/>
      <c r="P203" s="225">
        <f>O203*H203</f>
        <v>0</v>
      </c>
      <c r="Q203" s="225">
        <v>0</v>
      </c>
      <c r="R203" s="225">
        <f>Q203*H203</f>
        <v>0</v>
      </c>
      <c r="S203" s="225">
        <v>0</v>
      </c>
      <c r="T203" s="22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7" t="s">
        <v>90</v>
      </c>
      <c r="AT203" s="227" t="s">
        <v>254</v>
      </c>
      <c r="AU203" s="227" t="s">
        <v>76</v>
      </c>
      <c r="AY203" s="19" t="s">
        <v>252</v>
      </c>
      <c r="BE203" s="228">
        <f>IF(N203="základní",J203,0)</f>
        <v>0</v>
      </c>
      <c r="BF203" s="228">
        <f>IF(N203="snížená",J203,0)</f>
        <v>0</v>
      </c>
      <c r="BG203" s="228">
        <f>IF(N203="zákl. přenesená",J203,0)</f>
        <v>0</v>
      </c>
      <c r="BH203" s="228">
        <f>IF(N203="sníž. přenesená",J203,0)</f>
        <v>0</v>
      </c>
      <c r="BI203" s="228">
        <f>IF(N203="nulová",J203,0)</f>
        <v>0</v>
      </c>
      <c r="BJ203" s="19" t="s">
        <v>76</v>
      </c>
      <c r="BK203" s="228">
        <f>ROUND(I203*H203,2)</f>
        <v>0</v>
      </c>
      <c r="BL203" s="19" t="s">
        <v>90</v>
      </c>
      <c r="BM203" s="227" t="s">
        <v>2344</v>
      </c>
    </row>
    <row r="204" spans="1:65" s="2" customFormat="1" ht="14.4" customHeight="1">
      <c r="A204" s="40"/>
      <c r="B204" s="41"/>
      <c r="C204" s="216" t="s">
        <v>927</v>
      </c>
      <c r="D204" s="216" t="s">
        <v>254</v>
      </c>
      <c r="E204" s="217" t="s">
        <v>3042</v>
      </c>
      <c r="F204" s="218" t="s">
        <v>2789</v>
      </c>
      <c r="G204" s="219" t="s">
        <v>2891</v>
      </c>
      <c r="H204" s="220">
        <v>158</v>
      </c>
      <c r="I204" s="221"/>
      <c r="J204" s="222">
        <f>ROUND(I204*H204,2)</f>
        <v>0</v>
      </c>
      <c r="K204" s="218" t="s">
        <v>19</v>
      </c>
      <c r="L204" s="46"/>
      <c r="M204" s="223" t="s">
        <v>19</v>
      </c>
      <c r="N204" s="224" t="s">
        <v>40</v>
      </c>
      <c r="O204" s="86"/>
      <c r="P204" s="225">
        <f>O204*H204</f>
        <v>0</v>
      </c>
      <c r="Q204" s="225">
        <v>0</v>
      </c>
      <c r="R204" s="225">
        <f>Q204*H204</f>
        <v>0</v>
      </c>
      <c r="S204" s="225">
        <v>0</v>
      </c>
      <c r="T204" s="22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7" t="s">
        <v>90</v>
      </c>
      <c r="AT204" s="227" t="s">
        <v>254</v>
      </c>
      <c r="AU204" s="227" t="s">
        <v>76</v>
      </c>
      <c r="AY204" s="19" t="s">
        <v>252</v>
      </c>
      <c r="BE204" s="228">
        <f>IF(N204="základní",J204,0)</f>
        <v>0</v>
      </c>
      <c r="BF204" s="228">
        <f>IF(N204="snížená",J204,0)</f>
        <v>0</v>
      </c>
      <c r="BG204" s="228">
        <f>IF(N204="zákl. přenesená",J204,0)</f>
        <v>0</v>
      </c>
      <c r="BH204" s="228">
        <f>IF(N204="sníž. přenesená",J204,0)</f>
        <v>0</v>
      </c>
      <c r="BI204" s="228">
        <f>IF(N204="nulová",J204,0)</f>
        <v>0</v>
      </c>
      <c r="BJ204" s="19" t="s">
        <v>76</v>
      </c>
      <c r="BK204" s="228">
        <f>ROUND(I204*H204,2)</f>
        <v>0</v>
      </c>
      <c r="BL204" s="19" t="s">
        <v>90</v>
      </c>
      <c r="BM204" s="227" t="s">
        <v>2352</v>
      </c>
    </row>
    <row r="205" spans="1:65" s="2" customFormat="1" ht="14.4" customHeight="1">
      <c r="A205" s="40"/>
      <c r="B205" s="41"/>
      <c r="C205" s="216" t="s">
        <v>931</v>
      </c>
      <c r="D205" s="216" t="s">
        <v>254</v>
      </c>
      <c r="E205" s="217" t="s">
        <v>3043</v>
      </c>
      <c r="F205" s="218" t="s">
        <v>2792</v>
      </c>
      <c r="G205" s="219" t="s">
        <v>1181</v>
      </c>
      <c r="H205" s="220">
        <v>41</v>
      </c>
      <c r="I205" s="221"/>
      <c r="J205" s="222">
        <f>ROUND(I205*H205,2)</f>
        <v>0</v>
      </c>
      <c r="K205" s="218" t="s">
        <v>19</v>
      </c>
      <c r="L205" s="46"/>
      <c r="M205" s="223" t="s">
        <v>19</v>
      </c>
      <c r="N205" s="224" t="s">
        <v>40</v>
      </c>
      <c r="O205" s="86"/>
      <c r="P205" s="225">
        <f>O205*H205</f>
        <v>0</v>
      </c>
      <c r="Q205" s="225">
        <v>0</v>
      </c>
      <c r="R205" s="225">
        <f>Q205*H205</f>
        <v>0</v>
      </c>
      <c r="S205" s="225">
        <v>0</v>
      </c>
      <c r="T205" s="22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7" t="s">
        <v>90</v>
      </c>
      <c r="AT205" s="227" t="s">
        <v>254</v>
      </c>
      <c r="AU205" s="227" t="s">
        <v>76</v>
      </c>
      <c r="AY205" s="19" t="s">
        <v>252</v>
      </c>
      <c r="BE205" s="228">
        <f>IF(N205="základní",J205,0)</f>
        <v>0</v>
      </c>
      <c r="BF205" s="228">
        <f>IF(N205="snížená",J205,0)</f>
        <v>0</v>
      </c>
      <c r="BG205" s="228">
        <f>IF(N205="zákl. přenesená",J205,0)</f>
        <v>0</v>
      </c>
      <c r="BH205" s="228">
        <f>IF(N205="sníž. přenesená",J205,0)</f>
        <v>0</v>
      </c>
      <c r="BI205" s="228">
        <f>IF(N205="nulová",J205,0)</f>
        <v>0</v>
      </c>
      <c r="BJ205" s="19" t="s">
        <v>76</v>
      </c>
      <c r="BK205" s="228">
        <f>ROUND(I205*H205,2)</f>
        <v>0</v>
      </c>
      <c r="BL205" s="19" t="s">
        <v>90</v>
      </c>
      <c r="BM205" s="227" t="s">
        <v>2358</v>
      </c>
    </row>
    <row r="206" spans="1:65" s="2" customFormat="1" ht="14.4" customHeight="1">
      <c r="A206" s="40"/>
      <c r="B206" s="41"/>
      <c r="C206" s="216" t="s">
        <v>937</v>
      </c>
      <c r="D206" s="216" t="s">
        <v>254</v>
      </c>
      <c r="E206" s="217" t="s">
        <v>3044</v>
      </c>
      <c r="F206" s="218" t="s">
        <v>3045</v>
      </c>
      <c r="G206" s="219" t="s">
        <v>1181</v>
      </c>
      <c r="H206" s="220">
        <v>30</v>
      </c>
      <c r="I206" s="221"/>
      <c r="J206" s="222">
        <f>ROUND(I206*H206,2)</f>
        <v>0</v>
      </c>
      <c r="K206" s="218" t="s">
        <v>19</v>
      </c>
      <c r="L206" s="46"/>
      <c r="M206" s="223" t="s">
        <v>19</v>
      </c>
      <c r="N206" s="224" t="s">
        <v>40</v>
      </c>
      <c r="O206" s="86"/>
      <c r="P206" s="225">
        <f>O206*H206</f>
        <v>0</v>
      </c>
      <c r="Q206" s="225">
        <v>0</v>
      </c>
      <c r="R206" s="225">
        <f>Q206*H206</f>
        <v>0</v>
      </c>
      <c r="S206" s="225">
        <v>0</v>
      </c>
      <c r="T206" s="22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7" t="s">
        <v>90</v>
      </c>
      <c r="AT206" s="227" t="s">
        <v>254</v>
      </c>
      <c r="AU206" s="227" t="s">
        <v>76</v>
      </c>
      <c r="AY206" s="19" t="s">
        <v>252</v>
      </c>
      <c r="BE206" s="228">
        <f>IF(N206="základní",J206,0)</f>
        <v>0</v>
      </c>
      <c r="BF206" s="228">
        <f>IF(N206="snížená",J206,0)</f>
        <v>0</v>
      </c>
      <c r="BG206" s="228">
        <f>IF(N206="zákl. přenesená",J206,0)</f>
        <v>0</v>
      </c>
      <c r="BH206" s="228">
        <f>IF(N206="sníž. přenesená",J206,0)</f>
        <v>0</v>
      </c>
      <c r="BI206" s="228">
        <f>IF(N206="nulová",J206,0)</f>
        <v>0</v>
      </c>
      <c r="BJ206" s="19" t="s">
        <v>76</v>
      </c>
      <c r="BK206" s="228">
        <f>ROUND(I206*H206,2)</f>
        <v>0</v>
      </c>
      <c r="BL206" s="19" t="s">
        <v>90</v>
      </c>
      <c r="BM206" s="227" t="s">
        <v>2364</v>
      </c>
    </row>
    <row r="207" spans="1:65" s="2" customFormat="1" ht="14.4" customHeight="1">
      <c r="A207" s="40"/>
      <c r="B207" s="41"/>
      <c r="C207" s="216" t="s">
        <v>945</v>
      </c>
      <c r="D207" s="216" t="s">
        <v>254</v>
      </c>
      <c r="E207" s="217" t="s">
        <v>3046</v>
      </c>
      <c r="F207" s="218" t="s">
        <v>3047</v>
      </c>
      <c r="G207" s="219" t="s">
        <v>2648</v>
      </c>
      <c r="H207" s="220">
        <v>1</v>
      </c>
      <c r="I207" s="221"/>
      <c r="J207" s="222">
        <f>ROUND(I207*H207,2)</f>
        <v>0</v>
      </c>
      <c r="K207" s="218" t="s">
        <v>19</v>
      </c>
      <c r="L207" s="46"/>
      <c r="M207" s="223" t="s">
        <v>19</v>
      </c>
      <c r="N207" s="224" t="s">
        <v>40</v>
      </c>
      <c r="O207" s="86"/>
      <c r="P207" s="225">
        <f>O207*H207</f>
        <v>0</v>
      </c>
      <c r="Q207" s="225">
        <v>0</v>
      </c>
      <c r="R207" s="225">
        <f>Q207*H207</f>
        <v>0</v>
      </c>
      <c r="S207" s="225">
        <v>0</v>
      </c>
      <c r="T207" s="22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7" t="s">
        <v>90</v>
      </c>
      <c r="AT207" s="227" t="s">
        <v>254</v>
      </c>
      <c r="AU207" s="227" t="s">
        <v>76</v>
      </c>
      <c r="AY207" s="19" t="s">
        <v>252</v>
      </c>
      <c r="BE207" s="228">
        <f>IF(N207="základní",J207,0)</f>
        <v>0</v>
      </c>
      <c r="BF207" s="228">
        <f>IF(N207="snížená",J207,0)</f>
        <v>0</v>
      </c>
      <c r="BG207" s="228">
        <f>IF(N207="zákl. přenesená",J207,0)</f>
        <v>0</v>
      </c>
      <c r="BH207" s="228">
        <f>IF(N207="sníž. přenesená",J207,0)</f>
        <v>0</v>
      </c>
      <c r="BI207" s="228">
        <f>IF(N207="nulová",J207,0)</f>
        <v>0</v>
      </c>
      <c r="BJ207" s="19" t="s">
        <v>76</v>
      </c>
      <c r="BK207" s="228">
        <f>ROUND(I207*H207,2)</f>
        <v>0</v>
      </c>
      <c r="BL207" s="19" t="s">
        <v>90</v>
      </c>
      <c r="BM207" s="227" t="s">
        <v>2369</v>
      </c>
    </row>
    <row r="208" spans="1:65" s="2" customFormat="1" ht="24.15" customHeight="1">
      <c r="A208" s="40"/>
      <c r="B208" s="41"/>
      <c r="C208" s="216" t="s">
        <v>950</v>
      </c>
      <c r="D208" s="216" t="s">
        <v>254</v>
      </c>
      <c r="E208" s="217" t="s">
        <v>3048</v>
      </c>
      <c r="F208" s="218" t="s">
        <v>3049</v>
      </c>
      <c r="G208" s="219" t="s">
        <v>2648</v>
      </c>
      <c r="H208" s="220">
        <v>1</v>
      </c>
      <c r="I208" s="221"/>
      <c r="J208" s="222">
        <f>ROUND(I208*H208,2)</f>
        <v>0</v>
      </c>
      <c r="K208" s="218" t="s">
        <v>19</v>
      </c>
      <c r="L208" s="46"/>
      <c r="M208" s="223" t="s">
        <v>19</v>
      </c>
      <c r="N208" s="224" t="s">
        <v>40</v>
      </c>
      <c r="O208" s="86"/>
      <c r="P208" s="225">
        <f>O208*H208</f>
        <v>0</v>
      </c>
      <c r="Q208" s="225">
        <v>0</v>
      </c>
      <c r="R208" s="225">
        <f>Q208*H208</f>
        <v>0</v>
      </c>
      <c r="S208" s="225">
        <v>0</v>
      </c>
      <c r="T208" s="22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7" t="s">
        <v>90</v>
      </c>
      <c r="AT208" s="227" t="s">
        <v>254</v>
      </c>
      <c r="AU208" s="227" t="s">
        <v>76</v>
      </c>
      <c r="AY208" s="19" t="s">
        <v>252</v>
      </c>
      <c r="BE208" s="228">
        <f>IF(N208="základní",J208,0)</f>
        <v>0</v>
      </c>
      <c r="BF208" s="228">
        <f>IF(N208="snížená",J208,0)</f>
        <v>0</v>
      </c>
      <c r="BG208" s="228">
        <f>IF(N208="zákl. přenesená",J208,0)</f>
        <v>0</v>
      </c>
      <c r="BH208" s="228">
        <f>IF(N208="sníž. přenesená",J208,0)</f>
        <v>0</v>
      </c>
      <c r="BI208" s="228">
        <f>IF(N208="nulová",J208,0)</f>
        <v>0</v>
      </c>
      <c r="BJ208" s="19" t="s">
        <v>76</v>
      </c>
      <c r="BK208" s="228">
        <f>ROUND(I208*H208,2)</f>
        <v>0</v>
      </c>
      <c r="BL208" s="19" t="s">
        <v>90</v>
      </c>
      <c r="BM208" s="227" t="s">
        <v>2374</v>
      </c>
    </row>
    <row r="209" spans="1:65" s="2" customFormat="1" ht="24.15" customHeight="1">
      <c r="A209" s="40"/>
      <c r="B209" s="41"/>
      <c r="C209" s="216" t="s">
        <v>955</v>
      </c>
      <c r="D209" s="216" t="s">
        <v>254</v>
      </c>
      <c r="E209" s="217" t="s">
        <v>3050</v>
      </c>
      <c r="F209" s="218" t="s">
        <v>3051</v>
      </c>
      <c r="G209" s="219" t="s">
        <v>2648</v>
      </c>
      <c r="H209" s="220">
        <v>1</v>
      </c>
      <c r="I209" s="221"/>
      <c r="J209" s="222">
        <f>ROUND(I209*H209,2)</f>
        <v>0</v>
      </c>
      <c r="K209" s="218" t="s">
        <v>19</v>
      </c>
      <c r="L209" s="46"/>
      <c r="M209" s="223" t="s">
        <v>19</v>
      </c>
      <c r="N209" s="224" t="s">
        <v>40</v>
      </c>
      <c r="O209" s="86"/>
      <c r="P209" s="225">
        <f>O209*H209</f>
        <v>0</v>
      </c>
      <c r="Q209" s="225">
        <v>0</v>
      </c>
      <c r="R209" s="225">
        <f>Q209*H209</f>
        <v>0</v>
      </c>
      <c r="S209" s="225">
        <v>0</v>
      </c>
      <c r="T209" s="22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7" t="s">
        <v>90</v>
      </c>
      <c r="AT209" s="227" t="s">
        <v>254</v>
      </c>
      <c r="AU209" s="227" t="s">
        <v>76</v>
      </c>
      <c r="AY209" s="19" t="s">
        <v>252</v>
      </c>
      <c r="BE209" s="228">
        <f>IF(N209="základní",J209,0)</f>
        <v>0</v>
      </c>
      <c r="BF209" s="228">
        <f>IF(N209="snížená",J209,0)</f>
        <v>0</v>
      </c>
      <c r="BG209" s="228">
        <f>IF(N209="zákl. přenesená",J209,0)</f>
        <v>0</v>
      </c>
      <c r="BH209" s="228">
        <f>IF(N209="sníž. přenesená",J209,0)</f>
        <v>0</v>
      </c>
      <c r="BI209" s="228">
        <f>IF(N209="nulová",J209,0)</f>
        <v>0</v>
      </c>
      <c r="BJ209" s="19" t="s">
        <v>76</v>
      </c>
      <c r="BK209" s="228">
        <f>ROUND(I209*H209,2)</f>
        <v>0</v>
      </c>
      <c r="BL209" s="19" t="s">
        <v>90</v>
      </c>
      <c r="BM209" s="227" t="s">
        <v>2383</v>
      </c>
    </row>
    <row r="210" spans="1:65" s="2" customFormat="1" ht="24.15" customHeight="1">
      <c r="A210" s="40"/>
      <c r="B210" s="41"/>
      <c r="C210" s="216" t="s">
        <v>959</v>
      </c>
      <c r="D210" s="216" t="s">
        <v>254</v>
      </c>
      <c r="E210" s="217" t="s">
        <v>3052</v>
      </c>
      <c r="F210" s="218" t="s">
        <v>3053</v>
      </c>
      <c r="G210" s="219" t="s">
        <v>2849</v>
      </c>
      <c r="H210" s="220">
        <v>8</v>
      </c>
      <c r="I210" s="221"/>
      <c r="J210" s="222">
        <f>ROUND(I210*H210,2)</f>
        <v>0</v>
      </c>
      <c r="K210" s="218" t="s">
        <v>19</v>
      </c>
      <c r="L210" s="46"/>
      <c r="M210" s="223" t="s">
        <v>19</v>
      </c>
      <c r="N210" s="224" t="s">
        <v>40</v>
      </c>
      <c r="O210" s="86"/>
      <c r="P210" s="225">
        <f>O210*H210</f>
        <v>0</v>
      </c>
      <c r="Q210" s="225">
        <v>0</v>
      </c>
      <c r="R210" s="225">
        <f>Q210*H210</f>
        <v>0</v>
      </c>
      <c r="S210" s="225">
        <v>0</v>
      </c>
      <c r="T210" s="22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7" t="s">
        <v>90</v>
      </c>
      <c r="AT210" s="227" t="s">
        <v>254</v>
      </c>
      <c r="AU210" s="227" t="s">
        <v>76</v>
      </c>
      <c r="AY210" s="19" t="s">
        <v>252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9" t="s">
        <v>76</v>
      </c>
      <c r="BK210" s="228">
        <f>ROUND(I210*H210,2)</f>
        <v>0</v>
      </c>
      <c r="BL210" s="19" t="s">
        <v>90</v>
      </c>
      <c r="BM210" s="227" t="s">
        <v>2394</v>
      </c>
    </row>
    <row r="211" spans="1:65" s="2" customFormat="1" ht="14.4" customHeight="1">
      <c r="A211" s="40"/>
      <c r="B211" s="41"/>
      <c r="C211" s="216" t="s">
        <v>964</v>
      </c>
      <c r="D211" s="216" t="s">
        <v>254</v>
      </c>
      <c r="E211" s="217" t="s">
        <v>3054</v>
      </c>
      <c r="F211" s="218" t="s">
        <v>3055</v>
      </c>
      <c r="G211" s="219" t="s">
        <v>2648</v>
      </c>
      <c r="H211" s="220">
        <v>1</v>
      </c>
      <c r="I211" s="221"/>
      <c r="J211" s="222">
        <f>ROUND(I211*H211,2)</f>
        <v>0</v>
      </c>
      <c r="K211" s="218" t="s">
        <v>19</v>
      </c>
      <c r="L211" s="46"/>
      <c r="M211" s="223" t="s">
        <v>19</v>
      </c>
      <c r="N211" s="224" t="s">
        <v>40</v>
      </c>
      <c r="O211" s="86"/>
      <c r="P211" s="225">
        <f>O211*H211</f>
        <v>0</v>
      </c>
      <c r="Q211" s="225">
        <v>0</v>
      </c>
      <c r="R211" s="225">
        <f>Q211*H211</f>
        <v>0</v>
      </c>
      <c r="S211" s="225">
        <v>0</v>
      </c>
      <c r="T211" s="22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7" t="s">
        <v>90</v>
      </c>
      <c r="AT211" s="227" t="s">
        <v>254</v>
      </c>
      <c r="AU211" s="227" t="s">
        <v>76</v>
      </c>
      <c r="AY211" s="19" t="s">
        <v>252</v>
      </c>
      <c r="BE211" s="228">
        <f>IF(N211="základní",J211,0)</f>
        <v>0</v>
      </c>
      <c r="BF211" s="228">
        <f>IF(N211="snížená",J211,0)</f>
        <v>0</v>
      </c>
      <c r="BG211" s="228">
        <f>IF(N211="zákl. přenesená",J211,0)</f>
        <v>0</v>
      </c>
      <c r="BH211" s="228">
        <f>IF(N211="sníž. přenesená",J211,0)</f>
        <v>0</v>
      </c>
      <c r="BI211" s="228">
        <f>IF(N211="nulová",J211,0)</f>
        <v>0</v>
      </c>
      <c r="BJ211" s="19" t="s">
        <v>76</v>
      </c>
      <c r="BK211" s="228">
        <f>ROUND(I211*H211,2)</f>
        <v>0</v>
      </c>
      <c r="BL211" s="19" t="s">
        <v>90</v>
      </c>
      <c r="BM211" s="227" t="s">
        <v>2401</v>
      </c>
    </row>
    <row r="212" spans="1:65" s="2" customFormat="1" ht="14.4" customHeight="1">
      <c r="A212" s="40"/>
      <c r="B212" s="41"/>
      <c r="C212" s="216" t="s">
        <v>968</v>
      </c>
      <c r="D212" s="216" t="s">
        <v>254</v>
      </c>
      <c r="E212" s="217" t="s">
        <v>3056</v>
      </c>
      <c r="F212" s="218" t="s">
        <v>3057</v>
      </c>
      <c r="G212" s="219" t="s">
        <v>2648</v>
      </c>
      <c r="H212" s="220">
        <v>1</v>
      </c>
      <c r="I212" s="221"/>
      <c r="J212" s="222">
        <f>ROUND(I212*H212,2)</f>
        <v>0</v>
      </c>
      <c r="K212" s="218" t="s">
        <v>19</v>
      </c>
      <c r="L212" s="46"/>
      <c r="M212" s="223" t="s">
        <v>19</v>
      </c>
      <c r="N212" s="224" t="s">
        <v>40</v>
      </c>
      <c r="O212" s="86"/>
      <c r="P212" s="225">
        <f>O212*H212</f>
        <v>0</v>
      </c>
      <c r="Q212" s="225">
        <v>0</v>
      </c>
      <c r="R212" s="225">
        <f>Q212*H212</f>
        <v>0</v>
      </c>
      <c r="S212" s="225">
        <v>0</v>
      </c>
      <c r="T212" s="22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7" t="s">
        <v>90</v>
      </c>
      <c r="AT212" s="227" t="s">
        <v>254</v>
      </c>
      <c r="AU212" s="227" t="s">
        <v>76</v>
      </c>
      <c r="AY212" s="19" t="s">
        <v>252</v>
      </c>
      <c r="BE212" s="228">
        <f>IF(N212="základní",J212,0)</f>
        <v>0</v>
      </c>
      <c r="BF212" s="228">
        <f>IF(N212="snížená",J212,0)</f>
        <v>0</v>
      </c>
      <c r="BG212" s="228">
        <f>IF(N212="zákl. přenesená",J212,0)</f>
        <v>0</v>
      </c>
      <c r="BH212" s="228">
        <f>IF(N212="sníž. přenesená",J212,0)</f>
        <v>0</v>
      </c>
      <c r="BI212" s="228">
        <f>IF(N212="nulová",J212,0)</f>
        <v>0</v>
      </c>
      <c r="BJ212" s="19" t="s">
        <v>76</v>
      </c>
      <c r="BK212" s="228">
        <f>ROUND(I212*H212,2)</f>
        <v>0</v>
      </c>
      <c r="BL212" s="19" t="s">
        <v>90</v>
      </c>
      <c r="BM212" s="227" t="s">
        <v>2407</v>
      </c>
    </row>
    <row r="213" spans="1:65" s="2" customFormat="1" ht="14.4" customHeight="1">
      <c r="A213" s="40"/>
      <c r="B213" s="41"/>
      <c r="C213" s="216" t="s">
        <v>970</v>
      </c>
      <c r="D213" s="216" t="s">
        <v>254</v>
      </c>
      <c r="E213" s="217" t="s">
        <v>3058</v>
      </c>
      <c r="F213" s="218" t="s">
        <v>3059</v>
      </c>
      <c r="G213" s="219" t="s">
        <v>2648</v>
      </c>
      <c r="H213" s="220">
        <v>1</v>
      </c>
      <c r="I213" s="221"/>
      <c r="J213" s="222">
        <f>ROUND(I213*H213,2)</f>
        <v>0</v>
      </c>
      <c r="K213" s="218" t="s">
        <v>19</v>
      </c>
      <c r="L213" s="46"/>
      <c r="M213" s="283" t="s">
        <v>19</v>
      </c>
      <c r="N213" s="284" t="s">
        <v>40</v>
      </c>
      <c r="O213" s="285"/>
      <c r="P213" s="286">
        <f>O213*H213</f>
        <v>0</v>
      </c>
      <c r="Q213" s="286">
        <v>0</v>
      </c>
      <c r="R213" s="286">
        <f>Q213*H213</f>
        <v>0</v>
      </c>
      <c r="S213" s="286">
        <v>0</v>
      </c>
      <c r="T213" s="287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7" t="s">
        <v>90</v>
      </c>
      <c r="AT213" s="227" t="s">
        <v>254</v>
      </c>
      <c r="AU213" s="227" t="s">
        <v>76</v>
      </c>
      <c r="AY213" s="19" t="s">
        <v>252</v>
      </c>
      <c r="BE213" s="228">
        <f>IF(N213="základní",J213,0)</f>
        <v>0</v>
      </c>
      <c r="BF213" s="228">
        <f>IF(N213="snížená",J213,0)</f>
        <v>0</v>
      </c>
      <c r="BG213" s="228">
        <f>IF(N213="zákl. přenesená",J213,0)</f>
        <v>0</v>
      </c>
      <c r="BH213" s="228">
        <f>IF(N213="sníž. přenesená",J213,0)</f>
        <v>0</v>
      </c>
      <c r="BI213" s="228">
        <f>IF(N213="nulová",J213,0)</f>
        <v>0</v>
      </c>
      <c r="BJ213" s="19" t="s">
        <v>76</v>
      </c>
      <c r="BK213" s="228">
        <f>ROUND(I213*H213,2)</f>
        <v>0</v>
      </c>
      <c r="BL213" s="19" t="s">
        <v>90</v>
      </c>
      <c r="BM213" s="227" t="s">
        <v>2415</v>
      </c>
    </row>
    <row r="214" spans="1:31" s="2" customFormat="1" ht="6.95" customHeight="1">
      <c r="A214" s="40"/>
      <c r="B214" s="61"/>
      <c r="C214" s="62"/>
      <c r="D214" s="62"/>
      <c r="E214" s="62"/>
      <c r="F214" s="62"/>
      <c r="G214" s="62"/>
      <c r="H214" s="62"/>
      <c r="I214" s="62"/>
      <c r="J214" s="62"/>
      <c r="K214" s="62"/>
      <c r="L214" s="46"/>
      <c r="M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</row>
  </sheetData>
  <sheetProtection password="CC35" sheet="1" objects="1" scenarios="1" formatColumns="0" formatRows="0" autoFilter="0"/>
  <autoFilter ref="C98:K213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5:H85"/>
    <mergeCell ref="E89:H89"/>
    <mergeCell ref="E87:H87"/>
    <mergeCell ref="E91:H9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115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78</v>
      </c>
    </row>
    <row r="4" spans="2:46" s="1" customFormat="1" ht="24.95" customHeight="1">
      <c r="B4" s="22"/>
      <c r="D4" s="143" t="s">
        <v>208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Parkovací dům Havlíčkova 1, Kroměříž</v>
      </c>
      <c r="F7" s="145"/>
      <c r="G7" s="145"/>
      <c r="H7" s="145"/>
      <c r="L7" s="22"/>
    </row>
    <row r="8" spans="2:12" ht="12">
      <c r="B8" s="22"/>
      <c r="D8" s="145" t="s">
        <v>209</v>
      </c>
      <c r="L8" s="22"/>
    </row>
    <row r="9" spans="2:12" s="1" customFormat="1" ht="16.5" customHeight="1">
      <c r="B9" s="22"/>
      <c r="E9" s="146" t="s">
        <v>210</v>
      </c>
      <c r="F9" s="1"/>
      <c r="G9" s="1"/>
      <c r="H9" s="1"/>
      <c r="L9" s="22"/>
    </row>
    <row r="10" spans="2:12" s="1" customFormat="1" ht="12" customHeight="1">
      <c r="B10" s="22"/>
      <c r="D10" s="145" t="s">
        <v>211</v>
      </c>
      <c r="L10" s="22"/>
    </row>
    <row r="11" spans="1:31" s="2" customFormat="1" ht="16.5" customHeight="1">
      <c r="A11" s="40"/>
      <c r="B11" s="46"/>
      <c r="C11" s="40"/>
      <c r="D11" s="40"/>
      <c r="E11" s="147" t="s">
        <v>212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213</v>
      </c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9" t="s">
        <v>3060</v>
      </c>
      <c r="F13" s="40"/>
      <c r="G13" s="40"/>
      <c r="H13" s="40"/>
      <c r="I13" s="40"/>
      <c r="J13" s="40"/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50" t="str">
        <f>'Rekapitulace stavby'!AN8</f>
        <v>3. 7. 2019</v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tr">
        <f>IF('Rekapitulace stavby'!AN10="","",'Rekapitulace stavby'!AN10)</f>
        <v/>
      </c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tr">
        <f>IF('Rekapitulace stavby'!E11="","",'Rekapitulace stavby'!E11)</f>
        <v xml:space="preserve"> </v>
      </c>
      <c r="F19" s="40"/>
      <c r="G19" s="40"/>
      <c r="H19" s="40"/>
      <c r="I19" s="145" t="s">
        <v>27</v>
      </c>
      <c r="J19" s="135" t="str">
        <f>IF('Rekapitulace stavby'!AN11="","",'Rekapitulace stavby'!AN11)</f>
        <v/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28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27</v>
      </c>
      <c r="J22" s="35" t="str">
        <f>'Rekapitulace stavby'!AN14</f>
        <v>Vyplň údaj</v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30</v>
      </c>
      <c r="E24" s="40"/>
      <c r="F24" s="40"/>
      <c r="G24" s="40"/>
      <c r="H24" s="40"/>
      <c r="I24" s="145" t="s">
        <v>26</v>
      </c>
      <c r="J24" s="135" t="str">
        <f>IF('Rekapitulace stavby'!AN16="","",'Rekapitulace stavby'!AN16)</f>
        <v/>
      </c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tr">
        <f>IF('Rekapitulace stavby'!E17="","",'Rekapitulace stavby'!E17)</f>
        <v xml:space="preserve"> </v>
      </c>
      <c r="F25" s="40"/>
      <c r="G25" s="40"/>
      <c r="H25" s="40"/>
      <c r="I25" s="145" t="s">
        <v>27</v>
      </c>
      <c r="J25" s="135" t="str">
        <f>IF('Rekapitulace stavby'!AN17="","",'Rekapitulace stavby'!AN17)</f>
        <v/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32</v>
      </c>
      <c r="E27" s="40"/>
      <c r="F27" s="40"/>
      <c r="G27" s="40"/>
      <c r="H27" s="40"/>
      <c r="I27" s="145" t="s">
        <v>26</v>
      </c>
      <c r="J27" s="135" t="str">
        <f>IF('Rekapitulace stavby'!AN19="","",'Rekapitulace stavby'!AN19)</f>
        <v/>
      </c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tr">
        <f>IF('Rekapitulace stavby'!E20="","",'Rekapitulace stavby'!E20)</f>
        <v xml:space="preserve"> </v>
      </c>
      <c r="F28" s="40"/>
      <c r="G28" s="40"/>
      <c r="H28" s="40"/>
      <c r="I28" s="145" t="s">
        <v>27</v>
      </c>
      <c r="J28" s="135" t="str">
        <f>IF('Rekapitulace stavby'!AN20="","",'Rekapitulace stavby'!AN20)</f>
        <v/>
      </c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33</v>
      </c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1"/>
      <c r="B31" s="152"/>
      <c r="C31" s="151"/>
      <c r="D31" s="151"/>
      <c r="E31" s="153" t="s">
        <v>19</v>
      </c>
      <c r="F31" s="153"/>
      <c r="G31" s="153"/>
      <c r="H31" s="153"/>
      <c r="I31" s="151"/>
      <c r="J31" s="151"/>
      <c r="K31" s="151"/>
      <c r="L31" s="154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6" t="s">
        <v>35</v>
      </c>
      <c r="E34" s="40"/>
      <c r="F34" s="40"/>
      <c r="G34" s="40"/>
      <c r="H34" s="40"/>
      <c r="I34" s="40"/>
      <c r="J34" s="157">
        <f>ROUND(J92,2)</f>
        <v>0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5"/>
      <c r="E35" s="155"/>
      <c r="F35" s="155"/>
      <c r="G35" s="155"/>
      <c r="H35" s="155"/>
      <c r="I35" s="155"/>
      <c r="J35" s="155"/>
      <c r="K35" s="155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8" t="s">
        <v>37</v>
      </c>
      <c r="G36" s="40"/>
      <c r="H36" s="40"/>
      <c r="I36" s="158" t="s">
        <v>36</v>
      </c>
      <c r="J36" s="158" t="s">
        <v>38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7" t="s">
        <v>39</v>
      </c>
      <c r="E37" s="145" t="s">
        <v>40</v>
      </c>
      <c r="F37" s="159">
        <f>ROUND((SUM(BE92:BE99)),2)</f>
        <v>0</v>
      </c>
      <c r="G37" s="40"/>
      <c r="H37" s="40"/>
      <c r="I37" s="160">
        <v>0.21</v>
      </c>
      <c r="J37" s="159">
        <f>ROUND(((SUM(BE92:BE99))*I37),2)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41</v>
      </c>
      <c r="F38" s="159">
        <f>ROUND((SUM(BF92:BF99)),2)</f>
        <v>0</v>
      </c>
      <c r="G38" s="40"/>
      <c r="H38" s="40"/>
      <c r="I38" s="160">
        <v>0.15</v>
      </c>
      <c r="J38" s="159">
        <f>ROUND(((SUM(BF92:BF99))*I38),2)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42</v>
      </c>
      <c r="F39" s="159">
        <f>ROUND((SUM(BG92:BG99)),2)</f>
        <v>0</v>
      </c>
      <c r="G39" s="40"/>
      <c r="H39" s="40"/>
      <c r="I39" s="160">
        <v>0.21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43</v>
      </c>
      <c r="F40" s="159">
        <f>ROUND((SUM(BH92:BH99)),2)</f>
        <v>0</v>
      </c>
      <c r="G40" s="40"/>
      <c r="H40" s="40"/>
      <c r="I40" s="160">
        <v>0.15</v>
      </c>
      <c r="J40" s="159">
        <f>0</f>
        <v>0</v>
      </c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44</v>
      </c>
      <c r="F41" s="159">
        <f>ROUND((SUM(BI92:BI99)),2)</f>
        <v>0</v>
      </c>
      <c r="G41" s="40"/>
      <c r="H41" s="40"/>
      <c r="I41" s="160">
        <v>0</v>
      </c>
      <c r="J41" s="159">
        <f>0</f>
        <v>0</v>
      </c>
      <c r="K41" s="40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45</v>
      </c>
      <c r="E43" s="163"/>
      <c r="F43" s="163"/>
      <c r="G43" s="164" t="s">
        <v>46</v>
      </c>
      <c r="H43" s="165" t="s">
        <v>47</v>
      </c>
      <c r="I43" s="163"/>
      <c r="J43" s="166">
        <f>SUM(J34:J41)</f>
        <v>0</v>
      </c>
      <c r="K43" s="167"/>
      <c r="L43" s="14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215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2" t="str">
        <f>E7</f>
        <v>Parkovací dům Havlíčkova 1, Kroměříž</v>
      </c>
      <c r="F52" s="34"/>
      <c r="G52" s="34"/>
      <c r="H52" s="34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209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2" t="s">
        <v>210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211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3" t="s">
        <v>212</v>
      </c>
      <c r="F56" s="42"/>
      <c r="G56" s="42"/>
      <c r="H56" s="42"/>
      <c r="I56" s="42"/>
      <c r="J56" s="42"/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213</v>
      </c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01 - Připojení - SO 101.1, 101.2,101.3.101.4</v>
      </c>
      <c r="F58" s="42"/>
      <c r="G58" s="42"/>
      <c r="H58" s="42"/>
      <c r="I58" s="42"/>
      <c r="J58" s="42"/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 xml:space="preserve"> </v>
      </c>
      <c r="G60" s="42"/>
      <c r="H60" s="42"/>
      <c r="I60" s="34" t="s">
        <v>23</v>
      </c>
      <c r="J60" s="74" t="str">
        <f>IF(J16="","",J16)</f>
        <v>3. 7. 2019</v>
      </c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 xml:space="preserve"> </v>
      </c>
      <c r="G62" s="42"/>
      <c r="H62" s="42"/>
      <c r="I62" s="34" t="s">
        <v>30</v>
      </c>
      <c r="J62" s="38" t="str">
        <f>E25</f>
        <v xml:space="preserve"> </v>
      </c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28</v>
      </c>
      <c r="D63" s="42"/>
      <c r="E63" s="42"/>
      <c r="F63" s="29" t="str">
        <f>IF(E22="","",E22)</f>
        <v>Vyplň údaj</v>
      </c>
      <c r="G63" s="42"/>
      <c r="H63" s="42"/>
      <c r="I63" s="34" t="s">
        <v>32</v>
      </c>
      <c r="J63" s="38" t="str">
        <f>E28</f>
        <v xml:space="preserve"> 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4" t="s">
        <v>216</v>
      </c>
      <c r="D65" s="175"/>
      <c r="E65" s="175"/>
      <c r="F65" s="175"/>
      <c r="G65" s="175"/>
      <c r="H65" s="175"/>
      <c r="I65" s="175"/>
      <c r="J65" s="176" t="s">
        <v>217</v>
      </c>
      <c r="K65" s="175"/>
      <c r="L65" s="148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7" t="s">
        <v>67</v>
      </c>
      <c r="D67" s="42"/>
      <c r="E67" s="42"/>
      <c r="F67" s="42"/>
      <c r="G67" s="42"/>
      <c r="H67" s="42"/>
      <c r="I67" s="42"/>
      <c r="J67" s="104">
        <f>J92</f>
        <v>0</v>
      </c>
      <c r="K67" s="42"/>
      <c r="L67" s="14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218</v>
      </c>
    </row>
    <row r="68" spans="1:31" s="9" customFormat="1" ht="24.95" customHeight="1">
      <c r="A68" s="9"/>
      <c r="B68" s="178"/>
      <c r="C68" s="179"/>
      <c r="D68" s="180" t="s">
        <v>3061</v>
      </c>
      <c r="E68" s="181"/>
      <c r="F68" s="181"/>
      <c r="G68" s="181"/>
      <c r="H68" s="181"/>
      <c r="I68" s="181"/>
      <c r="J68" s="182">
        <f>J93</f>
        <v>0</v>
      </c>
      <c r="K68" s="179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4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4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4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238</v>
      </c>
      <c r="D75" s="42"/>
      <c r="E75" s="42"/>
      <c r="F75" s="42"/>
      <c r="G75" s="42"/>
      <c r="H75" s="42"/>
      <c r="I75" s="42"/>
      <c r="J75" s="42"/>
      <c r="K75" s="42"/>
      <c r="L75" s="14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4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172" t="str">
        <f>E7</f>
        <v>Parkovací dům Havlíčkova 1, Kroměříž</v>
      </c>
      <c r="F78" s="34"/>
      <c r="G78" s="34"/>
      <c r="H78" s="34"/>
      <c r="I78" s="42"/>
      <c r="J78" s="42"/>
      <c r="K78" s="42"/>
      <c r="L78" s="14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2:12" s="1" customFormat="1" ht="12" customHeight="1">
      <c r="B79" s="23"/>
      <c r="C79" s="34" t="s">
        <v>209</v>
      </c>
      <c r="D79" s="24"/>
      <c r="E79" s="24"/>
      <c r="F79" s="24"/>
      <c r="G79" s="24"/>
      <c r="H79" s="24"/>
      <c r="I79" s="24"/>
      <c r="J79" s="24"/>
      <c r="K79" s="24"/>
      <c r="L79" s="22"/>
    </row>
    <row r="80" spans="2:12" s="1" customFormat="1" ht="16.5" customHeight="1">
      <c r="B80" s="23"/>
      <c r="C80" s="24"/>
      <c r="D80" s="24"/>
      <c r="E80" s="172" t="s">
        <v>210</v>
      </c>
      <c r="F80" s="24"/>
      <c r="G80" s="24"/>
      <c r="H80" s="24"/>
      <c r="I80" s="24"/>
      <c r="J80" s="24"/>
      <c r="K80" s="24"/>
      <c r="L80" s="22"/>
    </row>
    <row r="81" spans="2:12" s="1" customFormat="1" ht="12" customHeight="1">
      <c r="B81" s="23"/>
      <c r="C81" s="34" t="s">
        <v>211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1:31" s="2" customFormat="1" ht="16.5" customHeight="1">
      <c r="A82" s="40"/>
      <c r="B82" s="41"/>
      <c r="C82" s="42"/>
      <c r="D82" s="42"/>
      <c r="E82" s="173" t="s">
        <v>212</v>
      </c>
      <c r="F82" s="42"/>
      <c r="G82" s="42"/>
      <c r="H82" s="42"/>
      <c r="I82" s="42"/>
      <c r="J82" s="42"/>
      <c r="K82" s="42"/>
      <c r="L82" s="14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213</v>
      </c>
      <c r="D83" s="42"/>
      <c r="E83" s="42"/>
      <c r="F83" s="42"/>
      <c r="G83" s="42"/>
      <c r="H83" s="42"/>
      <c r="I83" s="42"/>
      <c r="J83" s="42"/>
      <c r="K83" s="42"/>
      <c r="L83" s="14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E13</f>
        <v>01 - Připojení - SO 101.1, 101.2,101.3.101.4</v>
      </c>
      <c r="F84" s="42"/>
      <c r="G84" s="42"/>
      <c r="H84" s="42"/>
      <c r="I84" s="42"/>
      <c r="J84" s="42"/>
      <c r="K84" s="42"/>
      <c r="L84" s="14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F16</f>
        <v xml:space="preserve"> </v>
      </c>
      <c r="G86" s="42"/>
      <c r="H86" s="42"/>
      <c r="I86" s="34" t="s">
        <v>23</v>
      </c>
      <c r="J86" s="74" t="str">
        <f>IF(J16="","",J16)</f>
        <v>3. 7. 2019</v>
      </c>
      <c r="K86" s="42"/>
      <c r="L86" s="14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25</v>
      </c>
      <c r="D88" s="42"/>
      <c r="E88" s="42"/>
      <c r="F88" s="29" t="str">
        <f>E19</f>
        <v xml:space="preserve"> </v>
      </c>
      <c r="G88" s="42"/>
      <c r="H88" s="42"/>
      <c r="I88" s="34" t="s">
        <v>30</v>
      </c>
      <c r="J88" s="38" t="str">
        <f>E25</f>
        <v xml:space="preserve"> </v>
      </c>
      <c r="K88" s="42"/>
      <c r="L88" s="14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28</v>
      </c>
      <c r="D89" s="42"/>
      <c r="E89" s="42"/>
      <c r="F89" s="29" t="str">
        <f>IF(E22="","",E22)</f>
        <v>Vyplň údaj</v>
      </c>
      <c r="G89" s="42"/>
      <c r="H89" s="42"/>
      <c r="I89" s="34" t="s">
        <v>32</v>
      </c>
      <c r="J89" s="38" t="str">
        <f>E28</f>
        <v xml:space="preserve"> </v>
      </c>
      <c r="K89" s="42"/>
      <c r="L89" s="148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8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89"/>
      <c r="B91" s="190"/>
      <c r="C91" s="191" t="s">
        <v>239</v>
      </c>
      <c r="D91" s="192" t="s">
        <v>54</v>
      </c>
      <c r="E91" s="192" t="s">
        <v>50</v>
      </c>
      <c r="F91" s="192" t="s">
        <v>51</v>
      </c>
      <c r="G91" s="192" t="s">
        <v>240</v>
      </c>
      <c r="H91" s="192" t="s">
        <v>241</v>
      </c>
      <c r="I91" s="192" t="s">
        <v>242</v>
      </c>
      <c r="J91" s="192" t="s">
        <v>217</v>
      </c>
      <c r="K91" s="193" t="s">
        <v>243</v>
      </c>
      <c r="L91" s="194"/>
      <c r="M91" s="94" t="s">
        <v>19</v>
      </c>
      <c r="N91" s="95" t="s">
        <v>39</v>
      </c>
      <c r="O91" s="95" t="s">
        <v>244</v>
      </c>
      <c r="P91" s="95" t="s">
        <v>245</v>
      </c>
      <c r="Q91" s="95" t="s">
        <v>246</v>
      </c>
      <c r="R91" s="95" t="s">
        <v>247</v>
      </c>
      <c r="S91" s="95" t="s">
        <v>248</v>
      </c>
      <c r="T91" s="96" t="s">
        <v>249</v>
      </c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</row>
    <row r="92" spans="1:63" s="2" customFormat="1" ht="22.8" customHeight="1">
      <c r="A92" s="40"/>
      <c r="B92" s="41"/>
      <c r="C92" s="101" t="s">
        <v>250</v>
      </c>
      <c r="D92" s="42"/>
      <c r="E92" s="42"/>
      <c r="F92" s="42"/>
      <c r="G92" s="42"/>
      <c r="H92" s="42"/>
      <c r="I92" s="42"/>
      <c r="J92" s="195">
        <f>BK92</f>
        <v>0</v>
      </c>
      <c r="K92" s="42"/>
      <c r="L92" s="46"/>
      <c r="M92" s="97"/>
      <c r="N92" s="196"/>
      <c r="O92" s="98"/>
      <c r="P92" s="197">
        <f>P93</f>
        <v>0</v>
      </c>
      <c r="Q92" s="98"/>
      <c r="R92" s="197">
        <f>R93</f>
        <v>0.45849999999999996</v>
      </c>
      <c r="S92" s="98"/>
      <c r="T92" s="198">
        <f>T93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68</v>
      </c>
      <c r="AU92" s="19" t="s">
        <v>218</v>
      </c>
      <c r="BK92" s="199">
        <f>BK93</f>
        <v>0</v>
      </c>
    </row>
    <row r="93" spans="1:63" s="12" customFormat="1" ht="25.9" customHeight="1">
      <c r="A93" s="12"/>
      <c r="B93" s="200"/>
      <c r="C93" s="201"/>
      <c r="D93" s="202" t="s">
        <v>68</v>
      </c>
      <c r="E93" s="203" t="s">
        <v>3062</v>
      </c>
      <c r="F93" s="203" t="s">
        <v>3063</v>
      </c>
      <c r="G93" s="201"/>
      <c r="H93" s="201"/>
      <c r="I93" s="204"/>
      <c r="J93" s="205">
        <f>BK93</f>
        <v>0</v>
      </c>
      <c r="K93" s="201"/>
      <c r="L93" s="206"/>
      <c r="M93" s="207"/>
      <c r="N93" s="208"/>
      <c r="O93" s="208"/>
      <c r="P93" s="209">
        <f>SUM(P94:P99)</f>
        <v>0</v>
      </c>
      <c r="Q93" s="208"/>
      <c r="R93" s="209">
        <f>SUM(R94:R99)</f>
        <v>0.45849999999999996</v>
      </c>
      <c r="S93" s="208"/>
      <c r="T93" s="210">
        <f>SUM(T94:T99)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1" t="s">
        <v>76</v>
      </c>
      <c r="AT93" s="212" t="s">
        <v>68</v>
      </c>
      <c r="AU93" s="212" t="s">
        <v>69</v>
      </c>
      <c r="AY93" s="211" t="s">
        <v>252</v>
      </c>
      <c r="BK93" s="213">
        <f>SUM(BK94:BK99)</f>
        <v>0</v>
      </c>
    </row>
    <row r="94" spans="1:65" s="2" customFormat="1" ht="14.4" customHeight="1">
      <c r="A94" s="40"/>
      <c r="B94" s="41"/>
      <c r="C94" s="216" t="s">
        <v>76</v>
      </c>
      <c r="D94" s="216" t="s">
        <v>254</v>
      </c>
      <c r="E94" s="217" t="s">
        <v>3064</v>
      </c>
      <c r="F94" s="218" t="s">
        <v>3065</v>
      </c>
      <c r="G94" s="219" t="s">
        <v>346</v>
      </c>
      <c r="H94" s="220">
        <v>50</v>
      </c>
      <c r="I94" s="221"/>
      <c r="J94" s="222">
        <f>ROUND(I94*H94,2)</f>
        <v>0</v>
      </c>
      <c r="K94" s="218" t="s">
        <v>19</v>
      </c>
      <c r="L94" s="46"/>
      <c r="M94" s="223" t="s">
        <v>19</v>
      </c>
      <c r="N94" s="224" t="s">
        <v>40</v>
      </c>
      <c r="O94" s="86"/>
      <c r="P94" s="225">
        <f>O94*H94</f>
        <v>0</v>
      </c>
      <c r="Q94" s="225">
        <v>0</v>
      </c>
      <c r="R94" s="225">
        <f>Q94*H94</f>
        <v>0</v>
      </c>
      <c r="S94" s="225">
        <v>0</v>
      </c>
      <c r="T94" s="22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7" t="s">
        <v>90</v>
      </c>
      <c r="AT94" s="227" t="s">
        <v>254</v>
      </c>
      <c r="AU94" s="227" t="s">
        <v>76</v>
      </c>
      <c r="AY94" s="19" t="s">
        <v>252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19" t="s">
        <v>76</v>
      </c>
      <c r="BK94" s="228">
        <f>ROUND(I94*H94,2)</f>
        <v>0</v>
      </c>
      <c r="BL94" s="19" t="s">
        <v>90</v>
      </c>
      <c r="BM94" s="227" t="s">
        <v>78</v>
      </c>
    </row>
    <row r="95" spans="1:65" s="2" customFormat="1" ht="14.4" customHeight="1">
      <c r="A95" s="40"/>
      <c r="B95" s="41"/>
      <c r="C95" s="216" t="s">
        <v>78</v>
      </c>
      <c r="D95" s="216" t="s">
        <v>254</v>
      </c>
      <c r="E95" s="217" t="s">
        <v>3066</v>
      </c>
      <c r="F95" s="218" t="s">
        <v>3067</v>
      </c>
      <c r="G95" s="219" t="s">
        <v>346</v>
      </c>
      <c r="H95" s="220">
        <v>50</v>
      </c>
      <c r="I95" s="221"/>
      <c r="J95" s="222">
        <f>ROUND(I95*H95,2)</f>
        <v>0</v>
      </c>
      <c r="K95" s="218" t="s">
        <v>19</v>
      </c>
      <c r="L95" s="46"/>
      <c r="M95" s="223" t="s">
        <v>19</v>
      </c>
      <c r="N95" s="224" t="s">
        <v>40</v>
      </c>
      <c r="O95" s="86"/>
      <c r="P95" s="225">
        <f>O95*H95</f>
        <v>0</v>
      </c>
      <c r="Q95" s="225">
        <v>0.00917</v>
      </c>
      <c r="R95" s="225">
        <f>Q95*H95</f>
        <v>0.45849999999999996</v>
      </c>
      <c r="S95" s="225">
        <v>0</v>
      </c>
      <c r="T95" s="22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7" t="s">
        <v>90</v>
      </c>
      <c r="AT95" s="227" t="s">
        <v>254</v>
      </c>
      <c r="AU95" s="227" t="s">
        <v>76</v>
      </c>
      <c r="AY95" s="19" t="s">
        <v>252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9" t="s">
        <v>76</v>
      </c>
      <c r="BK95" s="228">
        <f>ROUND(I95*H95,2)</f>
        <v>0</v>
      </c>
      <c r="BL95" s="19" t="s">
        <v>90</v>
      </c>
      <c r="BM95" s="227" t="s">
        <v>90</v>
      </c>
    </row>
    <row r="96" spans="1:65" s="2" customFormat="1" ht="14.4" customHeight="1">
      <c r="A96" s="40"/>
      <c r="B96" s="41"/>
      <c r="C96" s="216" t="s">
        <v>85</v>
      </c>
      <c r="D96" s="216" t="s">
        <v>254</v>
      </c>
      <c r="E96" s="217" t="s">
        <v>3068</v>
      </c>
      <c r="F96" s="218" t="s">
        <v>3069</v>
      </c>
      <c r="G96" s="219" t="s">
        <v>2818</v>
      </c>
      <c r="H96" s="220">
        <v>1</v>
      </c>
      <c r="I96" s="221"/>
      <c r="J96" s="222">
        <f>ROUND(I96*H96,2)</f>
        <v>0</v>
      </c>
      <c r="K96" s="218" t="s">
        <v>19</v>
      </c>
      <c r="L96" s="46"/>
      <c r="M96" s="223" t="s">
        <v>19</v>
      </c>
      <c r="N96" s="224" t="s">
        <v>40</v>
      </c>
      <c r="O96" s="86"/>
      <c r="P96" s="225">
        <f>O96*H96</f>
        <v>0</v>
      </c>
      <c r="Q96" s="225">
        <v>0</v>
      </c>
      <c r="R96" s="225">
        <f>Q96*H96</f>
        <v>0</v>
      </c>
      <c r="S96" s="225">
        <v>0</v>
      </c>
      <c r="T96" s="22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7" t="s">
        <v>90</v>
      </c>
      <c r="AT96" s="227" t="s">
        <v>254</v>
      </c>
      <c r="AU96" s="227" t="s">
        <v>76</v>
      </c>
      <c r="AY96" s="19" t="s">
        <v>252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9" t="s">
        <v>76</v>
      </c>
      <c r="BK96" s="228">
        <f>ROUND(I96*H96,2)</f>
        <v>0</v>
      </c>
      <c r="BL96" s="19" t="s">
        <v>90</v>
      </c>
      <c r="BM96" s="227" t="s">
        <v>284</v>
      </c>
    </row>
    <row r="97" spans="1:65" s="2" customFormat="1" ht="24.15" customHeight="1">
      <c r="A97" s="40"/>
      <c r="B97" s="41"/>
      <c r="C97" s="216" t="s">
        <v>90</v>
      </c>
      <c r="D97" s="216" t="s">
        <v>254</v>
      </c>
      <c r="E97" s="217" t="s">
        <v>3070</v>
      </c>
      <c r="F97" s="218" t="s">
        <v>3071</v>
      </c>
      <c r="G97" s="219" t="s">
        <v>2648</v>
      </c>
      <c r="H97" s="220">
        <v>1</v>
      </c>
      <c r="I97" s="221"/>
      <c r="J97" s="222">
        <f>ROUND(I97*H97,2)</f>
        <v>0</v>
      </c>
      <c r="K97" s="218" t="s">
        <v>19</v>
      </c>
      <c r="L97" s="46"/>
      <c r="M97" s="223" t="s">
        <v>19</v>
      </c>
      <c r="N97" s="224" t="s">
        <v>40</v>
      </c>
      <c r="O97" s="86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7" t="s">
        <v>90</v>
      </c>
      <c r="AT97" s="227" t="s">
        <v>254</v>
      </c>
      <c r="AU97" s="227" t="s">
        <v>76</v>
      </c>
      <c r="AY97" s="19" t="s">
        <v>252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9" t="s">
        <v>76</v>
      </c>
      <c r="BK97" s="228">
        <f>ROUND(I97*H97,2)</f>
        <v>0</v>
      </c>
      <c r="BL97" s="19" t="s">
        <v>90</v>
      </c>
      <c r="BM97" s="227" t="s">
        <v>288</v>
      </c>
    </row>
    <row r="98" spans="1:65" s="2" customFormat="1" ht="14.4" customHeight="1">
      <c r="A98" s="40"/>
      <c r="B98" s="41"/>
      <c r="C98" s="216" t="s">
        <v>121</v>
      </c>
      <c r="D98" s="216" t="s">
        <v>254</v>
      </c>
      <c r="E98" s="217" t="s">
        <v>3072</v>
      </c>
      <c r="F98" s="218" t="s">
        <v>3073</v>
      </c>
      <c r="G98" s="219" t="s">
        <v>2648</v>
      </c>
      <c r="H98" s="220">
        <v>1</v>
      </c>
      <c r="I98" s="221"/>
      <c r="J98" s="222">
        <f>ROUND(I98*H98,2)</f>
        <v>0</v>
      </c>
      <c r="K98" s="218" t="s">
        <v>19</v>
      </c>
      <c r="L98" s="46"/>
      <c r="M98" s="223" t="s">
        <v>19</v>
      </c>
      <c r="N98" s="224" t="s">
        <v>40</v>
      </c>
      <c r="O98" s="86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7" t="s">
        <v>90</v>
      </c>
      <c r="AT98" s="227" t="s">
        <v>254</v>
      </c>
      <c r="AU98" s="227" t="s">
        <v>76</v>
      </c>
      <c r="AY98" s="19" t="s">
        <v>252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9" t="s">
        <v>76</v>
      </c>
      <c r="BK98" s="228">
        <f>ROUND(I98*H98,2)</f>
        <v>0</v>
      </c>
      <c r="BL98" s="19" t="s">
        <v>90</v>
      </c>
      <c r="BM98" s="227" t="s">
        <v>309</v>
      </c>
    </row>
    <row r="99" spans="1:65" s="2" customFormat="1" ht="24.15" customHeight="1">
      <c r="A99" s="40"/>
      <c r="B99" s="41"/>
      <c r="C99" s="216" t="s">
        <v>284</v>
      </c>
      <c r="D99" s="216" t="s">
        <v>254</v>
      </c>
      <c r="E99" s="217" t="s">
        <v>3074</v>
      </c>
      <c r="F99" s="218" t="s">
        <v>3075</v>
      </c>
      <c r="G99" s="219" t="s">
        <v>2648</v>
      </c>
      <c r="H99" s="220">
        <v>1</v>
      </c>
      <c r="I99" s="221"/>
      <c r="J99" s="222">
        <f>ROUND(I99*H99,2)</f>
        <v>0</v>
      </c>
      <c r="K99" s="218" t="s">
        <v>19</v>
      </c>
      <c r="L99" s="46"/>
      <c r="M99" s="283" t="s">
        <v>19</v>
      </c>
      <c r="N99" s="284" t="s">
        <v>40</v>
      </c>
      <c r="O99" s="285"/>
      <c r="P99" s="286">
        <f>O99*H99</f>
        <v>0</v>
      </c>
      <c r="Q99" s="286">
        <v>0</v>
      </c>
      <c r="R99" s="286">
        <f>Q99*H99</f>
        <v>0</v>
      </c>
      <c r="S99" s="286">
        <v>0</v>
      </c>
      <c r="T99" s="28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7" t="s">
        <v>90</v>
      </c>
      <c r="AT99" s="227" t="s">
        <v>254</v>
      </c>
      <c r="AU99" s="227" t="s">
        <v>76</v>
      </c>
      <c r="AY99" s="19" t="s">
        <v>252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76</v>
      </c>
      <c r="BK99" s="228">
        <f>ROUND(I99*H99,2)</f>
        <v>0</v>
      </c>
      <c r="BL99" s="19" t="s">
        <v>90</v>
      </c>
      <c r="BM99" s="227" t="s">
        <v>324</v>
      </c>
    </row>
    <row r="100" spans="1:31" s="2" customFormat="1" ht="6.95" customHeight="1">
      <c r="A100" s="40"/>
      <c r="B100" s="61"/>
      <c r="C100" s="62"/>
      <c r="D100" s="62"/>
      <c r="E100" s="62"/>
      <c r="F100" s="62"/>
      <c r="G100" s="62"/>
      <c r="H100" s="62"/>
      <c r="I100" s="62"/>
      <c r="J100" s="62"/>
      <c r="K100" s="62"/>
      <c r="L100" s="46"/>
      <c r="M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</sheetData>
  <sheetProtection password="CC35" sheet="1" objects="1" scenarios="1" formatColumns="0" formatRows="0" autoFilter="0"/>
  <autoFilter ref="C91:K99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8:H78"/>
    <mergeCell ref="E82:H82"/>
    <mergeCell ref="E80:H80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Pokorný Jan, Ing.</dc:creator>
  <cp:keywords/>
  <dc:description/>
  <cp:lastModifiedBy>Pokorný Jan, Ing.</cp:lastModifiedBy>
  <dcterms:created xsi:type="dcterms:W3CDTF">2020-07-28T06:21:16Z</dcterms:created>
  <dcterms:modified xsi:type="dcterms:W3CDTF">2020-07-28T06:22:02Z</dcterms:modified>
  <cp:category/>
  <cp:version/>
  <cp:contentType/>
  <cp:contentStatus/>
</cp:coreProperties>
</file>