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28-8 2020221-02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'28-8 2020221-020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'28-8 2020221-020 Pol'!$A$1:$X$93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G42" i="1"/>
  <c r="H42" i="1" s="1"/>
  <c r="I42" i="1" s="1"/>
  <c r="F42" i="1"/>
  <c r="G41" i="1"/>
  <c r="F41" i="1"/>
  <c r="G39" i="1"/>
  <c r="F39" i="1"/>
  <c r="G92" i="12"/>
  <c r="BA76" i="12"/>
  <c r="BA74" i="12"/>
  <c r="BA68" i="12"/>
  <c r="G9" i="12"/>
  <c r="M9" i="12" s="1"/>
  <c r="I9" i="12"/>
  <c r="K9" i="12"/>
  <c r="K8" i="12" s="1"/>
  <c r="O9" i="12"/>
  <c r="Q9" i="12"/>
  <c r="Q8" i="12" s="1"/>
  <c r="V9" i="12"/>
  <c r="V8" i="12" s="1"/>
  <c r="G14" i="12"/>
  <c r="I14" i="12"/>
  <c r="K14" i="12"/>
  <c r="M14" i="12"/>
  <c r="O14" i="12"/>
  <c r="O8" i="12" s="1"/>
  <c r="Q14" i="12"/>
  <c r="V14" i="12"/>
  <c r="G16" i="12"/>
  <c r="I16" i="12"/>
  <c r="I8" i="12" s="1"/>
  <c r="K16" i="12"/>
  <c r="M16" i="12"/>
  <c r="O16" i="12"/>
  <c r="Q16" i="12"/>
  <c r="V16" i="12"/>
  <c r="G34" i="12"/>
  <c r="I34" i="12"/>
  <c r="K34" i="12"/>
  <c r="M34" i="12"/>
  <c r="O34" i="12"/>
  <c r="Q34" i="12"/>
  <c r="V34" i="12"/>
  <c r="G46" i="12"/>
  <c r="I46" i="12"/>
  <c r="K46" i="12"/>
  <c r="M46" i="12"/>
  <c r="O46" i="12"/>
  <c r="Q46" i="12"/>
  <c r="V46" i="12"/>
  <c r="G51" i="12"/>
  <c r="M51" i="12" s="1"/>
  <c r="I51" i="12"/>
  <c r="K51" i="12"/>
  <c r="O51" i="12"/>
  <c r="Q51" i="12"/>
  <c r="V51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I59" i="12"/>
  <c r="O59" i="12"/>
  <c r="G60" i="12"/>
  <c r="G59" i="12" s="1"/>
  <c r="I60" i="12"/>
  <c r="K60" i="12"/>
  <c r="K59" i="12" s="1"/>
  <c r="M60" i="12"/>
  <c r="M59" i="12" s="1"/>
  <c r="O60" i="12"/>
  <c r="Q60" i="12"/>
  <c r="Q59" i="12" s="1"/>
  <c r="V60" i="12"/>
  <c r="V59" i="12" s="1"/>
  <c r="G66" i="12"/>
  <c r="G67" i="12"/>
  <c r="M67" i="12" s="1"/>
  <c r="I67" i="12"/>
  <c r="I66" i="12" s="1"/>
  <c r="K67" i="12"/>
  <c r="O67" i="12"/>
  <c r="O66" i="12" s="1"/>
  <c r="Q67" i="12"/>
  <c r="Q66" i="12" s="1"/>
  <c r="V67" i="12"/>
  <c r="V66" i="12" s="1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3" i="12"/>
  <c r="I73" i="12"/>
  <c r="K73" i="12"/>
  <c r="K66" i="12" s="1"/>
  <c r="M73" i="12"/>
  <c r="O73" i="12"/>
  <c r="Q73" i="12"/>
  <c r="V73" i="12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G83" i="12"/>
  <c r="M83" i="12" s="1"/>
  <c r="M82" i="12" s="1"/>
  <c r="I83" i="12"/>
  <c r="I82" i="12" s="1"/>
  <c r="K83" i="12"/>
  <c r="K82" i="12" s="1"/>
  <c r="O83" i="12"/>
  <c r="O82" i="12" s="1"/>
  <c r="Q83" i="12"/>
  <c r="Q82" i="12" s="1"/>
  <c r="V83" i="12"/>
  <c r="G85" i="12"/>
  <c r="M85" i="12" s="1"/>
  <c r="I85" i="12"/>
  <c r="K85" i="12"/>
  <c r="O85" i="12"/>
  <c r="Q85" i="12"/>
  <c r="V85" i="12"/>
  <c r="V82" i="12" s="1"/>
  <c r="G86" i="12"/>
  <c r="V86" i="12"/>
  <c r="G87" i="12"/>
  <c r="I87" i="12"/>
  <c r="I86" i="12" s="1"/>
  <c r="K87" i="12"/>
  <c r="K86" i="12" s="1"/>
  <c r="M87" i="12"/>
  <c r="M86" i="12" s="1"/>
  <c r="O87" i="12"/>
  <c r="O86" i="12" s="1"/>
  <c r="Q87" i="12"/>
  <c r="Q86" i="12" s="1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AE92" i="12"/>
  <c r="AF92" i="12"/>
  <c r="I20" i="1"/>
  <c r="I19" i="1"/>
  <c r="I18" i="1"/>
  <c r="I17" i="1"/>
  <c r="I16" i="1"/>
  <c r="F43" i="1"/>
  <c r="G43" i="1"/>
  <c r="G25" i="1" s="1"/>
  <c r="A25" i="1" s="1"/>
  <c r="A26" i="1" s="1"/>
  <c r="G26" i="1" s="1"/>
  <c r="H43" i="1"/>
  <c r="H41" i="1"/>
  <c r="I41" i="1" s="1"/>
  <c r="H40" i="1"/>
  <c r="H39" i="1"/>
  <c r="I39" i="1" s="1"/>
  <c r="I43" i="1" s="1"/>
  <c r="I55" i="1" l="1"/>
  <c r="J54" i="1" s="1"/>
  <c r="J53" i="1"/>
  <c r="G28" i="1"/>
  <c r="G23" i="1"/>
  <c r="M66" i="12"/>
  <c r="M8" i="12"/>
  <c r="G8" i="12"/>
  <c r="J42" i="1"/>
  <c r="J41" i="1"/>
  <c r="J39" i="1"/>
  <c r="J43" i="1" s="1"/>
  <c r="I21" i="1"/>
  <c r="J28" i="1"/>
  <c r="J26" i="1"/>
  <c r="G38" i="1"/>
  <c r="F38" i="1"/>
  <c r="J23" i="1"/>
  <c r="J24" i="1"/>
  <c r="J25" i="1"/>
  <c r="J27" i="1"/>
  <c r="E24" i="1"/>
  <c r="E26" i="1"/>
  <c r="J52" i="1" l="1"/>
  <c r="J51" i="1"/>
  <c r="J55" i="1" s="1"/>
  <c r="J50" i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<sst xmlns="http://schemas.openxmlformats.org/spreadsheetml/2006/main" count="455" uniqueCount="219">
  <si>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</si>
  <si>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</si>
  <si>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</si>
  <si>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</si>
  <si>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</si>
  <si>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</si>
  <si>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</si>
  <si>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</si>
  <si>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</si>
  <si>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</si>
  <si>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</si>
  <si>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</si>
  <si>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</si>
  <si>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</si>
  <si>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</si>
  <si>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</si>
  <si>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</si>
  <si>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</si>
  <si>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</si>
  <si>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</si>
  <si>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</si>
  <si>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</si>
  <si>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</si>
  <si>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</si>
  <si>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</si>
  <si>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</si>
  <si>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</si>
  <si>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</si>
  <si>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</si>
  <si>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</si>
  <si>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</si>
  <si>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</si>
  <si>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</si>
  <si>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</si>
  <si>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</si>
  <si>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</si>
  <si>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</si>
  <si>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</si>
  <si>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</si>
  <si>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</si>
  <si>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</si>
  <si>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</si>
  <si>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</si>
  <si>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2020221-020</t>
  </si>
  <si>
    <t xml:space="preserve">UZNATELNÉ - Sanační úpravy omítek sklepů </t>
  </si>
  <si>
    <t>28-8</t>
  </si>
  <si>
    <t>Kanovnický dům 28/8</t>
  </si>
  <si>
    <t>Objekt:</t>
  </si>
  <si>
    <t>Rozpočet:</t>
  </si>
  <si>
    <t>ing. Procházka</t>
  </si>
  <si>
    <t>2020-221</t>
  </si>
  <si>
    <t>Jánská ul</t>
  </si>
  <si>
    <t>Stavba</t>
  </si>
  <si>
    <t>Stavební objekt</t>
  </si>
  <si>
    <t>Celkem za stavbu</t>
  </si>
  <si>
    <t>CZK</t>
  </si>
  <si>
    <t>Rekapitulace dílů</t>
  </si>
  <si>
    <t>Typ dílu</t>
  </si>
  <si>
    <t>61</t>
  </si>
  <si>
    <t>Upravy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</si>
  <si>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</si>
  <si>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</si>
  <si>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</si>
  <si>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</si>
  <si>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</si>
  <si>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</si>
  <si>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</si>
  <si>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</si>
  <si>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</si>
  <si>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</si>
  <si>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</si>
  <si>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</si>
  <si>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</si>
  <si>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</si>
  <si>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</si>
  <si>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</si>
  <si>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</si>
  <si>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</si>
  <si>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</si>
  <si>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</si>
  <si>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</si>
  <si>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</si>
  <si>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</si>
  <si>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</si>
  <si>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</si>
  <si>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</si>
  <si>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</si>
  <si>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</si>
  <si>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</si>
  <si>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</si>
  <si>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</si>
  <si>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</si>
  <si>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</si>
  <si>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</si>
  <si>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</si>
  <si>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</si>
  <si>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289201211R00</t>
  </si>
  <si>
    <t>Vyklínování uvolněných kamenů ve zdivu Vyklínování uvol. kamenů, lomový kámen hrubý</t>
  </si>
  <si>
    <t>m2</t>
  </si>
  <si>
    <t>800-2</t>
  </si>
  <si>
    <t>RTS 21/ I</t>
  </si>
  <si>
    <t>Indiv</t>
  </si>
  <si>
    <t>Práce</t>
  </si>
  <si>
    <t>POL1_1</t>
  </si>
  <si>
    <t>pro spárování aktivovanou maltou, úlomky kamene popřípadě cihel,</t>
  </si>
  <si>
    <t>SPI</t>
  </si>
  <si>
    <t xml:space="preserve">;předpoklad do 5% z celkové opravované </t>
  </si>
  <si>
    <t>VV</t>
  </si>
  <si>
    <t xml:space="preserve">;plochy </t>
  </si>
  <si>
    <t>(79,60+59,0651)*0,05</t>
  </si>
  <si>
    <t>289474221R00</t>
  </si>
  <si>
    <t>Spárování zdiva, kleneb a stěn do hl. 3 cm Spárování zdiva z lom.kamene zdiva hl.do 3 cm</t>
  </si>
  <si>
    <t>aktivovanou maltou,</t>
  </si>
  <si>
    <t>289902111R00</t>
  </si>
  <si>
    <t>Otlučení omítek nebo odsekání vrstev betonu Otlučení nebo odsekání omítek stěn</t>
  </si>
  <si>
    <t xml:space="preserve">;šetrné ruční odsekání omítek na kamenném </t>
  </si>
  <si>
    <t>;zdivu</t>
  </si>
  <si>
    <t>;místn,004</t>
  </si>
  <si>
    <t>1,95*4,75</t>
  </si>
  <si>
    <t>1,95*(2,3+1,0+1,75)</t>
  </si>
  <si>
    <t>1,95*1,05*2</t>
  </si>
  <si>
    <t>1,05*0,60*2</t>
  </si>
  <si>
    <t>-1,00*0,60</t>
  </si>
  <si>
    <t>-1,15*1,65</t>
  </si>
  <si>
    <t>;míst,005</t>
  </si>
  <si>
    <t>2,05*(1,2+1,2+1,95+1,95)</t>
  </si>
  <si>
    <t>3,30*(4,4+2,15+0,35)*2</t>
  </si>
  <si>
    <t>3,30*1,60</t>
  </si>
  <si>
    <t>-1,60*2,05</t>
  </si>
  <si>
    <t>-1,15*1,90</t>
  </si>
  <si>
    <t>289902211R00</t>
  </si>
  <si>
    <t>Otlučení omítek nebo odsekání vrstev betonu Otlučení nebo odsekání omítek líce kleneb</t>
  </si>
  <si>
    <t xml:space="preserve">;šetrné ruční otlučení kamenných kleneb, stropů </t>
  </si>
  <si>
    <t>;míst,004</t>
  </si>
  <si>
    <t>(3,14*4,75*0,5)*5,10</t>
  </si>
  <si>
    <t>1,05*(1,0+0,45)*0,5</t>
  </si>
  <si>
    <t>;místn,005</t>
  </si>
  <si>
    <t>(3,14*1,20*0,5)*1,25</t>
  </si>
  <si>
    <t>(3,14*1,00*0,5)*1,95</t>
  </si>
  <si>
    <t>1,05*(0,75+0,45)*0,5</t>
  </si>
  <si>
    <t>(3,14*1,15*0,5)*4,4</t>
  </si>
  <si>
    <t>(3,14*1,60*0,5)*2,15</t>
  </si>
  <si>
    <t>(3,14*1,60*0,5)*0,35</t>
  </si>
  <si>
    <t>289904121R00</t>
  </si>
  <si>
    <t>Vysekání spojovací hmoty ze spár hl. od 0 do 30 mm Vysekání spár do hl. 3 cm zdiva z lom.kamene hrub.</t>
  </si>
  <si>
    <t>a jejich vyčištění, stěn i kleneb,</t>
  </si>
  <si>
    <t>;ruční vyškrabání spár špachtlí (škrabákem)</t>
  </si>
  <si>
    <t>;vč,vyčištění spár</t>
  </si>
  <si>
    <t>79,60+59,0651</t>
  </si>
  <si>
    <t>610411130R00</t>
  </si>
  <si>
    <t>Nátěr ochranný, konzervační, proti plísni na zdivu kamenném</t>
  </si>
  <si>
    <t>Vlastní</t>
  </si>
  <si>
    <t>;náhradní položka-nátěry vč,penetrace podkladu</t>
  </si>
  <si>
    <t>;před aplikací a objednáním nátěrů nutno typ</t>
  </si>
  <si>
    <t xml:space="preserve">;nátěru a způsob nanesení na plochy upřesnit </t>
  </si>
  <si>
    <t xml:space="preserve">;na stavbě </t>
  </si>
  <si>
    <t>138,6651*1</t>
  </si>
  <si>
    <t>627452141R00</t>
  </si>
  <si>
    <t>Spárování maltou cementovou zapuštěné rovné_x000D_
 Spárování zapušt. rovné, kleneb z cihel a kamene</t>
  </si>
  <si>
    <t>801-1</t>
  </si>
  <si>
    <t>938902123R00</t>
  </si>
  <si>
    <t>Čištění Čištění ploch, konstrukcí z kamene ocel. kartáči</t>
  </si>
  <si>
    <t>801-5</t>
  </si>
  <si>
    <t>941955001R00</t>
  </si>
  <si>
    <t>Lešení lehké pracovní pomocné Lešení lehké pomocné, výška podlahy do 1,2 m</t>
  </si>
  <si>
    <t>800-3</t>
  </si>
  <si>
    <t>;lešení pro otlučení omítek,vyškrabání</t>
  </si>
  <si>
    <t>;spár kamenných kleneb a kamen,zdiva</t>
  </si>
  <si>
    <t xml:space="preserve">;a jejich nové vyspárování a ošetření </t>
  </si>
  <si>
    <t xml:space="preserve">;opravovaných ploch </t>
  </si>
  <si>
    <t>25,50+14,00</t>
  </si>
  <si>
    <t>979017111R00</t>
  </si>
  <si>
    <t xml:space="preserve">Svislé přemístění suti k místu nakládky Svislé přemístění suti nošením na H do 3,5 m </t>
  </si>
  <si>
    <t>t</t>
  </si>
  <si>
    <t>nebo vybouraných hmot nošením nebo přehazováním k místu nakládky přístupnému normálním dopravním prostředkům,</t>
  </si>
  <si>
    <t>979081111R00</t>
  </si>
  <si>
    <t xml:space="preserve">Odvoz suti a vybouraných hmot na skládku Odvoz suti a vybour. hmot na skládku do 1 km </t>
  </si>
  <si>
    <t>801-3</t>
  </si>
  <si>
    <t>979081121R00</t>
  </si>
  <si>
    <t xml:space="preserve">Odvoz suti a vybouraných hmot na skládku Příplatek k odvozu za každý další 1 km </t>
  </si>
  <si>
    <t>979087213R00</t>
  </si>
  <si>
    <t xml:space="preserve">Nakládání na dopravní prostředky Nakládání vybouraných hmot na dopravní prostředky </t>
  </si>
  <si>
    <t>822-1</t>
  </si>
  <si>
    <t>pro vodorovnou dopravu</t>
  </si>
  <si>
    <t>979087311R00</t>
  </si>
  <si>
    <t xml:space="preserve">Vodorovné přemístění suti nošením k místu nakládky Vodorovné přemístění suti nošením do 10 m </t>
  </si>
  <si>
    <t>nebo vybouraných hmot nošením nebo přehazováním k místu nakládky přístupnému normálním dopravním prostředkům do 10 m,</t>
  </si>
  <si>
    <t>979087391R00</t>
  </si>
  <si>
    <t xml:space="preserve">Vodorovné přemístění suti nošením k místu nakládky Příplatek za nošení suti každých dalších 10 m </t>
  </si>
  <si>
    <t>979091195R00</t>
  </si>
  <si>
    <t xml:space="preserve">Příplatek za vodorovné přemíst. hmot při rekonst. </t>
  </si>
  <si>
    <t>979093111R00</t>
  </si>
  <si>
    <t xml:space="preserve">Uložení suti na skládku Uložení suti na skládku bez zhutnění </t>
  </si>
  <si>
    <t>800-6</t>
  </si>
  <si>
    <t>s hrubým urovnáním,</t>
  </si>
  <si>
    <t>979094211R00</t>
  </si>
  <si>
    <t xml:space="preserve">Nakládání nebo překládání vybourané suti </t>
  </si>
  <si>
    <t>979999996R00</t>
  </si>
  <si>
    <t xml:space="preserve">Poplatek za skládku Poplatek za skládku suti a vybouraných hmot </t>
  </si>
  <si>
    <t>RTS 10/ I</t>
  </si>
  <si>
    <t>999281111R00</t>
  </si>
  <si>
    <t xml:space="preserve">Přesun hmot pro opravy a údržbu objektů pro opravy a údržbu dosavadních objektů včetně vnějších plášťů_x000D_
 Přesun hmot pro opravy a údržbu do výšky 25 m </t>
  </si>
  <si>
    <t>801-4</t>
  </si>
  <si>
    <t>oborů 801, 803, 811 a 812</t>
  </si>
  <si>
    <t>999281197R00</t>
  </si>
  <si>
    <t>Přesun hmot,opravy a údržba,příplatek za pracnost provedení na památkově chráněném objektu</t>
  </si>
  <si>
    <t>VRN1</t>
  </si>
  <si>
    <t>Oborová přirážka</t>
  </si>
  <si>
    <t>Soubor</t>
  </si>
  <si>
    <t>VRN</t>
  </si>
  <si>
    <t>POL99_8</t>
  </si>
  <si>
    <t>VRN2</t>
  </si>
  <si>
    <t>Přesun stavebních kapacit</t>
  </si>
  <si>
    <t>VRN3</t>
  </si>
  <si>
    <t>Mimostaveništní doprava</t>
  </si>
  <si>
    <t>005121R</t>
  </si>
  <si>
    <t>Zařízení staveniště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</si>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</sst>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CA34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4162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SUMIF(F50:F54,A16,I50:I54)+SUMIF(F50:F54,"PSU",I50:I54)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SUMIF(F50:F54,A17,I50:I54)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SUMIF(F50:F54,A18,I50:I54)</f>
        <v>0</v>
      </c>
      <c r="J18" s="85"/>
    </row>
    <row r="19" spans="1:10" ht="23.25" customHeight="1" x14ac:dyDescent="0.2">
      <c r="A19" s="196" t="s">
        <v>66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SUMIF(F50:F54,A19,I50:I54)</f>
        <v>0</v>
      </c>
      <c r="J19" s="85"/>
    </row>
    <row r="20" spans="1:10" ht="23.25" customHeight="1" x14ac:dyDescent="0.2">
      <c r="A20" s="196" t="s">
        <v>67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SUMIF(F50:F54,A20,I50:I54)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52</v>
      </c>
      <c r="C39" s="148"/>
      <c r="D39" s="148"/>
      <c r="E39" s="148"/>
      <c r="F39" s="149">
        <f>'28-8 2020221-020 Pol'!AE92</f>
        <v>0</v>
      </c>
      <c r="G39" s="150">
        <f>'28-8 2020221-020 Pol'!AF92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'28-8 2020221-020 Pol'!AE92</f>
        <v>0</v>
      </c>
      <c r="G41" s="156">
        <f>'28-8 2020221-020 Pol'!AF92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'28-8 2020221-020 Pol'!AE92</f>
        <v>0</v>
      </c>
      <c r="G42" s="151">
        <f>'28-8 2020221-020 Pol'!AF92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56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58</v>
      </c>
      <c r="C50" s="185" t="s">
        <v>59</v>
      </c>
      <c r="D50" s="186"/>
      <c r="E50" s="186"/>
      <c r="F50" s="192" t="s">
        <v>24</v>
      </c>
      <c r="G50" s="193"/>
      <c r="H50" s="193"/>
      <c r="I50" s="193">
        <f>'28-8 2020221-020 Pol'!G8</f>
        <v>0</v>
      </c>
      <c r="J50" s="190" t="str">
        <f>IF(I55=0,"",I50/I55*100)</f>
        <v/>
      </c>
    </row>
    <row r="51" spans="1:10" ht="36.75" customHeight="1" x14ac:dyDescent="0.2">
      <c r="A51" s="179"/>
      <c r="B51" s="184" t="s">
        <v>60</v>
      </c>
      <c r="C51" s="185" t="s">
        <v>61</v>
      </c>
      <c r="D51" s="186"/>
      <c r="E51" s="186"/>
      <c r="F51" s="192" t="s">
        <v>24</v>
      </c>
      <c r="G51" s="193"/>
      <c r="H51" s="193"/>
      <c r="I51" s="193">
        <f>'28-8 2020221-020 Pol'!G59</f>
        <v>0</v>
      </c>
      <c r="J51" s="190" t="str">
        <f>IF(I55=0,"",I51/I55*100)</f>
        <v/>
      </c>
    </row>
    <row r="52" spans="1:10" ht="36.75" customHeight="1" x14ac:dyDescent="0.2">
      <c r="A52" s="179"/>
      <c r="B52" s="184" t="s">
        <v>62</v>
      </c>
      <c r="C52" s="185" t="s">
        <v>63</v>
      </c>
      <c r="D52" s="186"/>
      <c r="E52" s="186"/>
      <c r="F52" s="192" t="s">
        <v>24</v>
      </c>
      <c r="G52" s="193"/>
      <c r="H52" s="193"/>
      <c r="I52" s="193">
        <f>'28-8 2020221-020 Pol'!G66</f>
        <v>0</v>
      </c>
      <c r="J52" s="190" t="str">
        <f>IF(I55=0,"",I52/I55*100)</f>
        <v/>
      </c>
    </row>
    <row r="53" spans="1:10" ht="36.75" customHeight="1" x14ac:dyDescent="0.2">
      <c r="A53" s="179"/>
      <c r="B53" s="184" t="s">
        <v>64</v>
      </c>
      <c r="C53" s="185" t="s">
        <v>65</v>
      </c>
      <c r="D53" s="186"/>
      <c r="E53" s="186"/>
      <c r="F53" s="192" t="s">
        <v>24</v>
      </c>
      <c r="G53" s="193"/>
      <c r="H53" s="193"/>
      <c r="I53" s="193">
        <f>'28-8 2020221-020 Pol'!G82</f>
        <v>0</v>
      </c>
      <c r="J53" s="190" t="str">
        <f>IF(I55=0,"",I53/I55*100)</f>
        <v/>
      </c>
    </row>
    <row r="54" spans="1:10" ht="36.75" customHeight="1" x14ac:dyDescent="0.2">
      <c r="A54" s="179"/>
      <c r="B54" s="184" t="s">
        <v>66</v>
      </c>
      <c r="C54" s="185" t="s">
        <v>27</v>
      </c>
      <c r="D54" s="186"/>
      <c r="E54" s="186"/>
      <c r="F54" s="192" t="s">
        <v>66</v>
      </c>
      <c r="G54" s="193"/>
      <c r="H54" s="193"/>
      <c r="I54" s="193">
        <f>'28-8 2020221-020 Pol'!G86</f>
        <v>0</v>
      </c>
      <c r="J54" s="190" t="str">
        <f>IF(I55=0,"",I54/I55*100)</f>
        <v/>
      </c>
    </row>
    <row r="55" spans="1:10" ht="25.5" customHeight="1" x14ac:dyDescent="0.2">
      <c r="A55" s="180"/>
      <c r="B55" s="187" t="s">
        <v>1</v>
      </c>
      <c r="C55" s="188"/>
      <c r="D55" s="189"/>
      <c r="E55" s="189"/>
      <c r="F55" s="194"/>
      <c r="G55" s="195"/>
      <c r="H55" s="195"/>
      <c r="I55" s="195">
        <f>SUM(I50:I54)</f>
        <v>0</v>
      </c>
      <c r="J55" s="191">
        <f>SUM(J50:J54)</f>
        <v>0</v>
      </c>
    </row>
    <row r="56" spans="1:10" x14ac:dyDescent="0.2">
      <c r="F56" s="135"/>
      <c r="G56" s="135"/>
      <c r="H56" s="135"/>
      <c r="I56" s="135"/>
      <c r="J56" s="136"/>
    </row>
    <row r="57" spans="1:10" x14ac:dyDescent="0.2">
      <c r="F57" s="135"/>
      <c r="G57" s="135"/>
      <c r="H57" s="135"/>
      <c r="I57" s="135"/>
      <c r="J57" s="136"/>
    </row>
    <row r="58" spans="1:10" x14ac:dyDescent="0.2">
      <c r="F58" s="135"/>
      <c r="G58" s="135"/>
      <c r="H58" s="135"/>
      <c r="I58" s="135"/>
      <c r="J58" s="136"/>
    </row>
  </sheetData>
  <sheetProtection password="CA34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CA34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68</v>
      </c>
      <c r="B1" s="197"/>
      <c r="C1" s="197"/>
      <c r="D1" s="197"/>
      <c r="E1" s="197"/>
      <c r="F1" s="197"/>
      <c r="G1" s="197"/>
      <c r="AG1" t="s">
        <v>69</v>
      </c>
    </row>
    <row r="2" spans="1:60" ht="24.95" customHeight="1" x14ac:dyDescent="0.2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70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70</v>
      </c>
      <c r="AG3" t="s">
        <v>71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72</v>
      </c>
    </row>
    <row r="5" spans="1:60" x14ac:dyDescent="0.2">
      <c r="D5" s="10"/>
    </row>
    <row r="6" spans="1:60" ht="38.25" x14ac:dyDescent="0.2">
      <c r="A6" s="208" t="s">
        <v>73</v>
      </c>
      <c r="B6" s="210" t="s">
        <v>74</v>
      </c>
      <c r="C6" s="210" t="s">
        <v>75</v>
      </c>
      <c r="D6" s="209" t="s">
        <v>76</v>
      </c>
      <c r="E6" s="208" t="s">
        <v>77</v>
      </c>
      <c r="F6" s="207" t="s">
        <v>78</v>
      </c>
      <c r="G6" s="208" t="s">
        <v>29</v>
      </c>
      <c r="H6" s="211" t="s">
        <v>30</v>
      </c>
      <c r="I6" s="211" t="s">
        <v>79</v>
      </c>
      <c r="J6" s="211" t="s">
        <v>31</v>
      </c>
      <c r="K6" s="211" t="s">
        <v>80</v>
      </c>
      <c r="L6" s="211" t="s">
        <v>81</v>
      </c>
      <c r="M6" s="211" t="s">
        <v>82</v>
      </c>
      <c r="N6" s="211" t="s">
        <v>83</v>
      </c>
      <c r="O6" s="211" t="s">
        <v>84</v>
      </c>
      <c r="P6" s="211" t="s">
        <v>85</v>
      </c>
      <c r="Q6" s="211" t="s">
        <v>86</v>
      </c>
      <c r="R6" s="211" t="s">
        <v>87</v>
      </c>
      <c r="S6" s="211" t="s">
        <v>88</v>
      </c>
      <c r="T6" s="211" t="s">
        <v>89</v>
      </c>
      <c r="U6" s="211" t="s">
        <v>90</v>
      </c>
      <c r="V6" s="211" t="s">
        <v>91</v>
      </c>
      <c r="W6" s="211" t="s">
        <v>92</v>
      </c>
      <c r="X6" s="211" t="s">
        <v>93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94</v>
      </c>
      <c r="B8" s="226" t="s">
        <v>58</v>
      </c>
      <c r="C8" s="248" t="s">
        <v>59</v>
      </c>
      <c r="D8" s="227"/>
      <c r="E8" s="228"/>
      <c r="F8" s="229"/>
      <c r="G8" s="229">
        <f>SUMIF(AG9:AG58,"&lt;&gt;NOR",G9:G58)</f>
        <v>0</v>
      </c>
      <c r="H8" s="229"/>
      <c r="I8" s="229">
        <f>SUM(I9:I58)</f>
        <v>0</v>
      </c>
      <c r="J8" s="229"/>
      <c r="K8" s="229">
        <f>SUM(K9:K58)</f>
        <v>0</v>
      </c>
      <c r="L8" s="229"/>
      <c r="M8" s="229">
        <f>SUM(M9:M58)</f>
        <v>0</v>
      </c>
      <c r="N8" s="229"/>
      <c r="O8" s="229">
        <f>SUM(O9:O58)</f>
        <v>0</v>
      </c>
      <c r="P8" s="229"/>
      <c r="Q8" s="229">
        <f>SUM(Q9:Q58)</f>
        <v>0</v>
      </c>
      <c r="R8" s="229"/>
      <c r="S8" s="229"/>
      <c r="T8" s="230"/>
      <c r="U8" s="224"/>
      <c r="V8" s="224">
        <f>SUM(V9:V58)</f>
        <v>436.77000000000004</v>
      </c>
      <c r="W8" s="224"/>
      <c r="X8" s="224"/>
      <c r="AG8" t="s">
        <v>95</v>
      </c>
    </row>
    <row r="9" spans="1:60" ht="22.5" outlineLevel="1" x14ac:dyDescent="0.2">
      <c r="A9" s="231">
        <v>1</v>
      </c>
      <c r="B9" s="232" t="s">
        <v>96</v>
      </c>
      <c r="C9" s="249" t="s">
        <v>97</v>
      </c>
      <c r="D9" s="233" t="s">
        <v>98</v>
      </c>
      <c r="E9" s="234">
        <v>6.9333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99</v>
      </c>
      <c r="S9" s="236" t="s">
        <v>100</v>
      </c>
      <c r="T9" s="237" t="s">
        <v>101</v>
      </c>
      <c r="U9" s="221">
        <v>0.97499999999999998</v>
      </c>
      <c r="V9" s="221">
        <f>ROUND(E9*U9,2)</f>
        <v>6.76</v>
      </c>
      <c r="W9" s="221"/>
      <c r="X9" s="221" t="s">
        <v>102</v>
      </c>
      <c r="Y9" s="212"/>
      <c r="Z9" s="212"/>
      <c r="AA9" s="212"/>
      <c r="AB9" s="212"/>
      <c r="AC9" s="212"/>
      <c r="AD9" s="212"/>
      <c r="AE9" s="212"/>
      <c r="AF9" s="212"/>
      <c r="AG9" s="212" t="s">
        <v>103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0" t="s">
        <v>104</v>
      </c>
      <c r="D10" s="238"/>
      <c r="E10" s="238"/>
      <c r="F10" s="238"/>
      <c r="G10" s="238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105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1" t="s">
        <v>106</v>
      </c>
      <c r="D11" s="222"/>
      <c r="E11" s="223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107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51" t="s">
        <v>108</v>
      </c>
      <c r="D12" s="222"/>
      <c r="E12" s="223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107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1" t="s">
        <v>109</v>
      </c>
      <c r="D13" s="222"/>
      <c r="E13" s="223">
        <v>6.93</v>
      </c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107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31">
        <v>2</v>
      </c>
      <c r="B14" s="232" t="s">
        <v>110</v>
      </c>
      <c r="C14" s="249" t="s">
        <v>111</v>
      </c>
      <c r="D14" s="233" t="s">
        <v>98</v>
      </c>
      <c r="E14" s="234">
        <v>79.599999999999994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6">
        <v>0</v>
      </c>
      <c r="O14" s="236">
        <f>ROUND(E14*N14,2)</f>
        <v>0</v>
      </c>
      <c r="P14" s="236">
        <v>0</v>
      </c>
      <c r="Q14" s="236">
        <f>ROUND(E14*P14,2)</f>
        <v>0</v>
      </c>
      <c r="R14" s="236" t="s">
        <v>99</v>
      </c>
      <c r="S14" s="236" t="s">
        <v>100</v>
      </c>
      <c r="T14" s="237" t="s">
        <v>101</v>
      </c>
      <c r="U14" s="221">
        <v>0.41</v>
      </c>
      <c r="V14" s="221">
        <f>ROUND(E14*U14,2)</f>
        <v>32.64</v>
      </c>
      <c r="W14" s="221"/>
      <c r="X14" s="221" t="s">
        <v>102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103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50" t="s">
        <v>112</v>
      </c>
      <c r="D15" s="238"/>
      <c r="E15" s="238"/>
      <c r="F15" s="238"/>
      <c r="G15" s="238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105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31">
        <v>3</v>
      </c>
      <c r="B16" s="232" t="s">
        <v>113</v>
      </c>
      <c r="C16" s="249" t="s">
        <v>114</v>
      </c>
      <c r="D16" s="233" t="s">
        <v>98</v>
      </c>
      <c r="E16" s="234">
        <v>79.599999999999994</v>
      </c>
      <c r="F16" s="235"/>
      <c r="G16" s="236">
        <f>ROUND(E16*F16,2)</f>
        <v>0</v>
      </c>
      <c r="H16" s="235"/>
      <c r="I16" s="236">
        <f>ROUND(E16*H16,2)</f>
        <v>0</v>
      </c>
      <c r="J16" s="235"/>
      <c r="K16" s="236">
        <f>ROUND(E16*J16,2)</f>
        <v>0</v>
      </c>
      <c r="L16" s="236">
        <v>21</v>
      </c>
      <c r="M16" s="236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6" t="s">
        <v>99</v>
      </c>
      <c r="S16" s="236" t="s">
        <v>100</v>
      </c>
      <c r="T16" s="237" t="s">
        <v>101</v>
      </c>
      <c r="U16" s="221">
        <v>1.006</v>
      </c>
      <c r="V16" s="221">
        <f>ROUND(E16*U16,2)</f>
        <v>80.08</v>
      </c>
      <c r="W16" s="221"/>
      <c r="X16" s="221" t="s">
        <v>102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103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1" t="s">
        <v>115</v>
      </c>
      <c r="D17" s="222"/>
      <c r="E17" s="223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107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1" t="s">
        <v>116</v>
      </c>
      <c r="D18" s="222"/>
      <c r="E18" s="223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107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1" t="s">
        <v>117</v>
      </c>
      <c r="D19" s="222"/>
      <c r="E19" s="223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107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51" t="s">
        <v>118</v>
      </c>
      <c r="D20" s="222"/>
      <c r="E20" s="223">
        <v>9.26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107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51" t="s">
        <v>119</v>
      </c>
      <c r="D21" s="222"/>
      <c r="E21" s="223">
        <v>9.85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2"/>
      <c r="Z21" s="212"/>
      <c r="AA21" s="212"/>
      <c r="AB21" s="212"/>
      <c r="AC21" s="212"/>
      <c r="AD21" s="212"/>
      <c r="AE21" s="212"/>
      <c r="AF21" s="212"/>
      <c r="AG21" s="212" t="s">
        <v>107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1" t="s">
        <v>120</v>
      </c>
      <c r="D22" s="222"/>
      <c r="E22" s="223">
        <v>4.09</v>
      </c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107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51" t="s">
        <v>121</v>
      </c>
      <c r="D23" s="222"/>
      <c r="E23" s="223">
        <v>1.26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107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1" t="s">
        <v>122</v>
      </c>
      <c r="D24" s="222"/>
      <c r="E24" s="223">
        <v>-0.6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107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1" t="s">
        <v>123</v>
      </c>
      <c r="D25" s="222"/>
      <c r="E25" s="223">
        <v>-1.9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107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1" t="s">
        <v>124</v>
      </c>
      <c r="D26" s="222"/>
      <c r="E26" s="223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107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1" t="s">
        <v>125</v>
      </c>
      <c r="D27" s="222"/>
      <c r="E27" s="223">
        <v>12.91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107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1" t="s">
        <v>126</v>
      </c>
      <c r="D28" s="222"/>
      <c r="E28" s="223">
        <v>45.54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107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1" t="s">
        <v>127</v>
      </c>
      <c r="D29" s="222"/>
      <c r="E29" s="223">
        <v>5.28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107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1" t="s">
        <v>121</v>
      </c>
      <c r="D30" s="222"/>
      <c r="E30" s="223">
        <v>1.26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107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1" t="s">
        <v>123</v>
      </c>
      <c r="D31" s="222"/>
      <c r="E31" s="223">
        <v>-1.9</v>
      </c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107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1" t="s">
        <v>128</v>
      </c>
      <c r="D32" s="222"/>
      <c r="E32" s="223">
        <v>-3.28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107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1" t="s">
        <v>129</v>
      </c>
      <c r="D33" s="222"/>
      <c r="E33" s="223">
        <v>-2.19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107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31">
        <v>4</v>
      </c>
      <c r="B34" s="232" t="s">
        <v>130</v>
      </c>
      <c r="C34" s="249" t="s">
        <v>131</v>
      </c>
      <c r="D34" s="233" t="s">
        <v>98</v>
      </c>
      <c r="E34" s="234">
        <v>59.065100000000001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6" t="s">
        <v>99</v>
      </c>
      <c r="S34" s="236" t="s">
        <v>100</v>
      </c>
      <c r="T34" s="237" t="s">
        <v>101</v>
      </c>
      <c r="U34" s="221">
        <v>1.129</v>
      </c>
      <c r="V34" s="221">
        <f>ROUND(E34*U34,2)</f>
        <v>66.680000000000007</v>
      </c>
      <c r="W34" s="221"/>
      <c r="X34" s="221" t="s">
        <v>102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103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51" t="s">
        <v>132</v>
      </c>
      <c r="D35" s="222"/>
      <c r="E35" s="223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107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1" t="s">
        <v>133</v>
      </c>
      <c r="D36" s="222"/>
      <c r="E36" s="223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107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1" t="s">
        <v>134</v>
      </c>
      <c r="D37" s="222"/>
      <c r="E37" s="223">
        <v>38.03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107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1" t="s">
        <v>135</v>
      </c>
      <c r="D38" s="222"/>
      <c r="E38" s="223">
        <v>0.76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107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51" t="s">
        <v>136</v>
      </c>
      <c r="D39" s="222"/>
      <c r="E39" s="223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107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51" t="s">
        <v>137</v>
      </c>
      <c r="D40" s="222"/>
      <c r="E40" s="223">
        <v>2.36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107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1" t="s">
        <v>138</v>
      </c>
      <c r="D41" s="222"/>
      <c r="E41" s="223">
        <v>3.06</v>
      </c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107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1" t="s">
        <v>139</v>
      </c>
      <c r="D42" s="222"/>
      <c r="E42" s="223">
        <v>0.63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107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1" t="s">
        <v>140</v>
      </c>
      <c r="D43" s="222"/>
      <c r="E43" s="223">
        <v>7.94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107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51" t="s">
        <v>141</v>
      </c>
      <c r="D44" s="222"/>
      <c r="E44" s="223">
        <v>5.4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107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51" t="s">
        <v>142</v>
      </c>
      <c r="D45" s="222"/>
      <c r="E45" s="223">
        <v>0.88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107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31">
        <v>5</v>
      </c>
      <c r="B46" s="232" t="s">
        <v>143</v>
      </c>
      <c r="C46" s="249" t="s">
        <v>144</v>
      </c>
      <c r="D46" s="233" t="s">
        <v>98</v>
      </c>
      <c r="E46" s="234">
        <v>138.6651</v>
      </c>
      <c r="F46" s="235"/>
      <c r="G46" s="236">
        <f>ROUND(E46*F46,2)</f>
        <v>0</v>
      </c>
      <c r="H46" s="235"/>
      <c r="I46" s="236">
        <f>ROUND(E46*H46,2)</f>
        <v>0</v>
      </c>
      <c r="J46" s="235"/>
      <c r="K46" s="236">
        <f>ROUND(E46*J46,2)</f>
        <v>0</v>
      </c>
      <c r="L46" s="236">
        <v>21</v>
      </c>
      <c r="M46" s="236">
        <f>G46*(1+L46/100)</f>
        <v>0</v>
      </c>
      <c r="N46" s="236">
        <v>0</v>
      </c>
      <c r="O46" s="236">
        <f>ROUND(E46*N46,2)</f>
        <v>0</v>
      </c>
      <c r="P46" s="236">
        <v>0</v>
      </c>
      <c r="Q46" s="236">
        <f>ROUND(E46*P46,2)</f>
        <v>0</v>
      </c>
      <c r="R46" s="236" t="s">
        <v>99</v>
      </c>
      <c r="S46" s="236" t="s">
        <v>100</v>
      </c>
      <c r="T46" s="237" t="s">
        <v>101</v>
      </c>
      <c r="U46" s="221">
        <v>0.72899999999999998</v>
      </c>
      <c r="V46" s="221">
        <f>ROUND(E46*U46,2)</f>
        <v>101.09</v>
      </c>
      <c r="W46" s="221"/>
      <c r="X46" s="221" t="s">
        <v>102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103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50" t="s">
        <v>145</v>
      </c>
      <c r="D47" s="238"/>
      <c r="E47" s="238"/>
      <c r="F47" s="238"/>
      <c r="G47" s="238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105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1" t="s">
        <v>146</v>
      </c>
      <c r="D48" s="222"/>
      <c r="E48" s="223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107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1" t="s">
        <v>147</v>
      </c>
      <c r="D49" s="222"/>
      <c r="E49" s="223"/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107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1" t="s">
        <v>148</v>
      </c>
      <c r="D50" s="222"/>
      <c r="E50" s="223">
        <v>138.66999999999999</v>
      </c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107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31">
        <v>6</v>
      </c>
      <c r="B51" s="232" t="s">
        <v>149</v>
      </c>
      <c r="C51" s="249" t="s">
        <v>150</v>
      </c>
      <c r="D51" s="233" t="s">
        <v>98</v>
      </c>
      <c r="E51" s="234">
        <v>138.6651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0</v>
      </c>
      <c r="O51" s="236">
        <f>ROUND(E51*N51,2)</f>
        <v>0</v>
      </c>
      <c r="P51" s="236">
        <v>0</v>
      </c>
      <c r="Q51" s="236">
        <f>ROUND(E51*P51,2)</f>
        <v>0</v>
      </c>
      <c r="R51" s="236"/>
      <c r="S51" s="236" t="s">
        <v>151</v>
      </c>
      <c r="T51" s="237" t="s">
        <v>101</v>
      </c>
      <c r="U51" s="221">
        <v>0</v>
      </c>
      <c r="V51" s="221">
        <f>ROUND(E51*U51,2)</f>
        <v>0</v>
      </c>
      <c r="W51" s="221"/>
      <c r="X51" s="221" t="s">
        <v>102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103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1" t="s">
        <v>152</v>
      </c>
      <c r="D52" s="222"/>
      <c r="E52" s="223"/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107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1" t="s">
        <v>153</v>
      </c>
      <c r="D53" s="222"/>
      <c r="E53" s="223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107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1" t="s">
        <v>154</v>
      </c>
      <c r="D54" s="222"/>
      <c r="E54" s="223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107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1" t="s">
        <v>155</v>
      </c>
      <c r="D55" s="222"/>
      <c r="E55" s="223"/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107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51" t="s">
        <v>156</v>
      </c>
      <c r="D56" s="222"/>
      <c r="E56" s="223">
        <v>138.66999999999999</v>
      </c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107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39">
        <v>7</v>
      </c>
      <c r="B57" s="240" t="s">
        <v>157</v>
      </c>
      <c r="C57" s="252" t="s">
        <v>158</v>
      </c>
      <c r="D57" s="241" t="s">
        <v>98</v>
      </c>
      <c r="E57" s="242">
        <v>59.065100000000001</v>
      </c>
      <c r="F57" s="243"/>
      <c r="G57" s="244">
        <f>ROUND(E57*F57,2)</f>
        <v>0</v>
      </c>
      <c r="H57" s="243"/>
      <c r="I57" s="244">
        <f>ROUND(E57*H57,2)</f>
        <v>0</v>
      </c>
      <c r="J57" s="243"/>
      <c r="K57" s="244">
        <f>ROUND(E57*J57,2)</f>
        <v>0</v>
      </c>
      <c r="L57" s="244">
        <v>21</v>
      </c>
      <c r="M57" s="244">
        <f>G57*(1+L57/100)</f>
        <v>0</v>
      </c>
      <c r="N57" s="244">
        <v>0</v>
      </c>
      <c r="O57" s="244">
        <f>ROUND(E57*N57,2)</f>
        <v>0</v>
      </c>
      <c r="P57" s="244">
        <v>0</v>
      </c>
      <c r="Q57" s="244">
        <f>ROUND(E57*P57,2)</f>
        <v>0</v>
      </c>
      <c r="R57" s="244" t="s">
        <v>159</v>
      </c>
      <c r="S57" s="244" t="s">
        <v>100</v>
      </c>
      <c r="T57" s="245" t="s">
        <v>101</v>
      </c>
      <c r="U57" s="221">
        <v>0.88100000000000001</v>
      </c>
      <c r="V57" s="221">
        <f>ROUND(E57*U57,2)</f>
        <v>52.04</v>
      </c>
      <c r="W57" s="221"/>
      <c r="X57" s="221" t="s">
        <v>102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103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39">
        <v>8</v>
      </c>
      <c r="B58" s="240" t="s">
        <v>160</v>
      </c>
      <c r="C58" s="252" t="s">
        <v>161</v>
      </c>
      <c r="D58" s="241" t="s">
        <v>98</v>
      </c>
      <c r="E58" s="242">
        <v>138.6651</v>
      </c>
      <c r="F58" s="243"/>
      <c r="G58" s="244">
        <f>ROUND(E58*F58,2)</f>
        <v>0</v>
      </c>
      <c r="H58" s="243"/>
      <c r="I58" s="244">
        <f>ROUND(E58*H58,2)</f>
        <v>0</v>
      </c>
      <c r="J58" s="243"/>
      <c r="K58" s="244">
        <f>ROUND(E58*J58,2)</f>
        <v>0</v>
      </c>
      <c r="L58" s="244">
        <v>21</v>
      </c>
      <c r="M58" s="244">
        <f>G58*(1+L58/100)</f>
        <v>0</v>
      </c>
      <c r="N58" s="244">
        <v>0</v>
      </c>
      <c r="O58" s="244">
        <f>ROUND(E58*N58,2)</f>
        <v>0</v>
      </c>
      <c r="P58" s="244">
        <v>0</v>
      </c>
      <c r="Q58" s="244">
        <f>ROUND(E58*P58,2)</f>
        <v>0</v>
      </c>
      <c r="R58" s="244" t="s">
        <v>162</v>
      </c>
      <c r="S58" s="244" t="s">
        <v>100</v>
      </c>
      <c r="T58" s="245" t="s">
        <v>101</v>
      </c>
      <c r="U58" s="221">
        <v>0.70299999999999996</v>
      </c>
      <c r="V58" s="221">
        <f>ROUND(E58*U58,2)</f>
        <v>97.48</v>
      </c>
      <c r="W58" s="221"/>
      <c r="X58" s="221" t="s">
        <v>102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103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x14ac:dyDescent="0.2">
      <c r="A59" s="225" t="s">
        <v>94</v>
      </c>
      <c r="B59" s="226" t="s">
        <v>60</v>
      </c>
      <c r="C59" s="248" t="s">
        <v>61</v>
      </c>
      <c r="D59" s="227"/>
      <c r="E59" s="228"/>
      <c r="F59" s="229"/>
      <c r="G59" s="229">
        <f>SUMIF(AG60:AG65,"&lt;&gt;NOR",G60:G65)</f>
        <v>0</v>
      </c>
      <c r="H59" s="229"/>
      <c r="I59" s="229">
        <f>SUM(I60:I65)</f>
        <v>0</v>
      </c>
      <c r="J59" s="229"/>
      <c r="K59" s="229">
        <f>SUM(K60:K65)</f>
        <v>0</v>
      </c>
      <c r="L59" s="229"/>
      <c r="M59" s="229">
        <f>SUM(M60:M65)</f>
        <v>0</v>
      </c>
      <c r="N59" s="229"/>
      <c r="O59" s="229">
        <f>SUM(O60:O65)</f>
        <v>0</v>
      </c>
      <c r="P59" s="229"/>
      <c r="Q59" s="229">
        <f>SUM(Q60:Q65)</f>
        <v>0</v>
      </c>
      <c r="R59" s="229"/>
      <c r="S59" s="229"/>
      <c r="T59" s="230"/>
      <c r="U59" s="224"/>
      <c r="V59" s="224">
        <f>SUM(V60:V65)</f>
        <v>6.99</v>
      </c>
      <c r="W59" s="224"/>
      <c r="X59" s="224"/>
      <c r="AG59" t="s">
        <v>95</v>
      </c>
    </row>
    <row r="60" spans="1:60" outlineLevel="1" x14ac:dyDescent="0.2">
      <c r="A60" s="231">
        <v>9</v>
      </c>
      <c r="B60" s="232" t="s">
        <v>163</v>
      </c>
      <c r="C60" s="249" t="s">
        <v>164</v>
      </c>
      <c r="D60" s="233" t="s">
        <v>98</v>
      </c>
      <c r="E60" s="234">
        <v>39.5</v>
      </c>
      <c r="F60" s="235"/>
      <c r="G60" s="236">
        <f>ROUND(E60*F60,2)</f>
        <v>0</v>
      </c>
      <c r="H60" s="235"/>
      <c r="I60" s="236">
        <f>ROUND(E60*H60,2)</f>
        <v>0</v>
      </c>
      <c r="J60" s="235"/>
      <c r="K60" s="236">
        <f>ROUND(E60*J60,2)</f>
        <v>0</v>
      </c>
      <c r="L60" s="236">
        <v>21</v>
      </c>
      <c r="M60" s="236">
        <f>G60*(1+L60/100)</f>
        <v>0</v>
      </c>
      <c r="N60" s="236">
        <v>0</v>
      </c>
      <c r="O60" s="236">
        <f>ROUND(E60*N60,2)</f>
        <v>0</v>
      </c>
      <c r="P60" s="236">
        <v>0</v>
      </c>
      <c r="Q60" s="236">
        <f>ROUND(E60*P60,2)</f>
        <v>0</v>
      </c>
      <c r="R60" s="236" t="s">
        <v>165</v>
      </c>
      <c r="S60" s="236" t="s">
        <v>100</v>
      </c>
      <c r="T60" s="237" t="s">
        <v>101</v>
      </c>
      <c r="U60" s="221">
        <v>0.17699999999999999</v>
      </c>
      <c r="V60" s="221">
        <f>ROUND(E60*U60,2)</f>
        <v>6.99</v>
      </c>
      <c r="W60" s="221"/>
      <c r="X60" s="221" t="s">
        <v>102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103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1" t="s">
        <v>166</v>
      </c>
      <c r="D61" s="222"/>
      <c r="E61" s="223"/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107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1" t="s">
        <v>167</v>
      </c>
      <c r="D62" s="222"/>
      <c r="E62" s="223"/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107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51" t="s">
        <v>168</v>
      </c>
      <c r="D63" s="222"/>
      <c r="E63" s="223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107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1" t="s">
        <v>169</v>
      </c>
      <c r="D64" s="222"/>
      <c r="E64" s="223"/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107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51" t="s">
        <v>170</v>
      </c>
      <c r="D65" s="222"/>
      <c r="E65" s="223">
        <v>39.5</v>
      </c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107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x14ac:dyDescent="0.2">
      <c r="A66" s="225" t="s">
        <v>94</v>
      </c>
      <c r="B66" s="226" t="s">
        <v>62</v>
      </c>
      <c r="C66" s="248" t="s">
        <v>63</v>
      </c>
      <c r="D66" s="227"/>
      <c r="E66" s="228"/>
      <c r="F66" s="229"/>
      <c r="G66" s="229">
        <f>SUMIF(AG67:AG81,"&lt;&gt;NOR",G67:G81)</f>
        <v>0</v>
      </c>
      <c r="H66" s="229"/>
      <c r="I66" s="229">
        <f>SUM(I67:I81)</f>
        <v>0</v>
      </c>
      <c r="J66" s="229"/>
      <c r="K66" s="229">
        <f>SUM(K67:K81)</f>
        <v>0</v>
      </c>
      <c r="L66" s="229"/>
      <c r="M66" s="229">
        <f>SUM(M67:M81)</f>
        <v>0</v>
      </c>
      <c r="N66" s="229"/>
      <c r="O66" s="229">
        <f>SUM(O67:O81)</f>
        <v>0</v>
      </c>
      <c r="P66" s="229"/>
      <c r="Q66" s="229">
        <f>SUM(Q67:Q81)</f>
        <v>0</v>
      </c>
      <c r="R66" s="229"/>
      <c r="S66" s="229"/>
      <c r="T66" s="230"/>
      <c r="U66" s="224"/>
      <c r="V66" s="224">
        <f>SUM(V67:V81)</f>
        <v>92.410000000000011</v>
      </c>
      <c r="W66" s="224"/>
      <c r="X66" s="224"/>
      <c r="AG66" t="s">
        <v>95</v>
      </c>
    </row>
    <row r="67" spans="1:60" outlineLevel="1" x14ac:dyDescent="0.2">
      <c r="A67" s="231">
        <v>10</v>
      </c>
      <c r="B67" s="232" t="s">
        <v>171</v>
      </c>
      <c r="C67" s="249" t="s">
        <v>172</v>
      </c>
      <c r="D67" s="233" t="s">
        <v>173</v>
      </c>
      <c r="E67" s="234">
        <v>10.95454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21</v>
      </c>
      <c r="M67" s="236">
        <f>G67*(1+L67/100)</f>
        <v>0</v>
      </c>
      <c r="N67" s="236">
        <v>0</v>
      </c>
      <c r="O67" s="236">
        <f>ROUND(E67*N67,2)</f>
        <v>0</v>
      </c>
      <c r="P67" s="236">
        <v>0</v>
      </c>
      <c r="Q67" s="236">
        <f>ROUND(E67*P67,2)</f>
        <v>0</v>
      </c>
      <c r="R67" s="236" t="s">
        <v>99</v>
      </c>
      <c r="S67" s="236" t="s">
        <v>100</v>
      </c>
      <c r="T67" s="237" t="s">
        <v>101</v>
      </c>
      <c r="U67" s="221">
        <v>1.8160000000000001</v>
      </c>
      <c r="V67" s="221">
        <f>ROUND(E67*U67,2)</f>
        <v>19.89</v>
      </c>
      <c r="W67" s="221"/>
      <c r="X67" s="221" t="s">
        <v>102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103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0" t="s">
        <v>174</v>
      </c>
      <c r="D68" s="238"/>
      <c r="E68" s="238"/>
      <c r="F68" s="238"/>
      <c r="G68" s="238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105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46" t="str">
        <f>C68</f>
        <v>nebo vybouraných hmot nošením nebo přehazováním k místu nakládky přístupnému normálním dopravním prostředkům,</v>
      </c>
      <c r="BB68" s="212"/>
      <c r="BC68" s="212"/>
      <c r="BD68" s="212"/>
      <c r="BE68" s="212"/>
      <c r="BF68" s="212"/>
      <c r="BG68" s="212"/>
      <c r="BH68" s="212"/>
    </row>
    <row r="69" spans="1:60" ht="22.5" outlineLevel="1" x14ac:dyDescent="0.2">
      <c r="A69" s="239">
        <v>11</v>
      </c>
      <c r="B69" s="240" t="s">
        <v>175</v>
      </c>
      <c r="C69" s="252" t="s">
        <v>176</v>
      </c>
      <c r="D69" s="241" t="s">
        <v>173</v>
      </c>
      <c r="E69" s="242">
        <v>10.95454</v>
      </c>
      <c r="F69" s="243"/>
      <c r="G69" s="244">
        <f>ROUND(E69*F69,2)</f>
        <v>0</v>
      </c>
      <c r="H69" s="243"/>
      <c r="I69" s="244">
        <f>ROUND(E69*H69,2)</f>
        <v>0</v>
      </c>
      <c r="J69" s="243"/>
      <c r="K69" s="244">
        <f>ROUND(E69*J69,2)</f>
        <v>0</v>
      </c>
      <c r="L69" s="244">
        <v>21</v>
      </c>
      <c r="M69" s="244">
        <f>G69*(1+L69/100)</f>
        <v>0</v>
      </c>
      <c r="N69" s="244">
        <v>0</v>
      </c>
      <c r="O69" s="244">
        <f>ROUND(E69*N69,2)</f>
        <v>0</v>
      </c>
      <c r="P69" s="244">
        <v>0</v>
      </c>
      <c r="Q69" s="244">
        <f>ROUND(E69*P69,2)</f>
        <v>0</v>
      </c>
      <c r="R69" s="244" t="s">
        <v>177</v>
      </c>
      <c r="S69" s="244" t="s">
        <v>100</v>
      </c>
      <c r="T69" s="245" t="s">
        <v>101</v>
      </c>
      <c r="U69" s="221">
        <v>0.49</v>
      </c>
      <c r="V69" s="221">
        <f>ROUND(E69*U69,2)</f>
        <v>5.37</v>
      </c>
      <c r="W69" s="221"/>
      <c r="X69" s="221" t="s">
        <v>102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103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39">
        <v>12</v>
      </c>
      <c r="B70" s="240" t="s">
        <v>178</v>
      </c>
      <c r="C70" s="252" t="s">
        <v>179</v>
      </c>
      <c r="D70" s="241" t="s">
        <v>173</v>
      </c>
      <c r="E70" s="242">
        <v>153.36359999999999</v>
      </c>
      <c r="F70" s="243"/>
      <c r="G70" s="244">
        <f>ROUND(E70*F70,2)</f>
        <v>0</v>
      </c>
      <c r="H70" s="243"/>
      <c r="I70" s="244">
        <f>ROUND(E70*H70,2)</f>
        <v>0</v>
      </c>
      <c r="J70" s="243"/>
      <c r="K70" s="244">
        <f>ROUND(E70*J70,2)</f>
        <v>0</v>
      </c>
      <c r="L70" s="244">
        <v>21</v>
      </c>
      <c r="M70" s="244">
        <f>G70*(1+L70/100)</f>
        <v>0</v>
      </c>
      <c r="N70" s="244">
        <v>0</v>
      </c>
      <c r="O70" s="244">
        <f>ROUND(E70*N70,2)</f>
        <v>0</v>
      </c>
      <c r="P70" s="244">
        <v>0</v>
      </c>
      <c r="Q70" s="244">
        <f>ROUND(E70*P70,2)</f>
        <v>0</v>
      </c>
      <c r="R70" s="244" t="s">
        <v>177</v>
      </c>
      <c r="S70" s="244" t="s">
        <v>100</v>
      </c>
      <c r="T70" s="245" t="s">
        <v>101</v>
      </c>
      <c r="U70" s="221">
        <v>0</v>
      </c>
      <c r="V70" s="221">
        <f>ROUND(E70*U70,2)</f>
        <v>0</v>
      </c>
      <c r="W70" s="221"/>
      <c r="X70" s="221" t="s">
        <v>102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103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31">
        <v>13</v>
      </c>
      <c r="B71" s="232" t="s">
        <v>180</v>
      </c>
      <c r="C71" s="249" t="s">
        <v>181</v>
      </c>
      <c r="D71" s="233" t="s">
        <v>173</v>
      </c>
      <c r="E71" s="234">
        <v>10.95454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6">
        <v>0</v>
      </c>
      <c r="O71" s="236">
        <f>ROUND(E71*N71,2)</f>
        <v>0</v>
      </c>
      <c r="P71" s="236">
        <v>0</v>
      </c>
      <c r="Q71" s="236">
        <f>ROUND(E71*P71,2)</f>
        <v>0</v>
      </c>
      <c r="R71" s="236" t="s">
        <v>182</v>
      </c>
      <c r="S71" s="236" t="s">
        <v>100</v>
      </c>
      <c r="T71" s="237" t="s">
        <v>101</v>
      </c>
      <c r="U71" s="221">
        <v>0.68799999999999994</v>
      </c>
      <c r="V71" s="221">
        <f>ROUND(E71*U71,2)</f>
        <v>7.54</v>
      </c>
      <c r="W71" s="221"/>
      <c r="X71" s="221" t="s">
        <v>102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103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0" t="s">
        <v>183</v>
      </c>
      <c r="D72" s="238"/>
      <c r="E72" s="238"/>
      <c r="F72" s="238"/>
      <c r="G72" s="238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105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2.5" outlineLevel="1" x14ac:dyDescent="0.2">
      <c r="A73" s="231">
        <v>14</v>
      </c>
      <c r="B73" s="232" t="s">
        <v>184</v>
      </c>
      <c r="C73" s="249" t="s">
        <v>185</v>
      </c>
      <c r="D73" s="233" t="s">
        <v>173</v>
      </c>
      <c r="E73" s="234">
        <v>10.95454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6">
        <v>0</v>
      </c>
      <c r="O73" s="236">
        <f>ROUND(E73*N73,2)</f>
        <v>0</v>
      </c>
      <c r="P73" s="236">
        <v>0</v>
      </c>
      <c r="Q73" s="236">
        <f>ROUND(E73*P73,2)</f>
        <v>0</v>
      </c>
      <c r="R73" s="236" t="s">
        <v>99</v>
      </c>
      <c r="S73" s="236" t="s">
        <v>100</v>
      </c>
      <c r="T73" s="237" t="s">
        <v>101</v>
      </c>
      <c r="U73" s="221">
        <v>0.752</v>
      </c>
      <c r="V73" s="221">
        <f>ROUND(E73*U73,2)</f>
        <v>8.24</v>
      </c>
      <c r="W73" s="221"/>
      <c r="X73" s="221" t="s">
        <v>102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103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50" t="s">
        <v>186</v>
      </c>
      <c r="D74" s="238"/>
      <c r="E74" s="238"/>
      <c r="F74" s="238"/>
      <c r="G74" s="238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2"/>
      <c r="Z74" s="212"/>
      <c r="AA74" s="212"/>
      <c r="AB74" s="212"/>
      <c r="AC74" s="212"/>
      <c r="AD74" s="212"/>
      <c r="AE74" s="212"/>
      <c r="AF74" s="212"/>
      <c r="AG74" s="212" t="s">
        <v>105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46" t="str">
        <f>C74</f>
        <v>nebo vybouraných hmot nošením nebo přehazováním k místu nakládky přístupnému normálním dopravním prostředkům do 10 m,</v>
      </c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31">
        <v>15</v>
      </c>
      <c r="B75" s="232" t="s">
        <v>187</v>
      </c>
      <c r="C75" s="249" t="s">
        <v>188</v>
      </c>
      <c r="D75" s="233" t="s">
        <v>173</v>
      </c>
      <c r="E75" s="234">
        <v>120.49997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6">
        <v>0</v>
      </c>
      <c r="O75" s="236">
        <f>ROUND(E75*N75,2)</f>
        <v>0</v>
      </c>
      <c r="P75" s="236">
        <v>0</v>
      </c>
      <c r="Q75" s="236">
        <f>ROUND(E75*P75,2)</f>
        <v>0</v>
      </c>
      <c r="R75" s="236" t="s">
        <v>99</v>
      </c>
      <c r="S75" s="236" t="s">
        <v>100</v>
      </c>
      <c r="T75" s="237" t="s">
        <v>101</v>
      </c>
      <c r="U75" s="221">
        <v>0.36</v>
      </c>
      <c r="V75" s="221">
        <f>ROUND(E75*U75,2)</f>
        <v>43.38</v>
      </c>
      <c r="W75" s="221"/>
      <c r="X75" s="221" t="s">
        <v>102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103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50" t="s">
        <v>186</v>
      </c>
      <c r="D76" s="238"/>
      <c r="E76" s="238"/>
      <c r="F76" s="238"/>
      <c r="G76" s="238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105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46" t="str">
        <f>C76</f>
        <v>nebo vybouraných hmot nošením nebo přehazováním k místu nakládky přístupnému normálním dopravním prostředkům do 10 m,</v>
      </c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39">
        <v>16</v>
      </c>
      <c r="B77" s="240" t="s">
        <v>189</v>
      </c>
      <c r="C77" s="252" t="s">
        <v>190</v>
      </c>
      <c r="D77" s="241" t="s">
        <v>173</v>
      </c>
      <c r="E77" s="242">
        <v>10.95454</v>
      </c>
      <c r="F77" s="243"/>
      <c r="G77" s="244">
        <f>ROUND(E77*F77,2)</f>
        <v>0</v>
      </c>
      <c r="H77" s="243"/>
      <c r="I77" s="244">
        <f>ROUND(E77*H77,2)</f>
        <v>0</v>
      </c>
      <c r="J77" s="243"/>
      <c r="K77" s="244">
        <f>ROUND(E77*J77,2)</f>
        <v>0</v>
      </c>
      <c r="L77" s="244">
        <v>21</v>
      </c>
      <c r="M77" s="244">
        <f>G77*(1+L77/100)</f>
        <v>0</v>
      </c>
      <c r="N77" s="244">
        <v>0</v>
      </c>
      <c r="O77" s="244">
        <f>ROUND(E77*N77,2)</f>
        <v>0</v>
      </c>
      <c r="P77" s="244">
        <v>0</v>
      </c>
      <c r="Q77" s="244">
        <f>ROUND(E77*P77,2)</f>
        <v>0</v>
      </c>
      <c r="R77" s="244"/>
      <c r="S77" s="244" t="s">
        <v>100</v>
      </c>
      <c r="T77" s="245" t="s">
        <v>101</v>
      </c>
      <c r="U77" s="221">
        <v>0.45800000000000002</v>
      </c>
      <c r="V77" s="221">
        <f>ROUND(E77*U77,2)</f>
        <v>5.0199999999999996</v>
      </c>
      <c r="W77" s="221"/>
      <c r="X77" s="221" t="s">
        <v>102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103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31">
        <v>17</v>
      </c>
      <c r="B78" s="232" t="s">
        <v>191</v>
      </c>
      <c r="C78" s="249" t="s">
        <v>192</v>
      </c>
      <c r="D78" s="233" t="s">
        <v>173</v>
      </c>
      <c r="E78" s="234">
        <v>10.95454</v>
      </c>
      <c r="F78" s="235"/>
      <c r="G78" s="236">
        <f>ROUND(E78*F78,2)</f>
        <v>0</v>
      </c>
      <c r="H78" s="235"/>
      <c r="I78" s="236">
        <f>ROUND(E78*H78,2)</f>
        <v>0</v>
      </c>
      <c r="J78" s="235"/>
      <c r="K78" s="236">
        <f>ROUND(E78*J78,2)</f>
        <v>0</v>
      </c>
      <c r="L78" s="236">
        <v>21</v>
      </c>
      <c r="M78" s="236">
        <f>G78*(1+L78/100)</f>
        <v>0</v>
      </c>
      <c r="N78" s="236">
        <v>0</v>
      </c>
      <c r="O78" s="236">
        <f>ROUND(E78*N78,2)</f>
        <v>0</v>
      </c>
      <c r="P78" s="236">
        <v>0</v>
      </c>
      <c r="Q78" s="236">
        <f>ROUND(E78*P78,2)</f>
        <v>0</v>
      </c>
      <c r="R78" s="236" t="s">
        <v>193</v>
      </c>
      <c r="S78" s="236" t="s">
        <v>100</v>
      </c>
      <c r="T78" s="237" t="s">
        <v>101</v>
      </c>
      <c r="U78" s="221">
        <v>6.0000000000000001E-3</v>
      </c>
      <c r="V78" s="221">
        <f>ROUND(E78*U78,2)</f>
        <v>7.0000000000000007E-2</v>
      </c>
      <c r="W78" s="221"/>
      <c r="X78" s="221" t="s">
        <v>102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103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50" t="s">
        <v>194</v>
      </c>
      <c r="D79" s="238"/>
      <c r="E79" s="238"/>
      <c r="F79" s="238"/>
      <c r="G79" s="238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2"/>
      <c r="Z79" s="212"/>
      <c r="AA79" s="212"/>
      <c r="AB79" s="212"/>
      <c r="AC79" s="212"/>
      <c r="AD79" s="212"/>
      <c r="AE79" s="212"/>
      <c r="AF79" s="212"/>
      <c r="AG79" s="212" t="s">
        <v>105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39">
        <v>18</v>
      </c>
      <c r="B80" s="240" t="s">
        <v>195</v>
      </c>
      <c r="C80" s="252" t="s">
        <v>196</v>
      </c>
      <c r="D80" s="241" t="s">
        <v>173</v>
      </c>
      <c r="E80" s="242">
        <v>10.95454</v>
      </c>
      <c r="F80" s="243"/>
      <c r="G80" s="244">
        <f>ROUND(E80*F80,2)</f>
        <v>0</v>
      </c>
      <c r="H80" s="243"/>
      <c r="I80" s="244">
        <f>ROUND(E80*H80,2)</f>
        <v>0</v>
      </c>
      <c r="J80" s="243"/>
      <c r="K80" s="244">
        <f>ROUND(E80*J80,2)</f>
        <v>0</v>
      </c>
      <c r="L80" s="244">
        <v>21</v>
      </c>
      <c r="M80" s="244">
        <f>G80*(1+L80/100)</f>
        <v>0</v>
      </c>
      <c r="N80" s="244">
        <v>0</v>
      </c>
      <c r="O80" s="244">
        <f>ROUND(E80*N80,2)</f>
        <v>0</v>
      </c>
      <c r="P80" s="244">
        <v>0</v>
      </c>
      <c r="Q80" s="244">
        <f>ROUND(E80*P80,2)</f>
        <v>0</v>
      </c>
      <c r="R80" s="244"/>
      <c r="S80" s="244" t="s">
        <v>100</v>
      </c>
      <c r="T80" s="245" t="s">
        <v>101</v>
      </c>
      <c r="U80" s="221">
        <v>0.26500000000000001</v>
      </c>
      <c r="V80" s="221">
        <f>ROUND(E80*U80,2)</f>
        <v>2.9</v>
      </c>
      <c r="W80" s="221"/>
      <c r="X80" s="221" t="s">
        <v>102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103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39">
        <v>19</v>
      </c>
      <c r="B81" s="240" t="s">
        <v>197</v>
      </c>
      <c r="C81" s="252" t="s">
        <v>198</v>
      </c>
      <c r="D81" s="241" t="s">
        <v>173</v>
      </c>
      <c r="E81" s="242">
        <v>10.95454</v>
      </c>
      <c r="F81" s="243"/>
      <c r="G81" s="244">
        <f>ROUND(E81*F81,2)</f>
        <v>0</v>
      </c>
      <c r="H81" s="243"/>
      <c r="I81" s="244">
        <f>ROUND(E81*H81,2)</f>
        <v>0</v>
      </c>
      <c r="J81" s="243"/>
      <c r="K81" s="244">
        <f>ROUND(E81*J81,2)</f>
        <v>0</v>
      </c>
      <c r="L81" s="244">
        <v>21</v>
      </c>
      <c r="M81" s="244">
        <f>G81*(1+L81/100)</f>
        <v>0</v>
      </c>
      <c r="N81" s="244">
        <v>0</v>
      </c>
      <c r="O81" s="244">
        <f>ROUND(E81*N81,2)</f>
        <v>0</v>
      </c>
      <c r="P81" s="244">
        <v>0</v>
      </c>
      <c r="Q81" s="244">
        <f>ROUND(E81*P81,2)</f>
        <v>0</v>
      </c>
      <c r="R81" s="244" t="s">
        <v>177</v>
      </c>
      <c r="S81" s="244" t="s">
        <v>199</v>
      </c>
      <c r="T81" s="245" t="s">
        <v>101</v>
      </c>
      <c r="U81" s="221">
        <v>0</v>
      </c>
      <c r="V81" s="221">
        <f>ROUND(E81*U81,2)</f>
        <v>0</v>
      </c>
      <c r="W81" s="221"/>
      <c r="X81" s="221" t="s">
        <v>102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103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x14ac:dyDescent="0.2">
      <c r="A82" s="225" t="s">
        <v>94</v>
      </c>
      <c r="B82" s="226" t="s">
        <v>64</v>
      </c>
      <c r="C82" s="248" t="s">
        <v>65</v>
      </c>
      <c r="D82" s="227"/>
      <c r="E82" s="228"/>
      <c r="F82" s="229"/>
      <c r="G82" s="229">
        <f>SUMIF(AG83:AG85,"&lt;&gt;NOR",G83:G85)</f>
        <v>0</v>
      </c>
      <c r="H82" s="229"/>
      <c r="I82" s="229">
        <f>SUM(I83:I85)</f>
        <v>0</v>
      </c>
      <c r="J82" s="229"/>
      <c r="K82" s="229">
        <f>SUM(K83:K85)</f>
        <v>0</v>
      </c>
      <c r="L82" s="229"/>
      <c r="M82" s="229">
        <f>SUM(M83:M85)</f>
        <v>0</v>
      </c>
      <c r="N82" s="229"/>
      <c r="O82" s="229">
        <f>SUM(O83:O85)</f>
        <v>0</v>
      </c>
      <c r="P82" s="229"/>
      <c r="Q82" s="229">
        <f>SUM(Q83:Q85)</f>
        <v>0</v>
      </c>
      <c r="R82" s="229"/>
      <c r="S82" s="229"/>
      <c r="T82" s="230"/>
      <c r="U82" s="224"/>
      <c r="V82" s="224">
        <f>SUM(V83:V85)</f>
        <v>13.61</v>
      </c>
      <c r="W82" s="224"/>
      <c r="X82" s="224"/>
      <c r="AG82" t="s">
        <v>95</v>
      </c>
    </row>
    <row r="83" spans="1:60" ht="33.75" outlineLevel="1" x14ac:dyDescent="0.2">
      <c r="A83" s="231">
        <v>20</v>
      </c>
      <c r="B83" s="232" t="s">
        <v>200</v>
      </c>
      <c r="C83" s="249" t="s">
        <v>201</v>
      </c>
      <c r="D83" s="233" t="s">
        <v>173</v>
      </c>
      <c r="E83" s="234">
        <v>5.2796000000000003</v>
      </c>
      <c r="F83" s="235"/>
      <c r="G83" s="236">
        <f>ROUND(E83*F83,2)</f>
        <v>0</v>
      </c>
      <c r="H83" s="235"/>
      <c r="I83" s="236">
        <f>ROUND(E83*H83,2)</f>
        <v>0</v>
      </c>
      <c r="J83" s="235"/>
      <c r="K83" s="236">
        <f>ROUND(E83*J83,2)</f>
        <v>0</v>
      </c>
      <c r="L83" s="236">
        <v>21</v>
      </c>
      <c r="M83" s="236">
        <f>G83*(1+L83/100)</f>
        <v>0</v>
      </c>
      <c r="N83" s="236">
        <v>0</v>
      </c>
      <c r="O83" s="236">
        <f>ROUND(E83*N83,2)</f>
        <v>0</v>
      </c>
      <c r="P83" s="236">
        <v>0</v>
      </c>
      <c r="Q83" s="236">
        <f>ROUND(E83*P83,2)</f>
        <v>0</v>
      </c>
      <c r="R83" s="236" t="s">
        <v>202</v>
      </c>
      <c r="S83" s="236" t="s">
        <v>100</v>
      </c>
      <c r="T83" s="237" t="s">
        <v>101</v>
      </c>
      <c r="U83" s="221">
        <v>2.577</v>
      </c>
      <c r="V83" s="221">
        <f>ROUND(E83*U83,2)</f>
        <v>13.61</v>
      </c>
      <c r="W83" s="221"/>
      <c r="X83" s="221" t="s">
        <v>102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103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50" t="s">
        <v>203</v>
      </c>
      <c r="D84" s="238"/>
      <c r="E84" s="238"/>
      <c r="F84" s="238"/>
      <c r="G84" s="238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2"/>
      <c r="Z84" s="212"/>
      <c r="AA84" s="212"/>
      <c r="AB84" s="212"/>
      <c r="AC84" s="212"/>
      <c r="AD84" s="212"/>
      <c r="AE84" s="212"/>
      <c r="AF84" s="212"/>
      <c r="AG84" s="212" t="s">
        <v>105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39">
        <v>21</v>
      </c>
      <c r="B85" s="240" t="s">
        <v>204</v>
      </c>
      <c r="C85" s="252" t="s">
        <v>205</v>
      </c>
      <c r="D85" s="241" t="s">
        <v>173</v>
      </c>
      <c r="E85" s="242">
        <v>5.2796000000000003</v>
      </c>
      <c r="F85" s="243"/>
      <c r="G85" s="244">
        <f>ROUND(E85*F85,2)</f>
        <v>0</v>
      </c>
      <c r="H85" s="243"/>
      <c r="I85" s="244">
        <f>ROUND(E85*H85,2)</f>
        <v>0</v>
      </c>
      <c r="J85" s="243"/>
      <c r="K85" s="244">
        <f>ROUND(E85*J85,2)</f>
        <v>0</v>
      </c>
      <c r="L85" s="244">
        <v>21</v>
      </c>
      <c r="M85" s="244">
        <f>G85*(1+L85/100)</f>
        <v>0</v>
      </c>
      <c r="N85" s="244">
        <v>0</v>
      </c>
      <c r="O85" s="244">
        <f>ROUND(E85*N85,2)</f>
        <v>0</v>
      </c>
      <c r="P85" s="244">
        <v>0</v>
      </c>
      <c r="Q85" s="244">
        <f>ROUND(E85*P85,2)</f>
        <v>0</v>
      </c>
      <c r="R85" s="244"/>
      <c r="S85" s="244" t="s">
        <v>151</v>
      </c>
      <c r="T85" s="245" t="s">
        <v>101</v>
      </c>
      <c r="U85" s="221">
        <v>0</v>
      </c>
      <c r="V85" s="221">
        <f>ROUND(E85*U85,2)</f>
        <v>0</v>
      </c>
      <c r="W85" s="221"/>
      <c r="X85" s="221" t="s">
        <v>102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103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x14ac:dyDescent="0.2">
      <c r="A86" s="225" t="s">
        <v>94</v>
      </c>
      <c r="B86" s="226" t="s">
        <v>66</v>
      </c>
      <c r="C86" s="248" t="s">
        <v>27</v>
      </c>
      <c r="D86" s="227"/>
      <c r="E86" s="228"/>
      <c r="F86" s="229"/>
      <c r="G86" s="229">
        <f>SUMIF(AG87:AG90,"&lt;&gt;NOR",G87:G90)</f>
        <v>0</v>
      </c>
      <c r="H86" s="229"/>
      <c r="I86" s="229">
        <f>SUM(I87:I90)</f>
        <v>0</v>
      </c>
      <c r="J86" s="229"/>
      <c r="K86" s="229">
        <f>SUM(K87:K90)</f>
        <v>0</v>
      </c>
      <c r="L86" s="229"/>
      <c r="M86" s="229">
        <f>SUM(M87:M90)</f>
        <v>0</v>
      </c>
      <c r="N86" s="229"/>
      <c r="O86" s="229">
        <f>SUM(O87:O90)</f>
        <v>0</v>
      </c>
      <c r="P86" s="229"/>
      <c r="Q86" s="229">
        <f>SUM(Q87:Q90)</f>
        <v>0</v>
      </c>
      <c r="R86" s="229"/>
      <c r="S86" s="229"/>
      <c r="T86" s="230"/>
      <c r="U86" s="224"/>
      <c r="V86" s="224">
        <f>SUM(V87:V90)</f>
        <v>0</v>
      </c>
      <c r="W86" s="224"/>
      <c r="X86" s="224"/>
      <c r="AG86" t="s">
        <v>95</v>
      </c>
    </row>
    <row r="87" spans="1:60" outlineLevel="1" x14ac:dyDescent="0.2">
      <c r="A87" s="239">
        <v>22</v>
      </c>
      <c r="B87" s="240" t="s">
        <v>206</v>
      </c>
      <c r="C87" s="252" t="s">
        <v>207</v>
      </c>
      <c r="D87" s="241" t="s">
        <v>208</v>
      </c>
      <c r="E87" s="242">
        <v>1</v>
      </c>
      <c r="F87" s="243"/>
      <c r="G87" s="244">
        <f>ROUND(E87*F87,2)</f>
        <v>0</v>
      </c>
      <c r="H87" s="243"/>
      <c r="I87" s="244">
        <f>ROUND(E87*H87,2)</f>
        <v>0</v>
      </c>
      <c r="J87" s="243"/>
      <c r="K87" s="244">
        <f>ROUND(E87*J87,2)</f>
        <v>0</v>
      </c>
      <c r="L87" s="244">
        <v>21</v>
      </c>
      <c r="M87" s="244">
        <f>G87*(1+L87/100)</f>
        <v>0</v>
      </c>
      <c r="N87" s="244">
        <v>0</v>
      </c>
      <c r="O87" s="244">
        <f>ROUND(E87*N87,2)</f>
        <v>0</v>
      </c>
      <c r="P87" s="244">
        <v>0</v>
      </c>
      <c r="Q87" s="244">
        <f>ROUND(E87*P87,2)</f>
        <v>0</v>
      </c>
      <c r="R87" s="244"/>
      <c r="S87" s="244" t="s">
        <v>151</v>
      </c>
      <c r="T87" s="245" t="s">
        <v>101</v>
      </c>
      <c r="U87" s="221">
        <v>0</v>
      </c>
      <c r="V87" s="221">
        <f>ROUND(E87*U87,2)</f>
        <v>0</v>
      </c>
      <c r="W87" s="221"/>
      <c r="X87" s="221" t="s">
        <v>209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210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39">
        <v>23</v>
      </c>
      <c r="B88" s="240" t="s">
        <v>211</v>
      </c>
      <c r="C88" s="252" t="s">
        <v>212</v>
      </c>
      <c r="D88" s="241" t="s">
        <v>208</v>
      </c>
      <c r="E88" s="242">
        <v>1</v>
      </c>
      <c r="F88" s="243"/>
      <c r="G88" s="244">
        <f>ROUND(E88*F88,2)</f>
        <v>0</v>
      </c>
      <c r="H88" s="243"/>
      <c r="I88" s="244">
        <f>ROUND(E88*H88,2)</f>
        <v>0</v>
      </c>
      <c r="J88" s="243"/>
      <c r="K88" s="244">
        <f>ROUND(E88*J88,2)</f>
        <v>0</v>
      </c>
      <c r="L88" s="244">
        <v>21</v>
      </c>
      <c r="M88" s="244">
        <f>G88*(1+L88/100)</f>
        <v>0</v>
      </c>
      <c r="N88" s="244">
        <v>0</v>
      </c>
      <c r="O88" s="244">
        <f>ROUND(E88*N88,2)</f>
        <v>0</v>
      </c>
      <c r="P88" s="244">
        <v>0</v>
      </c>
      <c r="Q88" s="244">
        <f>ROUND(E88*P88,2)</f>
        <v>0</v>
      </c>
      <c r="R88" s="244"/>
      <c r="S88" s="244" t="s">
        <v>151</v>
      </c>
      <c r="T88" s="245" t="s">
        <v>101</v>
      </c>
      <c r="U88" s="221">
        <v>0</v>
      </c>
      <c r="V88" s="221">
        <f>ROUND(E88*U88,2)</f>
        <v>0</v>
      </c>
      <c r="W88" s="221"/>
      <c r="X88" s="221" t="s">
        <v>209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210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39">
        <v>24</v>
      </c>
      <c r="B89" s="240" t="s">
        <v>213</v>
      </c>
      <c r="C89" s="252" t="s">
        <v>214</v>
      </c>
      <c r="D89" s="241" t="s">
        <v>208</v>
      </c>
      <c r="E89" s="242">
        <v>1</v>
      </c>
      <c r="F89" s="243"/>
      <c r="G89" s="244">
        <f>ROUND(E89*F89,2)</f>
        <v>0</v>
      </c>
      <c r="H89" s="243"/>
      <c r="I89" s="244">
        <f>ROUND(E89*H89,2)</f>
        <v>0</v>
      </c>
      <c r="J89" s="243"/>
      <c r="K89" s="244">
        <f>ROUND(E89*J89,2)</f>
        <v>0</v>
      </c>
      <c r="L89" s="244">
        <v>21</v>
      </c>
      <c r="M89" s="244">
        <f>G89*(1+L89/100)</f>
        <v>0</v>
      </c>
      <c r="N89" s="244">
        <v>0</v>
      </c>
      <c r="O89" s="244">
        <f>ROUND(E89*N89,2)</f>
        <v>0</v>
      </c>
      <c r="P89" s="244">
        <v>0</v>
      </c>
      <c r="Q89" s="244">
        <f>ROUND(E89*P89,2)</f>
        <v>0</v>
      </c>
      <c r="R89" s="244"/>
      <c r="S89" s="244" t="s">
        <v>151</v>
      </c>
      <c r="T89" s="245" t="s">
        <v>101</v>
      </c>
      <c r="U89" s="221">
        <v>0</v>
      </c>
      <c r="V89" s="221">
        <f>ROUND(E89*U89,2)</f>
        <v>0</v>
      </c>
      <c r="W89" s="221"/>
      <c r="X89" s="221" t="s">
        <v>209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210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31">
        <v>25</v>
      </c>
      <c r="B90" s="232" t="s">
        <v>215</v>
      </c>
      <c r="C90" s="249" t="s">
        <v>216</v>
      </c>
      <c r="D90" s="233" t="s">
        <v>208</v>
      </c>
      <c r="E90" s="234">
        <v>1</v>
      </c>
      <c r="F90" s="235"/>
      <c r="G90" s="236">
        <f>ROUND(E90*F90,2)</f>
        <v>0</v>
      </c>
      <c r="H90" s="235"/>
      <c r="I90" s="236">
        <f>ROUND(E90*H90,2)</f>
        <v>0</v>
      </c>
      <c r="J90" s="235"/>
      <c r="K90" s="236">
        <f>ROUND(E90*J90,2)</f>
        <v>0</v>
      </c>
      <c r="L90" s="236">
        <v>21</v>
      </c>
      <c r="M90" s="236">
        <f>G90*(1+L90/100)</f>
        <v>0</v>
      </c>
      <c r="N90" s="236">
        <v>0</v>
      </c>
      <c r="O90" s="236">
        <f>ROUND(E90*N90,2)</f>
        <v>0</v>
      </c>
      <c r="P90" s="236">
        <v>0</v>
      </c>
      <c r="Q90" s="236">
        <f>ROUND(E90*P90,2)</f>
        <v>0</v>
      </c>
      <c r="R90" s="236"/>
      <c r="S90" s="236" t="s">
        <v>100</v>
      </c>
      <c r="T90" s="237" t="s">
        <v>101</v>
      </c>
      <c r="U90" s="221">
        <v>0</v>
      </c>
      <c r="V90" s="221">
        <f>ROUND(E90*U90,2)</f>
        <v>0</v>
      </c>
      <c r="W90" s="221"/>
      <c r="X90" s="221" t="s">
        <v>209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210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x14ac:dyDescent="0.2">
      <c r="A91" s="3"/>
      <c r="B91" s="4"/>
      <c r="C91" s="253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AE91">
        <v>15</v>
      </c>
      <c r="AF91">
        <v>21</v>
      </c>
      <c r="AG91" t="s">
        <v>81</v>
      </c>
    </row>
    <row r="92" spans="1:60" x14ac:dyDescent="0.2">
      <c r="A92" s="215"/>
      <c r="B92" s="216" t="s">
        <v>29</v>
      </c>
      <c r="C92" s="254"/>
      <c r="D92" s="217"/>
      <c r="E92" s="218"/>
      <c r="F92" s="218"/>
      <c r="G92" s="247">
        <f>G8+G59+G66+G82+G86</f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AE92">
        <f>SUMIF(L7:L90,AE91,G7:G90)</f>
        <v>0</v>
      </c>
      <c r="AF92">
        <f>SUMIF(L7:L90,AF91,G7:G90)</f>
        <v>0</v>
      </c>
      <c r="AG92" t="s">
        <v>217</v>
      </c>
    </row>
    <row r="93" spans="1:60" x14ac:dyDescent="0.2">
      <c r="C93" s="255"/>
      <c r="D93" s="10"/>
      <c r="AG93" t="s">
        <v>218</v>
      </c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A34" sheet="1"/>
  <mergeCells count="13">
    <mergeCell ref="C84:G84"/>
    <mergeCell ref="C47:G47"/>
    <mergeCell ref="C68:G68"/>
    <mergeCell ref="C72:G72"/>
    <mergeCell ref="C74:G74"/>
    <mergeCell ref="C76:G76"/>
    <mergeCell ref="C79:G79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28-8 2020221-020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'28-8 2020221-020 Pol'!Názvy_tisku</vt:lpstr>
      <vt:lpstr>oadresa</vt:lpstr>
      <vt:lpstr>Stavba!Objednatel</vt:lpstr>
      <vt:lpstr>Stavba!Objekt</vt:lpstr>
      <vt:lpstr>'28-8 2020221-020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Lidumil</dc:creator>
  <cp:lastModifiedBy>Lidumil</cp:lastModifiedBy>
  <cp:lastPrinted>2019-03-19T12:27:02Z</cp:lastPrinted>
  <dcterms:created xsi:type="dcterms:W3CDTF">2009-04-08T07:15:50Z</dcterms:created>
  <dcterms:modified xsi:type="dcterms:W3CDTF">2021-02-16T16:24:37Z</dcterms:modified>
</cp:coreProperties>
</file>