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29-6 2020221-030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'29-6 2020221-030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'29-6 2020221-030 Pol'!$A$1:$X$99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G42" i="1"/>
  <c r="F42" i="1"/>
  <c r="H42" i="1" s="1"/>
  <c r="I42" i="1" s="1"/>
  <c r="G41" i="1"/>
  <c r="F41" i="1"/>
  <c r="H41" i="1" s="1"/>
  <c r="I41" i="1" s="1"/>
  <c r="G39" i="1"/>
  <c r="G43" i="1" s="1"/>
  <c r="G25" i="1" s="1"/>
  <c r="A25" i="1" s="1"/>
  <c r="A26" i="1" s="1"/>
  <c r="G26" i="1" s="1"/>
  <c r="F39" i="1"/>
  <c r="H39" i="1" s="1"/>
  <c r="H43" i="1" s="1"/>
  <c r="G98" i="12"/>
  <c r="BA81" i="12"/>
  <c r="BA79" i="12"/>
  <c r="BA73" i="12"/>
  <c r="G8" i="12"/>
  <c r="G9" i="12"/>
  <c r="M9" i="12" s="1"/>
  <c r="I9" i="12"/>
  <c r="K9" i="12"/>
  <c r="K8" i="12" s="1"/>
  <c r="O9" i="12"/>
  <c r="Q9" i="12"/>
  <c r="V9" i="12"/>
  <c r="V8" i="12" s="1"/>
  <c r="G14" i="12"/>
  <c r="I14" i="12"/>
  <c r="K14" i="12"/>
  <c r="M14" i="12"/>
  <c r="O14" i="12"/>
  <c r="O8" i="12" s="1"/>
  <c r="Q14" i="12"/>
  <c r="V14" i="12"/>
  <c r="G16" i="12"/>
  <c r="M16" i="12" s="1"/>
  <c r="I16" i="12"/>
  <c r="K16" i="12"/>
  <c r="O16" i="12"/>
  <c r="Q16" i="12"/>
  <c r="V16" i="12"/>
  <c r="G39" i="12"/>
  <c r="I39" i="12"/>
  <c r="I8" i="12" s="1"/>
  <c r="K39" i="12"/>
  <c r="M39" i="12"/>
  <c r="O39" i="12"/>
  <c r="Q39" i="12"/>
  <c r="V39" i="12"/>
  <c r="G51" i="12"/>
  <c r="I51" i="12"/>
  <c r="K51" i="12"/>
  <c r="M51" i="12"/>
  <c r="O51" i="12"/>
  <c r="Q51" i="12"/>
  <c r="V51" i="12"/>
  <c r="G56" i="12"/>
  <c r="M56" i="12" s="1"/>
  <c r="I56" i="12"/>
  <c r="K56" i="12"/>
  <c r="O56" i="12"/>
  <c r="Q56" i="12"/>
  <c r="V56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Q8" i="12" s="1"/>
  <c r="V63" i="12"/>
  <c r="G64" i="12"/>
  <c r="I64" i="12"/>
  <c r="K64" i="12"/>
  <c r="O64" i="12"/>
  <c r="V64" i="12"/>
  <c r="G65" i="12"/>
  <c r="I65" i="12"/>
  <c r="K65" i="12"/>
  <c r="M65" i="12"/>
  <c r="M64" i="12" s="1"/>
  <c r="O65" i="12"/>
  <c r="Q65" i="12"/>
  <c r="Q64" i="12" s="1"/>
  <c r="V65" i="12"/>
  <c r="G71" i="12"/>
  <c r="G72" i="12"/>
  <c r="I72" i="12"/>
  <c r="I71" i="12" s="1"/>
  <c r="K72" i="12"/>
  <c r="M72" i="12"/>
  <c r="O72" i="12"/>
  <c r="Q72" i="12"/>
  <c r="Q71" i="12" s="1"/>
  <c r="V72" i="12"/>
  <c r="V71" i="12" s="1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O71" i="12" s="1"/>
  <c r="Q75" i="12"/>
  <c r="V75" i="12"/>
  <c r="G76" i="12"/>
  <c r="M76" i="12" s="1"/>
  <c r="I76" i="12"/>
  <c r="K76" i="12"/>
  <c r="O76" i="12"/>
  <c r="Q76" i="12"/>
  <c r="V76" i="12"/>
  <c r="G78" i="12"/>
  <c r="I78" i="12"/>
  <c r="K78" i="12"/>
  <c r="K71" i="12" s="1"/>
  <c r="M78" i="12"/>
  <c r="O78" i="12"/>
  <c r="Q78" i="12"/>
  <c r="V78" i="12"/>
  <c r="G80" i="12"/>
  <c r="I80" i="12"/>
  <c r="K80" i="12"/>
  <c r="M80" i="12"/>
  <c r="O80" i="12"/>
  <c r="Q80" i="12"/>
  <c r="V80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7" i="12"/>
  <c r="G88" i="12"/>
  <c r="M88" i="12" s="1"/>
  <c r="M87" i="12" s="1"/>
  <c r="I88" i="12"/>
  <c r="I87" i="12" s="1"/>
  <c r="K88" i="12"/>
  <c r="K87" i="12" s="1"/>
  <c r="O88" i="12"/>
  <c r="O87" i="12" s="1"/>
  <c r="Q88" i="12"/>
  <c r="Q87" i="12" s="1"/>
  <c r="V88" i="12"/>
  <c r="G90" i="12"/>
  <c r="I90" i="12"/>
  <c r="K90" i="12"/>
  <c r="M90" i="12"/>
  <c r="O90" i="12"/>
  <c r="Q90" i="12"/>
  <c r="V90" i="12"/>
  <c r="V87" i="12" s="1"/>
  <c r="G92" i="12"/>
  <c r="G93" i="12"/>
  <c r="I93" i="12"/>
  <c r="I92" i="12" s="1"/>
  <c r="K93" i="12"/>
  <c r="M93" i="12"/>
  <c r="O93" i="12"/>
  <c r="O92" i="12" s="1"/>
  <c r="Q93" i="12"/>
  <c r="Q92" i="12" s="1"/>
  <c r="V93" i="12"/>
  <c r="G94" i="12"/>
  <c r="M94" i="12" s="1"/>
  <c r="I94" i="12"/>
  <c r="K94" i="12"/>
  <c r="O94" i="12"/>
  <c r="Q94" i="12"/>
  <c r="V94" i="12"/>
  <c r="G95" i="12"/>
  <c r="I95" i="12"/>
  <c r="K95" i="12"/>
  <c r="K92" i="12" s="1"/>
  <c r="M95" i="12"/>
  <c r="O95" i="12"/>
  <c r="Q95" i="12"/>
  <c r="V95" i="12"/>
  <c r="G96" i="12"/>
  <c r="I96" i="12"/>
  <c r="K96" i="12"/>
  <c r="M96" i="12"/>
  <c r="O96" i="12"/>
  <c r="Q96" i="12"/>
  <c r="V96" i="12"/>
  <c r="V92" i="12" s="1"/>
  <c r="AE98" i="12"/>
  <c r="AF98" i="12"/>
  <c r="I20" i="1"/>
  <c r="I19" i="1"/>
  <c r="I18" i="1"/>
  <c r="I17" i="1"/>
  <c r="I16" i="1"/>
  <c r="F43" i="1"/>
  <c r="H40" i="1"/>
  <c r="I55" i="1" l="1"/>
  <c r="J50" i="1" s="1"/>
  <c r="J53" i="1"/>
  <c r="J54" i="1"/>
  <c r="G28" i="1"/>
  <c r="G23" i="1"/>
  <c r="M71" i="12"/>
  <c r="M92" i="12"/>
  <c r="M8" i="12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J52" i="1" l="1"/>
  <c r="J51" i="1"/>
  <c r="J55" i="1" s="1"/>
  <c r="A23" i="1"/>
  <c r="A24" i="1" s="1"/>
  <c r="G24" i="1" s="1"/>
  <c r="A27" i="1" s="1"/>
  <c r="A29" i="1" s="1"/>
  <c r="G29" i="1" s="1"/>
  <c r="G27" i="1" s="1"/>
  <c r="J42" i="1"/>
  <c r="J41" i="1"/>
  <c r="J39" i="1"/>
  <c r="J43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Lidumil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<sst xmlns="http://schemas.openxmlformats.org/spreadsheetml/2006/main" count="468" uniqueCount="221">
  <si>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</si>
  <si>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</si>
  <si>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</si>
  <si>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</si>
  <si>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</si>
  <si>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</si>
  <si>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</si>
  <si>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</si>
  <si>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</si>
  <si>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</si>
  <si>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</si>
  <si>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</si>
  <si>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</si>
  <si>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</si>
  <si>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</si>
  <si>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</si>
  <si>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</si>
  <si>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</si>
  <si>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</si>
  <si>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</si>
  <si>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</si>
  <si>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</si>
  <si>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</si>
  <si>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</si>
  <si>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</si>
  <si>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</si>
  <si>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</si>
  <si>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</si>
  <si>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</si>
  <si>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</si>
  <si>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</si>
  <si>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</si>
  <si>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</si>
  <si>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</si>
  <si>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</si>
  <si>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</si>
  <si>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</si>
  <si>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</si>
  <si>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</si>
  <si>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</si>
  <si>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</si>
  <si>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</si>
  <si>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</si>
  <si>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2020221-030</t>
  </si>
  <si>
    <t xml:space="preserve">UZNATELNÉ - Sanační úpravy sklepních omítek </t>
  </si>
  <si>
    <t>29-6</t>
  </si>
  <si>
    <t>Kanovnický dům  29/6</t>
  </si>
  <si>
    <t>Objekt:</t>
  </si>
  <si>
    <t>Rozpočet:</t>
  </si>
  <si>
    <t>ing. Procházka</t>
  </si>
  <si>
    <t>2020-221</t>
  </si>
  <si>
    <t>Jánská ul</t>
  </si>
  <si>
    <t>Stavba</t>
  </si>
  <si>
    <t>Stavební objekt</t>
  </si>
  <si>
    <t>Celkem za stavbu</t>
  </si>
  <si>
    <t>CZK</t>
  </si>
  <si>
    <t>Rekapitulace dílů</t>
  </si>
  <si>
    <t>Typ dílu</t>
  </si>
  <si>
    <t>61</t>
  </si>
  <si>
    <t>Upravy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</si>
  <si>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</si>
  <si>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</si>
  <si>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</si>
  <si>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</si>
  <si>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</si>
  <si>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</si>
  <si>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</si>
  <si>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</si>
  <si>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</si>
  <si>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</si>
  <si>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</si>
  <si>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</si>
  <si>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</si>
  <si>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</si>
  <si>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</si>
  <si>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</si>
  <si>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</si>
  <si>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</si>
  <si>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</si>
  <si>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</si>
  <si>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</si>
  <si>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</si>
  <si>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</si>
  <si>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</si>
  <si>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</si>
  <si>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</si>
  <si>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</si>
  <si>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</si>
  <si>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</si>
  <si>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</si>
  <si>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</si>
  <si>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</si>
  <si>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</si>
  <si>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</si>
  <si>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</si>
  <si>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</si>
  <si>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289201211R00</t>
  </si>
  <si>
    <t>Vyklínování uvolněných kamenů ve zdivu Vyklínování uvol. kamenů, lomový kámen hrubý</t>
  </si>
  <si>
    <t>m2</t>
  </si>
  <si>
    <t>800-2</t>
  </si>
  <si>
    <t>RTS 21/ I</t>
  </si>
  <si>
    <t>Indiv</t>
  </si>
  <si>
    <t>Práce</t>
  </si>
  <si>
    <t>POL1_1</t>
  </si>
  <si>
    <t>pro spárování aktivovanou maltou, úlomky kamene popřípadě cihel,</t>
  </si>
  <si>
    <t>SPI</t>
  </si>
  <si>
    <t xml:space="preserve">;předpoklad do 5% z celkové opravované </t>
  </si>
  <si>
    <t>VV</t>
  </si>
  <si>
    <t xml:space="preserve">;plochy </t>
  </si>
  <si>
    <t>(101,9779+70,9928)*0,05</t>
  </si>
  <si>
    <t>289474221R00</t>
  </si>
  <si>
    <t>Spárování zdiva, kleneb a stěn do hl. 3 cm Spárování zdiva z lom.kamene hl.do 3 cm</t>
  </si>
  <si>
    <t>aktivovanou maltou,</t>
  </si>
  <si>
    <t>289902111R00</t>
  </si>
  <si>
    <t>Otlučení omítek nebo odsekání vrstev betonu Otlučení nebo odsekání omítek stěn</t>
  </si>
  <si>
    <t>;šetrné ruční otlučení omítek na kamenném</t>
  </si>
  <si>
    <t xml:space="preserve">;zdivu </t>
  </si>
  <si>
    <t>;místn,006</t>
  </si>
  <si>
    <t>2,05*(1,30+2,25+2,25+0,95)</t>
  </si>
  <si>
    <t>2,05*(3,05+3,05)</t>
  </si>
  <si>
    <t>2,05*0,55*2</t>
  </si>
  <si>
    <t>1,95*(4,15+4,15+1,2+1,2+0,454+0,45)</t>
  </si>
  <si>
    <t>-0,45*0,60</t>
  </si>
  <si>
    <t>-1,15*1,70</t>
  </si>
  <si>
    <t>-0,95*1,75*2</t>
  </si>
  <si>
    <t>;místn,007</t>
  </si>
  <si>
    <t>0,65*(5,2+5,05)</t>
  </si>
  <si>
    <t>2,00*4,00*2</t>
  </si>
  <si>
    <t>2,00*0,70*2</t>
  </si>
  <si>
    <t>-1,15*1,40</t>
  </si>
  <si>
    <t>;místn,008</t>
  </si>
  <si>
    <t>2,05*(1,35+1,35+2,0)</t>
  </si>
  <si>
    <t>1,80*(2,05+2,0+1,30+1,05+1,15)*2</t>
  </si>
  <si>
    <t>-2,00*1,80</t>
  </si>
  <si>
    <t>289902211R00</t>
  </si>
  <si>
    <t>Otlučení omítek nebo odsekání vrstev betonu Otlučení nebo odsekání omítek líce kleneb</t>
  </si>
  <si>
    <t>;šetrné ruční otlučení kamenných kleneb, stropů</t>
  </si>
  <si>
    <t>(3,14*1,30*0,35)*(2,25+2,25)</t>
  </si>
  <si>
    <t>(3,14*0,75*0,35)*(3,1+1,3)*2</t>
  </si>
  <si>
    <t>0,60*1,05</t>
  </si>
  <si>
    <t>(3,14*0,95*0,35)*(0,65+0,65)</t>
  </si>
  <si>
    <t>(3,14*1,20*0,35)*(4,15+4,15+0,45+0,45)</t>
  </si>
  <si>
    <t>0,70*1,15</t>
  </si>
  <si>
    <t>(3,14*4,00*0,50)*5,2</t>
  </si>
  <si>
    <t>(3,14*1,15*0,35)*(2,05+2,0+1,30)</t>
  </si>
  <si>
    <t>(3,14*2,00*0,35)*1,35</t>
  </si>
  <si>
    <t>289904121R00</t>
  </si>
  <si>
    <t>Vysekání spojovací hmoty ze spár hl. od 0 do 30 mm Vysekání spár do hl. 3 cm zdiva z lom.kamene hrub.</t>
  </si>
  <si>
    <t>a jejich vyčištění, stěn i kleneb,</t>
  </si>
  <si>
    <t>;ruční vyškrabání spár špachtlí (škrabákem)</t>
  </si>
  <si>
    <t xml:space="preserve">;včetně vyčištění spár </t>
  </si>
  <si>
    <t>101,9778+70,9928</t>
  </si>
  <si>
    <t>610411130R00</t>
  </si>
  <si>
    <t>Nátěr ochranný, konzervační, proti plísni na zdivu kamenném</t>
  </si>
  <si>
    <t>Vlastní</t>
  </si>
  <si>
    <t>;náhradní položka-nátěry vč,penetrace podkladu</t>
  </si>
  <si>
    <t xml:space="preserve">;před aplikací a objednáním nátěrů nutno typ </t>
  </si>
  <si>
    <t>;nátěru a způsob nanesení na plochy upřesnit</t>
  </si>
  <si>
    <t xml:space="preserve">;na stavbě </t>
  </si>
  <si>
    <t>627452141R00</t>
  </si>
  <si>
    <t>Spárování maltou cementovou zapuštěné rovné_x000D_
 Spárování zapušt. rovné, kleneb z cihel a kamene</t>
  </si>
  <si>
    <t>801-1</t>
  </si>
  <si>
    <t>938902123R00</t>
  </si>
  <si>
    <t>Čištění Čištění ploch, konstrukcí z kamene ocel. kartáči</t>
  </si>
  <si>
    <t>801-5</t>
  </si>
  <si>
    <t>941955001R00</t>
  </si>
  <si>
    <t>Lešení lehké pracovní pomocné Lešení lehké pomocné, výška podlahy do 1,2 m</t>
  </si>
  <si>
    <t>800-3</t>
  </si>
  <si>
    <t xml:space="preserve">;lešení pro otlučení omítek,vyškrabání  </t>
  </si>
  <si>
    <t>;spár kamenných kleneb a kamen,zdiva</t>
  </si>
  <si>
    <t xml:space="preserve">;a jejich nové vyspárování a ošetření </t>
  </si>
  <si>
    <t xml:space="preserve">;opravovaných ploch </t>
  </si>
  <si>
    <t>10,5+21,0+8,5</t>
  </si>
  <si>
    <t>979017111R00</t>
  </si>
  <si>
    <t xml:space="preserve">Svislé přemístění suti k místu nakládky Svislé přemístění suti nošením na H do 3,5 m </t>
  </si>
  <si>
    <t>t</t>
  </si>
  <si>
    <t>nebo vybouraných hmot nošením nebo přehazováním k místu nakládky přístupnému normálním dopravním prostředkům,</t>
  </si>
  <si>
    <t>979081111R00</t>
  </si>
  <si>
    <t xml:space="preserve">Odvoz suti a vybouraných hmot na skládku Odvoz suti a vybour. hmot na skládku do 1 km </t>
  </si>
  <si>
    <t>801-3</t>
  </si>
  <si>
    <t>979081121R00</t>
  </si>
  <si>
    <t xml:space="preserve">Odvoz suti a vybouraných hmot na skládku Příplatek k odvozu za každý další 1 km </t>
  </si>
  <si>
    <t>979087213R00</t>
  </si>
  <si>
    <t xml:space="preserve">Nakládání na dopravní prostředky Nakládání vybouraných hmot na dopravní prostředky </t>
  </si>
  <si>
    <t>822-1</t>
  </si>
  <si>
    <t>pro vodorovnou dopravu</t>
  </si>
  <si>
    <t>979087311R00</t>
  </si>
  <si>
    <t xml:space="preserve">Vodorovné přemístění suti nošením k místu nakládky Vodorovné přemístění suti nošením do 10 m </t>
  </si>
  <si>
    <t>nebo vybouraných hmot nošením nebo přehazováním k místu nakládky přístupnému normálním dopravním prostředkům do 10 m,</t>
  </si>
  <si>
    <t>979087391R00</t>
  </si>
  <si>
    <t xml:space="preserve">Vodorovné přemístění suti nošením k místu nakládky Příplatek za nošení suti každých dalších 10 m </t>
  </si>
  <si>
    <t>979091195R00</t>
  </si>
  <si>
    <t xml:space="preserve">Příplatek za vodorovné přemíst. hmot při rekonst. </t>
  </si>
  <si>
    <t>979093111R00</t>
  </si>
  <si>
    <t xml:space="preserve">Uložení suti na skládku Uložení suti na skládku bez zhutnění </t>
  </si>
  <si>
    <t>800-6</t>
  </si>
  <si>
    <t>s hrubým urovnáním,</t>
  </si>
  <si>
    <t>979094211R00</t>
  </si>
  <si>
    <t xml:space="preserve">Nakládání nebo překládání vybourané suti </t>
  </si>
  <si>
    <t>979990001R00</t>
  </si>
  <si>
    <t xml:space="preserve">Poplatek za skládku Poplatek za skládku stavební suti </t>
  </si>
  <si>
    <t>RTS 20/ I</t>
  </si>
  <si>
    <t>999281111R00</t>
  </si>
  <si>
    <t xml:space="preserve">Přesun hmot pro opravy a údržbu objektů pro opravy a údržbu dosavadních objektů včetně vnějších plášťů_x000D_
 Přesun hmot pro opravy a údržbu do výšky 25 m </t>
  </si>
  <si>
    <t>801-4</t>
  </si>
  <si>
    <t>oborů 801, 803, 811 a 812</t>
  </si>
  <si>
    <t>999281199R00</t>
  </si>
  <si>
    <t>Přesun hmot pro opravy a údržbu objektů pro opravy a údržbu dosavadních objektů včetně vnějších plášťů_x000D_
 příplatek za zvětšený přesun přes vymezenou největší dopravní vzdálenost_x000D_
 Přesun hmot, opravy a údržba,příplatek za pracnost provedení na památkově chráněném objektu</t>
  </si>
  <si>
    <t>VRN1</t>
  </si>
  <si>
    <t>Oborová přirážka</t>
  </si>
  <si>
    <t>Soubor</t>
  </si>
  <si>
    <t>VRN</t>
  </si>
  <si>
    <t>POL99_8</t>
  </si>
  <si>
    <t>VRN2</t>
  </si>
  <si>
    <t>Přesun stavebních kapacit</t>
  </si>
  <si>
    <t>VRN3</t>
  </si>
  <si>
    <t>Mimostaveništní doprava</t>
  </si>
  <si>
    <t>005121R</t>
  </si>
  <si>
    <t>Zařízení staveniště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</si>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</sst>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C834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50</v>
      </c>
      <c r="E2" s="115" t="s">
        <v>51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4171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SUMIF(F50:F54,A16,I50:I54)+SUMIF(F50:F54,"PSU",I50:I54)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SUMIF(F50:F54,A17,I50:I54)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SUMIF(F50:F54,A18,I50:I54)</f>
        <v>0</v>
      </c>
      <c r="J18" s="85"/>
    </row>
    <row r="19" spans="1:10" ht="23.25" customHeight="1" x14ac:dyDescent="0.2">
      <c r="A19" s="196" t="s">
        <v>66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SUMIF(F50:F54,A19,I50:I54)</f>
        <v>0</v>
      </c>
      <c r="J19" s="85"/>
    </row>
    <row r="20" spans="1:10" ht="23.25" customHeight="1" x14ac:dyDescent="0.2">
      <c r="A20" s="196" t="s">
        <v>67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SUMIF(F50:F54,A20,I50:I54)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52</v>
      </c>
      <c r="C39" s="148"/>
      <c r="D39" s="148"/>
      <c r="E39" s="148"/>
      <c r="F39" s="149">
        <f>'29-6 2020221-030 Pol'!AE98</f>
        <v>0</v>
      </c>
      <c r="G39" s="150">
        <f>'29-6 2020221-030 Pol'!AF98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53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'29-6 2020221-030 Pol'!AE98</f>
        <v>0</v>
      </c>
      <c r="G41" s="156">
        <f>'29-6 2020221-030 Pol'!AF98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'29-6 2020221-030 Pol'!AE98</f>
        <v>0</v>
      </c>
      <c r="G42" s="151">
        <f>'29-6 2020221-030 Pol'!AF98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54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56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57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58</v>
      </c>
      <c r="C50" s="185" t="s">
        <v>59</v>
      </c>
      <c r="D50" s="186"/>
      <c r="E50" s="186"/>
      <c r="F50" s="192" t="s">
        <v>24</v>
      </c>
      <c r="G50" s="193"/>
      <c r="H50" s="193"/>
      <c r="I50" s="193">
        <f>'29-6 2020221-030 Pol'!G8</f>
        <v>0</v>
      </c>
      <c r="J50" s="190" t="str">
        <f>IF(I55=0,"",I50/I55*100)</f>
        <v/>
      </c>
    </row>
    <row r="51" spans="1:10" ht="36.75" customHeight="1" x14ac:dyDescent="0.2">
      <c r="A51" s="179"/>
      <c r="B51" s="184" t="s">
        <v>60</v>
      </c>
      <c r="C51" s="185" t="s">
        <v>61</v>
      </c>
      <c r="D51" s="186"/>
      <c r="E51" s="186"/>
      <c r="F51" s="192" t="s">
        <v>24</v>
      </c>
      <c r="G51" s="193"/>
      <c r="H51" s="193"/>
      <c r="I51" s="193">
        <f>'29-6 2020221-030 Pol'!G64</f>
        <v>0</v>
      </c>
      <c r="J51" s="190" t="str">
        <f>IF(I55=0,"",I51/I55*100)</f>
        <v/>
      </c>
    </row>
    <row r="52" spans="1:10" ht="36.75" customHeight="1" x14ac:dyDescent="0.2">
      <c r="A52" s="179"/>
      <c r="B52" s="184" t="s">
        <v>62</v>
      </c>
      <c r="C52" s="185" t="s">
        <v>63</v>
      </c>
      <c r="D52" s="186"/>
      <c r="E52" s="186"/>
      <c r="F52" s="192" t="s">
        <v>24</v>
      </c>
      <c r="G52" s="193"/>
      <c r="H52" s="193"/>
      <c r="I52" s="193">
        <f>'29-6 2020221-030 Pol'!G71</f>
        <v>0</v>
      </c>
      <c r="J52" s="190" t="str">
        <f>IF(I55=0,"",I52/I55*100)</f>
        <v/>
      </c>
    </row>
    <row r="53" spans="1:10" ht="36.75" customHeight="1" x14ac:dyDescent="0.2">
      <c r="A53" s="179"/>
      <c r="B53" s="184" t="s">
        <v>64</v>
      </c>
      <c r="C53" s="185" t="s">
        <v>65</v>
      </c>
      <c r="D53" s="186"/>
      <c r="E53" s="186"/>
      <c r="F53" s="192" t="s">
        <v>24</v>
      </c>
      <c r="G53" s="193"/>
      <c r="H53" s="193"/>
      <c r="I53" s="193">
        <f>'29-6 2020221-030 Pol'!G87</f>
        <v>0</v>
      </c>
      <c r="J53" s="190" t="str">
        <f>IF(I55=0,"",I53/I55*100)</f>
        <v/>
      </c>
    </row>
    <row r="54" spans="1:10" ht="36.75" customHeight="1" x14ac:dyDescent="0.2">
      <c r="A54" s="179"/>
      <c r="B54" s="184" t="s">
        <v>66</v>
      </c>
      <c r="C54" s="185" t="s">
        <v>27</v>
      </c>
      <c r="D54" s="186"/>
      <c r="E54" s="186"/>
      <c r="F54" s="192" t="s">
        <v>66</v>
      </c>
      <c r="G54" s="193"/>
      <c r="H54" s="193"/>
      <c r="I54" s="193">
        <f>'29-6 2020221-030 Pol'!G92</f>
        <v>0</v>
      </c>
      <c r="J54" s="190" t="str">
        <f>IF(I55=0,"",I54/I55*100)</f>
        <v/>
      </c>
    </row>
    <row r="55" spans="1:10" ht="25.5" customHeight="1" x14ac:dyDescent="0.2">
      <c r="A55" s="180"/>
      <c r="B55" s="187" t="s">
        <v>1</v>
      </c>
      <c r="C55" s="188"/>
      <c r="D55" s="189"/>
      <c r="E55" s="189"/>
      <c r="F55" s="194"/>
      <c r="G55" s="195"/>
      <c r="H55" s="195"/>
      <c r="I55" s="195">
        <f>SUM(I50:I54)</f>
        <v>0</v>
      </c>
      <c r="J55" s="191">
        <f>SUM(J50:J54)</f>
        <v>0</v>
      </c>
    </row>
    <row r="56" spans="1:10" x14ac:dyDescent="0.2">
      <c r="F56" s="135"/>
      <c r="G56" s="135"/>
      <c r="H56" s="135"/>
      <c r="I56" s="135"/>
      <c r="J56" s="136"/>
    </row>
    <row r="57" spans="1:10" x14ac:dyDescent="0.2">
      <c r="F57" s="135"/>
      <c r="G57" s="135"/>
      <c r="H57" s="135"/>
      <c r="I57" s="135"/>
      <c r="J57" s="136"/>
    </row>
    <row r="58" spans="1:10" x14ac:dyDescent="0.2">
      <c r="F58" s="135"/>
      <c r="G58" s="135"/>
      <c r="H58" s="135"/>
      <c r="I58" s="135"/>
      <c r="J58" s="136"/>
    </row>
  </sheetData>
  <sheetProtection password="C834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C834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68</v>
      </c>
      <c r="B1" s="197"/>
      <c r="C1" s="197"/>
      <c r="D1" s="197"/>
      <c r="E1" s="197"/>
      <c r="F1" s="197"/>
      <c r="G1" s="197"/>
      <c r="AG1" t="s">
        <v>69</v>
      </c>
    </row>
    <row r="2" spans="1:60" ht="24.95" customHeight="1" x14ac:dyDescent="0.2">
      <c r="A2" s="198" t="s">
        <v>7</v>
      </c>
      <c r="B2" s="49" t="s">
        <v>50</v>
      </c>
      <c r="C2" s="201" t="s">
        <v>51</v>
      </c>
      <c r="D2" s="199"/>
      <c r="E2" s="199"/>
      <c r="F2" s="199"/>
      <c r="G2" s="200"/>
      <c r="AG2" t="s">
        <v>70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70</v>
      </c>
      <c r="AG3" t="s">
        <v>71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72</v>
      </c>
    </row>
    <row r="5" spans="1:60" x14ac:dyDescent="0.2">
      <c r="D5" s="10"/>
    </row>
    <row r="6" spans="1:60" ht="38.25" x14ac:dyDescent="0.2">
      <c r="A6" s="208" t="s">
        <v>73</v>
      </c>
      <c r="B6" s="210" t="s">
        <v>74</v>
      </c>
      <c r="C6" s="210" t="s">
        <v>75</v>
      </c>
      <c r="D6" s="209" t="s">
        <v>76</v>
      </c>
      <c r="E6" s="208" t="s">
        <v>77</v>
      </c>
      <c r="F6" s="207" t="s">
        <v>78</v>
      </c>
      <c r="G6" s="208" t="s">
        <v>29</v>
      </c>
      <c r="H6" s="211" t="s">
        <v>30</v>
      </c>
      <c r="I6" s="211" t="s">
        <v>79</v>
      </c>
      <c r="J6" s="211" t="s">
        <v>31</v>
      </c>
      <c r="K6" s="211" t="s">
        <v>80</v>
      </c>
      <c r="L6" s="211" t="s">
        <v>81</v>
      </c>
      <c r="M6" s="211" t="s">
        <v>82</v>
      </c>
      <c r="N6" s="211" t="s">
        <v>83</v>
      </c>
      <c r="O6" s="211" t="s">
        <v>84</v>
      </c>
      <c r="P6" s="211" t="s">
        <v>85</v>
      </c>
      <c r="Q6" s="211" t="s">
        <v>86</v>
      </c>
      <c r="R6" s="211" t="s">
        <v>87</v>
      </c>
      <c r="S6" s="211" t="s">
        <v>88</v>
      </c>
      <c r="T6" s="211" t="s">
        <v>89</v>
      </c>
      <c r="U6" s="211" t="s">
        <v>90</v>
      </c>
      <c r="V6" s="211" t="s">
        <v>91</v>
      </c>
      <c r="W6" s="211" t="s">
        <v>92</v>
      </c>
      <c r="X6" s="211" t="s">
        <v>93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5" t="s">
        <v>94</v>
      </c>
      <c r="B8" s="226" t="s">
        <v>58</v>
      </c>
      <c r="C8" s="248" t="s">
        <v>59</v>
      </c>
      <c r="D8" s="227"/>
      <c r="E8" s="228"/>
      <c r="F8" s="229"/>
      <c r="G8" s="229">
        <f>SUMIF(AG9:AG63,"&lt;&gt;NOR",G9:G63)</f>
        <v>0</v>
      </c>
      <c r="H8" s="229"/>
      <c r="I8" s="229">
        <f>SUM(I9:I63)</f>
        <v>0</v>
      </c>
      <c r="J8" s="229"/>
      <c r="K8" s="229">
        <f>SUM(K9:K63)</f>
        <v>0</v>
      </c>
      <c r="L8" s="229"/>
      <c r="M8" s="229">
        <f>SUM(M9:M63)</f>
        <v>0</v>
      </c>
      <c r="N8" s="229"/>
      <c r="O8" s="229">
        <f>SUM(O9:O63)</f>
        <v>0</v>
      </c>
      <c r="P8" s="229"/>
      <c r="Q8" s="229">
        <f>SUM(Q9:Q63)</f>
        <v>0</v>
      </c>
      <c r="R8" s="229"/>
      <c r="S8" s="229"/>
      <c r="T8" s="230"/>
      <c r="U8" s="224"/>
      <c r="V8" s="224">
        <f>SUM(V9:V63)</f>
        <v>543.22</v>
      </c>
      <c r="W8" s="224"/>
      <c r="X8" s="224"/>
      <c r="AG8" t="s">
        <v>95</v>
      </c>
    </row>
    <row r="9" spans="1:60" ht="22.5" outlineLevel="1" x14ac:dyDescent="0.2">
      <c r="A9" s="231">
        <v>1</v>
      </c>
      <c r="B9" s="232" t="s">
        <v>96</v>
      </c>
      <c r="C9" s="249" t="s">
        <v>97</v>
      </c>
      <c r="D9" s="233" t="s">
        <v>98</v>
      </c>
      <c r="E9" s="234">
        <v>8.6485000000000003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 t="s">
        <v>99</v>
      </c>
      <c r="S9" s="236" t="s">
        <v>100</v>
      </c>
      <c r="T9" s="237" t="s">
        <v>101</v>
      </c>
      <c r="U9" s="221">
        <v>0.97499999999999998</v>
      </c>
      <c r="V9" s="221">
        <f>ROUND(E9*U9,2)</f>
        <v>8.43</v>
      </c>
      <c r="W9" s="221"/>
      <c r="X9" s="221" t="s">
        <v>102</v>
      </c>
      <c r="Y9" s="212"/>
      <c r="Z9" s="212"/>
      <c r="AA9" s="212"/>
      <c r="AB9" s="212"/>
      <c r="AC9" s="212"/>
      <c r="AD9" s="212"/>
      <c r="AE9" s="212"/>
      <c r="AF9" s="212"/>
      <c r="AG9" s="212" t="s">
        <v>103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50" t="s">
        <v>104</v>
      </c>
      <c r="D10" s="238"/>
      <c r="E10" s="238"/>
      <c r="F10" s="238"/>
      <c r="G10" s="238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105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51" t="s">
        <v>106</v>
      </c>
      <c r="D11" s="222"/>
      <c r="E11" s="223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107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51" t="s">
        <v>108</v>
      </c>
      <c r="D12" s="222"/>
      <c r="E12" s="223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12"/>
      <c r="Z12" s="212"/>
      <c r="AA12" s="212"/>
      <c r="AB12" s="212"/>
      <c r="AC12" s="212"/>
      <c r="AD12" s="212"/>
      <c r="AE12" s="212"/>
      <c r="AF12" s="212"/>
      <c r="AG12" s="212" t="s">
        <v>107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51" t="s">
        <v>109</v>
      </c>
      <c r="D13" s="222"/>
      <c r="E13" s="223">
        <v>8.65</v>
      </c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107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31">
        <v>2</v>
      </c>
      <c r="B14" s="232" t="s">
        <v>110</v>
      </c>
      <c r="C14" s="249" t="s">
        <v>111</v>
      </c>
      <c r="D14" s="233" t="s">
        <v>98</v>
      </c>
      <c r="E14" s="234">
        <v>101.9778</v>
      </c>
      <c r="F14" s="235"/>
      <c r="G14" s="236">
        <f>ROUND(E14*F14,2)</f>
        <v>0</v>
      </c>
      <c r="H14" s="235"/>
      <c r="I14" s="236">
        <f>ROUND(E14*H14,2)</f>
        <v>0</v>
      </c>
      <c r="J14" s="235"/>
      <c r="K14" s="236">
        <f>ROUND(E14*J14,2)</f>
        <v>0</v>
      </c>
      <c r="L14" s="236">
        <v>21</v>
      </c>
      <c r="M14" s="236">
        <f>G14*(1+L14/100)</f>
        <v>0</v>
      </c>
      <c r="N14" s="236">
        <v>0</v>
      </c>
      <c r="O14" s="236">
        <f>ROUND(E14*N14,2)</f>
        <v>0</v>
      </c>
      <c r="P14" s="236">
        <v>0</v>
      </c>
      <c r="Q14" s="236">
        <f>ROUND(E14*P14,2)</f>
        <v>0</v>
      </c>
      <c r="R14" s="236" t="s">
        <v>99</v>
      </c>
      <c r="S14" s="236" t="s">
        <v>100</v>
      </c>
      <c r="T14" s="237" t="s">
        <v>101</v>
      </c>
      <c r="U14" s="221">
        <v>0.41</v>
      </c>
      <c r="V14" s="221">
        <f>ROUND(E14*U14,2)</f>
        <v>41.81</v>
      </c>
      <c r="W14" s="221"/>
      <c r="X14" s="221" t="s">
        <v>102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103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9"/>
      <c r="B15" s="220"/>
      <c r="C15" s="250" t="s">
        <v>112</v>
      </c>
      <c r="D15" s="238"/>
      <c r="E15" s="238"/>
      <c r="F15" s="238"/>
      <c r="G15" s="238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12"/>
      <c r="Z15" s="212"/>
      <c r="AA15" s="212"/>
      <c r="AB15" s="212"/>
      <c r="AC15" s="212"/>
      <c r="AD15" s="212"/>
      <c r="AE15" s="212"/>
      <c r="AF15" s="212"/>
      <c r="AG15" s="212" t="s">
        <v>105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31">
        <v>3</v>
      </c>
      <c r="B16" s="232" t="s">
        <v>113</v>
      </c>
      <c r="C16" s="249" t="s">
        <v>114</v>
      </c>
      <c r="D16" s="233" t="s">
        <v>98</v>
      </c>
      <c r="E16" s="234">
        <v>101.9778</v>
      </c>
      <c r="F16" s="235"/>
      <c r="G16" s="236">
        <f>ROUND(E16*F16,2)</f>
        <v>0</v>
      </c>
      <c r="H16" s="235"/>
      <c r="I16" s="236">
        <f>ROUND(E16*H16,2)</f>
        <v>0</v>
      </c>
      <c r="J16" s="235"/>
      <c r="K16" s="236">
        <f>ROUND(E16*J16,2)</f>
        <v>0</v>
      </c>
      <c r="L16" s="236">
        <v>21</v>
      </c>
      <c r="M16" s="236">
        <f>G16*(1+L16/100)</f>
        <v>0</v>
      </c>
      <c r="N16" s="236">
        <v>0</v>
      </c>
      <c r="O16" s="236">
        <f>ROUND(E16*N16,2)</f>
        <v>0</v>
      </c>
      <c r="P16" s="236">
        <v>0</v>
      </c>
      <c r="Q16" s="236">
        <f>ROUND(E16*P16,2)</f>
        <v>0</v>
      </c>
      <c r="R16" s="236" t="s">
        <v>99</v>
      </c>
      <c r="S16" s="236" t="s">
        <v>100</v>
      </c>
      <c r="T16" s="237" t="s">
        <v>101</v>
      </c>
      <c r="U16" s="221">
        <v>1.006</v>
      </c>
      <c r="V16" s="221">
        <f>ROUND(E16*U16,2)</f>
        <v>102.59</v>
      </c>
      <c r="W16" s="221"/>
      <c r="X16" s="221" t="s">
        <v>102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103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51" t="s">
        <v>115</v>
      </c>
      <c r="D17" s="222"/>
      <c r="E17" s="223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107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51" t="s">
        <v>116</v>
      </c>
      <c r="D18" s="222"/>
      <c r="E18" s="223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107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51" t="s">
        <v>117</v>
      </c>
      <c r="D19" s="222"/>
      <c r="E19" s="223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107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51" t="s">
        <v>118</v>
      </c>
      <c r="D20" s="222"/>
      <c r="E20" s="223">
        <v>13.84</v>
      </c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2"/>
      <c r="Z20" s="212"/>
      <c r="AA20" s="212"/>
      <c r="AB20" s="212"/>
      <c r="AC20" s="212"/>
      <c r="AD20" s="212"/>
      <c r="AE20" s="212"/>
      <c r="AF20" s="212"/>
      <c r="AG20" s="212" t="s">
        <v>107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9"/>
      <c r="B21" s="220"/>
      <c r="C21" s="251" t="s">
        <v>119</v>
      </c>
      <c r="D21" s="222"/>
      <c r="E21" s="223">
        <v>12.51</v>
      </c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12"/>
      <c r="Z21" s="212"/>
      <c r="AA21" s="212"/>
      <c r="AB21" s="212"/>
      <c r="AC21" s="212"/>
      <c r="AD21" s="212"/>
      <c r="AE21" s="212"/>
      <c r="AF21" s="212"/>
      <c r="AG21" s="212" t="s">
        <v>107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51" t="s">
        <v>120</v>
      </c>
      <c r="D22" s="222"/>
      <c r="E22" s="223">
        <v>2.25</v>
      </c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107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51" t="s">
        <v>121</v>
      </c>
      <c r="D23" s="222"/>
      <c r="E23" s="223">
        <v>22.63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2"/>
      <c r="Z23" s="212"/>
      <c r="AA23" s="212"/>
      <c r="AB23" s="212"/>
      <c r="AC23" s="212"/>
      <c r="AD23" s="212"/>
      <c r="AE23" s="212"/>
      <c r="AF23" s="212"/>
      <c r="AG23" s="212" t="s">
        <v>107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51" t="s">
        <v>122</v>
      </c>
      <c r="D24" s="222"/>
      <c r="E24" s="223">
        <v>-0.27</v>
      </c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2"/>
      <c r="Z24" s="212"/>
      <c r="AA24" s="212"/>
      <c r="AB24" s="212"/>
      <c r="AC24" s="212"/>
      <c r="AD24" s="212"/>
      <c r="AE24" s="212"/>
      <c r="AF24" s="212"/>
      <c r="AG24" s="212" t="s">
        <v>107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51" t="s">
        <v>123</v>
      </c>
      <c r="D25" s="222"/>
      <c r="E25" s="223">
        <v>-1.96</v>
      </c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2"/>
      <c r="Z25" s="212"/>
      <c r="AA25" s="212"/>
      <c r="AB25" s="212"/>
      <c r="AC25" s="212"/>
      <c r="AD25" s="212"/>
      <c r="AE25" s="212"/>
      <c r="AF25" s="212"/>
      <c r="AG25" s="212" t="s">
        <v>107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51" t="s">
        <v>124</v>
      </c>
      <c r="D26" s="222"/>
      <c r="E26" s="223">
        <v>-3.33</v>
      </c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2"/>
      <c r="Z26" s="212"/>
      <c r="AA26" s="212"/>
      <c r="AB26" s="212"/>
      <c r="AC26" s="212"/>
      <c r="AD26" s="212"/>
      <c r="AE26" s="212"/>
      <c r="AF26" s="212"/>
      <c r="AG26" s="212" t="s">
        <v>107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9"/>
      <c r="B27" s="220"/>
      <c r="C27" s="251" t="s">
        <v>125</v>
      </c>
      <c r="D27" s="222"/>
      <c r="E27" s="223"/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2"/>
      <c r="Z27" s="212"/>
      <c r="AA27" s="212"/>
      <c r="AB27" s="212"/>
      <c r="AC27" s="212"/>
      <c r="AD27" s="212"/>
      <c r="AE27" s="212"/>
      <c r="AF27" s="212"/>
      <c r="AG27" s="212" t="s">
        <v>107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51" t="s">
        <v>126</v>
      </c>
      <c r="D28" s="222"/>
      <c r="E28" s="223">
        <v>6.66</v>
      </c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107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51" t="s">
        <v>127</v>
      </c>
      <c r="D29" s="222"/>
      <c r="E29" s="223">
        <v>16</v>
      </c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2"/>
      <c r="Z29" s="212"/>
      <c r="AA29" s="212"/>
      <c r="AB29" s="212"/>
      <c r="AC29" s="212"/>
      <c r="AD29" s="212"/>
      <c r="AE29" s="212"/>
      <c r="AF29" s="212"/>
      <c r="AG29" s="212" t="s">
        <v>107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51" t="s">
        <v>128</v>
      </c>
      <c r="D30" s="222"/>
      <c r="E30" s="223">
        <v>2.8</v>
      </c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107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9"/>
      <c r="B31" s="220"/>
      <c r="C31" s="251" t="s">
        <v>128</v>
      </c>
      <c r="D31" s="222"/>
      <c r="E31" s="223">
        <v>2.8</v>
      </c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2"/>
      <c r="Z31" s="212"/>
      <c r="AA31" s="212"/>
      <c r="AB31" s="212"/>
      <c r="AC31" s="212"/>
      <c r="AD31" s="212"/>
      <c r="AE31" s="212"/>
      <c r="AF31" s="212"/>
      <c r="AG31" s="212" t="s">
        <v>107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51" t="s">
        <v>123</v>
      </c>
      <c r="D32" s="222"/>
      <c r="E32" s="223">
        <v>-1.96</v>
      </c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107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9"/>
      <c r="B33" s="220"/>
      <c r="C33" s="251" t="s">
        <v>129</v>
      </c>
      <c r="D33" s="222"/>
      <c r="E33" s="223">
        <v>-1.61</v>
      </c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107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51" t="s">
        <v>130</v>
      </c>
      <c r="D34" s="222"/>
      <c r="E34" s="223"/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2"/>
      <c r="Z34" s="212"/>
      <c r="AA34" s="212"/>
      <c r="AB34" s="212"/>
      <c r="AC34" s="212"/>
      <c r="AD34" s="212"/>
      <c r="AE34" s="212"/>
      <c r="AF34" s="212"/>
      <c r="AG34" s="212" t="s">
        <v>107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9"/>
      <c r="B35" s="220"/>
      <c r="C35" s="251" t="s">
        <v>131</v>
      </c>
      <c r="D35" s="222"/>
      <c r="E35" s="223">
        <v>9.6300000000000008</v>
      </c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2"/>
      <c r="Z35" s="212"/>
      <c r="AA35" s="212"/>
      <c r="AB35" s="212"/>
      <c r="AC35" s="212"/>
      <c r="AD35" s="212"/>
      <c r="AE35" s="212"/>
      <c r="AF35" s="212"/>
      <c r="AG35" s="212" t="s">
        <v>107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51" t="s">
        <v>132</v>
      </c>
      <c r="D36" s="222"/>
      <c r="E36" s="223">
        <v>27.18</v>
      </c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107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9"/>
      <c r="B37" s="220"/>
      <c r="C37" s="251" t="s">
        <v>129</v>
      </c>
      <c r="D37" s="222"/>
      <c r="E37" s="223">
        <v>-1.61</v>
      </c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12"/>
      <c r="Z37" s="212"/>
      <c r="AA37" s="212"/>
      <c r="AB37" s="212"/>
      <c r="AC37" s="212"/>
      <c r="AD37" s="212"/>
      <c r="AE37" s="212"/>
      <c r="AF37" s="212"/>
      <c r="AG37" s="212" t="s">
        <v>107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51" t="s">
        <v>133</v>
      </c>
      <c r="D38" s="222"/>
      <c r="E38" s="223">
        <v>-3.6</v>
      </c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2"/>
      <c r="Z38" s="212"/>
      <c r="AA38" s="212"/>
      <c r="AB38" s="212"/>
      <c r="AC38" s="212"/>
      <c r="AD38" s="212"/>
      <c r="AE38" s="212"/>
      <c r="AF38" s="212"/>
      <c r="AG38" s="212" t="s">
        <v>107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31">
        <v>4</v>
      </c>
      <c r="B39" s="232" t="s">
        <v>134</v>
      </c>
      <c r="C39" s="249" t="s">
        <v>135</v>
      </c>
      <c r="D39" s="233" t="s">
        <v>98</v>
      </c>
      <c r="E39" s="234">
        <v>70.992800000000003</v>
      </c>
      <c r="F39" s="235"/>
      <c r="G39" s="236">
        <f>ROUND(E39*F39,2)</f>
        <v>0</v>
      </c>
      <c r="H39" s="235"/>
      <c r="I39" s="236">
        <f>ROUND(E39*H39,2)</f>
        <v>0</v>
      </c>
      <c r="J39" s="235"/>
      <c r="K39" s="236">
        <f>ROUND(E39*J39,2)</f>
        <v>0</v>
      </c>
      <c r="L39" s="236">
        <v>21</v>
      </c>
      <c r="M39" s="236">
        <f>G39*(1+L39/100)</f>
        <v>0</v>
      </c>
      <c r="N39" s="236">
        <v>0</v>
      </c>
      <c r="O39" s="236">
        <f>ROUND(E39*N39,2)</f>
        <v>0</v>
      </c>
      <c r="P39" s="236">
        <v>0</v>
      </c>
      <c r="Q39" s="236">
        <f>ROUND(E39*P39,2)</f>
        <v>0</v>
      </c>
      <c r="R39" s="236" t="s">
        <v>99</v>
      </c>
      <c r="S39" s="236" t="s">
        <v>100</v>
      </c>
      <c r="T39" s="237" t="s">
        <v>101</v>
      </c>
      <c r="U39" s="221">
        <v>1.129</v>
      </c>
      <c r="V39" s="221">
        <f>ROUND(E39*U39,2)</f>
        <v>80.150000000000006</v>
      </c>
      <c r="W39" s="221"/>
      <c r="X39" s="221" t="s">
        <v>102</v>
      </c>
      <c r="Y39" s="212"/>
      <c r="Z39" s="212"/>
      <c r="AA39" s="212"/>
      <c r="AB39" s="212"/>
      <c r="AC39" s="212"/>
      <c r="AD39" s="212"/>
      <c r="AE39" s="212"/>
      <c r="AF39" s="212"/>
      <c r="AG39" s="212" t="s">
        <v>103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9"/>
      <c r="B40" s="220"/>
      <c r="C40" s="251" t="s">
        <v>136</v>
      </c>
      <c r="D40" s="222"/>
      <c r="E40" s="223"/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12"/>
      <c r="Z40" s="212"/>
      <c r="AA40" s="212"/>
      <c r="AB40" s="212"/>
      <c r="AC40" s="212"/>
      <c r="AD40" s="212"/>
      <c r="AE40" s="212"/>
      <c r="AF40" s="212"/>
      <c r="AG40" s="212" t="s">
        <v>107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/>
      <c r="B41" s="220"/>
      <c r="C41" s="251" t="s">
        <v>117</v>
      </c>
      <c r="D41" s="222"/>
      <c r="E41" s="223"/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12"/>
      <c r="Z41" s="212"/>
      <c r="AA41" s="212"/>
      <c r="AB41" s="212"/>
      <c r="AC41" s="212"/>
      <c r="AD41" s="212"/>
      <c r="AE41" s="212"/>
      <c r="AF41" s="212"/>
      <c r="AG41" s="212" t="s">
        <v>107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51" t="s">
        <v>137</v>
      </c>
      <c r="D42" s="222"/>
      <c r="E42" s="223">
        <v>6.43</v>
      </c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2"/>
      <c r="Z42" s="212"/>
      <c r="AA42" s="212"/>
      <c r="AB42" s="212"/>
      <c r="AC42" s="212"/>
      <c r="AD42" s="212"/>
      <c r="AE42" s="212"/>
      <c r="AF42" s="212"/>
      <c r="AG42" s="212" t="s">
        <v>107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51" t="s">
        <v>138</v>
      </c>
      <c r="D43" s="222"/>
      <c r="E43" s="223">
        <v>7.25</v>
      </c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2"/>
      <c r="Z43" s="212"/>
      <c r="AA43" s="212"/>
      <c r="AB43" s="212"/>
      <c r="AC43" s="212"/>
      <c r="AD43" s="212"/>
      <c r="AE43" s="212"/>
      <c r="AF43" s="212"/>
      <c r="AG43" s="212" t="s">
        <v>107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9"/>
      <c r="B44" s="220"/>
      <c r="C44" s="251" t="s">
        <v>139</v>
      </c>
      <c r="D44" s="222"/>
      <c r="E44" s="223">
        <v>0.63</v>
      </c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2"/>
      <c r="Z44" s="212"/>
      <c r="AA44" s="212"/>
      <c r="AB44" s="212"/>
      <c r="AC44" s="212"/>
      <c r="AD44" s="212"/>
      <c r="AE44" s="212"/>
      <c r="AF44" s="212"/>
      <c r="AG44" s="212" t="s">
        <v>107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9"/>
      <c r="B45" s="220"/>
      <c r="C45" s="251" t="s">
        <v>140</v>
      </c>
      <c r="D45" s="222"/>
      <c r="E45" s="223">
        <v>1.36</v>
      </c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12"/>
      <c r="Z45" s="212"/>
      <c r="AA45" s="212"/>
      <c r="AB45" s="212"/>
      <c r="AC45" s="212"/>
      <c r="AD45" s="212"/>
      <c r="AE45" s="212"/>
      <c r="AF45" s="212"/>
      <c r="AG45" s="212" t="s">
        <v>107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51" t="s">
        <v>141</v>
      </c>
      <c r="D46" s="222"/>
      <c r="E46" s="223">
        <v>12.13</v>
      </c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2"/>
      <c r="Z46" s="212"/>
      <c r="AA46" s="212"/>
      <c r="AB46" s="212"/>
      <c r="AC46" s="212"/>
      <c r="AD46" s="212"/>
      <c r="AE46" s="212"/>
      <c r="AF46" s="212"/>
      <c r="AG46" s="212" t="s">
        <v>107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9"/>
      <c r="B47" s="220"/>
      <c r="C47" s="251" t="s">
        <v>142</v>
      </c>
      <c r="D47" s="222"/>
      <c r="E47" s="223">
        <v>0.81</v>
      </c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2"/>
      <c r="Z47" s="212"/>
      <c r="AA47" s="212"/>
      <c r="AB47" s="212"/>
      <c r="AC47" s="212"/>
      <c r="AD47" s="212"/>
      <c r="AE47" s="212"/>
      <c r="AF47" s="212"/>
      <c r="AG47" s="212" t="s">
        <v>107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51" t="s">
        <v>143</v>
      </c>
      <c r="D48" s="222"/>
      <c r="E48" s="223">
        <v>32.659999999999997</v>
      </c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2"/>
      <c r="Z48" s="212"/>
      <c r="AA48" s="212"/>
      <c r="AB48" s="212"/>
      <c r="AC48" s="212"/>
      <c r="AD48" s="212"/>
      <c r="AE48" s="212"/>
      <c r="AF48" s="212"/>
      <c r="AG48" s="212" t="s">
        <v>107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51" t="s">
        <v>144</v>
      </c>
      <c r="D49" s="222"/>
      <c r="E49" s="223">
        <v>6.76</v>
      </c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2"/>
      <c r="Z49" s="212"/>
      <c r="AA49" s="212"/>
      <c r="AB49" s="212"/>
      <c r="AC49" s="212"/>
      <c r="AD49" s="212"/>
      <c r="AE49" s="212"/>
      <c r="AF49" s="212"/>
      <c r="AG49" s="212" t="s">
        <v>107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9"/>
      <c r="B50" s="220"/>
      <c r="C50" s="251" t="s">
        <v>145</v>
      </c>
      <c r="D50" s="222"/>
      <c r="E50" s="223">
        <v>2.97</v>
      </c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2"/>
      <c r="Z50" s="212"/>
      <c r="AA50" s="212"/>
      <c r="AB50" s="212"/>
      <c r="AC50" s="212"/>
      <c r="AD50" s="212"/>
      <c r="AE50" s="212"/>
      <c r="AF50" s="212"/>
      <c r="AG50" s="212" t="s">
        <v>107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2.5" outlineLevel="1" x14ac:dyDescent="0.2">
      <c r="A51" s="231">
        <v>5</v>
      </c>
      <c r="B51" s="232" t="s">
        <v>146</v>
      </c>
      <c r="C51" s="249" t="s">
        <v>147</v>
      </c>
      <c r="D51" s="233" t="s">
        <v>98</v>
      </c>
      <c r="E51" s="234">
        <v>172.97059999999999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6">
        <v>0</v>
      </c>
      <c r="O51" s="236">
        <f>ROUND(E51*N51,2)</f>
        <v>0</v>
      </c>
      <c r="P51" s="236">
        <v>0</v>
      </c>
      <c r="Q51" s="236">
        <f>ROUND(E51*P51,2)</f>
        <v>0</v>
      </c>
      <c r="R51" s="236" t="s">
        <v>99</v>
      </c>
      <c r="S51" s="236" t="s">
        <v>100</v>
      </c>
      <c r="T51" s="237" t="s">
        <v>101</v>
      </c>
      <c r="U51" s="221">
        <v>0.72899999999999998</v>
      </c>
      <c r="V51" s="221">
        <f>ROUND(E51*U51,2)</f>
        <v>126.1</v>
      </c>
      <c r="W51" s="221"/>
      <c r="X51" s="221" t="s">
        <v>102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103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9"/>
      <c r="B52" s="220"/>
      <c r="C52" s="250" t="s">
        <v>148</v>
      </c>
      <c r="D52" s="238"/>
      <c r="E52" s="238"/>
      <c r="F52" s="238"/>
      <c r="G52" s="238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12"/>
      <c r="Z52" s="212"/>
      <c r="AA52" s="212"/>
      <c r="AB52" s="212"/>
      <c r="AC52" s="212"/>
      <c r="AD52" s="212"/>
      <c r="AE52" s="212"/>
      <c r="AF52" s="212"/>
      <c r="AG52" s="212" t="s">
        <v>105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51" t="s">
        <v>149</v>
      </c>
      <c r="D53" s="222"/>
      <c r="E53" s="223"/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2"/>
      <c r="Z53" s="212"/>
      <c r="AA53" s="212"/>
      <c r="AB53" s="212"/>
      <c r="AC53" s="212"/>
      <c r="AD53" s="212"/>
      <c r="AE53" s="212"/>
      <c r="AF53" s="212"/>
      <c r="AG53" s="212" t="s">
        <v>107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9"/>
      <c r="B54" s="220"/>
      <c r="C54" s="251" t="s">
        <v>150</v>
      </c>
      <c r="D54" s="222"/>
      <c r="E54" s="223"/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2"/>
      <c r="Z54" s="212"/>
      <c r="AA54" s="212"/>
      <c r="AB54" s="212"/>
      <c r="AC54" s="212"/>
      <c r="AD54" s="212"/>
      <c r="AE54" s="212"/>
      <c r="AF54" s="212"/>
      <c r="AG54" s="212" t="s">
        <v>107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51" t="s">
        <v>151</v>
      </c>
      <c r="D55" s="222"/>
      <c r="E55" s="223">
        <v>172.97</v>
      </c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2"/>
      <c r="Z55" s="212"/>
      <c r="AA55" s="212"/>
      <c r="AB55" s="212"/>
      <c r="AC55" s="212"/>
      <c r="AD55" s="212"/>
      <c r="AE55" s="212"/>
      <c r="AF55" s="212"/>
      <c r="AG55" s="212" t="s">
        <v>107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31">
        <v>6</v>
      </c>
      <c r="B56" s="232" t="s">
        <v>152</v>
      </c>
      <c r="C56" s="249" t="s">
        <v>153</v>
      </c>
      <c r="D56" s="233" t="s">
        <v>98</v>
      </c>
      <c r="E56" s="234">
        <v>172.97059999999999</v>
      </c>
      <c r="F56" s="235"/>
      <c r="G56" s="236">
        <f>ROUND(E56*F56,2)</f>
        <v>0</v>
      </c>
      <c r="H56" s="235"/>
      <c r="I56" s="236">
        <f>ROUND(E56*H56,2)</f>
        <v>0</v>
      </c>
      <c r="J56" s="235"/>
      <c r="K56" s="236">
        <f>ROUND(E56*J56,2)</f>
        <v>0</v>
      </c>
      <c r="L56" s="236">
        <v>21</v>
      </c>
      <c r="M56" s="236">
        <f>G56*(1+L56/100)</f>
        <v>0</v>
      </c>
      <c r="N56" s="236">
        <v>0</v>
      </c>
      <c r="O56" s="236">
        <f>ROUND(E56*N56,2)</f>
        <v>0</v>
      </c>
      <c r="P56" s="236">
        <v>0</v>
      </c>
      <c r="Q56" s="236">
        <f>ROUND(E56*P56,2)</f>
        <v>0</v>
      </c>
      <c r="R56" s="236"/>
      <c r="S56" s="236" t="s">
        <v>154</v>
      </c>
      <c r="T56" s="237" t="s">
        <v>101</v>
      </c>
      <c r="U56" s="221">
        <v>0</v>
      </c>
      <c r="V56" s="221">
        <f>ROUND(E56*U56,2)</f>
        <v>0</v>
      </c>
      <c r="W56" s="221"/>
      <c r="X56" s="221" t="s">
        <v>102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103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9"/>
      <c r="B57" s="220"/>
      <c r="C57" s="251" t="s">
        <v>155</v>
      </c>
      <c r="D57" s="222"/>
      <c r="E57" s="223"/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12"/>
      <c r="Z57" s="212"/>
      <c r="AA57" s="212"/>
      <c r="AB57" s="212"/>
      <c r="AC57" s="212"/>
      <c r="AD57" s="212"/>
      <c r="AE57" s="212"/>
      <c r="AF57" s="212"/>
      <c r="AG57" s="212" t="s">
        <v>107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9"/>
      <c r="B58" s="220"/>
      <c r="C58" s="251" t="s">
        <v>156</v>
      </c>
      <c r="D58" s="222"/>
      <c r="E58" s="223"/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12"/>
      <c r="Z58" s="212"/>
      <c r="AA58" s="212"/>
      <c r="AB58" s="212"/>
      <c r="AC58" s="212"/>
      <c r="AD58" s="212"/>
      <c r="AE58" s="212"/>
      <c r="AF58" s="212"/>
      <c r="AG58" s="212" t="s">
        <v>107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9"/>
      <c r="B59" s="220"/>
      <c r="C59" s="251" t="s">
        <v>157</v>
      </c>
      <c r="D59" s="222"/>
      <c r="E59" s="223"/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2"/>
      <c r="Z59" s="212"/>
      <c r="AA59" s="212"/>
      <c r="AB59" s="212"/>
      <c r="AC59" s="212"/>
      <c r="AD59" s="212"/>
      <c r="AE59" s="212"/>
      <c r="AF59" s="212"/>
      <c r="AG59" s="212" t="s">
        <v>107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51" t="s">
        <v>158</v>
      </c>
      <c r="D60" s="222"/>
      <c r="E60" s="223"/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12"/>
      <c r="Z60" s="212"/>
      <c r="AA60" s="212"/>
      <c r="AB60" s="212"/>
      <c r="AC60" s="212"/>
      <c r="AD60" s="212"/>
      <c r="AE60" s="212"/>
      <c r="AF60" s="212"/>
      <c r="AG60" s="212" t="s">
        <v>107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51" t="s">
        <v>151</v>
      </c>
      <c r="D61" s="222"/>
      <c r="E61" s="223">
        <v>172.97</v>
      </c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2"/>
      <c r="Z61" s="212"/>
      <c r="AA61" s="212"/>
      <c r="AB61" s="212"/>
      <c r="AC61" s="212"/>
      <c r="AD61" s="212"/>
      <c r="AE61" s="212"/>
      <c r="AF61" s="212"/>
      <c r="AG61" s="212" t="s">
        <v>107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2.5" outlineLevel="1" x14ac:dyDescent="0.2">
      <c r="A62" s="239">
        <v>7</v>
      </c>
      <c r="B62" s="240" t="s">
        <v>159</v>
      </c>
      <c r="C62" s="252" t="s">
        <v>160</v>
      </c>
      <c r="D62" s="241" t="s">
        <v>98</v>
      </c>
      <c r="E62" s="242">
        <v>70.992800000000003</v>
      </c>
      <c r="F62" s="243"/>
      <c r="G62" s="244">
        <f>ROUND(E62*F62,2)</f>
        <v>0</v>
      </c>
      <c r="H62" s="243"/>
      <c r="I62" s="244">
        <f>ROUND(E62*H62,2)</f>
        <v>0</v>
      </c>
      <c r="J62" s="243"/>
      <c r="K62" s="244">
        <f>ROUND(E62*J62,2)</f>
        <v>0</v>
      </c>
      <c r="L62" s="244">
        <v>21</v>
      </c>
      <c r="M62" s="244">
        <f>G62*(1+L62/100)</f>
        <v>0</v>
      </c>
      <c r="N62" s="244">
        <v>0</v>
      </c>
      <c r="O62" s="244">
        <f>ROUND(E62*N62,2)</f>
        <v>0</v>
      </c>
      <c r="P62" s="244">
        <v>0</v>
      </c>
      <c r="Q62" s="244">
        <f>ROUND(E62*P62,2)</f>
        <v>0</v>
      </c>
      <c r="R62" s="244" t="s">
        <v>161</v>
      </c>
      <c r="S62" s="244" t="s">
        <v>100</v>
      </c>
      <c r="T62" s="245" t="s">
        <v>101</v>
      </c>
      <c r="U62" s="221">
        <v>0.88100000000000001</v>
      </c>
      <c r="V62" s="221">
        <f>ROUND(E62*U62,2)</f>
        <v>62.54</v>
      </c>
      <c r="W62" s="221"/>
      <c r="X62" s="221" t="s">
        <v>102</v>
      </c>
      <c r="Y62" s="212"/>
      <c r="Z62" s="212"/>
      <c r="AA62" s="212"/>
      <c r="AB62" s="212"/>
      <c r="AC62" s="212"/>
      <c r="AD62" s="212"/>
      <c r="AE62" s="212"/>
      <c r="AF62" s="212"/>
      <c r="AG62" s="212" t="s">
        <v>103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39">
        <v>8</v>
      </c>
      <c r="B63" s="240" t="s">
        <v>162</v>
      </c>
      <c r="C63" s="252" t="s">
        <v>163</v>
      </c>
      <c r="D63" s="241" t="s">
        <v>98</v>
      </c>
      <c r="E63" s="242">
        <v>172.97059999999999</v>
      </c>
      <c r="F63" s="243"/>
      <c r="G63" s="244">
        <f>ROUND(E63*F63,2)</f>
        <v>0</v>
      </c>
      <c r="H63" s="243"/>
      <c r="I63" s="244">
        <f>ROUND(E63*H63,2)</f>
        <v>0</v>
      </c>
      <c r="J63" s="243"/>
      <c r="K63" s="244">
        <f>ROUND(E63*J63,2)</f>
        <v>0</v>
      </c>
      <c r="L63" s="244">
        <v>21</v>
      </c>
      <c r="M63" s="244">
        <f>G63*(1+L63/100)</f>
        <v>0</v>
      </c>
      <c r="N63" s="244">
        <v>0</v>
      </c>
      <c r="O63" s="244">
        <f>ROUND(E63*N63,2)</f>
        <v>0</v>
      </c>
      <c r="P63" s="244">
        <v>0</v>
      </c>
      <c r="Q63" s="244">
        <f>ROUND(E63*P63,2)</f>
        <v>0</v>
      </c>
      <c r="R63" s="244" t="s">
        <v>164</v>
      </c>
      <c r="S63" s="244" t="s">
        <v>100</v>
      </c>
      <c r="T63" s="245" t="s">
        <v>101</v>
      </c>
      <c r="U63" s="221">
        <v>0.70299999999999996</v>
      </c>
      <c r="V63" s="221">
        <f>ROUND(E63*U63,2)</f>
        <v>121.6</v>
      </c>
      <c r="W63" s="221"/>
      <c r="X63" s="221" t="s">
        <v>102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103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x14ac:dyDescent="0.2">
      <c r="A64" s="225" t="s">
        <v>94</v>
      </c>
      <c r="B64" s="226" t="s">
        <v>60</v>
      </c>
      <c r="C64" s="248" t="s">
        <v>61</v>
      </c>
      <c r="D64" s="227"/>
      <c r="E64" s="228"/>
      <c r="F64" s="229"/>
      <c r="G64" s="229">
        <f>SUMIF(AG65:AG70,"&lt;&gt;NOR",G65:G70)</f>
        <v>0</v>
      </c>
      <c r="H64" s="229"/>
      <c r="I64" s="229">
        <f>SUM(I65:I70)</f>
        <v>0</v>
      </c>
      <c r="J64" s="229"/>
      <c r="K64" s="229">
        <f>SUM(K65:K70)</f>
        <v>0</v>
      </c>
      <c r="L64" s="229"/>
      <c r="M64" s="229">
        <f>SUM(M65:M70)</f>
        <v>0</v>
      </c>
      <c r="N64" s="229"/>
      <c r="O64" s="229">
        <f>SUM(O65:O70)</f>
        <v>0</v>
      </c>
      <c r="P64" s="229"/>
      <c r="Q64" s="229">
        <f>SUM(Q65:Q70)</f>
        <v>0</v>
      </c>
      <c r="R64" s="229"/>
      <c r="S64" s="229"/>
      <c r="T64" s="230"/>
      <c r="U64" s="224"/>
      <c r="V64" s="224">
        <f>SUM(V65:V70)</f>
        <v>7.08</v>
      </c>
      <c r="W64" s="224"/>
      <c r="X64" s="224"/>
      <c r="AG64" t="s">
        <v>95</v>
      </c>
    </row>
    <row r="65" spans="1:60" outlineLevel="1" x14ac:dyDescent="0.2">
      <c r="A65" s="231">
        <v>9</v>
      </c>
      <c r="B65" s="232" t="s">
        <v>165</v>
      </c>
      <c r="C65" s="249" t="s">
        <v>166</v>
      </c>
      <c r="D65" s="233" t="s">
        <v>98</v>
      </c>
      <c r="E65" s="234">
        <v>40</v>
      </c>
      <c r="F65" s="235"/>
      <c r="G65" s="236">
        <f>ROUND(E65*F65,2)</f>
        <v>0</v>
      </c>
      <c r="H65" s="235"/>
      <c r="I65" s="236">
        <f>ROUND(E65*H65,2)</f>
        <v>0</v>
      </c>
      <c r="J65" s="235"/>
      <c r="K65" s="236">
        <f>ROUND(E65*J65,2)</f>
        <v>0</v>
      </c>
      <c r="L65" s="236">
        <v>21</v>
      </c>
      <c r="M65" s="236">
        <f>G65*(1+L65/100)</f>
        <v>0</v>
      </c>
      <c r="N65" s="236">
        <v>0</v>
      </c>
      <c r="O65" s="236">
        <f>ROUND(E65*N65,2)</f>
        <v>0</v>
      </c>
      <c r="P65" s="236">
        <v>0</v>
      </c>
      <c r="Q65" s="236">
        <f>ROUND(E65*P65,2)</f>
        <v>0</v>
      </c>
      <c r="R65" s="236" t="s">
        <v>167</v>
      </c>
      <c r="S65" s="236" t="s">
        <v>100</v>
      </c>
      <c r="T65" s="237" t="s">
        <v>101</v>
      </c>
      <c r="U65" s="221">
        <v>0.17699999999999999</v>
      </c>
      <c r="V65" s="221">
        <f>ROUND(E65*U65,2)</f>
        <v>7.08</v>
      </c>
      <c r="W65" s="221"/>
      <c r="X65" s="221" t="s">
        <v>102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103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9"/>
      <c r="B66" s="220"/>
      <c r="C66" s="251" t="s">
        <v>168</v>
      </c>
      <c r="D66" s="222"/>
      <c r="E66" s="223"/>
      <c r="F66" s="221"/>
      <c r="G66" s="221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12"/>
      <c r="Z66" s="212"/>
      <c r="AA66" s="212"/>
      <c r="AB66" s="212"/>
      <c r="AC66" s="212"/>
      <c r="AD66" s="212"/>
      <c r="AE66" s="212"/>
      <c r="AF66" s="212"/>
      <c r="AG66" s="212" t="s">
        <v>107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9"/>
      <c r="B67" s="220"/>
      <c r="C67" s="251" t="s">
        <v>169</v>
      </c>
      <c r="D67" s="222"/>
      <c r="E67" s="223"/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2"/>
      <c r="Z67" s="212"/>
      <c r="AA67" s="212"/>
      <c r="AB67" s="212"/>
      <c r="AC67" s="212"/>
      <c r="AD67" s="212"/>
      <c r="AE67" s="212"/>
      <c r="AF67" s="212"/>
      <c r="AG67" s="212" t="s">
        <v>107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51" t="s">
        <v>170</v>
      </c>
      <c r="D68" s="222"/>
      <c r="E68" s="223"/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2"/>
      <c r="Z68" s="212"/>
      <c r="AA68" s="212"/>
      <c r="AB68" s="212"/>
      <c r="AC68" s="212"/>
      <c r="AD68" s="212"/>
      <c r="AE68" s="212"/>
      <c r="AF68" s="212"/>
      <c r="AG68" s="212" t="s">
        <v>107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9"/>
      <c r="B69" s="220"/>
      <c r="C69" s="251" t="s">
        <v>171</v>
      </c>
      <c r="D69" s="222"/>
      <c r="E69" s="223"/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12"/>
      <c r="Z69" s="212"/>
      <c r="AA69" s="212"/>
      <c r="AB69" s="212"/>
      <c r="AC69" s="212"/>
      <c r="AD69" s="212"/>
      <c r="AE69" s="212"/>
      <c r="AF69" s="212"/>
      <c r="AG69" s="212" t="s">
        <v>107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9"/>
      <c r="B70" s="220"/>
      <c r="C70" s="251" t="s">
        <v>172</v>
      </c>
      <c r="D70" s="222"/>
      <c r="E70" s="223">
        <v>40</v>
      </c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12"/>
      <c r="Z70" s="212"/>
      <c r="AA70" s="212"/>
      <c r="AB70" s="212"/>
      <c r="AC70" s="212"/>
      <c r="AD70" s="212"/>
      <c r="AE70" s="212"/>
      <c r="AF70" s="212"/>
      <c r="AG70" s="212" t="s">
        <v>107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x14ac:dyDescent="0.2">
      <c r="A71" s="225" t="s">
        <v>94</v>
      </c>
      <c r="B71" s="226" t="s">
        <v>62</v>
      </c>
      <c r="C71" s="248" t="s">
        <v>63</v>
      </c>
      <c r="D71" s="227"/>
      <c r="E71" s="228"/>
      <c r="F71" s="229"/>
      <c r="G71" s="229">
        <f>SUMIF(AG72:AG86,"&lt;&gt;NOR",G72:G86)</f>
        <v>0</v>
      </c>
      <c r="H71" s="229"/>
      <c r="I71" s="229">
        <f>SUM(I72:I86)</f>
        <v>0</v>
      </c>
      <c r="J71" s="229"/>
      <c r="K71" s="229">
        <f>SUM(K72:K86)</f>
        <v>0</v>
      </c>
      <c r="L71" s="229"/>
      <c r="M71" s="229">
        <f>SUM(M72:M86)</f>
        <v>0</v>
      </c>
      <c r="N71" s="229"/>
      <c r="O71" s="229">
        <f>SUM(O72:O86)</f>
        <v>0</v>
      </c>
      <c r="P71" s="229"/>
      <c r="Q71" s="229">
        <f>SUM(Q72:Q86)</f>
        <v>0</v>
      </c>
      <c r="R71" s="229"/>
      <c r="S71" s="229"/>
      <c r="T71" s="230"/>
      <c r="U71" s="224"/>
      <c r="V71" s="224">
        <f>SUM(V72:V86)</f>
        <v>115.27000000000001</v>
      </c>
      <c r="W71" s="224"/>
      <c r="X71" s="224"/>
      <c r="AG71" t="s">
        <v>95</v>
      </c>
    </row>
    <row r="72" spans="1:60" outlineLevel="1" x14ac:dyDescent="0.2">
      <c r="A72" s="231">
        <v>10</v>
      </c>
      <c r="B72" s="232" t="s">
        <v>173</v>
      </c>
      <c r="C72" s="249" t="s">
        <v>174</v>
      </c>
      <c r="D72" s="233" t="s">
        <v>175</v>
      </c>
      <c r="E72" s="234">
        <v>13.664680000000001</v>
      </c>
      <c r="F72" s="235"/>
      <c r="G72" s="236">
        <f>ROUND(E72*F72,2)</f>
        <v>0</v>
      </c>
      <c r="H72" s="235"/>
      <c r="I72" s="236">
        <f>ROUND(E72*H72,2)</f>
        <v>0</v>
      </c>
      <c r="J72" s="235"/>
      <c r="K72" s="236">
        <f>ROUND(E72*J72,2)</f>
        <v>0</v>
      </c>
      <c r="L72" s="236">
        <v>21</v>
      </c>
      <c r="M72" s="236">
        <f>G72*(1+L72/100)</f>
        <v>0</v>
      </c>
      <c r="N72" s="236">
        <v>0</v>
      </c>
      <c r="O72" s="236">
        <f>ROUND(E72*N72,2)</f>
        <v>0</v>
      </c>
      <c r="P72" s="236">
        <v>0</v>
      </c>
      <c r="Q72" s="236">
        <f>ROUND(E72*P72,2)</f>
        <v>0</v>
      </c>
      <c r="R72" s="236" t="s">
        <v>99</v>
      </c>
      <c r="S72" s="236" t="s">
        <v>100</v>
      </c>
      <c r="T72" s="237" t="s">
        <v>101</v>
      </c>
      <c r="U72" s="221">
        <v>1.8160000000000001</v>
      </c>
      <c r="V72" s="221">
        <f>ROUND(E72*U72,2)</f>
        <v>24.82</v>
      </c>
      <c r="W72" s="221"/>
      <c r="X72" s="221" t="s">
        <v>102</v>
      </c>
      <c r="Y72" s="212"/>
      <c r="Z72" s="212"/>
      <c r="AA72" s="212"/>
      <c r="AB72" s="212"/>
      <c r="AC72" s="212"/>
      <c r="AD72" s="212"/>
      <c r="AE72" s="212"/>
      <c r="AF72" s="212"/>
      <c r="AG72" s="212" t="s">
        <v>103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50" t="s">
        <v>176</v>
      </c>
      <c r="D73" s="238"/>
      <c r="E73" s="238"/>
      <c r="F73" s="238"/>
      <c r="G73" s="238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12"/>
      <c r="Z73" s="212"/>
      <c r="AA73" s="212"/>
      <c r="AB73" s="212"/>
      <c r="AC73" s="212"/>
      <c r="AD73" s="212"/>
      <c r="AE73" s="212"/>
      <c r="AF73" s="212"/>
      <c r="AG73" s="212" t="s">
        <v>105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46" t="str">
        <f>C73</f>
        <v>nebo vybouraných hmot nošením nebo přehazováním k místu nakládky přístupnému normálním dopravním prostředkům,</v>
      </c>
      <c r="BB73" s="212"/>
      <c r="BC73" s="212"/>
      <c r="BD73" s="212"/>
      <c r="BE73" s="212"/>
      <c r="BF73" s="212"/>
      <c r="BG73" s="212"/>
      <c r="BH73" s="212"/>
    </row>
    <row r="74" spans="1:60" ht="22.5" outlineLevel="1" x14ac:dyDescent="0.2">
      <c r="A74" s="239">
        <v>11</v>
      </c>
      <c r="B74" s="240" t="s">
        <v>177</v>
      </c>
      <c r="C74" s="252" t="s">
        <v>178</v>
      </c>
      <c r="D74" s="241" t="s">
        <v>175</v>
      </c>
      <c r="E74" s="242">
        <v>13.664680000000001</v>
      </c>
      <c r="F74" s="243"/>
      <c r="G74" s="244">
        <f>ROUND(E74*F74,2)</f>
        <v>0</v>
      </c>
      <c r="H74" s="243"/>
      <c r="I74" s="244">
        <f>ROUND(E74*H74,2)</f>
        <v>0</v>
      </c>
      <c r="J74" s="243"/>
      <c r="K74" s="244">
        <f>ROUND(E74*J74,2)</f>
        <v>0</v>
      </c>
      <c r="L74" s="244">
        <v>21</v>
      </c>
      <c r="M74" s="244">
        <f>G74*(1+L74/100)</f>
        <v>0</v>
      </c>
      <c r="N74" s="244">
        <v>0</v>
      </c>
      <c r="O74" s="244">
        <f>ROUND(E74*N74,2)</f>
        <v>0</v>
      </c>
      <c r="P74" s="244">
        <v>0</v>
      </c>
      <c r="Q74" s="244">
        <f>ROUND(E74*P74,2)</f>
        <v>0</v>
      </c>
      <c r="R74" s="244" t="s">
        <v>179</v>
      </c>
      <c r="S74" s="244" t="s">
        <v>100</v>
      </c>
      <c r="T74" s="245" t="s">
        <v>101</v>
      </c>
      <c r="U74" s="221">
        <v>0.49</v>
      </c>
      <c r="V74" s="221">
        <f>ROUND(E74*U74,2)</f>
        <v>6.7</v>
      </c>
      <c r="W74" s="221"/>
      <c r="X74" s="221" t="s">
        <v>102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103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39">
        <v>12</v>
      </c>
      <c r="B75" s="240" t="s">
        <v>180</v>
      </c>
      <c r="C75" s="252" t="s">
        <v>181</v>
      </c>
      <c r="D75" s="241" t="s">
        <v>175</v>
      </c>
      <c r="E75" s="242">
        <v>191.30547999999999</v>
      </c>
      <c r="F75" s="243"/>
      <c r="G75" s="244">
        <f>ROUND(E75*F75,2)</f>
        <v>0</v>
      </c>
      <c r="H75" s="243"/>
      <c r="I75" s="244">
        <f>ROUND(E75*H75,2)</f>
        <v>0</v>
      </c>
      <c r="J75" s="243"/>
      <c r="K75" s="244">
        <f>ROUND(E75*J75,2)</f>
        <v>0</v>
      </c>
      <c r="L75" s="244">
        <v>21</v>
      </c>
      <c r="M75" s="244">
        <f>G75*(1+L75/100)</f>
        <v>0</v>
      </c>
      <c r="N75" s="244">
        <v>0</v>
      </c>
      <c r="O75" s="244">
        <f>ROUND(E75*N75,2)</f>
        <v>0</v>
      </c>
      <c r="P75" s="244">
        <v>0</v>
      </c>
      <c r="Q75" s="244">
        <f>ROUND(E75*P75,2)</f>
        <v>0</v>
      </c>
      <c r="R75" s="244" t="s">
        <v>179</v>
      </c>
      <c r="S75" s="244" t="s">
        <v>100</v>
      </c>
      <c r="T75" s="245" t="s">
        <v>101</v>
      </c>
      <c r="U75" s="221">
        <v>0</v>
      </c>
      <c r="V75" s="221">
        <f>ROUND(E75*U75,2)</f>
        <v>0</v>
      </c>
      <c r="W75" s="221"/>
      <c r="X75" s="221" t="s">
        <v>102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103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31">
        <v>13</v>
      </c>
      <c r="B76" s="232" t="s">
        <v>182</v>
      </c>
      <c r="C76" s="249" t="s">
        <v>183</v>
      </c>
      <c r="D76" s="233" t="s">
        <v>175</v>
      </c>
      <c r="E76" s="234">
        <v>13.664680000000001</v>
      </c>
      <c r="F76" s="235"/>
      <c r="G76" s="236">
        <f>ROUND(E76*F76,2)</f>
        <v>0</v>
      </c>
      <c r="H76" s="235"/>
      <c r="I76" s="236">
        <f>ROUND(E76*H76,2)</f>
        <v>0</v>
      </c>
      <c r="J76" s="235"/>
      <c r="K76" s="236">
        <f>ROUND(E76*J76,2)</f>
        <v>0</v>
      </c>
      <c r="L76" s="236">
        <v>21</v>
      </c>
      <c r="M76" s="236">
        <f>G76*(1+L76/100)</f>
        <v>0</v>
      </c>
      <c r="N76" s="236">
        <v>0</v>
      </c>
      <c r="O76" s="236">
        <f>ROUND(E76*N76,2)</f>
        <v>0</v>
      </c>
      <c r="P76" s="236">
        <v>0</v>
      </c>
      <c r="Q76" s="236">
        <f>ROUND(E76*P76,2)</f>
        <v>0</v>
      </c>
      <c r="R76" s="236" t="s">
        <v>184</v>
      </c>
      <c r="S76" s="236" t="s">
        <v>100</v>
      </c>
      <c r="T76" s="237" t="s">
        <v>101</v>
      </c>
      <c r="U76" s="221">
        <v>0.68799999999999994</v>
      </c>
      <c r="V76" s="221">
        <f>ROUND(E76*U76,2)</f>
        <v>9.4</v>
      </c>
      <c r="W76" s="221"/>
      <c r="X76" s="221" t="s">
        <v>102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103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9"/>
      <c r="B77" s="220"/>
      <c r="C77" s="250" t="s">
        <v>185</v>
      </c>
      <c r="D77" s="238"/>
      <c r="E77" s="238"/>
      <c r="F77" s="238"/>
      <c r="G77" s="238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12"/>
      <c r="Z77" s="212"/>
      <c r="AA77" s="212"/>
      <c r="AB77" s="212"/>
      <c r="AC77" s="212"/>
      <c r="AD77" s="212"/>
      <c r="AE77" s="212"/>
      <c r="AF77" s="212"/>
      <c r="AG77" s="212" t="s">
        <v>105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22.5" outlineLevel="1" x14ac:dyDescent="0.2">
      <c r="A78" s="231">
        <v>14</v>
      </c>
      <c r="B78" s="232" t="s">
        <v>186</v>
      </c>
      <c r="C78" s="249" t="s">
        <v>187</v>
      </c>
      <c r="D78" s="233" t="s">
        <v>175</v>
      </c>
      <c r="E78" s="234">
        <v>13.664680000000001</v>
      </c>
      <c r="F78" s="235"/>
      <c r="G78" s="236">
        <f>ROUND(E78*F78,2)</f>
        <v>0</v>
      </c>
      <c r="H78" s="235"/>
      <c r="I78" s="236">
        <f>ROUND(E78*H78,2)</f>
        <v>0</v>
      </c>
      <c r="J78" s="235"/>
      <c r="K78" s="236">
        <f>ROUND(E78*J78,2)</f>
        <v>0</v>
      </c>
      <c r="L78" s="236">
        <v>21</v>
      </c>
      <c r="M78" s="236">
        <f>G78*(1+L78/100)</f>
        <v>0</v>
      </c>
      <c r="N78" s="236">
        <v>0</v>
      </c>
      <c r="O78" s="236">
        <f>ROUND(E78*N78,2)</f>
        <v>0</v>
      </c>
      <c r="P78" s="236">
        <v>0</v>
      </c>
      <c r="Q78" s="236">
        <f>ROUND(E78*P78,2)</f>
        <v>0</v>
      </c>
      <c r="R78" s="236" t="s">
        <v>99</v>
      </c>
      <c r="S78" s="236" t="s">
        <v>100</v>
      </c>
      <c r="T78" s="237" t="s">
        <v>101</v>
      </c>
      <c r="U78" s="221">
        <v>0.752</v>
      </c>
      <c r="V78" s="221">
        <f>ROUND(E78*U78,2)</f>
        <v>10.28</v>
      </c>
      <c r="W78" s="221"/>
      <c r="X78" s="221" t="s">
        <v>102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103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9"/>
      <c r="B79" s="220"/>
      <c r="C79" s="250" t="s">
        <v>188</v>
      </c>
      <c r="D79" s="238"/>
      <c r="E79" s="238"/>
      <c r="F79" s="238"/>
      <c r="G79" s="238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12"/>
      <c r="Z79" s="212"/>
      <c r="AA79" s="212"/>
      <c r="AB79" s="212"/>
      <c r="AC79" s="212"/>
      <c r="AD79" s="212"/>
      <c r="AE79" s="212"/>
      <c r="AF79" s="212"/>
      <c r="AG79" s="212" t="s">
        <v>105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46" t="str">
        <f>C79</f>
        <v>nebo vybouraných hmot nošením nebo přehazováním k místu nakládky přístupnému normálním dopravním prostředkům do 10 m,</v>
      </c>
      <c r="BB79" s="212"/>
      <c r="BC79" s="212"/>
      <c r="BD79" s="212"/>
      <c r="BE79" s="212"/>
      <c r="BF79" s="212"/>
      <c r="BG79" s="212"/>
      <c r="BH79" s="212"/>
    </row>
    <row r="80" spans="1:60" ht="22.5" outlineLevel="1" x14ac:dyDescent="0.2">
      <c r="A80" s="231">
        <v>15</v>
      </c>
      <c r="B80" s="232" t="s">
        <v>189</v>
      </c>
      <c r="C80" s="249" t="s">
        <v>190</v>
      </c>
      <c r="D80" s="233" t="s">
        <v>175</v>
      </c>
      <c r="E80" s="234">
        <v>150.31145000000001</v>
      </c>
      <c r="F80" s="235"/>
      <c r="G80" s="236">
        <f>ROUND(E80*F80,2)</f>
        <v>0</v>
      </c>
      <c r="H80" s="235"/>
      <c r="I80" s="236">
        <f>ROUND(E80*H80,2)</f>
        <v>0</v>
      </c>
      <c r="J80" s="235"/>
      <c r="K80" s="236">
        <f>ROUND(E80*J80,2)</f>
        <v>0</v>
      </c>
      <c r="L80" s="236">
        <v>21</v>
      </c>
      <c r="M80" s="236">
        <f>G80*(1+L80/100)</f>
        <v>0</v>
      </c>
      <c r="N80" s="236">
        <v>0</v>
      </c>
      <c r="O80" s="236">
        <f>ROUND(E80*N80,2)</f>
        <v>0</v>
      </c>
      <c r="P80" s="236">
        <v>0</v>
      </c>
      <c r="Q80" s="236">
        <f>ROUND(E80*P80,2)</f>
        <v>0</v>
      </c>
      <c r="R80" s="236" t="s">
        <v>99</v>
      </c>
      <c r="S80" s="236" t="s">
        <v>100</v>
      </c>
      <c r="T80" s="237" t="s">
        <v>101</v>
      </c>
      <c r="U80" s="221">
        <v>0.36</v>
      </c>
      <c r="V80" s="221">
        <f>ROUND(E80*U80,2)</f>
        <v>54.11</v>
      </c>
      <c r="W80" s="221"/>
      <c r="X80" s="221" t="s">
        <v>102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103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9"/>
      <c r="B81" s="220"/>
      <c r="C81" s="250" t="s">
        <v>188</v>
      </c>
      <c r="D81" s="238"/>
      <c r="E81" s="238"/>
      <c r="F81" s="238"/>
      <c r="G81" s="238"/>
      <c r="H81" s="221"/>
      <c r="I81" s="221"/>
      <c r="J81" s="221"/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21"/>
      <c r="Y81" s="212"/>
      <c r="Z81" s="212"/>
      <c r="AA81" s="212"/>
      <c r="AB81" s="212"/>
      <c r="AC81" s="212"/>
      <c r="AD81" s="212"/>
      <c r="AE81" s="212"/>
      <c r="AF81" s="212"/>
      <c r="AG81" s="212" t="s">
        <v>105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46" t="str">
        <f>C81</f>
        <v>nebo vybouraných hmot nošením nebo přehazováním k místu nakládky přístupnému normálním dopravním prostředkům do 10 m,</v>
      </c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39">
        <v>16</v>
      </c>
      <c r="B82" s="240" t="s">
        <v>191</v>
      </c>
      <c r="C82" s="252" t="s">
        <v>192</v>
      </c>
      <c r="D82" s="241" t="s">
        <v>175</v>
      </c>
      <c r="E82" s="242">
        <v>13.664680000000001</v>
      </c>
      <c r="F82" s="243"/>
      <c r="G82" s="244">
        <f>ROUND(E82*F82,2)</f>
        <v>0</v>
      </c>
      <c r="H82" s="243"/>
      <c r="I82" s="244">
        <f>ROUND(E82*H82,2)</f>
        <v>0</v>
      </c>
      <c r="J82" s="243"/>
      <c r="K82" s="244">
        <f>ROUND(E82*J82,2)</f>
        <v>0</v>
      </c>
      <c r="L82" s="244">
        <v>21</v>
      </c>
      <c r="M82" s="244">
        <f>G82*(1+L82/100)</f>
        <v>0</v>
      </c>
      <c r="N82" s="244">
        <v>0</v>
      </c>
      <c r="O82" s="244">
        <f>ROUND(E82*N82,2)</f>
        <v>0</v>
      </c>
      <c r="P82" s="244">
        <v>0</v>
      </c>
      <c r="Q82" s="244">
        <f>ROUND(E82*P82,2)</f>
        <v>0</v>
      </c>
      <c r="R82" s="244"/>
      <c r="S82" s="244" t="s">
        <v>100</v>
      </c>
      <c r="T82" s="245" t="s">
        <v>101</v>
      </c>
      <c r="U82" s="221">
        <v>0.45800000000000002</v>
      </c>
      <c r="V82" s="221">
        <f>ROUND(E82*U82,2)</f>
        <v>6.26</v>
      </c>
      <c r="W82" s="221"/>
      <c r="X82" s="221" t="s">
        <v>102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103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31">
        <v>17</v>
      </c>
      <c r="B83" s="232" t="s">
        <v>193</v>
      </c>
      <c r="C83" s="249" t="s">
        <v>194</v>
      </c>
      <c r="D83" s="233" t="s">
        <v>175</v>
      </c>
      <c r="E83" s="234">
        <v>13.664680000000001</v>
      </c>
      <c r="F83" s="235"/>
      <c r="G83" s="236">
        <f>ROUND(E83*F83,2)</f>
        <v>0</v>
      </c>
      <c r="H83" s="235"/>
      <c r="I83" s="236">
        <f>ROUND(E83*H83,2)</f>
        <v>0</v>
      </c>
      <c r="J83" s="235"/>
      <c r="K83" s="236">
        <f>ROUND(E83*J83,2)</f>
        <v>0</v>
      </c>
      <c r="L83" s="236">
        <v>21</v>
      </c>
      <c r="M83" s="236">
        <f>G83*(1+L83/100)</f>
        <v>0</v>
      </c>
      <c r="N83" s="236">
        <v>0</v>
      </c>
      <c r="O83" s="236">
        <f>ROUND(E83*N83,2)</f>
        <v>0</v>
      </c>
      <c r="P83" s="236">
        <v>0</v>
      </c>
      <c r="Q83" s="236">
        <f>ROUND(E83*P83,2)</f>
        <v>0</v>
      </c>
      <c r="R83" s="236" t="s">
        <v>195</v>
      </c>
      <c r="S83" s="236" t="s">
        <v>100</v>
      </c>
      <c r="T83" s="237" t="s">
        <v>101</v>
      </c>
      <c r="U83" s="221">
        <v>6.0000000000000001E-3</v>
      </c>
      <c r="V83" s="221">
        <f>ROUND(E83*U83,2)</f>
        <v>0.08</v>
      </c>
      <c r="W83" s="221"/>
      <c r="X83" s="221" t="s">
        <v>102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103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9"/>
      <c r="B84" s="220"/>
      <c r="C84" s="250" t="s">
        <v>196</v>
      </c>
      <c r="D84" s="238"/>
      <c r="E84" s="238"/>
      <c r="F84" s="238"/>
      <c r="G84" s="238"/>
      <c r="H84" s="221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21"/>
      <c r="V84" s="221"/>
      <c r="W84" s="221"/>
      <c r="X84" s="221"/>
      <c r="Y84" s="212"/>
      <c r="Z84" s="212"/>
      <c r="AA84" s="212"/>
      <c r="AB84" s="212"/>
      <c r="AC84" s="212"/>
      <c r="AD84" s="212"/>
      <c r="AE84" s="212"/>
      <c r="AF84" s="212"/>
      <c r="AG84" s="212" t="s">
        <v>105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39">
        <v>18</v>
      </c>
      <c r="B85" s="240" t="s">
        <v>197</v>
      </c>
      <c r="C85" s="252" t="s">
        <v>198</v>
      </c>
      <c r="D85" s="241" t="s">
        <v>175</v>
      </c>
      <c r="E85" s="242">
        <v>13.664680000000001</v>
      </c>
      <c r="F85" s="243"/>
      <c r="G85" s="244">
        <f>ROUND(E85*F85,2)</f>
        <v>0</v>
      </c>
      <c r="H85" s="243"/>
      <c r="I85" s="244">
        <f>ROUND(E85*H85,2)</f>
        <v>0</v>
      </c>
      <c r="J85" s="243"/>
      <c r="K85" s="244">
        <f>ROUND(E85*J85,2)</f>
        <v>0</v>
      </c>
      <c r="L85" s="244">
        <v>21</v>
      </c>
      <c r="M85" s="244">
        <f>G85*(1+L85/100)</f>
        <v>0</v>
      </c>
      <c r="N85" s="244">
        <v>0</v>
      </c>
      <c r="O85" s="244">
        <f>ROUND(E85*N85,2)</f>
        <v>0</v>
      </c>
      <c r="P85" s="244">
        <v>0</v>
      </c>
      <c r="Q85" s="244">
        <f>ROUND(E85*P85,2)</f>
        <v>0</v>
      </c>
      <c r="R85" s="244"/>
      <c r="S85" s="244" t="s">
        <v>100</v>
      </c>
      <c r="T85" s="245" t="s">
        <v>101</v>
      </c>
      <c r="U85" s="221">
        <v>0.26500000000000001</v>
      </c>
      <c r="V85" s="221">
        <f>ROUND(E85*U85,2)</f>
        <v>3.62</v>
      </c>
      <c r="W85" s="221"/>
      <c r="X85" s="221" t="s">
        <v>102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103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39">
        <v>19</v>
      </c>
      <c r="B86" s="240" t="s">
        <v>199</v>
      </c>
      <c r="C86" s="252" t="s">
        <v>200</v>
      </c>
      <c r="D86" s="241" t="s">
        <v>175</v>
      </c>
      <c r="E86" s="242">
        <v>13.664680000000001</v>
      </c>
      <c r="F86" s="243"/>
      <c r="G86" s="244">
        <f>ROUND(E86*F86,2)</f>
        <v>0</v>
      </c>
      <c r="H86" s="243"/>
      <c r="I86" s="244">
        <f>ROUND(E86*H86,2)</f>
        <v>0</v>
      </c>
      <c r="J86" s="243"/>
      <c r="K86" s="244">
        <f>ROUND(E86*J86,2)</f>
        <v>0</v>
      </c>
      <c r="L86" s="244">
        <v>21</v>
      </c>
      <c r="M86" s="244">
        <f>G86*(1+L86/100)</f>
        <v>0</v>
      </c>
      <c r="N86" s="244">
        <v>0</v>
      </c>
      <c r="O86" s="244">
        <f>ROUND(E86*N86,2)</f>
        <v>0</v>
      </c>
      <c r="P86" s="244">
        <v>0</v>
      </c>
      <c r="Q86" s="244">
        <f>ROUND(E86*P86,2)</f>
        <v>0</v>
      </c>
      <c r="R86" s="244" t="s">
        <v>179</v>
      </c>
      <c r="S86" s="244" t="s">
        <v>201</v>
      </c>
      <c r="T86" s="245" t="s">
        <v>101</v>
      </c>
      <c r="U86" s="221">
        <v>0</v>
      </c>
      <c r="V86" s="221">
        <f>ROUND(E86*U86,2)</f>
        <v>0</v>
      </c>
      <c r="W86" s="221"/>
      <c r="X86" s="221" t="s">
        <v>102</v>
      </c>
      <c r="Y86" s="212"/>
      <c r="Z86" s="212"/>
      <c r="AA86" s="212"/>
      <c r="AB86" s="212"/>
      <c r="AC86" s="212"/>
      <c r="AD86" s="212"/>
      <c r="AE86" s="212"/>
      <c r="AF86" s="212"/>
      <c r="AG86" s="212" t="s">
        <v>103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x14ac:dyDescent="0.2">
      <c r="A87" s="225" t="s">
        <v>94</v>
      </c>
      <c r="B87" s="226" t="s">
        <v>64</v>
      </c>
      <c r="C87" s="248" t="s">
        <v>65</v>
      </c>
      <c r="D87" s="227"/>
      <c r="E87" s="228"/>
      <c r="F87" s="229"/>
      <c r="G87" s="229">
        <f>SUMIF(AG88:AG91,"&lt;&gt;NOR",G88:G91)</f>
        <v>0</v>
      </c>
      <c r="H87" s="229"/>
      <c r="I87" s="229">
        <f>SUM(I88:I91)</f>
        <v>0</v>
      </c>
      <c r="J87" s="229"/>
      <c r="K87" s="229">
        <f>SUM(K88:K91)</f>
        <v>0</v>
      </c>
      <c r="L87" s="229"/>
      <c r="M87" s="229">
        <f>SUM(M88:M91)</f>
        <v>0</v>
      </c>
      <c r="N87" s="229"/>
      <c r="O87" s="229">
        <f>SUM(O88:O91)</f>
        <v>0</v>
      </c>
      <c r="P87" s="229"/>
      <c r="Q87" s="229">
        <f>SUM(Q88:Q91)</f>
        <v>0</v>
      </c>
      <c r="R87" s="229"/>
      <c r="S87" s="229"/>
      <c r="T87" s="230"/>
      <c r="U87" s="224"/>
      <c r="V87" s="224">
        <f>SUM(V88:V91)</f>
        <v>16.45</v>
      </c>
      <c r="W87" s="224"/>
      <c r="X87" s="224"/>
      <c r="AG87" t="s">
        <v>95</v>
      </c>
    </row>
    <row r="88" spans="1:60" ht="33.75" outlineLevel="1" x14ac:dyDescent="0.2">
      <c r="A88" s="231">
        <v>20</v>
      </c>
      <c r="B88" s="232" t="s">
        <v>202</v>
      </c>
      <c r="C88" s="249" t="s">
        <v>203</v>
      </c>
      <c r="D88" s="233" t="s">
        <v>175</v>
      </c>
      <c r="E88" s="234">
        <v>6.38185</v>
      </c>
      <c r="F88" s="235"/>
      <c r="G88" s="236">
        <f>ROUND(E88*F88,2)</f>
        <v>0</v>
      </c>
      <c r="H88" s="235"/>
      <c r="I88" s="236">
        <f>ROUND(E88*H88,2)</f>
        <v>0</v>
      </c>
      <c r="J88" s="235"/>
      <c r="K88" s="236">
        <f>ROUND(E88*J88,2)</f>
        <v>0</v>
      </c>
      <c r="L88" s="236">
        <v>21</v>
      </c>
      <c r="M88" s="236">
        <f>G88*(1+L88/100)</f>
        <v>0</v>
      </c>
      <c r="N88" s="236">
        <v>0</v>
      </c>
      <c r="O88" s="236">
        <f>ROUND(E88*N88,2)</f>
        <v>0</v>
      </c>
      <c r="P88" s="236">
        <v>0</v>
      </c>
      <c r="Q88" s="236">
        <f>ROUND(E88*P88,2)</f>
        <v>0</v>
      </c>
      <c r="R88" s="236" t="s">
        <v>204</v>
      </c>
      <c r="S88" s="236" t="s">
        <v>100</v>
      </c>
      <c r="T88" s="237" t="s">
        <v>101</v>
      </c>
      <c r="U88" s="221">
        <v>2.577</v>
      </c>
      <c r="V88" s="221">
        <f>ROUND(E88*U88,2)</f>
        <v>16.45</v>
      </c>
      <c r="W88" s="221"/>
      <c r="X88" s="221" t="s">
        <v>102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103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9"/>
      <c r="B89" s="220"/>
      <c r="C89" s="250" t="s">
        <v>205</v>
      </c>
      <c r="D89" s="238"/>
      <c r="E89" s="238"/>
      <c r="F89" s="238"/>
      <c r="G89" s="238"/>
      <c r="H89" s="221"/>
      <c r="I89" s="221"/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12"/>
      <c r="Z89" s="212"/>
      <c r="AA89" s="212"/>
      <c r="AB89" s="212"/>
      <c r="AC89" s="212"/>
      <c r="AD89" s="212"/>
      <c r="AE89" s="212"/>
      <c r="AF89" s="212"/>
      <c r="AG89" s="212" t="s">
        <v>105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56.25" outlineLevel="1" x14ac:dyDescent="0.2">
      <c r="A90" s="231">
        <v>21</v>
      </c>
      <c r="B90" s="232" t="s">
        <v>206</v>
      </c>
      <c r="C90" s="249" t="s">
        <v>207</v>
      </c>
      <c r="D90" s="233" t="s">
        <v>175</v>
      </c>
      <c r="E90" s="234">
        <v>6.38185</v>
      </c>
      <c r="F90" s="235"/>
      <c r="G90" s="236">
        <f>ROUND(E90*F90,2)</f>
        <v>0</v>
      </c>
      <c r="H90" s="235"/>
      <c r="I90" s="236">
        <f>ROUND(E90*H90,2)</f>
        <v>0</v>
      </c>
      <c r="J90" s="235"/>
      <c r="K90" s="236">
        <f>ROUND(E90*J90,2)</f>
        <v>0</v>
      </c>
      <c r="L90" s="236">
        <v>21</v>
      </c>
      <c r="M90" s="236">
        <f>G90*(1+L90/100)</f>
        <v>0</v>
      </c>
      <c r="N90" s="236">
        <v>0</v>
      </c>
      <c r="O90" s="236">
        <f>ROUND(E90*N90,2)</f>
        <v>0</v>
      </c>
      <c r="P90" s="236">
        <v>0</v>
      </c>
      <c r="Q90" s="236">
        <f>ROUND(E90*P90,2)</f>
        <v>0</v>
      </c>
      <c r="R90" s="236" t="s">
        <v>204</v>
      </c>
      <c r="S90" s="236" t="s">
        <v>100</v>
      </c>
      <c r="T90" s="237" t="s">
        <v>101</v>
      </c>
      <c r="U90" s="221">
        <v>0</v>
      </c>
      <c r="V90" s="221">
        <f>ROUND(E90*U90,2)</f>
        <v>0</v>
      </c>
      <c r="W90" s="221"/>
      <c r="X90" s="221" t="s">
        <v>102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103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9"/>
      <c r="B91" s="220"/>
      <c r="C91" s="250" t="s">
        <v>205</v>
      </c>
      <c r="D91" s="238"/>
      <c r="E91" s="238"/>
      <c r="F91" s="238"/>
      <c r="G91" s="238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12"/>
      <c r="Z91" s="212"/>
      <c r="AA91" s="212"/>
      <c r="AB91" s="212"/>
      <c r="AC91" s="212"/>
      <c r="AD91" s="212"/>
      <c r="AE91" s="212"/>
      <c r="AF91" s="212"/>
      <c r="AG91" s="212" t="s">
        <v>105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x14ac:dyDescent="0.2">
      <c r="A92" s="225" t="s">
        <v>94</v>
      </c>
      <c r="B92" s="226" t="s">
        <v>66</v>
      </c>
      <c r="C92" s="248" t="s">
        <v>27</v>
      </c>
      <c r="D92" s="227"/>
      <c r="E92" s="228"/>
      <c r="F92" s="229"/>
      <c r="G92" s="229">
        <f>SUMIF(AG93:AG96,"&lt;&gt;NOR",G93:G96)</f>
        <v>0</v>
      </c>
      <c r="H92" s="229"/>
      <c r="I92" s="229">
        <f>SUM(I93:I96)</f>
        <v>0</v>
      </c>
      <c r="J92" s="229"/>
      <c r="K92" s="229">
        <f>SUM(K93:K96)</f>
        <v>0</v>
      </c>
      <c r="L92" s="229"/>
      <c r="M92" s="229">
        <f>SUM(M93:M96)</f>
        <v>0</v>
      </c>
      <c r="N92" s="229"/>
      <c r="O92" s="229">
        <f>SUM(O93:O96)</f>
        <v>0</v>
      </c>
      <c r="P92" s="229"/>
      <c r="Q92" s="229">
        <f>SUM(Q93:Q96)</f>
        <v>0</v>
      </c>
      <c r="R92" s="229"/>
      <c r="S92" s="229"/>
      <c r="T92" s="230"/>
      <c r="U92" s="224"/>
      <c r="V92" s="224">
        <f>SUM(V93:V96)</f>
        <v>0</v>
      </c>
      <c r="W92" s="224"/>
      <c r="X92" s="224"/>
      <c r="AG92" t="s">
        <v>95</v>
      </c>
    </row>
    <row r="93" spans="1:60" outlineLevel="1" x14ac:dyDescent="0.2">
      <c r="A93" s="239">
        <v>22</v>
      </c>
      <c r="B93" s="240" t="s">
        <v>208</v>
      </c>
      <c r="C93" s="252" t="s">
        <v>209</v>
      </c>
      <c r="D93" s="241" t="s">
        <v>210</v>
      </c>
      <c r="E93" s="242">
        <v>1</v>
      </c>
      <c r="F93" s="243"/>
      <c r="G93" s="244">
        <f>ROUND(E93*F93,2)</f>
        <v>0</v>
      </c>
      <c r="H93" s="243"/>
      <c r="I93" s="244">
        <f>ROUND(E93*H93,2)</f>
        <v>0</v>
      </c>
      <c r="J93" s="243"/>
      <c r="K93" s="244">
        <f>ROUND(E93*J93,2)</f>
        <v>0</v>
      </c>
      <c r="L93" s="244">
        <v>21</v>
      </c>
      <c r="M93" s="244">
        <f>G93*(1+L93/100)</f>
        <v>0</v>
      </c>
      <c r="N93" s="244">
        <v>0</v>
      </c>
      <c r="O93" s="244">
        <f>ROUND(E93*N93,2)</f>
        <v>0</v>
      </c>
      <c r="P93" s="244">
        <v>0</v>
      </c>
      <c r="Q93" s="244">
        <f>ROUND(E93*P93,2)</f>
        <v>0</v>
      </c>
      <c r="R93" s="244"/>
      <c r="S93" s="244" t="s">
        <v>154</v>
      </c>
      <c r="T93" s="245" t="s">
        <v>101</v>
      </c>
      <c r="U93" s="221">
        <v>0</v>
      </c>
      <c r="V93" s="221">
        <f>ROUND(E93*U93,2)</f>
        <v>0</v>
      </c>
      <c r="W93" s="221"/>
      <c r="X93" s="221" t="s">
        <v>211</v>
      </c>
      <c r="Y93" s="212"/>
      <c r="Z93" s="212"/>
      <c r="AA93" s="212"/>
      <c r="AB93" s="212"/>
      <c r="AC93" s="212"/>
      <c r="AD93" s="212"/>
      <c r="AE93" s="212"/>
      <c r="AF93" s="212"/>
      <c r="AG93" s="212" t="s">
        <v>212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39">
        <v>23</v>
      </c>
      <c r="B94" s="240" t="s">
        <v>213</v>
      </c>
      <c r="C94" s="252" t="s">
        <v>214</v>
      </c>
      <c r="D94" s="241" t="s">
        <v>210</v>
      </c>
      <c r="E94" s="242">
        <v>1</v>
      </c>
      <c r="F94" s="243"/>
      <c r="G94" s="244">
        <f>ROUND(E94*F94,2)</f>
        <v>0</v>
      </c>
      <c r="H94" s="243"/>
      <c r="I94" s="244">
        <f>ROUND(E94*H94,2)</f>
        <v>0</v>
      </c>
      <c r="J94" s="243"/>
      <c r="K94" s="244">
        <f>ROUND(E94*J94,2)</f>
        <v>0</v>
      </c>
      <c r="L94" s="244">
        <v>21</v>
      </c>
      <c r="M94" s="244">
        <f>G94*(1+L94/100)</f>
        <v>0</v>
      </c>
      <c r="N94" s="244">
        <v>0</v>
      </c>
      <c r="O94" s="244">
        <f>ROUND(E94*N94,2)</f>
        <v>0</v>
      </c>
      <c r="P94" s="244">
        <v>0</v>
      </c>
      <c r="Q94" s="244">
        <f>ROUND(E94*P94,2)</f>
        <v>0</v>
      </c>
      <c r="R94" s="244"/>
      <c r="S94" s="244" t="s">
        <v>154</v>
      </c>
      <c r="T94" s="245" t="s">
        <v>101</v>
      </c>
      <c r="U94" s="221">
        <v>0</v>
      </c>
      <c r="V94" s="221">
        <f>ROUND(E94*U94,2)</f>
        <v>0</v>
      </c>
      <c r="W94" s="221"/>
      <c r="X94" s="221" t="s">
        <v>211</v>
      </c>
      <c r="Y94" s="212"/>
      <c r="Z94" s="212"/>
      <c r="AA94" s="212"/>
      <c r="AB94" s="212"/>
      <c r="AC94" s="212"/>
      <c r="AD94" s="212"/>
      <c r="AE94" s="212"/>
      <c r="AF94" s="212"/>
      <c r="AG94" s="212" t="s">
        <v>212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39">
        <v>24</v>
      </c>
      <c r="B95" s="240" t="s">
        <v>215</v>
      </c>
      <c r="C95" s="252" t="s">
        <v>216</v>
      </c>
      <c r="D95" s="241" t="s">
        <v>210</v>
      </c>
      <c r="E95" s="242">
        <v>1</v>
      </c>
      <c r="F95" s="243"/>
      <c r="G95" s="244">
        <f>ROUND(E95*F95,2)</f>
        <v>0</v>
      </c>
      <c r="H95" s="243"/>
      <c r="I95" s="244">
        <f>ROUND(E95*H95,2)</f>
        <v>0</v>
      </c>
      <c r="J95" s="243"/>
      <c r="K95" s="244">
        <f>ROUND(E95*J95,2)</f>
        <v>0</v>
      </c>
      <c r="L95" s="244">
        <v>21</v>
      </c>
      <c r="M95" s="244">
        <f>G95*(1+L95/100)</f>
        <v>0</v>
      </c>
      <c r="N95" s="244">
        <v>0</v>
      </c>
      <c r="O95" s="244">
        <f>ROUND(E95*N95,2)</f>
        <v>0</v>
      </c>
      <c r="P95" s="244">
        <v>0</v>
      </c>
      <c r="Q95" s="244">
        <f>ROUND(E95*P95,2)</f>
        <v>0</v>
      </c>
      <c r="R95" s="244"/>
      <c r="S95" s="244" t="s">
        <v>154</v>
      </c>
      <c r="T95" s="245" t="s">
        <v>101</v>
      </c>
      <c r="U95" s="221">
        <v>0</v>
      </c>
      <c r="V95" s="221">
        <f>ROUND(E95*U95,2)</f>
        <v>0</v>
      </c>
      <c r="W95" s="221"/>
      <c r="X95" s="221" t="s">
        <v>211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212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31">
        <v>25</v>
      </c>
      <c r="B96" s="232" t="s">
        <v>217</v>
      </c>
      <c r="C96" s="249" t="s">
        <v>218</v>
      </c>
      <c r="D96" s="233" t="s">
        <v>210</v>
      </c>
      <c r="E96" s="234">
        <v>1</v>
      </c>
      <c r="F96" s="235"/>
      <c r="G96" s="236">
        <f>ROUND(E96*F96,2)</f>
        <v>0</v>
      </c>
      <c r="H96" s="235"/>
      <c r="I96" s="236">
        <f>ROUND(E96*H96,2)</f>
        <v>0</v>
      </c>
      <c r="J96" s="235"/>
      <c r="K96" s="236">
        <f>ROUND(E96*J96,2)</f>
        <v>0</v>
      </c>
      <c r="L96" s="236">
        <v>21</v>
      </c>
      <c r="M96" s="236">
        <f>G96*(1+L96/100)</f>
        <v>0</v>
      </c>
      <c r="N96" s="236">
        <v>0</v>
      </c>
      <c r="O96" s="236">
        <f>ROUND(E96*N96,2)</f>
        <v>0</v>
      </c>
      <c r="P96" s="236">
        <v>0</v>
      </c>
      <c r="Q96" s="236">
        <f>ROUND(E96*P96,2)</f>
        <v>0</v>
      </c>
      <c r="R96" s="236"/>
      <c r="S96" s="236" t="s">
        <v>100</v>
      </c>
      <c r="T96" s="237" t="s">
        <v>101</v>
      </c>
      <c r="U96" s="221">
        <v>0</v>
      </c>
      <c r="V96" s="221">
        <f>ROUND(E96*U96,2)</f>
        <v>0</v>
      </c>
      <c r="W96" s="221"/>
      <c r="X96" s="221" t="s">
        <v>211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212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33" x14ac:dyDescent="0.2">
      <c r="A97" s="3"/>
      <c r="B97" s="4"/>
      <c r="C97" s="253"/>
      <c r="D97" s="6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AE97">
        <v>15</v>
      </c>
      <c r="AF97">
        <v>21</v>
      </c>
      <c r="AG97" t="s">
        <v>81</v>
      </c>
    </row>
    <row r="98" spans="1:33" x14ac:dyDescent="0.2">
      <c r="A98" s="215"/>
      <c r="B98" s="216" t="s">
        <v>29</v>
      </c>
      <c r="C98" s="254"/>
      <c r="D98" s="217"/>
      <c r="E98" s="218"/>
      <c r="F98" s="218"/>
      <c r="G98" s="247">
        <f>G8+G64+G71+G87+G92</f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AE98">
        <f>SUMIF(L7:L96,AE97,G7:G96)</f>
        <v>0</v>
      </c>
      <c r="AF98">
        <f>SUMIF(L7:L96,AF97,G7:G96)</f>
        <v>0</v>
      </c>
      <c r="AG98" t="s">
        <v>219</v>
      </c>
    </row>
    <row r="99" spans="1:33" x14ac:dyDescent="0.2">
      <c r="C99" s="255"/>
      <c r="D99" s="10"/>
      <c r="AG99" t="s">
        <v>220</v>
      </c>
    </row>
    <row r="100" spans="1:33" x14ac:dyDescent="0.2">
      <c r="D100" s="10"/>
    </row>
    <row r="101" spans="1:33" x14ac:dyDescent="0.2">
      <c r="D101" s="10"/>
    </row>
    <row r="102" spans="1:33" x14ac:dyDescent="0.2">
      <c r="D102" s="10"/>
    </row>
    <row r="103" spans="1:33" x14ac:dyDescent="0.2">
      <c r="D103" s="10"/>
    </row>
    <row r="104" spans="1:33" x14ac:dyDescent="0.2">
      <c r="D104" s="10"/>
    </row>
    <row r="105" spans="1:33" x14ac:dyDescent="0.2">
      <c r="D105" s="10"/>
    </row>
    <row r="106" spans="1:33" x14ac:dyDescent="0.2">
      <c r="D106" s="10"/>
    </row>
    <row r="107" spans="1:33" x14ac:dyDescent="0.2">
      <c r="D107" s="10"/>
    </row>
    <row r="108" spans="1:33" x14ac:dyDescent="0.2">
      <c r="D108" s="10"/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834" sheet="1"/>
  <mergeCells count="14">
    <mergeCell ref="C89:G89"/>
    <mergeCell ref="C91:G91"/>
    <mergeCell ref="C52:G52"/>
    <mergeCell ref="C73:G73"/>
    <mergeCell ref="C77:G77"/>
    <mergeCell ref="C79:G79"/>
    <mergeCell ref="C81:G81"/>
    <mergeCell ref="C84:G84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29-6 2020221-030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'29-6 2020221-030 Pol'!Názvy_tisku</vt:lpstr>
      <vt:lpstr>oadresa</vt:lpstr>
      <vt:lpstr>Stavba!Objednatel</vt:lpstr>
      <vt:lpstr>Stavba!Objekt</vt:lpstr>
      <vt:lpstr>'29-6 2020221-030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Lidumil</dc:creator>
  <cp:lastModifiedBy>Lidumil</cp:lastModifiedBy>
  <cp:lastPrinted>2019-03-19T12:27:02Z</cp:lastPrinted>
  <dcterms:created xsi:type="dcterms:W3CDTF">2009-04-08T07:15:50Z</dcterms:created>
  <dcterms:modified xsi:type="dcterms:W3CDTF">2021-02-16T16:27:29Z</dcterms:modified>
</cp:coreProperties>
</file>