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Budova 3 parc.č.st.1953" sheetId="2" r:id="rId2"/>
    <sheet name="05 - Budova 5 parc.č.st.1849" sheetId="3" r:id="rId3"/>
    <sheet name="07 - Budova 7 parc.č.st.1..." sheetId="4" r:id="rId4"/>
  </sheets>
  <definedNames>
    <definedName name="_xlnm.Print_Area" localSheetId="0">'Rekapitulace stavby'!$D$4:$AO$76,'Rekapitulace stavby'!$C$82:$AQ$98</definedName>
    <definedName name="_xlnm._FilterDatabase" localSheetId="1" hidden="1">'03 - Budova 3 parc.č.st.1953'!$C$122:$K$143</definedName>
    <definedName name="_xlnm.Print_Area" localSheetId="1">'03 - Budova 3 parc.č.st.1953'!$C$4:$J$76,'03 - Budova 3 parc.č.st.1953'!$C$82:$J$104,'03 - Budova 3 parc.č.st.1953'!$C$110:$K$143</definedName>
    <definedName name="_xlnm._FilterDatabase" localSheetId="2" hidden="1">'05 - Budova 5 parc.č.st.1849'!$C$122:$K$143</definedName>
    <definedName name="_xlnm.Print_Area" localSheetId="2">'05 - Budova 5 parc.č.st.1849'!$C$4:$J$76,'05 - Budova 5 parc.č.st.1849'!$C$82:$J$104,'05 - Budova 5 parc.č.st.1849'!$C$110:$K$143</definedName>
    <definedName name="_xlnm._FilterDatabase" localSheetId="3" hidden="1">'07 - Budova 7 parc.č.st.1...'!$C$122:$K$143</definedName>
    <definedName name="_xlnm.Print_Area" localSheetId="3">'07 - Budova 7 parc.č.st.1...'!$C$4:$J$76,'07 - Budova 7 parc.č.st.1...'!$C$82:$J$104,'07 - Budova 7 parc.č.st.1...'!$C$110:$K$143</definedName>
    <definedName name="_xlnm.Print_Titles" localSheetId="0">'Rekapitulace stavby'!$92:$92</definedName>
    <definedName name="_xlnm.Print_Titles" localSheetId="1">'03 - Budova 3 parc.č.st.1953'!$122:$122</definedName>
    <definedName name="_xlnm.Print_Titles" localSheetId="2">'05 - Budova 5 parc.č.st.1849'!$122:$122</definedName>
    <definedName name="_xlnm.Print_Titles" localSheetId="3">'07 - Budova 7 parc.č.st.1...'!$122:$122</definedName>
  </definedNames>
  <calcPr fullCalcOnLoad="1"/>
</workbook>
</file>

<file path=xl/sharedStrings.xml><?xml version="1.0" encoding="utf-8"?>
<sst xmlns="http://schemas.openxmlformats.org/spreadsheetml/2006/main" count="1136" uniqueCount="193">
  <si>
    <t>Export Komplet</t>
  </si>
  <si>
    <t/>
  </si>
  <si>
    <t>2.0</t>
  </si>
  <si>
    <t>ZAMOK</t>
  </si>
  <si>
    <t>False</t>
  </si>
  <si>
    <t>{660db879-3036-490c-94df-599e89fd5b87}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</si>
  <si>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</si>
  <si>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</si>
  <si>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</si>
  <si>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</si>
  <si>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</si>
  <si>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</si>
  <si>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</si>
  <si>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</si>
  <si>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01-3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</si>
  <si>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</si>
  <si>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</si>
  <si>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Odstranění objektů a hospodářských budov v lokalitě Kroměříž, Dolní zahrady, ul. U Zámečku v k.ú. Kroměříž</t>
  </si>
  <si>
    <t>KSO:</t>
  </si>
  <si>
    <t>CC-CZ:</t>
  </si>
  <si>
    <t>Místo:</t>
  </si>
  <si>
    <t>Kroměříž</t>
  </si>
  <si>
    <t>Datum:</t>
  </si>
  <si>
    <t>30. 5. 2018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</si>
  <si>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</si>
  <si>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</si>
  <si>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</si>
  <si>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</si>
  <si>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</si>
  <si>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</si>
  <si>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</si>
  <si>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60766859</t>
  </si>
  <si>
    <t>Ing.arch.Martin Janda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</si>
  <si>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</si>
  <si>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</si>
  <si>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</si>
  <si>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</si>
  <si>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</si>
  <si>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</si>
  <si>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</si>
  <si>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</si>
  <si>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</si>
  <si>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</si>
  <si>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</si>
  <si>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</si>
  <si>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</si>
  <si>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</si>
  <si>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</si>
  <si>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</si>
  <si>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</si>
  <si>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</si>
  <si>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</si>
  <si>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</si>
  <si>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</si>
  <si>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</si>
  <si>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</si>
  <si>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</si>
  <si>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</si>
  <si>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</si>
  <si>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</si>
  <si>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</si>
  <si>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</si>
  <si>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</si>
  <si>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</si>
  <si>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</si>
  <si>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</si>
  <si>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</si>
  <si>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</si>
  <si>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</si>
  <si>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</si>
  <si>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</si>
  <si>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</si>
  <si>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</si>
  <si>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</si>
  <si>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</si>
  <si>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</si>
  <si>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</si>
  <si>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</si>
  <si>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</si>
  <si>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</si>
  <si>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</si>
  <si>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</t>
  </si>
  <si>
    <t>Budova 3 parc.č.st.1953</t>
  </si>
  <si>
    <t>STA</t>
  </si>
  <si>
    <t>1</t>
  </si>
  <si>
    <t>{22829aa7-026a-49ea-8b82-383f688f9163}</t>
  </si>
  <si>
    <t>2</t>
  </si>
  <si>
    <t>05</t>
  </si>
  <si>
    <t>Budova 5 parc.č.st.1849</t>
  </si>
  <si>
    <t>{d8501d4f-626a-4578-94dd-b25b878fb6a5}</t>
  </si>
  <si>
    <t>07</t>
  </si>
  <si>
    <t>Budova 7 parc.č.st.1848/1</t>
  </si>
  <si>
    <t>{315511f5-e8a4-4879-9d9d-d67df496b357}</t>
  </si>
  <si>
    <t>KRYCÍ LIST SOUPISU PRACÍ</t>
  </si>
  <si>
    <t>Objekt:</t>
  </si>
  <si>
    <t>03 - Budova 3 parc.č.st.1953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</si>
  <si>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</si>
  <si>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</si>
  <si>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</si>
  <si>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</si>
  <si>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</si>
  <si>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</si>
  <si>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</si>
  <si>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</si>
  <si>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</si>
  <si>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</si>
  <si>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</si>
  <si>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749 - Elektromontáže - ostatní práce a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</si>
  <si>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</si>
  <si>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</si>
  <si>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</si>
  <si>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</si>
  <si>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</si>
  <si>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</si>
  <si>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</si>
  <si>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</si>
  <si>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</si>
  <si>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</si>
  <si>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</si>
  <si>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</si>
  <si>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</si>
  <si>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</si>
  <si>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</si>
  <si>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</si>
  <si>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</si>
  <si>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</si>
  <si>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181951102</t>
  </si>
  <si>
    <t>Úprava pláně vyrovnáním výškových rozdílů  v hornině tř. 1 až 4 se zhutněním</t>
  </si>
  <si>
    <t>m2</t>
  </si>
  <si>
    <t>CS ÚRS 2018 01</t>
  </si>
  <si>
    <t>4</t>
  </si>
  <si>
    <t>-1453602012</t>
  </si>
  <si>
    <t>VV</t>
  </si>
  <si>
    <t>"srovnání terénu"   21,33*8,93+0,023</t>
  </si>
  <si>
    <t>8</t>
  </si>
  <si>
    <t>Trubní vedení</t>
  </si>
  <si>
    <t>89901.R</t>
  </si>
  <si>
    <t xml:space="preserve">Odpojení a zaslepení vodovodní přípojky </t>
  </si>
  <si>
    <t>kus</t>
  </si>
  <si>
    <t>1633036040</t>
  </si>
  <si>
    <t>3</t>
  </si>
  <si>
    <t>89902.R</t>
  </si>
  <si>
    <t>Odpojení a zaslepení kanalizační přípojky</t>
  </si>
  <si>
    <t>-323856518</t>
  </si>
  <si>
    <t>9</t>
  </si>
  <si>
    <t>Ostatní konstrukce a práce, bourání</t>
  </si>
  <si>
    <t>981013315</t>
  </si>
  <si>
    <t>Demolice budov  těžkými mechanizačními prostředky z cihel, kamene, smíšeného nebo hrázděného zdiva, tvárnic na maltu vápennou nebo vápenocementovou s podílem konstrukcí přes 25 do 30 %</t>
  </si>
  <si>
    <t>m3</t>
  </si>
  <si>
    <t>-1164674048</t>
  </si>
  <si>
    <t>3,3*21,33*8,93+(2,95-0,25)*21,33*8,93*0,5</t>
  </si>
  <si>
    <t>5</t>
  </si>
  <si>
    <t>981513116</t>
  </si>
  <si>
    <t>Demolice konstrukcí objektů  těžkými mechanizačními prostředky konstrukcí z betonu prostého</t>
  </si>
  <si>
    <t>-1427157505</t>
  </si>
  <si>
    <t>"základové pásy"     0,4*0,6*(21,33*2+8,93*2)+0,4*0,8*1,0*2</t>
  </si>
  <si>
    <t>997</t>
  </si>
  <si>
    <t>Přesun sutě</t>
  </si>
  <si>
    <t>6</t>
  </si>
  <si>
    <t>997006511</t>
  </si>
  <si>
    <t>Vodorovná doprava suti na skládku s naložením na dopravní prostředek a složením do 100 m</t>
  </si>
  <si>
    <t>t</t>
  </si>
  <si>
    <t>609674628</t>
  </si>
  <si>
    <t>7</t>
  </si>
  <si>
    <t>997006519</t>
  </si>
  <si>
    <t>Vodorovná doprava suti na skládku s naložením na dopravní prostředek a složením Příplatek k ceně za každý další i započatý 1 km</t>
  </si>
  <si>
    <t>-888208133</t>
  </si>
  <si>
    <t>520,508*10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</si>
  <si>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</si>
  <si>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</si>
  <si>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-111810695</t>
  </si>
  <si>
    <t>PSV</t>
  </si>
  <si>
    <t>Práce a dodávky PSV</t>
  </si>
  <si>
    <t>749</t>
  </si>
  <si>
    <t>Elektromontáže - ostatní práce a konstrukce</t>
  </si>
  <si>
    <t>74901.R</t>
  </si>
  <si>
    <t>Odpojení a zaslepení elektropřípojky</t>
  </si>
  <si>
    <t>16</t>
  </si>
  <si>
    <t>1592737319</t>
  </si>
  <si>
    <t>05 - Budova 5 parc.č.st.1849</t>
  </si>
  <si>
    <t>1150378339</t>
  </si>
  <si>
    <t>"srovnání terénu"   32,95*8,85+1,7*(6,0+2,5*6)</t>
  </si>
  <si>
    <t>1249907304</t>
  </si>
  <si>
    <t>3,3*30,55*8,85+2,65*30,55*8,85*0,5+(2,45+0,25)*1,7*6,0+2,7*(1,7*2,5)*2+2,7*(1,7*2,5*4)+2,925*2,4*8,85</t>
  </si>
  <si>
    <t>"základové pásy"     0,4*0,6*(32,95*2+8,15*3)+0,4*0,8*1,0*5+0,4*0,4*(1,4*14+6,0+2,5*6)</t>
  </si>
  <si>
    <t>840,448*10 'Přepočtené koeficientem množství</t>
  </si>
  <si>
    <t>07 - Budova 7 parc.č.st.1848/1</t>
  </si>
  <si>
    <t>918032234</t>
  </si>
  <si>
    <t>"srovnání terénu"   32,55*8,85+1,7*(5,32+2,5*4)</t>
  </si>
  <si>
    <t>-1787211946</t>
  </si>
  <si>
    <t>3,3*30,55*8,85+2,65*30,55*8,85*0,5+(2,45+0,25)*1,7*2,5+2,7*2,6*5,32+2,7*1,7*2,5*3+2,925*2,0*8,85</t>
  </si>
  <si>
    <t>"základové pásy"     0,4*0,6*(32,55*2+8,15*3)+0,4*0,8*1,0*5+0,4*0,4*(1,4*8+2,6*2+5,32+2,5*4)</t>
  </si>
  <si>
    <t>823,975*10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</si>
</sst>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01-3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Odstranění objektů a hospodářských budov v lokalitě Kroměříž, Dolní zahrady, ul. U Zámečku v k.ú. Kroměříž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Kroměříž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30. 5. 2018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Ing.arch.Martin Janda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100" t="s">
        <v>73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74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ROUND(SUM(AG95:AG97),2)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ROUND(SUM(AS95:AS97),2)</f>
        <v>0</v>
      </c>
      <c r="AT94" s="112">
        <f>ROUND(SUM(AV94:AW94),2)</f>
        <v>0</v>
      </c>
      <c r="AU94" s="113">
        <f>ROUND(SUM(AU95:AU97),5)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ROUND(SUM(AZ95:AZ97),2)</f>
        <v>0</v>
      </c>
      <c r="BA94" s="112">
        <f>ROUND(SUM(BA95:BA97),2)</f>
        <v>0</v>
      </c>
      <c r="BB94" s="112">
        <f>ROUND(SUM(BB95:BB97),2)</f>
        <v>0</v>
      </c>
      <c r="BC94" s="112">
        <f>ROUND(SUM(BC95:BC97),2)</f>
        <v>0</v>
      </c>
      <c r="BD94" s="114">
        <f>ROUND(SUM(BD95:BD97),2)</f>
        <v>0</v>
      </c>
      <c r="BE94" s="6"/>
      <c r="BS94" s="115" t="s">
        <v>75</v>
      </c>
      <c r="BT94" s="115" t="s">
        <v>76</v>
      </c>
      <c r="BU94" s="116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1" s="7" customFormat="1" ht="16.5" customHeight="1">
      <c r="A95" s="117" t="s">
        <v>80</v>
      </c>
      <c r="B95" s="118"/>
      <c r="C95" s="119"/>
      <c r="D95" s="120" t="s">
        <v>81</v>
      </c>
      <c r="E95" s="120"/>
      <c r="F95" s="120"/>
      <c r="G95" s="120"/>
      <c r="H95" s="120"/>
      <c r="I95" s="121"/>
      <c r="J95" s="120" t="s">
        <v>82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'03 - Budova 3 parc.č.st.1953'!J30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83</v>
      </c>
      <c r="AR95" s="124"/>
      <c r="AS95" s="125">
        <v>0</v>
      </c>
      <c r="AT95" s="126">
        <f>ROUND(SUM(AV95:AW95),2)</f>
        <v>0</v>
      </c>
      <c r="AU95" s="127">
        <f>'03 - Budova 3 parc.č.st.1953'!P123</f>
        <v>0</v>
      </c>
      <c r="AV95" s="126">
        <f>'03 - Budova 3 parc.č.st.1953'!J33</f>
        <v>0</v>
      </c>
      <c r="AW95" s="126">
        <f>'03 - Budova 3 parc.č.st.1953'!J34</f>
        <v>0</v>
      </c>
      <c r="AX95" s="126">
        <f>'03 - Budova 3 parc.č.st.1953'!J35</f>
        <v>0</v>
      </c>
      <c r="AY95" s="126">
        <f>'03 - Budova 3 parc.č.st.1953'!J36</f>
        <v>0</v>
      </c>
      <c r="AZ95" s="126">
        <f>'03 - Budova 3 parc.č.st.1953'!F33</f>
        <v>0</v>
      </c>
      <c r="BA95" s="126">
        <f>'03 - Budova 3 parc.č.st.1953'!F34</f>
        <v>0</v>
      </c>
      <c r="BB95" s="126">
        <f>'03 - Budova 3 parc.č.st.1953'!F35</f>
        <v>0</v>
      </c>
      <c r="BC95" s="126">
        <f>'03 - Budova 3 parc.č.st.1953'!F36</f>
        <v>0</v>
      </c>
      <c r="BD95" s="128">
        <f>'03 - Budova 3 parc.č.st.1953'!F37</f>
        <v>0</v>
      </c>
      <c r="BE95" s="7"/>
      <c r="BT95" s="129" t="s">
        <v>84</v>
      </c>
      <c r="BV95" s="129" t="s">
        <v>78</v>
      </c>
      <c r="BW95" s="129" t="s">
        <v>85</v>
      </c>
      <c r="BX95" s="129" t="s">
        <v>5</v>
      </c>
      <c r="CL95" s="129" t="s">
        <v>1</v>
      </c>
      <c r="CM95" s="129" t="s">
        <v>86</v>
      </c>
    </row>
    <row r="96" spans="1:91" s="7" customFormat="1" ht="16.5" customHeight="1">
      <c r="A96" s="117" t="s">
        <v>80</v>
      </c>
      <c r="B96" s="118"/>
      <c r="C96" s="119"/>
      <c r="D96" s="120" t="s">
        <v>87</v>
      </c>
      <c r="E96" s="120"/>
      <c r="F96" s="120"/>
      <c r="G96" s="120"/>
      <c r="H96" s="120"/>
      <c r="I96" s="121"/>
      <c r="J96" s="120" t="s">
        <v>88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'05 - Budova 5 parc.č.st.1849'!J30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83</v>
      </c>
      <c r="AR96" s="124"/>
      <c r="AS96" s="125">
        <v>0</v>
      </c>
      <c r="AT96" s="126">
        <f>ROUND(SUM(AV96:AW96),2)</f>
        <v>0</v>
      </c>
      <c r="AU96" s="127">
        <f>'05 - Budova 5 parc.č.st.1849'!P123</f>
        <v>0</v>
      </c>
      <c r="AV96" s="126">
        <f>'05 - Budova 5 parc.č.st.1849'!J33</f>
        <v>0</v>
      </c>
      <c r="AW96" s="126">
        <f>'05 - Budova 5 parc.č.st.1849'!J34</f>
        <v>0</v>
      </c>
      <c r="AX96" s="126">
        <f>'05 - Budova 5 parc.č.st.1849'!J35</f>
        <v>0</v>
      </c>
      <c r="AY96" s="126">
        <f>'05 - Budova 5 parc.č.st.1849'!J36</f>
        <v>0</v>
      </c>
      <c r="AZ96" s="126">
        <f>'05 - Budova 5 parc.č.st.1849'!F33</f>
        <v>0</v>
      </c>
      <c r="BA96" s="126">
        <f>'05 - Budova 5 parc.č.st.1849'!F34</f>
        <v>0</v>
      </c>
      <c r="BB96" s="126">
        <f>'05 - Budova 5 parc.č.st.1849'!F35</f>
        <v>0</v>
      </c>
      <c r="BC96" s="126">
        <f>'05 - Budova 5 parc.č.st.1849'!F36</f>
        <v>0</v>
      </c>
      <c r="BD96" s="128">
        <f>'05 - Budova 5 parc.č.st.1849'!F37</f>
        <v>0</v>
      </c>
      <c r="BE96" s="7"/>
      <c r="BT96" s="129" t="s">
        <v>84</v>
      </c>
      <c r="BV96" s="129" t="s">
        <v>78</v>
      </c>
      <c r="BW96" s="129" t="s">
        <v>89</v>
      </c>
      <c r="BX96" s="129" t="s">
        <v>5</v>
      </c>
      <c r="CL96" s="129" t="s">
        <v>1</v>
      </c>
      <c r="CM96" s="129" t="s">
        <v>86</v>
      </c>
    </row>
    <row r="97" spans="1:91" s="7" customFormat="1" ht="16.5" customHeight="1">
      <c r="A97" s="117" t="s">
        <v>80</v>
      </c>
      <c r="B97" s="118"/>
      <c r="C97" s="119"/>
      <c r="D97" s="120" t="s">
        <v>90</v>
      </c>
      <c r="E97" s="120"/>
      <c r="F97" s="120"/>
      <c r="G97" s="120"/>
      <c r="H97" s="120"/>
      <c r="I97" s="121"/>
      <c r="J97" s="120" t="s">
        <v>91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'07 - Budova 7 parc.č.st.1...'!J30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83</v>
      </c>
      <c r="AR97" s="124"/>
      <c r="AS97" s="130">
        <v>0</v>
      </c>
      <c r="AT97" s="131">
        <f>ROUND(SUM(AV97:AW97),2)</f>
        <v>0</v>
      </c>
      <c r="AU97" s="132">
        <f>'07 - Budova 7 parc.č.st.1...'!P123</f>
        <v>0</v>
      </c>
      <c r="AV97" s="131">
        <f>'07 - Budova 7 parc.č.st.1...'!J33</f>
        <v>0</v>
      </c>
      <c r="AW97" s="131">
        <f>'07 - Budova 7 parc.č.st.1...'!J34</f>
        <v>0</v>
      </c>
      <c r="AX97" s="131">
        <f>'07 - Budova 7 parc.č.st.1...'!J35</f>
        <v>0</v>
      </c>
      <c r="AY97" s="131">
        <f>'07 - Budova 7 parc.č.st.1...'!J36</f>
        <v>0</v>
      </c>
      <c r="AZ97" s="131">
        <f>'07 - Budova 7 parc.č.st.1...'!F33</f>
        <v>0</v>
      </c>
      <c r="BA97" s="131">
        <f>'07 - Budova 7 parc.č.st.1...'!F34</f>
        <v>0</v>
      </c>
      <c r="BB97" s="131">
        <f>'07 - Budova 7 parc.č.st.1...'!F35</f>
        <v>0</v>
      </c>
      <c r="BC97" s="131">
        <f>'07 - Budova 7 parc.č.st.1...'!F36</f>
        <v>0</v>
      </c>
      <c r="BD97" s="133">
        <f>'07 - Budova 7 parc.č.st.1...'!F37</f>
        <v>0</v>
      </c>
      <c r="BE97" s="7"/>
      <c r="BT97" s="129" t="s">
        <v>84</v>
      </c>
      <c r="BV97" s="129" t="s">
        <v>78</v>
      </c>
      <c r="BW97" s="129" t="s">
        <v>92</v>
      </c>
      <c r="BX97" s="129" t="s">
        <v>5</v>
      </c>
      <c r="CL97" s="129" t="s">
        <v>1</v>
      </c>
      <c r="CM97" s="129" t="s">
        <v>86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3 - Budova 3 parc.č.st.1953'!C2" display="/"/>
    <hyperlink ref="A96" location="'05 - Budova 5 parc.č.st.1849'!C2" display="/"/>
    <hyperlink ref="A97" location="'07 - Budova 7 parc.č.st.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93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Odstranění objektů a hospodářských budov v lokalitě Kroměříž, Dolní zahrady, ul. U Zámečku v k.ú. Kroměříž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30. 5. 2018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32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34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ROUND((SUM(BE123:BE143)),2)</f>
        <v>0</v>
      </c>
      <c r="G33" s="36"/>
      <c r="H33" s="36"/>
      <c r="I33" s="153">
        <v>0.21</v>
      </c>
      <c r="J33" s="152">
        <f>ROUND(((SUM(BE123:BE143))*I33),2)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ROUND((SUM(BF123:BF143)),2)</f>
        <v>0</v>
      </c>
      <c r="G34" s="36"/>
      <c r="H34" s="36"/>
      <c r="I34" s="153">
        <v>0.15</v>
      </c>
      <c r="J34" s="152">
        <f>ROUND(((SUM(BF123:BF143))*I34),2)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ROUND((SUM(BG123:BG143)),2)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ROUND((SUM(BH123:BH143)),2)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ROUND((SUM(BI123:BI143)),2)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Odstranění objektů a hospodářských budov v lokalitě Kroměříž, Dolní zahrady, ul. U Zámečku v k.ú. Kroměříž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03 - Budova 3 parc.č.st.1953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Kroměříž</v>
      </c>
      <c r="G89" s="38"/>
      <c r="H89" s="38"/>
      <c r="I89" s="30" t="s">
        <v>22</v>
      </c>
      <c r="J89" s="77" t="str">
        <f>IF(J12="","",J12)</f>
        <v>30. 5. 2018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Ing.arch.Martin Janda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97</v>
      </c>
      <c r="D94" s="174"/>
      <c r="E94" s="174"/>
      <c r="F94" s="174"/>
      <c r="G94" s="174"/>
      <c r="H94" s="174"/>
      <c r="I94" s="174"/>
      <c r="J94" s="175" t="s">
        <v>98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99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100</v>
      </c>
    </row>
    <row r="97" spans="1:31" s="9" customFormat="1" ht="24.95" customHeight="1">
      <c r="A97" s="9"/>
      <c r="B97" s="177"/>
      <c r="C97" s="178"/>
      <c r="D97" s="179" t="s">
        <v>101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102</v>
      </c>
      <c r="E98" s="186"/>
      <c r="F98" s="186"/>
      <c r="G98" s="186"/>
      <c r="H98" s="186"/>
      <c r="I98" s="186"/>
      <c r="J98" s="187">
        <f>J125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103</v>
      </c>
      <c r="E99" s="186"/>
      <c r="F99" s="186"/>
      <c r="G99" s="186"/>
      <c r="H99" s="186"/>
      <c r="I99" s="186"/>
      <c r="J99" s="187">
        <f>J128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104</v>
      </c>
      <c r="E100" s="186"/>
      <c r="F100" s="186"/>
      <c r="G100" s="186"/>
      <c r="H100" s="186"/>
      <c r="I100" s="186"/>
      <c r="J100" s="187">
        <f>J131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105</v>
      </c>
      <c r="E101" s="186"/>
      <c r="F101" s="186"/>
      <c r="G101" s="186"/>
      <c r="H101" s="186"/>
      <c r="I101" s="186"/>
      <c r="J101" s="187">
        <f>J136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7"/>
      <c r="C102" s="178"/>
      <c r="D102" s="179" t="s">
        <v>106</v>
      </c>
      <c r="E102" s="180"/>
      <c r="F102" s="180"/>
      <c r="G102" s="180"/>
      <c r="H102" s="180"/>
      <c r="I102" s="180"/>
      <c r="J102" s="181">
        <f>J141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3"/>
      <c r="C103" s="184"/>
      <c r="D103" s="185" t="s">
        <v>107</v>
      </c>
      <c r="E103" s="186"/>
      <c r="F103" s="186"/>
      <c r="G103" s="186"/>
      <c r="H103" s="186"/>
      <c r="I103" s="186"/>
      <c r="J103" s="187">
        <f>J142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108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6.25" customHeight="1">
      <c r="A113" s="36"/>
      <c r="B113" s="37"/>
      <c r="C113" s="38"/>
      <c r="D113" s="38"/>
      <c r="E113" s="172" t="str">
        <f>E7</f>
        <v>Odstranění objektů a hospodářských budov v lokalitě Kroměříž, Dolní zahrady, ul. U Zámečku v k.ú. Kroměříž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94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03 - Budova 3 parc.č.st.1953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Kroměříž</v>
      </c>
      <c r="G117" s="38"/>
      <c r="H117" s="38"/>
      <c r="I117" s="30" t="s">
        <v>22</v>
      </c>
      <c r="J117" s="77" t="str">
        <f>IF(J12="","",J12)</f>
        <v>30. 5. 2018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30" t="s">
        <v>30</v>
      </c>
      <c r="J119" s="34" t="str">
        <f>E21</f>
        <v>Ing.arch.Martin Janda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34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9"/>
      <c r="B122" s="190"/>
      <c r="C122" s="191" t="s">
        <v>109</v>
      </c>
      <c r="D122" s="192" t="s">
        <v>61</v>
      </c>
      <c r="E122" s="192" t="s">
        <v>57</v>
      </c>
      <c r="F122" s="192" t="s">
        <v>58</v>
      </c>
      <c r="G122" s="192" t="s">
        <v>110</v>
      </c>
      <c r="H122" s="192" t="s">
        <v>111</v>
      </c>
      <c r="I122" s="192" t="s">
        <v>112</v>
      </c>
      <c r="J122" s="192" t="s">
        <v>98</v>
      </c>
      <c r="K122" s="193" t="s">
        <v>113</v>
      </c>
      <c r="L122" s="194"/>
      <c r="M122" s="98" t="s">
        <v>1</v>
      </c>
      <c r="N122" s="99" t="s">
        <v>40</v>
      </c>
      <c r="O122" s="99" t="s">
        <v>114</v>
      </c>
      <c r="P122" s="99" t="s">
        <v>115</v>
      </c>
      <c r="Q122" s="99" t="s">
        <v>116</v>
      </c>
      <c r="R122" s="99" t="s">
        <v>117</v>
      </c>
      <c r="S122" s="99" t="s">
        <v>118</v>
      </c>
      <c r="T122" s="100" t="s">
        <v>119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</row>
    <row r="123" spans="1:63" s="2" customFormat="1" ht="22.8" customHeight="1">
      <c r="A123" s="36"/>
      <c r="B123" s="37"/>
      <c r="C123" s="105" t="s">
        <v>120</v>
      </c>
      <c r="D123" s="38"/>
      <c r="E123" s="38"/>
      <c r="F123" s="38"/>
      <c r="G123" s="38"/>
      <c r="H123" s="38"/>
      <c r="I123" s="38"/>
      <c r="J123" s="195">
        <f>BK123</f>
        <v>0</v>
      </c>
      <c r="K123" s="38"/>
      <c r="L123" s="42"/>
      <c r="M123" s="101"/>
      <c r="N123" s="196"/>
      <c r="O123" s="102"/>
      <c r="P123" s="197">
        <f>P124+P141</f>
        <v>0</v>
      </c>
      <c r="Q123" s="102"/>
      <c r="R123" s="197">
        <f>R124+R141</f>
        <v>0</v>
      </c>
      <c r="S123" s="102"/>
      <c r="T123" s="198">
        <f>T124+T141</f>
        <v>520.5079000000001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75</v>
      </c>
      <c r="AU123" s="15" t="s">
        <v>100</v>
      </c>
      <c r="BK123" s="199">
        <f>BK124+BK141</f>
        <v>0</v>
      </c>
    </row>
    <row r="124" spans="1:63" s="12" customFormat="1" ht="25.9" customHeight="1">
      <c r="A124" s="12"/>
      <c r="B124" s="200"/>
      <c r="C124" s="201"/>
      <c r="D124" s="202" t="s">
        <v>75</v>
      </c>
      <c r="E124" s="203" t="s">
        <v>121</v>
      </c>
      <c r="F124" s="203" t="s">
        <v>122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P125+P128+P131+P136</f>
        <v>0</v>
      </c>
      <c r="Q124" s="208"/>
      <c r="R124" s="209">
        <f>R125+R128+R131+R136</f>
        <v>0</v>
      </c>
      <c r="S124" s="208"/>
      <c r="T124" s="210">
        <f>T125+T128+T131+T136</f>
        <v>520.5079000000001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84</v>
      </c>
      <c r="AT124" s="212" t="s">
        <v>75</v>
      </c>
      <c r="AU124" s="212" t="s">
        <v>76</v>
      </c>
      <c r="AY124" s="211" t="s">
        <v>123</v>
      </c>
      <c r="BK124" s="213">
        <f>BK125+BK128+BK131+BK136</f>
        <v>0</v>
      </c>
    </row>
    <row r="125" spans="1:63" s="12" customFormat="1" ht="22.8" customHeight="1">
      <c r="A125" s="12"/>
      <c r="B125" s="200"/>
      <c r="C125" s="201"/>
      <c r="D125" s="202" t="s">
        <v>75</v>
      </c>
      <c r="E125" s="214" t="s">
        <v>84</v>
      </c>
      <c r="F125" s="214" t="s">
        <v>124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84</v>
      </c>
      <c r="AT125" s="212" t="s">
        <v>75</v>
      </c>
      <c r="AU125" s="212" t="s">
        <v>84</v>
      </c>
      <c r="AY125" s="211" t="s">
        <v>123</v>
      </c>
      <c r="BK125" s="213">
        <f>SUM(BK126:BK127)</f>
        <v>0</v>
      </c>
    </row>
    <row r="126" spans="1:65" s="2" customFormat="1" ht="12">
      <c r="A126" s="36"/>
      <c r="B126" s="37"/>
      <c r="C126" s="216" t="s">
        <v>84</v>
      </c>
      <c r="D126" s="216" t="s">
        <v>125</v>
      </c>
      <c r="E126" s="217" t="s">
        <v>126</v>
      </c>
      <c r="F126" s="218" t="s">
        <v>127</v>
      </c>
      <c r="G126" s="219" t="s">
        <v>128</v>
      </c>
      <c r="H126" s="220">
        <v>190.5</v>
      </c>
      <c r="I126" s="221"/>
      <c r="J126" s="222">
        <f>ROUND(I126*H126,2)</f>
        <v>0</v>
      </c>
      <c r="K126" s="218" t="s">
        <v>129</v>
      </c>
      <c r="L126" s="42"/>
      <c r="M126" s="223" t="s">
        <v>1</v>
      </c>
      <c r="N126" s="224" t="s">
        <v>41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130</v>
      </c>
      <c r="AT126" s="227" t="s">
        <v>125</v>
      </c>
      <c r="AU126" s="227" t="s">
        <v>86</v>
      </c>
      <c r="AY126" s="15" t="s">
        <v>123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84</v>
      </c>
      <c r="BK126" s="228">
        <f>ROUND(I126*H126,2)</f>
        <v>0</v>
      </c>
      <c r="BL126" s="15" t="s">
        <v>130</v>
      </c>
      <c r="BM126" s="227" t="s">
        <v>131</v>
      </c>
    </row>
    <row r="127" spans="1:51" s="13" customFormat="1" ht="12">
      <c r="A127" s="13"/>
      <c r="B127" s="229"/>
      <c r="C127" s="230"/>
      <c r="D127" s="231" t="s">
        <v>132</v>
      </c>
      <c r="E127" s="232" t="s">
        <v>1</v>
      </c>
      <c r="F127" s="233" t="s">
        <v>133</v>
      </c>
      <c r="G127" s="230"/>
      <c r="H127" s="234">
        <v>190.5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132</v>
      </c>
      <c r="AU127" s="240" t="s">
        <v>86</v>
      </c>
      <c r="AV127" s="13" t="s">
        <v>86</v>
      </c>
      <c r="AW127" s="13" t="s">
        <v>33</v>
      </c>
      <c r="AX127" s="13" t="s">
        <v>84</v>
      </c>
      <c r="AY127" s="240" t="s">
        <v>123</v>
      </c>
    </row>
    <row r="128" spans="1:63" s="12" customFormat="1" ht="22.8" customHeight="1">
      <c r="A128" s="12"/>
      <c r="B128" s="200"/>
      <c r="C128" s="201"/>
      <c r="D128" s="202" t="s">
        <v>75</v>
      </c>
      <c r="E128" s="214" t="s">
        <v>134</v>
      </c>
      <c r="F128" s="214" t="s">
        <v>135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SUM(P129:P130)</f>
        <v>0</v>
      </c>
      <c r="Q128" s="208"/>
      <c r="R128" s="209">
        <f>SUM(R129:R130)</f>
        <v>0</v>
      </c>
      <c r="S128" s="208"/>
      <c r="T128" s="21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84</v>
      </c>
      <c r="AT128" s="212" t="s">
        <v>75</v>
      </c>
      <c r="AU128" s="212" t="s">
        <v>84</v>
      </c>
      <c r="AY128" s="211" t="s">
        <v>123</v>
      </c>
      <c r="BK128" s="213">
        <f>SUM(BK129:BK130)</f>
        <v>0</v>
      </c>
    </row>
    <row r="129" spans="1:65" s="2" customFormat="1" ht="16.5" customHeight="1">
      <c r="A129" s="36"/>
      <c r="B129" s="37"/>
      <c r="C129" s="216" t="s">
        <v>86</v>
      </c>
      <c r="D129" s="216" t="s">
        <v>125</v>
      </c>
      <c r="E129" s="217" t="s">
        <v>136</v>
      </c>
      <c r="F129" s="218" t="s">
        <v>137</v>
      </c>
      <c r="G129" s="219" t="s">
        <v>138</v>
      </c>
      <c r="H129" s="220">
        <v>1</v>
      </c>
      <c r="I129" s="221"/>
      <c r="J129" s="222">
        <f>ROUND(I129*H129,2)</f>
        <v>0</v>
      </c>
      <c r="K129" s="218" t="s">
        <v>1</v>
      </c>
      <c r="L129" s="42"/>
      <c r="M129" s="223" t="s">
        <v>1</v>
      </c>
      <c r="N129" s="224" t="s">
        <v>41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130</v>
      </c>
      <c r="AT129" s="227" t="s">
        <v>125</v>
      </c>
      <c r="AU129" s="227" t="s">
        <v>86</v>
      </c>
      <c r="AY129" s="15" t="s">
        <v>123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84</v>
      </c>
      <c r="BK129" s="228">
        <f>ROUND(I129*H129,2)</f>
        <v>0</v>
      </c>
      <c r="BL129" s="15" t="s">
        <v>130</v>
      </c>
      <c r="BM129" s="227" t="s">
        <v>139</v>
      </c>
    </row>
    <row r="130" spans="1:65" s="2" customFormat="1" ht="16.5" customHeight="1">
      <c r="A130" s="36"/>
      <c r="B130" s="37"/>
      <c r="C130" s="216" t="s">
        <v>140</v>
      </c>
      <c r="D130" s="216" t="s">
        <v>125</v>
      </c>
      <c r="E130" s="217" t="s">
        <v>141</v>
      </c>
      <c r="F130" s="218" t="s">
        <v>142</v>
      </c>
      <c r="G130" s="219" t="s">
        <v>138</v>
      </c>
      <c r="H130" s="220">
        <v>1</v>
      </c>
      <c r="I130" s="221"/>
      <c r="J130" s="222">
        <f>ROUND(I130*H130,2)</f>
        <v>0</v>
      </c>
      <c r="K130" s="218" t="s">
        <v>1</v>
      </c>
      <c r="L130" s="42"/>
      <c r="M130" s="223" t="s">
        <v>1</v>
      </c>
      <c r="N130" s="224" t="s">
        <v>41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130</v>
      </c>
      <c r="AT130" s="227" t="s">
        <v>125</v>
      </c>
      <c r="AU130" s="227" t="s">
        <v>86</v>
      </c>
      <c r="AY130" s="15" t="s">
        <v>123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84</v>
      </c>
      <c r="BK130" s="228">
        <f>ROUND(I130*H130,2)</f>
        <v>0</v>
      </c>
      <c r="BL130" s="15" t="s">
        <v>130</v>
      </c>
      <c r="BM130" s="227" t="s">
        <v>143</v>
      </c>
    </row>
    <row r="131" spans="1:63" s="12" customFormat="1" ht="22.8" customHeight="1">
      <c r="A131" s="12"/>
      <c r="B131" s="200"/>
      <c r="C131" s="201"/>
      <c r="D131" s="202" t="s">
        <v>75</v>
      </c>
      <c r="E131" s="214" t="s">
        <v>144</v>
      </c>
      <c r="F131" s="214" t="s">
        <v>145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SUM(P132:P135)</f>
        <v>0</v>
      </c>
      <c r="Q131" s="208"/>
      <c r="R131" s="209">
        <f>SUM(R132:R135)</f>
        <v>0</v>
      </c>
      <c r="S131" s="208"/>
      <c r="T131" s="210">
        <f>SUM(T132:T135)</f>
        <v>520.5079000000001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84</v>
      </c>
      <c r="AT131" s="212" t="s">
        <v>75</v>
      </c>
      <c r="AU131" s="212" t="s">
        <v>84</v>
      </c>
      <c r="AY131" s="211" t="s">
        <v>123</v>
      </c>
      <c r="BK131" s="213">
        <f>SUM(BK132:BK135)</f>
        <v>0</v>
      </c>
    </row>
    <row r="132" spans="1:65" s="2" customFormat="1" ht="55.5" customHeight="1">
      <c r="A132" s="36"/>
      <c r="B132" s="37"/>
      <c r="C132" s="216" t="s">
        <v>130</v>
      </c>
      <c r="D132" s="216" t="s">
        <v>125</v>
      </c>
      <c r="E132" s="217" t="s">
        <v>146</v>
      </c>
      <c r="F132" s="218" t="s">
        <v>147</v>
      </c>
      <c r="G132" s="219" t="s">
        <v>148</v>
      </c>
      <c r="H132" s="220">
        <v>885.718</v>
      </c>
      <c r="I132" s="221"/>
      <c r="J132" s="222">
        <f>ROUND(I132*H132,2)</f>
        <v>0</v>
      </c>
      <c r="K132" s="218" t="s">
        <v>129</v>
      </c>
      <c r="L132" s="42"/>
      <c r="M132" s="223" t="s">
        <v>1</v>
      </c>
      <c r="N132" s="224" t="s">
        <v>41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0.55</v>
      </c>
      <c r="T132" s="226">
        <f>S132*H132</f>
        <v>487.1449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130</v>
      </c>
      <c r="AT132" s="227" t="s">
        <v>125</v>
      </c>
      <c r="AU132" s="227" t="s">
        <v>86</v>
      </c>
      <c r="AY132" s="15" t="s">
        <v>123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84</v>
      </c>
      <c r="BK132" s="228">
        <f>ROUND(I132*H132,2)</f>
        <v>0</v>
      </c>
      <c r="BL132" s="15" t="s">
        <v>130</v>
      </c>
      <c r="BM132" s="227" t="s">
        <v>149</v>
      </c>
    </row>
    <row r="133" spans="1:51" s="13" customFormat="1" ht="12">
      <c r="A133" s="13"/>
      <c r="B133" s="229"/>
      <c r="C133" s="230"/>
      <c r="D133" s="231" t="s">
        <v>132</v>
      </c>
      <c r="E133" s="232" t="s">
        <v>1</v>
      </c>
      <c r="F133" s="233" t="s">
        <v>150</v>
      </c>
      <c r="G133" s="230"/>
      <c r="H133" s="234">
        <v>885.718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132</v>
      </c>
      <c r="AU133" s="240" t="s">
        <v>86</v>
      </c>
      <c r="AV133" s="13" t="s">
        <v>86</v>
      </c>
      <c r="AW133" s="13" t="s">
        <v>33</v>
      </c>
      <c r="AX133" s="13" t="s">
        <v>84</v>
      </c>
      <c r="AY133" s="240" t="s">
        <v>123</v>
      </c>
    </row>
    <row r="134" spans="1:65" s="2" customFormat="1" ht="33" customHeight="1">
      <c r="A134" s="36"/>
      <c r="B134" s="37"/>
      <c r="C134" s="216" t="s">
        <v>151</v>
      </c>
      <c r="D134" s="216" t="s">
        <v>125</v>
      </c>
      <c r="E134" s="217" t="s">
        <v>152</v>
      </c>
      <c r="F134" s="218" t="s">
        <v>153</v>
      </c>
      <c r="G134" s="219" t="s">
        <v>148</v>
      </c>
      <c r="H134" s="220">
        <v>15.165</v>
      </c>
      <c r="I134" s="221"/>
      <c r="J134" s="222">
        <f>ROUND(I134*H134,2)</f>
        <v>0</v>
      </c>
      <c r="K134" s="218" t="s">
        <v>129</v>
      </c>
      <c r="L134" s="42"/>
      <c r="M134" s="223" t="s">
        <v>1</v>
      </c>
      <c r="N134" s="224" t="s">
        <v>41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2.2</v>
      </c>
      <c r="T134" s="226">
        <f>S134*H134</f>
        <v>33.363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130</v>
      </c>
      <c r="AT134" s="227" t="s">
        <v>125</v>
      </c>
      <c r="AU134" s="227" t="s">
        <v>86</v>
      </c>
      <c r="AY134" s="15" t="s">
        <v>123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84</v>
      </c>
      <c r="BK134" s="228">
        <f>ROUND(I134*H134,2)</f>
        <v>0</v>
      </c>
      <c r="BL134" s="15" t="s">
        <v>130</v>
      </c>
      <c r="BM134" s="227" t="s">
        <v>154</v>
      </c>
    </row>
    <row r="135" spans="1:51" s="13" customFormat="1" ht="12">
      <c r="A135" s="13"/>
      <c r="B135" s="229"/>
      <c r="C135" s="230"/>
      <c r="D135" s="231" t="s">
        <v>132</v>
      </c>
      <c r="E135" s="232" t="s">
        <v>1</v>
      </c>
      <c r="F135" s="233" t="s">
        <v>155</v>
      </c>
      <c r="G135" s="230"/>
      <c r="H135" s="234">
        <v>15.165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132</v>
      </c>
      <c r="AU135" s="240" t="s">
        <v>86</v>
      </c>
      <c r="AV135" s="13" t="s">
        <v>86</v>
      </c>
      <c r="AW135" s="13" t="s">
        <v>33</v>
      </c>
      <c r="AX135" s="13" t="s">
        <v>84</v>
      </c>
      <c r="AY135" s="240" t="s">
        <v>123</v>
      </c>
    </row>
    <row r="136" spans="1:63" s="12" customFormat="1" ht="22.8" customHeight="1">
      <c r="A136" s="12"/>
      <c r="B136" s="200"/>
      <c r="C136" s="201"/>
      <c r="D136" s="202" t="s">
        <v>75</v>
      </c>
      <c r="E136" s="214" t="s">
        <v>156</v>
      </c>
      <c r="F136" s="214" t="s">
        <v>157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SUM(P137:P140)</f>
        <v>0</v>
      </c>
      <c r="Q136" s="208"/>
      <c r="R136" s="209">
        <f>SUM(R137:R140)</f>
        <v>0</v>
      </c>
      <c r="S136" s="208"/>
      <c r="T136" s="210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84</v>
      </c>
      <c r="AT136" s="212" t="s">
        <v>75</v>
      </c>
      <c r="AU136" s="212" t="s">
        <v>84</v>
      </c>
      <c r="AY136" s="211" t="s">
        <v>123</v>
      </c>
      <c r="BK136" s="213">
        <f>SUM(BK137:BK140)</f>
        <v>0</v>
      </c>
    </row>
    <row r="137" spans="1:65" s="2" customFormat="1" ht="12">
      <c r="A137" s="36"/>
      <c r="B137" s="37"/>
      <c r="C137" s="216" t="s">
        <v>158</v>
      </c>
      <c r="D137" s="216" t="s">
        <v>125</v>
      </c>
      <c r="E137" s="217" t="s">
        <v>159</v>
      </c>
      <c r="F137" s="218" t="s">
        <v>160</v>
      </c>
      <c r="G137" s="219" t="s">
        <v>161</v>
      </c>
      <c r="H137" s="220">
        <v>520.508</v>
      </c>
      <c r="I137" s="221"/>
      <c r="J137" s="222">
        <f>ROUND(I137*H137,2)</f>
        <v>0</v>
      </c>
      <c r="K137" s="218" t="s">
        <v>129</v>
      </c>
      <c r="L137" s="42"/>
      <c r="M137" s="223" t="s">
        <v>1</v>
      </c>
      <c r="N137" s="224" t="s">
        <v>41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130</v>
      </c>
      <c r="AT137" s="227" t="s">
        <v>125</v>
      </c>
      <c r="AU137" s="227" t="s">
        <v>86</v>
      </c>
      <c r="AY137" s="15" t="s">
        <v>123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84</v>
      </c>
      <c r="BK137" s="228">
        <f>ROUND(I137*H137,2)</f>
        <v>0</v>
      </c>
      <c r="BL137" s="15" t="s">
        <v>130</v>
      </c>
      <c r="BM137" s="227" t="s">
        <v>162</v>
      </c>
    </row>
    <row r="138" spans="1:65" s="2" customFormat="1" ht="12">
      <c r="A138" s="36"/>
      <c r="B138" s="37"/>
      <c r="C138" s="216" t="s">
        <v>163</v>
      </c>
      <c r="D138" s="216" t="s">
        <v>125</v>
      </c>
      <c r="E138" s="217" t="s">
        <v>164</v>
      </c>
      <c r="F138" s="218" t="s">
        <v>165</v>
      </c>
      <c r="G138" s="219" t="s">
        <v>161</v>
      </c>
      <c r="H138" s="220">
        <v>5205.08</v>
      </c>
      <c r="I138" s="221"/>
      <c r="J138" s="222">
        <f>ROUND(I138*H138,2)</f>
        <v>0</v>
      </c>
      <c r="K138" s="218" t="s">
        <v>129</v>
      </c>
      <c r="L138" s="42"/>
      <c r="M138" s="223" t="s">
        <v>1</v>
      </c>
      <c r="N138" s="224" t="s">
        <v>41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130</v>
      </c>
      <c r="AT138" s="227" t="s">
        <v>125</v>
      </c>
      <c r="AU138" s="227" t="s">
        <v>86</v>
      </c>
      <c r="AY138" s="15" t="s">
        <v>123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84</v>
      </c>
      <c r="BK138" s="228">
        <f>ROUND(I138*H138,2)</f>
        <v>0</v>
      </c>
      <c r="BL138" s="15" t="s">
        <v>130</v>
      </c>
      <c r="BM138" s="227" t="s">
        <v>166</v>
      </c>
    </row>
    <row r="139" spans="1:51" s="13" customFormat="1" ht="12">
      <c r="A139" s="13"/>
      <c r="B139" s="229"/>
      <c r="C139" s="230"/>
      <c r="D139" s="231" t="s">
        <v>132</v>
      </c>
      <c r="E139" s="230"/>
      <c r="F139" s="233" t="s">
        <v>167</v>
      </c>
      <c r="G139" s="230"/>
      <c r="H139" s="234">
        <v>5205.08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132</v>
      </c>
      <c r="AU139" s="240" t="s">
        <v>86</v>
      </c>
      <c r="AV139" s="13" t="s">
        <v>86</v>
      </c>
      <c r="AW139" s="13" t="s">
        <v>4</v>
      </c>
      <c r="AX139" s="13" t="s">
        <v>84</v>
      </c>
      <c r="AY139" s="240" t="s">
        <v>123</v>
      </c>
    </row>
    <row r="140" spans="1:65" s="2" customFormat="1" ht="44.25" customHeight="1">
      <c r="A140" s="36"/>
      <c r="B140" s="37"/>
      <c r="C140" s="216" t="s">
        <v>134</v>
      </c>
      <c r="D140" s="216" t="s">
        <v>125</v>
      </c>
      <c r="E140" s="217" t="s">
        <v>168</v>
      </c>
      <c r="F140" s="218" t="s">
        <v>169</v>
      </c>
      <c r="G140" s="219" t="s">
        <v>161</v>
      </c>
      <c r="H140" s="220">
        <v>520.508</v>
      </c>
      <c r="I140" s="221"/>
      <c r="J140" s="222">
        <f>ROUND(I140*H140,2)</f>
        <v>0</v>
      </c>
      <c r="K140" s="218" t="s">
        <v>129</v>
      </c>
      <c r="L140" s="42"/>
      <c r="M140" s="223" t="s">
        <v>1</v>
      </c>
      <c r="N140" s="224" t="s">
        <v>41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130</v>
      </c>
      <c r="AT140" s="227" t="s">
        <v>125</v>
      </c>
      <c r="AU140" s="227" t="s">
        <v>86</v>
      </c>
      <c r="AY140" s="15" t="s">
        <v>123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84</v>
      </c>
      <c r="BK140" s="228">
        <f>ROUND(I140*H140,2)</f>
        <v>0</v>
      </c>
      <c r="BL140" s="15" t="s">
        <v>130</v>
      </c>
      <c r="BM140" s="227" t="s">
        <v>170</v>
      </c>
    </row>
    <row r="141" spans="1:63" s="12" customFormat="1" ht="25.9" customHeight="1">
      <c r="A141" s="12"/>
      <c r="B141" s="200"/>
      <c r="C141" s="201"/>
      <c r="D141" s="202" t="s">
        <v>75</v>
      </c>
      <c r="E141" s="203" t="s">
        <v>171</v>
      </c>
      <c r="F141" s="203" t="s">
        <v>172</v>
      </c>
      <c r="G141" s="201"/>
      <c r="H141" s="201"/>
      <c r="I141" s="204"/>
      <c r="J141" s="205">
        <f>BK141</f>
        <v>0</v>
      </c>
      <c r="K141" s="201"/>
      <c r="L141" s="206"/>
      <c r="M141" s="207"/>
      <c r="N141" s="208"/>
      <c r="O141" s="208"/>
      <c r="P141" s="209">
        <f>P142</f>
        <v>0</v>
      </c>
      <c r="Q141" s="208"/>
      <c r="R141" s="209">
        <f>R142</f>
        <v>0</v>
      </c>
      <c r="S141" s="208"/>
      <c r="T141" s="210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86</v>
      </c>
      <c r="AT141" s="212" t="s">
        <v>75</v>
      </c>
      <c r="AU141" s="212" t="s">
        <v>76</v>
      </c>
      <c r="AY141" s="211" t="s">
        <v>123</v>
      </c>
      <c r="BK141" s="213">
        <f>BK142</f>
        <v>0</v>
      </c>
    </row>
    <row r="142" spans="1:63" s="12" customFormat="1" ht="22.8" customHeight="1">
      <c r="A142" s="12"/>
      <c r="B142" s="200"/>
      <c r="C142" s="201"/>
      <c r="D142" s="202" t="s">
        <v>75</v>
      </c>
      <c r="E142" s="214" t="s">
        <v>173</v>
      </c>
      <c r="F142" s="214" t="s">
        <v>174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P143</f>
        <v>0</v>
      </c>
      <c r="Q142" s="208"/>
      <c r="R142" s="209">
        <f>R143</f>
        <v>0</v>
      </c>
      <c r="S142" s="208"/>
      <c r="T142" s="21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86</v>
      </c>
      <c r="AT142" s="212" t="s">
        <v>75</v>
      </c>
      <c r="AU142" s="212" t="s">
        <v>84</v>
      </c>
      <c r="AY142" s="211" t="s">
        <v>123</v>
      </c>
      <c r="BK142" s="213">
        <f>BK143</f>
        <v>0</v>
      </c>
    </row>
    <row r="143" spans="1:65" s="2" customFormat="1" ht="16.5" customHeight="1">
      <c r="A143" s="36"/>
      <c r="B143" s="37"/>
      <c r="C143" s="216" t="s">
        <v>144</v>
      </c>
      <c r="D143" s="216" t="s">
        <v>125</v>
      </c>
      <c r="E143" s="217" t="s">
        <v>175</v>
      </c>
      <c r="F143" s="218" t="s">
        <v>176</v>
      </c>
      <c r="G143" s="219" t="s">
        <v>138</v>
      </c>
      <c r="H143" s="220">
        <v>1</v>
      </c>
      <c r="I143" s="221"/>
      <c r="J143" s="222">
        <f>ROUND(I143*H143,2)</f>
        <v>0</v>
      </c>
      <c r="K143" s="218" t="s">
        <v>1</v>
      </c>
      <c r="L143" s="42"/>
      <c r="M143" s="241" t="s">
        <v>1</v>
      </c>
      <c r="N143" s="242" t="s">
        <v>41</v>
      </c>
      <c r="O143" s="243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177</v>
      </c>
      <c r="AT143" s="227" t="s">
        <v>125</v>
      </c>
      <c r="AU143" s="227" t="s">
        <v>86</v>
      </c>
      <c r="AY143" s="15" t="s">
        <v>123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84</v>
      </c>
      <c r="BK143" s="228">
        <f>ROUND(I143*H143,2)</f>
        <v>0</v>
      </c>
      <c r="BL143" s="15" t="s">
        <v>177</v>
      </c>
      <c r="BM143" s="227" t="s">
        <v>178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65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93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Odstranění objektů a hospodářských budov v lokalitě Kroměříž, Dolní zahrady, ul. U Zámečku v k.ú. Kroměříž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179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30. 5. 2018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32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34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ROUND((SUM(BE123:BE143)),2)</f>
        <v>0</v>
      </c>
      <c r="G33" s="36"/>
      <c r="H33" s="36"/>
      <c r="I33" s="153">
        <v>0.21</v>
      </c>
      <c r="J33" s="152">
        <f>ROUND(((SUM(BE123:BE143))*I33),2)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ROUND((SUM(BF123:BF143)),2)</f>
        <v>0</v>
      </c>
      <c r="G34" s="36"/>
      <c r="H34" s="36"/>
      <c r="I34" s="153">
        <v>0.15</v>
      </c>
      <c r="J34" s="152">
        <f>ROUND(((SUM(BF123:BF143))*I34),2)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ROUND((SUM(BG123:BG143)),2)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ROUND((SUM(BH123:BH143)),2)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ROUND((SUM(BI123:BI143)),2)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Odstranění objektů a hospodářských budov v lokalitě Kroměříž, Dolní zahrady, ul. U Zámečku v k.ú. Kroměříž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05 - Budova 5 parc.č.st.1849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Kroměříž</v>
      </c>
      <c r="G89" s="38"/>
      <c r="H89" s="38"/>
      <c r="I89" s="30" t="s">
        <v>22</v>
      </c>
      <c r="J89" s="77" t="str">
        <f>IF(J12="","",J12)</f>
        <v>30. 5. 2018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Ing.arch.Martin Janda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97</v>
      </c>
      <c r="D94" s="174"/>
      <c r="E94" s="174"/>
      <c r="F94" s="174"/>
      <c r="G94" s="174"/>
      <c r="H94" s="174"/>
      <c r="I94" s="174"/>
      <c r="J94" s="175" t="s">
        <v>98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99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100</v>
      </c>
    </row>
    <row r="97" spans="1:31" s="9" customFormat="1" ht="24.95" customHeight="1">
      <c r="A97" s="9"/>
      <c r="B97" s="177"/>
      <c r="C97" s="178"/>
      <c r="D97" s="179" t="s">
        <v>101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102</v>
      </c>
      <c r="E98" s="186"/>
      <c r="F98" s="186"/>
      <c r="G98" s="186"/>
      <c r="H98" s="186"/>
      <c r="I98" s="186"/>
      <c r="J98" s="187">
        <f>J125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103</v>
      </c>
      <c r="E99" s="186"/>
      <c r="F99" s="186"/>
      <c r="G99" s="186"/>
      <c r="H99" s="186"/>
      <c r="I99" s="186"/>
      <c r="J99" s="187">
        <f>J128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104</v>
      </c>
      <c r="E100" s="186"/>
      <c r="F100" s="186"/>
      <c r="G100" s="186"/>
      <c r="H100" s="186"/>
      <c r="I100" s="186"/>
      <c r="J100" s="187">
        <f>J131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105</v>
      </c>
      <c r="E101" s="186"/>
      <c r="F101" s="186"/>
      <c r="G101" s="186"/>
      <c r="H101" s="186"/>
      <c r="I101" s="186"/>
      <c r="J101" s="187">
        <f>J136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7"/>
      <c r="C102" s="178"/>
      <c r="D102" s="179" t="s">
        <v>106</v>
      </c>
      <c r="E102" s="180"/>
      <c r="F102" s="180"/>
      <c r="G102" s="180"/>
      <c r="H102" s="180"/>
      <c r="I102" s="180"/>
      <c r="J102" s="181">
        <f>J141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3"/>
      <c r="C103" s="184"/>
      <c r="D103" s="185" t="s">
        <v>107</v>
      </c>
      <c r="E103" s="186"/>
      <c r="F103" s="186"/>
      <c r="G103" s="186"/>
      <c r="H103" s="186"/>
      <c r="I103" s="186"/>
      <c r="J103" s="187">
        <f>J142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108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6.25" customHeight="1">
      <c r="A113" s="36"/>
      <c r="B113" s="37"/>
      <c r="C113" s="38"/>
      <c r="D113" s="38"/>
      <c r="E113" s="172" t="str">
        <f>E7</f>
        <v>Odstranění objektů a hospodářských budov v lokalitě Kroměříž, Dolní zahrady, ul. U Zámečku v k.ú. Kroměříž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94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05 - Budova 5 parc.č.st.1849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Kroměříž</v>
      </c>
      <c r="G117" s="38"/>
      <c r="H117" s="38"/>
      <c r="I117" s="30" t="s">
        <v>22</v>
      </c>
      <c r="J117" s="77" t="str">
        <f>IF(J12="","",J12)</f>
        <v>30. 5. 2018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30" t="s">
        <v>30</v>
      </c>
      <c r="J119" s="34" t="str">
        <f>E21</f>
        <v>Ing.arch.Martin Janda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34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9"/>
      <c r="B122" s="190"/>
      <c r="C122" s="191" t="s">
        <v>109</v>
      </c>
      <c r="D122" s="192" t="s">
        <v>61</v>
      </c>
      <c r="E122" s="192" t="s">
        <v>57</v>
      </c>
      <c r="F122" s="192" t="s">
        <v>58</v>
      </c>
      <c r="G122" s="192" t="s">
        <v>110</v>
      </c>
      <c r="H122" s="192" t="s">
        <v>111</v>
      </c>
      <c r="I122" s="192" t="s">
        <v>112</v>
      </c>
      <c r="J122" s="192" t="s">
        <v>98</v>
      </c>
      <c r="K122" s="193" t="s">
        <v>113</v>
      </c>
      <c r="L122" s="194"/>
      <c r="M122" s="98" t="s">
        <v>1</v>
      </c>
      <c r="N122" s="99" t="s">
        <v>40</v>
      </c>
      <c r="O122" s="99" t="s">
        <v>114</v>
      </c>
      <c r="P122" s="99" t="s">
        <v>115</v>
      </c>
      <c r="Q122" s="99" t="s">
        <v>116</v>
      </c>
      <c r="R122" s="99" t="s">
        <v>117</v>
      </c>
      <c r="S122" s="99" t="s">
        <v>118</v>
      </c>
      <c r="T122" s="100" t="s">
        <v>119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</row>
    <row r="123" spans="1:63" s="2" customFormat="1" ht="22.8" customHeight="1">
      <c r="A123" s="36"/>
      <c r="B123" s="37"/>
      <c r="C123" s="105" t="s">
        <v>120</v>
      </c>
      <c r="D123" s="38"/>
      <c r="E123" s="38"/>
      <c r="F123" s="38"/>
      <c r="G123" s="38"/>
      <c r="H123" s="38"/>
      <c r="I123" s="38"/>
      <c r="J123" s="195">
        <f>BK123</f>
        <v>0</v>
      </c>
      <c r="K123" s="38"/>
      <c r="L123" s="42"/>
      <c r="M123" s="101"/>
      <c r="N123" s="196"/>
      <c r="O123" s="102"/>
      <c r="P123" s="197">
        <f>P124+P141</f>
        <v>0</v>
      </c>
      <c r="Q123" s="102"/>
      <c r="R123" s="197">
        <f>R124+R141</f>
        <v>0</v>
      </c>
      <c r="S123" s="102"/>
      <c r="T123" s="198">
        <f>T124+T141</f>
        <v>840.4478500000001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75</v>
      </c>
      <c r="AU123" s="15" t="s">
        <v>100</v>
      </c>
      <c r="BK123" s="199">
        <f>BK124+BK141</f>
        <v>0</v>
      </c>
    </row>
    <row r="124" spans="1:63" s="12" customFormat="1" ht="25.9" customHeight="1">
      <c r="A124" s="12"/>
      <c r="B124" s="200"/>
      <c r="C124" s="201"/>
      <c r="D124" s="202" t="s">
        <v>75</v>
      </c>
      <c r="E124" s="203" t="s">
        <v>121</v>
      </c>
      <c r="F124" s="203" t="s">
        <v>122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P125+P128+P131+P136</f>
        <v>0</v>
      </c>
      <c r="Q124" s="208"/>
      <c r="R124" s="209">
        <f>R125+R128+R131+R136</f>
        <v>0</v>
      </c>
      <c r="S124" s="208"/>
      <c r="T124" s="210">
        <f>T125+T128+T131+T136</f>
        <v>840.4478500000001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84</v>
      </c>
      <c r="AT124" s="212" t="s">
        <v>75</v>
      </c>
      <c r="AU124" s="212" t="s">
        <v>76</v>
      </c>
      <c r="AY124" s="211" t="s">
        <v>123</v>
      </c>
      <c r="BK124" s="213">
        <f>BK125+BK128+BK131+BK136</f>
        <v>0</v>
      </c>
    </row>
    <row r="125" spans="1:63" s="12" customFormat="1" ht="22.8" customHeight="1">
      <c r="A125" s="12"/>
      <c r="B125" s="200"/>
      <c r="C125" s="201"/>
      <c r="D125" s="202" t="s">
        <v>75</v>
      </c>
      <c r="E125" s="214" t="s">
        <v>84</v>
      </c>
      <c r="F125" s="214" t="s">
        <v>124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84</v>
      </c>
      <c r="AT125" s="212" t="s">
        <v>75</v>
      </c>
      <c r="AU125" s="212" t="s">
        <v>84</v>
      </c>
      <c r="AY125" s="211" t="s">
        <v>123</v>
      </c>
      <c r="BK125" s="213">
        <f>SUM(BK126:BK127)</f>
        <v>0</v>
      </c>
    </row>
    <row r="126" spans="1:65" s="2" customFormat="1" ht="12">
      <c r="A126" s="36"/>
      <c r="B126" s="37"/>
      <c r="C126" s="216" t="s">
        <v>84</v>
      </c>
      <c r="D126" s="216" t="s">
        <v>125</v>
      </c>
      <c r="E126" s="217" t="s">
        <v>126</v>
      </c>
      <c r="F126" s="218" t="s">
        <v>127</v>
      </c>
      <c r="G126" s="219" t="s">
        <v>128</v>
      </c>
      <c r="H126" s="220">
        <v>327.308</v>
      </c>
      <c r="I126" s="221"/>
      <c r="J126" s="222">
        <f>ROUND(I126*H126,2)</f>
        <v>0</v>
      </c>
      <c r="K126" s="218" t="s">
        <v>129</v>
      </c>
      <c r="L126" s="42"/>
      <c r="M126" s="223" t="s">
        <v>1</v>
      </c>
      <c r="N126" s="224" t="s">
        <v>41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130</v>
      </c>
      <c r="AT126" s="227" t="s">
        <v>125</v>
      </c>
      <c r="AU126" s="227" t="s">
        <v>86</v>
      </c>
      <c r="AY126" s="15" t="s">
        <v>123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84</v>
      </c>
      <c r="BK126" s="228">
        <f>ROUND(I126*H126,2)</f>
        <v>0</v>
      </c>
      <c r="BL126" s="15" t="s">
        <v>130</v>
      </c>
      <c r="BM126" s="227" t="s">
        <v>180</v>
      </c>
    </row>
    <row r="127" spans="1:51" s="13" customFormat="1" ht="12">
      <c r="A127" s="13"/>
      <c r="B127" s="229"/>
      <c r="C127" s="230"/>
      <c r="D127" s="231" t="s">
        <v>132</v>
      </c>
      <c r="E127" s="232" t="s">
        <v>1</v>
      </c>
      <c r="F127" s="233" t="s">
        <v>181</v>
      </c>
      <c r="G127" s="230"/>
      <c r="H127" s="234">
        <v>327.308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132</v>
      </c>
      <c r="AU127" s="240" t="s">
        <v>86</v>
      </c>
      <c r="AV127" s="13" t="s">
        <v>86</v>
      </c>
      <c r="AW127" s="13" t="s">
        <v>33</v>
      </c>
      <c r="AX127" s="13" t="s">
        <v>84</v>
      </c>
      <c r="AY127" s="240" t="s">
        <v>123</v>
      </c>
    </row>
    <row r="128" spans="1:63" s="12" customFormat="1" ht="22.8" customHeight="1">
      <c r="A128" s="12"/>
      <c r="B128" s="200"/>
      <c r="C128" s="201"/>
      <c r="D128" s="202" t="s">
        <v>75</v>
      </c>
      <c r="E128" s="214" t="s">
        <v>134</v>
      </c>
      <c r="F128" s="214" t="s">
        <v>135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SUM(P129:P130)</f>
        <v>0</v>
      </c>
      <c r="Q128" s="208"/>
      <c r="R128" s="209">
        <f>SUM(R129:R130)</f>
        <v>0</v>
      </c>
      <c r="S128" s="208"/>
      <c r="T128" s="21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84</v>
      </c>
      <c r="AT128" s="212" t="s">
        <v>75</v>
      </c>
      <c r="AU128" s="212" t="s">
        <v>84</v>
      </c>
      <c r="AY128" s="211" t="s">
        <v>123</v>
      </c>
      <c r="BK128" s="213">
        <f>SUM(BK129:BK130)</f>
        <v>0</v>
      </c>
    </row>
    <row r="129" spans="1:65" s="2" customFormat="1" ht="16.5" customHeight="1">
      <c r="A129" s="36"/>
      <c r="B129" s="37"/>
      <c r="C129" s="216" t="s">
        <v>86</v>
      </c>
      <c r="D129" s="216" t="s">
        <v>125</v>
      </c>
      <c r="E129" s="217" t="s">
        <v>136</v>
      </c>
      <c r="F129" s="218" t="s">
        <v>137</v>
      </c>
      <c r="G129" s="219" t="s">
        <v>138</v>
      </c>
      <c r="H129" s="220">
        <v>1</v>
      </c>
      <c r="I129" s="221"/>
      <c r="J129" s="222">
        <f>ROUND(I129*H129,2)</f>
        <v>0</v>
      </c>
      <c r="K129" s="218" t="s">
        <v>1</v>
      </c>
      <c r="L129" s="42"/>
      <c r="M129" s="223" t="s">
        <v>1</v>
      </c>
      <c r="N129" s="224" t="s">
        <v>41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130</v>
      </c>
      <c r="AT129" s="227" t="s">
        <v>125</v>
      </c>
      <c r="AU129" s="227" t="s">
        <v>86</v>
      </c>
      <c r="AY129" s="15" t="s">
        <v>123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84</v>
      </c>
      <c r="BK129" s="228">
        <f>ROUND(I129*H129,2)</f>
        <v>0</v>
      </c>
      <c r="BL129" s="15" t="s">
        <v>130</v>
      </c>
      <c r="BM129" s="227" t="s">
        <v>139</v>
      </c>
    </row>
    <row r="130" spans="1:65" s="2" customFormat="1" ht="16.5" customHeight="1">
      <c r="A130" s="36"/>
      <c r="B130" s="37"/>
      <c r="C130" s="216" t="s">
        <v>140</v>
      </c>
      <c r="D130" s="216" t="s">
        <v>125</v>
      </c>
      <c r="E130" s="217" t="s">
        <v>141</v>
      </c>
      <c r="F130" s="218" t="s">
        <v>142</v>
      </c>
      <c r="G130" s="219" t="s">
        <v>138</v>
      </c>
      <c r="H130" s="220">
        <v>1</v>
      </c>
      <c r="I130" s="221"/>
      <c r="J130" s="222">
        <f>ROUND(I130*H130,2)</f>
        <v>0</v>
      </c>
      <c r="K130" s="218" t="s">
        <v>1</v>
      </c>
      <c r="L130" s="42"/>
      <c r="M130" s="223" t="s">
        <v>1</v>
      </c>
      <c r="N130" s="224" t="s">
        <v>41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130</v>
      </c>
      <c r="AT130" s="227" t="s">
        <v>125</v>
      </c>
      <c r="AU130" s="227" t="s">
        <v>86</v>
      </c>
      <c r="AY130" s="15" t="s">
        <v>123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84</v>
      </c>
      <c r="BK130" s="228">
        <f>ROUND(I130*H130,2)</f>
        <v>0</v>
      </c>
      <c r="BL130" s="15" t="s">
        <v>130</v>
      </c>
      <c r="BM130" s="227" t="s">
        <v>143</v>
      </c>
    </row>
    <row r="131" spans="1:63" s="12" customFormat="1" ht="22.8" customHeight="1">
      <c r="A131" s="12"/>
      <c r="B131" s="200"/>
      <c r="C131" s="201"/>
      <c r="D131" s="202" t="s">
        <v>75</v>
      </c>
      <c r="E131" s="214" t="s">
        <v>144</v>
      </c>
      <c r="F131" s="214" t="s">
        <v>145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SUM(P132:P135)</f>
        <v>0</v>
      </c>
      <c r="Q131" s="208"/>
      <c r="R131" s="209">
        <f>SUM(R132:R135)</f>
        <v>0</v>
      </c>
      <c r="S131" s="208"/>
      <c r="T131" s="210">
        <f>SUM(T132:T135)</f>
        <v>840.4478500000001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84</v>
      </c>
      <c r="AT131" s="212" t="s">
        <v>75</v>
      </c>
      <c r="AU131" s="212" t="s">
        <v>84</v>
      </c>
      <c r="AY131" s="211" t="s">
        <v>123</v>
      </c>
      <c r="BK131" s="213">
        <f>SUM(BK132:BK135)</f>
        <v>0</v>
      </c>
    </row>
    <row r="132" spans="1:65" s="2" customFormat="1" ht="55.5" customHeight="1">
      <c r="A132" s="36"/>
      <c r="B132" s="37"/>
      <c r="C132" s="216" t="s">
        <v>130</v>
      </c>
      <c r="D132" s="216" t="s">
        <v>125</v>
      </c>
      <c r="E132" s="217" t="s">
        <v>146</v>
      </c>
      <c r="F132" s="218" t="s">
        <v>147</v>
      </c>
      <c r="G132" s="219" t="s">
        <v>148</v>
      </c>
      <c r="H132" s="220">
        <v>1408.967</v>
      </c>
      <c r="I132" s="221"/>
      <c r="J132" s="222">
        <f>ROUND(I132*H132,2)</f>
        <v>0</v>
      </c>
      <c r="K132" s="218" t="s">
        <v>129</v>
      </c>
      <c r="L132" s="42"/>
      <c r="M132" s="223" t="s">
        <v>1</v>
      </c>
      <c r="N132" s="224" t="s">
        <v>41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0.55</v>
      </c>
      <c r="T132" s="226">
        <f>S132*H132</f>
        <v>774.9318500000002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130</v>
      </c>
      <c r="AT132" s="227" t="s">
        <v>125</v>
      </c>
      <c r="AU132" s="227" t="s">
        <v>86</v>
      </c>
      <c r="AY132" s="15" t="s">
        <v>123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84</v>
      </c>
      <c r="BK132" s="228">
        <f>ROUND(I132*H132,2)</f>
        <v>0</v>
      </c>
      <c r="BL132" s="15" t="s">
        <v>130</v>
      </c>
      <c r="BM132" s="227" t="s">
        <v>182</v>
      </c>
    </row>
    <row r="133" spans="1:51" s="13" customFormat="1" ht="12">
      <c r="A133" s="13"/>
      <c r="B133" s="229"/>
      <c r="C133" s="230"/>
      <c r="D133" s="231" t="s">
        <v>132</v>
      </c>
      <c r="E133" s="232" t="s">
        <v>1</v>
      </c>
      <c r="F133" s="233" t="s">
        <v>183</v>
      </c>
      <c r="G133" s="230"/>
      <c r="H133" s="234">
        <v>1408.967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132</v>
      </c>
      <c r="AU133" s="240" t="s">
        <v>86</v>
      </c>
      <c r="AV133" s="13" t="s">
        <v>86</v>
      </c>
      <c r="AW133" s="13" t="s">
        <v>33</v>
      </c>
      <c r="AX133" s="13" t="s">
        <v>84</v>
      </c>
      <c r="AY133" s="240" t="s">
        <v>123</v>
      </c>
    </row>
    <row r="134" spans="1:65" s="2" customFormat="1" ht="33" customHeight="1">
      <c r="A134" s="36"/>
      <c r="B134" s="37"/>
      <c r="C134" s="216" t="s">
        <v>151</v>
      </c>
      <c r="D134" s="216" t="s">
        <v>125</v>
      </c>
      <c r="E134" s="217" t="s">
        <v>152</v>
      </c>
      <c r="F134" s="218" t="s">
        <v>153</v>
      </c>
      <c r="G134" s="219" t="s">
        <v>148</v>
      </c>
      <c r="H134" s="220">
        <v>29.78</v>
      </c>
      <c r="I134" s="221"/>
      <c r="J134" s="222">
        <f>ROUND(I134*H134,2)</f>
        <v>0</v>
      </c>
      <c r="K134" s="218" t="s">
        <v>129</v>
      </c>
      <c r="L134" s="42"/>
      <c r="M134" s="223" t="s">
        <v>1</v>
      </c>
      <c r="N134" s="224" t="s">
        <v>41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2.2</v>
      </c>
      <c r="T134" s="226">
        <f>S134*H134</f>
        <v>65.516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130</v>
      </c>
      <c r="AT134" s="227" t="s">
        <v>125</v>
      </c>
      <c r="AU134" s="227" t="s">
        <v>86</v>
      </c>
      <c r="AY134" s="15" t="s">
        <v>123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84</v>
      </c>
      <c r="BK134" s="228">
        <f>ROUND(I134*H134,2)</f>
        <v>0</v>
      </c>
      <c r="BL134" s="15" t="s">
        <v>130</v>
      </c>
      <c r="BM134" s="227" t="s">
        <v>154</v>
      </c>
    </row>
    <row r="135" spans="1:51" s="13" customFormat="1" ht="12">
      <c r="A135" s="13"/>
      <c r="B135" s="229"/>
      <c r="C135" s="230"/>
      <c r="D135" s="231" t="s">
        <v>132</v>
      </c>
      <c r="E135" s="232" t="s">
        <v>1</v>
      </c>
      <c r="F135" s="233" t="s">
        <v>184</v>
      </c>
      <c r="G135" s="230"/>
      <c r="H135" s="234">
        <v>29.78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132</v>
      </c>
      <c r="AU135" s="240" t="s">
        <v>86</v>
      </c>
      <c r="AV135" s="13" t="s">
        <v>86</v>
      </c>
      <c r="AW135" s="13" t="s">
        <v>33</v>
      </c>
      <c r="AX135" s="13" t="s">
        <v>84</v>
      </c>
      <c r="AY135" s="240" t="s">
        <v>123</v>
      </c>
    </row>
    <row r="136" spans="1:63" s="12" customFormat="1" ht="22.8" customHeight="1">
      <c r="A136" s="12"/>
      <c r="B136" s="200"/>
      <c r="C136" s="201"/>
      <c r="D136" s="202" t="s">
        <v>75</v>
      </c>
      <c r="E136" s="214" t="s">
        <v>156</v>
      </c>
      <c r="F136" s="214" t="s">
        <v>157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SUM(P137:P140)</f>
        <v>0</v>
      </c>
      <c r="Q136" s="208"/>
      <c r="R136" s="209">
        <f>SUM(R137:R140)</f>
        <v>0</v>
      </c>
      <c r="S136" s="208"/>
      <c r="T136" s="210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84</v>
      </c>
      <c r="AT136" s="212" t="s">
        <v>75</v>
      </c>
      <c r="AU136" s="212" t="s">
        <v>84</v>
      </c>
      <c r="AY136" s="211" t="s">
        <v>123</v>
      </c>
      <c r="BK136" s="213">
        <f>SUM(BK137:BK140)</f>
        <v>0</v>
      </c>
    </row>
    <row r="137" spans="1:65" s="2" customFormat="1" ht="12">
      <c r="A137" s="36"/>
      <c r="B137" s="37"/>
      <c r="C137" s="216" t="s">
        <v>158</v>
      </c>
      <c r="D137" s="216" t="s">
        <v>125</v>
      </c>
      <c r="E137" s="217" t="s">
        <v>159</v>
      </c>
      <c r="F137" s="218" t="s">
        <v>160</v>
      </c>
      <c r="G137" s="219" t="s">
        <v>161</v>
      </c>
      <c r="H137" s="220">
        <v>840.448</v>
      </c>
      <c r="I137" s="221"/>
      <c r="J137" s="222">
        <f>ROUND(I137*H137,2)</f>
        <v>0</v>
      </c>
      <c r="K137" s="218" t="s">
        <v>129</v>
      </c>
      <c r="L137" s="42"/>
      <c r="M137" s="223" t="s">
        <v>1</v>
      </c>
      <c r="N137" s="224" t="s">
        <v>41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130</v>
      </c>
      <c r="AT137" s="227" t="s">
        <v>125</v>
      </c>
      <c r="AU137" s="227" t="s">
        <v>86</v>
      </c>
      <c r="AY137" s="15" t="s">
        <v>123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84</v>
      </c>
      <c r="BK137" s="228">
        <f>ROUND(I137*H137,2)</f>
        <v>0</v>
      </c>
      <c r="BL137" s="15" t="s">
        <v>130</v>
      </c>
      <c r="BM137" s="227" t="s">
        <v>162</v>
      </c>
    </row>
    <row r="138" spans="1:65" s="2" customFormat="1" ht="12">
      <c r="A138" s="36"/>
      <c r="B138" s="37"/>
      <c r="C138" s="216" t="s">
        <v>163</v>
      </c>
      <c r="D138" s="216" t="s">
        <v>125</v>
      </c>
      <c r="E138" s="217" t="s">
        <v>164</v>
      </c>
      <c r="F138" s="218" t="s">
        <v>165</v>
      </c>
      <c r="G138" s="219" t="s">
        <v>161</v>
      </c>
      <c r="H138" s="220">
        <v>8404.48</v>
      </c>
      <c r="I138" s="221"/>
      <c r="J138" s="222">
        <f>ROUND(I138*H138,2)</f>
        <v>0</v>
      </c>
      <c r="K138" s="218" t="s">
        <v>129</v>
      </c>
      <c r="L138" s="42"/>
      <c r="M138" s="223" t="s">
        <v>1</v>
      </c>
      <c r="N138" s="224" t="s">
        <v>41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130</v>
      </c>
      <c r="AT138" s="227" t="s">
        <v>125</v>
      </c>
      <c r="AU138" s="227" t="s">
        <v>86</v>
      </c>
      <c r="AY138" s="15" t="s">
        <v>123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84</v>
      </c>
      <c r="BK138" s="228">
        <f>ROUND(I138*H138,2)</f>
        <v>0</v>
      </c>
      <c r="BL138" s="15" t="s">
        <v>130</v>
      </c>
      <c r="BM138" s="227" t="s">
        <v>166</v>
      </c>
    </row>
    <row r="139" spans="1:51" s="13" customFormat="1" ht="12">
      <c r="A139" s="13"/>
      <c r="B139" s="229"/>
      <c r="C139" s="230"/>
      <c r="D139" s="231" t="s">
        <v>132</v>
      </c>
      <c r="E139" s="230"/>
      <c r="F139" s="233" t="s">
        <v>185</v>
      </c>
      <c r="G139" s="230"/>
      <c r="H139" s="234">
        <v>8404.48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132</v>
      </c>
      <c r="AU139" s="240" t="s">
        <v>86</v>
      </c>
      <c r="AV139" s="13" t="s">
        <v>86</v>
      </c>
      <c r="AW139" s="13" t="s">
        <v>4</v>
      </c>
      <c r="AX139" s="13" t="s">
        <v>84</v>
      </c>
      <c r="AY139" s="240" t="s">
        <v>123</v>
      </c>
    </row>
    <row r="140" spans="1:65" s="2" customFormat="1" ht="44.25" customHeight="1">
      <c r="A140" s="36"/>
      <c r="B140" s="37"/>
      <c r="C140" s="216" t="s">
        <v>134</v>
      </c>
      <c r="D140" s="216" t="s">
        <v>125</v>
      </c>
      <c r="E140" s="217" t="s">
        <v>168</v>
      </c>
      <c r="F140" s="218" t="s">
        <v>169</v>
      </c>
      <c r="G140" s="219" t="s">
        <v>161</v>
      </c>
      <c r="H140" s="220">
        <v>840.448</v>
      </c>
      <c r="I140" s="221"/>
      <c r="J140" s="222">
        <f>ROUND(I140*H140,2)</f>
        <v>0</v>
      </c>
      <c r="K140" s="218" t="s">
        <v>129</v>
      </c>
      <c r="L140" s="42"/>
      <c r="M140" s="223" t="s">
        <v>1</v>
      </c>
      <c r="N140" s="224" t="s">
        <v>41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130</v>
      </c>
      <c r="AT140" s="227" t="s">
        <v>125</v>
      </c>
      <c r="AU140" s="227" t="s">
        <v>86</v>
      </c>
      <c r="AY140" s="15" t="s">
        <v>123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84</v>
      </c>
      <c r="BK140" s="228">
        <f>ROUND(I140*H140,2)</f>
        <v>0</v>
      </c>
      <c r="BL140" s="15" t="s">
        <v>130</v>
      </c>
      <c r="BM140" s="227" t="s">
        <v>170</v>
      </c>
    </row>
    <row r="141" spans="1:63" s="12" customFormat="1" ht="25.9" customHeight="1">
      <c r="A141" s="12"/>
      <c r="B141" s="200"/>
      <c r="C141" s="201"/>
      <c r="D141" s="202" t="s">
        <v>75</v>
      </c>
      <c r="E141" s="203" t="s">
        <v>171</v>
      </c>
      <c r="F141" s="203" t="s">
        <v>172</v>
      </c>
      <c r="G141" s="201"/>
      <c r="H141" s="201"/>
      <c r="I141" s="204"/>
      <c r="J141" s="205">
        <f>BK141</f>
        <v>0</v>
      </c>
      <c r="K141" s="201"/>
      <c r="L141" s="206"/>
      <c r="M141" s="207"/>
      <c r="N141" s="208"/>
      <c r="O141" s="208"/>
      <c r="P141" s="209">
        <f>P142</f>
        <v>0</v>
      </c>
      <c r="Q141" s="208"/>
      <c r="R141" s="209">
        <f>R142</f>
        <v>0</v>
      </c>
      <c r="S141" s="208"/>
      <c r="T141" s="210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86</v>
      </c>
      <c r="AT141" s="212" t="s">
        <v>75</v>
      </c>
      <c r="AU141" s="212" t="s">
        <v>76</v>
      </c>
      <c r="AY141" s="211" t="s">
        <v>123</v>
      </c>
      <c r="BK141" s="213">
        <f>BK142</f>
        <v>0</v>
      </c>
    </row>
    <row r="142" spans="1:63" s="12" customFormat="1" ht="22.8" customHeight="1">
      <c r="A142" s="12"/>
      <c r="B142" s="200"/>
      <c r="C142" s="201"/>
      <c r="D142" s="202" t="s">
        <v>75</v>
      </c>
      <c r="E142" s="214" t="s">
        <v>173</v>
      </c>
      <c r="F142" s="214" t="s">
        <v>174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P143</f>
        <v>0</v>
      </c>
      <c r="Q142" s="208"/>
      <c r="R142" s="209">
        <f>R143</f>
        <v>0</v>
      </c>
      <c r="S142" s="208"/>
      <c r="T142" s="21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86</v>
      </c>
      <c r="AT142" s="212" t="s">
        <v>75</v>
      </c>
      <c r="AU142" s="212" t="s">
        <v>84</v>
      </c>
      <c r="AY142" s="211" t="s">
        <v>123</v>
      </c>
      <c r="BK142" s="213">
        <f>BK143</f>
        <v>0</v>
      </c>
    </row>
    <row r="143" spans="1:65" s="2" customFormat="1" ht="16.5" customHeight="1">
      <c r="A143" s="36"/>
      <c r="B143" s="37"/>
      <c r="C143" s="216" t="s">
        <v>144</v>
      </c>
      <c r="D143" s="216" t="s">
        <v>125</v>
      </c>
      <c r="E143" s="217" t="s">
        <v>175</v>
      </c>
      <c r="F143" s="218" t="s">
        <v>176</v>
      </c>
      <c r="G143" s="219" t="s">
        <v>138</v>
      </c>
      <c r="H143" s="220">
        <v>1</v>
      </c>
      <c r="I143" s="221"/>
      <c r="J143" s="222">
        <f>ROUND(I143*H143,2)</f>
        <v>0</v>
      </c>
      <c r="K143" s="218" t="s">
        <v>1</v>
      </c>
      <c r="L143" s="42"/>
      <c r="M143" s="241" t="s">
        <v>1</v>
      </c>
      <c r="N143" s="242" t="s">
        <v>41</v>
      </c>
      <c r="O143" s="243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177</v>
      </c>
      <c r="AT143" s="227" t="s">
        <v>125</v>
      </c>
      <c r="AU143" s="227" t="s">
        <v>86</v>
      </c>
      <c r="AY143" s="15" t="s">
        <v>123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84</v>
      </c>
      <c r="BK143" s="228">
        <f>ROUND(I143*H143,2)</f>
        <v>0</v>
      </c>
      <c r="BL143" s="15" t="s">
        <v>177</v>
      </c>
      <c r="BM143" s="227" t="s">
        <v>178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65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93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Odstranění objektů a hospodářských budov v lokalitě Kroměříž, Dolní zahrady, ul. U Zámečku v k.ú. Kroměříž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186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30. 5. 2018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32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34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ROUND((SUM(BE123:BE143)),2)</f>
        <v>0</v>
      </c>
      <c r="G33" s="36"/>
      <c r="H33" s="36"/>
      <c r="I33" s="153">
        <v>0.21</v>
      </c>
      <c r="J33" s="152">
        <f>ROUND(((SUM(BE123:BE143))*I33),2)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ROUND((SUM(BF123:BF143)),2)</f>
        <v>0</v>
      </c>
      <c r="G34" s="36"/>
      <c r="H34" s="36"/>
      <c r="I34" s="153">
        <v>0.15</v>
      </c>
      <c r="J34" s="152">
        <f>ROUND(((SUM(BF123:BF143))*I34),2)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ROUND((SUM(BG123:BG143)),2)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ROUND((SUM(BH123:BH143)),2)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ROUND((SUM(BI123:BI143)),2)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Odstranění objektů a hospodářských budov v lokalitě Kroměříž, Dolní zahrady, ul. U Zámečku v k.ú. Kroměříž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07 - Budova 7 parc.č.st.1848/1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Kroměříž</v>
      </c>
      <c r="G89" s="38"/>
      <c r="H89" s="38"/>
      <c r="I89" s="30" t="s">
        <v>22</v>
      </c>
      <c r="J89" s="77" t="str">
        <f>IF(J12="","",J12)</f>
        <v>30. 5. 2018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>Ing.arch.Martin Janda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97</v>
      </c>
      <c r="D94" s="174"/>
      <c r="E94" s="174"/>
      <c r="F94" s="174"/>
      <c r="G94" s="174"/>
      <c r="H94" s="174"/>
      <c r="I94" s="174"/>
      <c r="J94" s="175" t="s">
        <v>98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99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100</v>
      </c>
    </row>
    <row r="97" spans="1:31" s="9" customFormat="1" ht="24.95" customHeight="1">
      <c r="A97" s="9"/>
      <c r="B97" s="177"/>
      <c r="C97" s="178"/>
      <c r="D97" s="179" t="s">
        <v>101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102</v>
      </c>
      <c r="E98" s="186"/>
      <c r="F98" s="186"/>
      <c r="G98" s="186"/>
      <c r="H98" s="186"/>
      <c r="I98" s="186"/>
      <c r="J98" s="187">
        <f>J125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103</v>
      </c>
      <c r="E99" s="186"/>
      <c r="F99" s="186"/>
      <c r="G99" s="186"/>
      <c r="H99" s="186"/>
      <c r="I99" s="186"/>
      <c r="J99" s="187">
        <f>J128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104</v>
      </c>
      <c r="E100" s="186"/>
      <c r="F100" s="186"/>
      <c r="G100" s="186"/>
      <c r="H100" s="186"/>
      <c r="I100" s="186"/>
      <c r="J100" s="187">
        <f>J131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105</v>
      </c>
      <c r="E101" s="186"/>
      <c r="F101" s="186"/>
      <c r="G101" s="186"/>
      <c r="H101" s="186"/>
      <c r="I101" s="186"/>
      <c r="J101" s="187">
        <f>J136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7"/>
      <c r="C102" s="178"/>
      <c r="D102" s="179" t="s">
        <v>106</v>
      </c>
      <c r="E102" s="180"/>
      <c r="F102" s="180"/>
      <c r="G102" s="180"/>
      <c r="H102" s="180"/>
      <c r="I102" s="180"/>
      <c r="J102" s="181">
        <f>J141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3"/>
      <c r="C103" s="184"/>
      <c r="D103" s="185" t="s">
        <v>107</v>
      </c>
      <c r="E103" s="186"/>
      <c r="F103" s="186"/>
      <c r="G103" s="186"/>
      <c r="H103" s="186"/>
      <c r="I103" s="186"/>
      <c r="J103" s="187">
        <f>J142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108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6.25" customHeight="1">
      <c r="A113" s="36"/>
      <c r="B113" s="37"/>
      <c r="C113" s="38"/>
      <c r="D113" s="38"/>
      <c r="E113" s="172" t="str">
        <f>E7</f>
        <v>Odstranění objektů a hospodářských budov v lokalitě Kroměříž, Dolní zahrady, ul. U Zámečku v k.ú. Kroměříž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94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07 - Budova 7 parc.č.st.1848/1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Kroměříž</v>
      </c>
      <c r="G117" s="38"/>
      <c r="H117" s="38"/>
      <c r="I117" s="30" t="s">
        <v>22</v>
      </c>
      <c r="J117" s="77" t="str">
        <f>IF(J12="","",J12)</f>
        <v>30. 5. 2018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30" t="s">
        <v>30</v>
      </c>
      <c r="J119" s="34" t="str">
        <f>E21</f>
        <v>Ing.arch.Martin Janda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34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9"/>
      <c r="B122" s="190"/>
      <c r="C122" s="191" t="s">
        <v>109</v>
      </c>
      <c r="D122" s="192" t="s">
        <v>61</v>
      </c>
      <c r="E122" s="192" t="s">
        <v>57</v>
      </c>
      <c r="F122" s="192" t="s">
        <v>58</v>
      </c>
      <c r="G122" s="192" t="s">
        <v>110</v>
      </c>
      <c r="H122" s="192" t="s">
        <v>111</v>
      </c>
      <c r="I122" s="192" t="s">
        <v>112</v>
      </c>
      <c r="J122" s="192" t="s">
        <v>98</v>
      </c>
      <c r="K122" s="193" t="s">
        <v>113</v>
      </c>
      <c r="L122" s="194"/>
      <c r="M122" s="98" t="s">
        <v>1</v>
      </c>
      <c r="N122" s="99" t="s">
        <v>40</v>
      </c>
      <c r="O122" s="99" t="s">
        <v>114</v>
      </c>
      <c r="P122" s="99" t="s">
        <v>115</v>
      </c>
      <c r="Q122" s="99" t="s">
        <v>116</v>
      </c>
      <c r="R122" s="99" t="s">
        <v>117</v>
      </c>
      <c r="S122" s="99" t="s">
        <v>118</v>
      </c>
      <c r="T122" s="100" t="s">
        <v>119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</row>
    <row r="123" spans="1:63" s="2" customFormat="1" ht="22.8" customHeight="1">
      <c r="A123" s="36"/>
      <c r="B123" s="37"/>
      <c r="C123" s="105" t="s">
        <v>120</v>
      </c>
      <c r="D123" s="38"/>
      <c r="E123" s="38"/>
      <c r="F123" s="38"/>
      <c r="G123" s="38"/>
      <c r="H123" s="38"/>
      <c r="I123" s="38"/>
      <c r="J123" s="195">
        <f>BK123</f>
        <v>0</v>
      </c>
      <c r="K123" s="38"/>
      <c r="L123" s="42"/>
      <c r="M123" s="101"/>
      <c r="N123" s="196"/>
      <c r="O123" s="102"/>
      <c r="P123" s="197">
        <f>P124+P141</f>
        <v>0</v>
      </c>
      <c r="Q123" s="102"/>
      <c r="R123" s="197">
        <f>R124+R141</f>
        <v>0</v>
      </c>
      <c r="S123" s="102"/>
      <c r="T123" s="198">
        <f>T124+T141</f>
        <v>823.97535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75</v>
      </c>
      <c r="AU123" s="15" t="s">
        <v>100</v>
      </c>
      <c r="BK123" s="199">
        <f>BK124+BK141</f>
        <v>0</v>
      </c>
    </row>
    <row r="124" spans="1:63" s="12" customFormat="1" ht="25.9" customHeight="1">
      <c r="A124" s="12"/>
      <c r="B124" s="200"/>
      <c r="C124" s="201"/>
      <c r="D124" s="202" t="s">
        <v>75</v>
      </c>
      <c r="E124" s="203" t="s">
        <v>121</v>
      </c>
      <c r="F124" s="203" t="s">
        <v>122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P125+P128+P131+P136</f>
        <v>0</v>
      </c>
      <c r="Q124" s="208"/>
      <c r="R124" s="209">
        <f>R125+R128+R131+R136</f>
        <v>0</v>
      </c>
      <c r="S124" s="208"/>
      <c r="T124" s="210">
        <f>T125+T128+T131+T136</f>
        <v>823.97535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84</v>
      </c>
      <c r="AT124" s="212" t="s">
        <v>75</v>
      </c>
      <c r="AU124" s="212" t="s">
        <v>76</v>
      </c>
      <c r="AY124" s="211" t="s">
        <v>123</v>
      </c>
      <c r="BK124" s="213">
        <f>BK125+BK128+BK131+BK136</f>
        <v>0</v>
      </c>
    </row>
    <row r="125" spans="1:63" s="12" customFormat="1" ht="22.8" customHeight="1">
      <c r="A125" s="12"/>
      <c r="B125" s="200"/>
      <c r="C125" s="201"/>
      <c r="D125" s="202" t="s">
        <v>75</v>
      </c>
      <c r="E125" s="214" t="s">
        <v>84</v>
      </c>
      <c r="F125" s="214" t="s">
        <v>124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84</v>
      </c>
      <c r="AT125" s="212" t="s">
        <v>75</v>
      </c>
      <c r="AU125" s="212" t="s">
        <v>84</v>
      </c>
      <c r="AY125" s="211" t="s">
        <v>123</v>
      </c>
      <c r="BK125" s="213">
        <f>SUM(BK126:BK127)</f>
        <v>0</v>
      </c>
    </row>
    <row r="126" spans="1:65" s="2" customFormat="1" ht="12">
      <c r="A126" s="36"/>
      <c r="B126" s="37"/>
      <c r="C126" s="216" t="s">
        <v>84</v>
      </c>
      <c r="D126" s="216" t="s">
        <v>125</v>
      </c>
      <c r="E126" s="217" t="s">
        <v>126</v>
      </c>
      <c r="F126" s="218" t="s">
        <v>127</v>
      </c>
      <c r="G126" s="219" t="s">
        <v>128</v>
      </c>
      <c r="H126" s="220">
        <v>314.112</v>
      </c>
      <c r="I126" s="221"/>
      <c r="J126" s="222">
        <f>ROUND(I126*H126,2)</f>
        <v>0</v>
      </c>
      <c r="K126" s="218" t="s">
        <v>129</v>
      </c>
      <c r="L126" s="42"/>
      <c r="M126" s="223" t="s">
        <v>1</v>
      </c>
      <c r="N126" s="224" t="s">
        <v>41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130</v>
      </c>
      <c r="AT126" s="227" t="s">
        <v>125</v>
      </c>
      <c r="AU126" s="227" t="s">
        <v>86</v>
      </c>
      <c r="AY126" s="15" t="s">
        <v>123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84</v>
      </c>
      <c r="BK126" s="228">
        <f>ROUND(I126*H126,2)</f>
        <v>0</v>
      </c>
      <c r="BL126" s="15" t="s">
        <v>130</v>
      </c>
      <c r="BM126" s="227" t="s">
        <v>187</v>
      </c>
    </row>
    <row r="127" spans="1:51" s="13" customFormat="1" ht="12">
      <c r="A127" s="13"/>
      <c r="B127" s="229"/>
      <c r="C127" s="230"/>
      <c r="D127" s="231" t="s">
        <v>132</v>
      </c>
      <c r="E127" s="232" t="s">
        <v>1</v>
      </c>
      <c r="F127" s="233" t="s">
        <v>188</v>
      </c>
      <c r="G127" s="230"/>
      <c r="H127" s="234">
        <v>314.112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132</v>
      </c>
      <c r="AU127" s="240" t="s">
        <v>86</v>
      </c>
      <c r="AV127" s="13" t="s">
        <v>86</v>
      </c>
      <c r="AW127" s="13" t="s">
        <v>33</v>
      </c>
      <c r="AX127" s="13" t="s">
        <v>84</v>
      </c>
      <c r="AY127" s="240" t="s">
        <v>123</v>
      </c>
    </row>
    <row r="128" spans="1:63" s="12" customFormat="1" ht="22.8" customHeight="1">
      <c r="A128" s="12"/>
      <c r="B128" s="200"/>
      <c r="C128" s="201"/>
      <c r="D128" s="202" t="s">
        <v>75</v>
      </c>
      <c r="E128" s="214" t="s">
        <v>134</v>
      </c>
      <c r="F128" s="214" t="s">
        <v>135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SUM(P129:P130)</f>
        <v>0</v>
      </c>
      <c r="Q128" s="208"/>
      <c r="R128" s="209">
        <f>SUM(R129:R130)</f>
        <v>0</v>
      </c>
      <c r="S128" s="208"/>
      <c r="T128" s="21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84</v>
      </c>
      <c r="AT128" s="212" t="s">
        <v>75</v>
      </c>
      <c r="AU128" s="212" t="s">
        <v>84</v>
      </c>
      <c r="AY128" s="211" t="s">
        <v>123</v>
      </c>
      <c r="BK128" s="213">
        <f>SUM(BK129:BK130)</f>
        <v>0</v>
      </c>
    </row>
    <row r="129" spans="1:65" s="2" customFormat="1" ht="16.5" customHeight="1">
      <c r="A129" s="36"/>
      <c r="B129" s="37"/>
      <c r="C129" s="216" t="s">
        <v>86</v>
      </c>
      <c r="D129" s="216" t="s">
        <v>125</v>
      </c>
      <c r="E129" s="217" t="s">
        <v>136</v>
      </c>
      <c r="F129" s="218" t="s">
        <v>137</v>
      </c>
      <c r="G129" s="219" t="s">
        <v>138</v>
      </c>
      <c r="H129" s="220">
        <v>1</v>
      </c>
      <c r="I129" s="221"/>
      <c r="J129" s="222">
        <f>ROUND(I129*H129,2)</f>
        <v>0</v>
      </c>
      <c r="K129" s="218" t="s">
        <v>1</v>
      </c>
      <c r="L129" s="42"/>
      <c r="M129" s="223" t="s">
        <v>1</v>
      </c>
      <c r="N129" s="224" t="s">
        <v>41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130</v>
      </c>
      <c r="AT129" s="227" t="s">
        <v>125</v>
      </c>
      <c r="AU129" s="227" t="s">
        <v>86</v>
      </c>
      <c r="AY129" s="15" t="s">
        <v>123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84</v>
      </c>
      <c r="BK129" s="228">
        <f>ROUND(I129*H129,2)</f>
        <v>0</v>
      </c>
      <c r="BL129" s="15" t="s">
        <v>130</v>
      </c>
      <c r="BM129" s="227" t="s">
        <v>139</v>
      </c>
    </row>
    <row r="130" spans="1:65" s="2" customFormat="1" ht="16.5" customHeight="1">
      <c r="A130" s="36"/>
      <c r="B130" s="37"/>
      <c r="C130" s="216" t="s">
        <v>140</v>
      </c>
      <c r="D130" s="216" t="s">
        <v>125</v>
      </c>
      <c r="E130" s="217" t="s">
        <v>141</v>
      </c>
      <c r="F130" s="218" t="s">
        <v>142</v>
      </c>
      <c r="G130" s="219" t="s">
        <v>138</v>
      </c>
      <c r="H130" s="220">
        <v>1</v>
      </c>
      <c r="I130" s="221"/>
      <c r="J130" s="222">
        <f>ROUND(I130*H130,2)</f>
        <v>0</v>
      </c>
      <c r="K130" s="218" t="s">
        <v>1</v>
      </c>
      <c r="L130" s="42"/>
      <c r="M130" s="223" t="s">
        <v>1</v>
      </c>
      <c r="N130" s="224" t="s">
        <v>41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130</v>
      </c>
      <c r="AT130" s="227" t="s">
        <v>125</v>
      </c>
      <c r="AU130" s="227" t="s">
        <v>86</v>
      </c>
      <c r="AY130" s="15" t="s">
        <v>123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84</v>
      </c>
      <c r="BK130" s="228">
        <f>ROUND(I130*H130,2)</f>
        <v>0</v>
      </c>
      <c r="BL130" s="15" t="s">
        <v>130</v>
      </c>
      <c r="BM130" s="227" t="s">
        <v>143</v>
      </c>
    </row>
    <row r="131" spans="1:63" s="12" customFormat="1" ht="22.8" customHeight="1">
      <c r="A131" s="12"/>
      <c r="B131" s="200"/>
      <c r="C131" s="201"/>
      <c r="D131" s="202" t="s">
        <v>75</v>
      </c>
      <c r="E131" s="214" t="s">
        <v>144</v>
      </c>
      <c r="F131" s="214" t="s">
        <v>145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SUM(P132:P135)</f>
        <v>0</v>
      </c>
      <c r="Q131" s="208"/>
      <c r="R131" s="209">
        <f>SUM(R132:R135)</f>
        <v>0</v>
      </c>
      <c r="S131" s="208"/>
      <c r="T131" s="210">
        <f>SUM(T132:T135)</f>
        <v>823.97535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84</v>
      </c>
      <c r="AT131" s="212" t="s">
        <v>75</v>
      </c>
      <c r="AU131" s="212" t="s">
        <v>84</v>
      </c>
      <c r="AY131" s="211" t="s">
        <v>123</v>
      </c>
      <c r="BK131" s="213">
        <f>SUM(BK132:BK135)</f>
        <v>0</v>
      </c>
    </row>
    <row r="132" spans="1:65" s="2" customFormat="1" ht="55.5" customHeight="1">
      <c r="A132" s="36"/>
      <c r="B132" s="37"/>
      <c r="C132" s="216" t="s">
        <v>130</v>
      </c>
      <c r="D132" s="216" t="s">
        <v>125</v>
      </c>
      <c r="E132" s="217" t="s">
        <v>146</v>
      </c>
      <c r="F132" s="218" t="s">
        <v>147</v>
      </c>
      <c r="G132" s="219" t="s">
        <v>148</v>
      </c>
      <c r="H132" s="220">
        <v>1385.469</v>
      </c>
      <c r="I132" s="221"/>
      <c r="J132" s="222">
        <f>ROUND(I132*H132,2)</f>
        <v>0</v>
      </c>
      <c r="K132" s="218" t="s">
        <v>129</v>
      </c>
      <c r="L132" s="42"/>
      <c r="M132" s="223" t="s">
        <v>1</v>
      </c>
      <c r="N132" s="224" t="s">
        <v>41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0.55</v>
      </c>
      <c r="T132" s="226">
        <f>S132*H132</f>
        <v>762.00795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130</v>
      </c>
      <c r="AT132" s="227" t="s">
        <v>125</v>
      </c>
      <c r="AU132" s="227" t="s">
        <v>86</v>
      </c>
      <c r="AY132" s="15" t="s">
        <v>123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84</v>
      </c>
      <c r="BK132" s="228">
        <f>ROUND(I132*H132,2)</f>
        <v>0</v>
      </c>
      <c r="BL132" s="15" t="s">
        <v>130</v>
      </c>
      <c r="BM132" s="227" t="s">
        <v>189</v>
      </c>
    </row>
    <row r="133" spans="1:51" s="13" customFormat="1" ht="12">
      <c r="A133" s="13"/>
      <c r="B133" s="229"/>
      <c r="C133" s="230"/>
      <c r="D133" s="231" t="s">
        <v>132</v>
      </c>
      <c r="E133" s="232" t="s">
        <v>1</v>
      </c>
      <c r="F133" s="233" t="s">
        <v>190</v>
      </c>
      <c r="G133" s="230"/>
      <c r="H133" s="234">
        <v>1385.469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132</v>
      </c>
      <c r="AU133" s="240" t="s">
        <v>86</v>
      </c>
      <c r="AV133" s="13" t="s">
        <v>86</v>
      </c>
      <c r="AW133" s="13" t="s">
        <v>33</v>
      </c>
      <c r="AX133" s="13" t="s">
        <v>84</v>
      </c>
      <c r="AY133" s="240" t="s">
        <v>123</v>
      </c>
    </row>
    <row r="134" spans="1:65" s="2" customFormat="1" ht="33" customHeight="1">
      <c r="A134" s="36"/>
      <c r="B134" s="37"/>
      <c r="C134" s="216" t="s">
        <v>151</v>
      </c>
      <c r="D134" s="216" t="s">
        <v>125</v>
      </c>
      <c r="E134" s="217" t="s">
        <v>152</v>
      </c>
      <c r="F134" s="218" t="s">
        <v>153</v>
      </c>
      <c r="G134" s="219" t="s">
        <v>148</v>
      </c>
      <c r="H134" s="220">
        <v>28.167</v>
      </c>
      <c r="I134" s="221"/>
      <c r="J134" s="222">
        <f>ROUND(I134*H134,2)</f>
        <v>0</v>
      </c>
      <c r="K134" s="218" t="s">
        <v>129</v>
      </c>
      <c r="L134" s="42"/>
      <c r="M134" s="223" t="s">
        <v>1</v>
      </c>
      <c r="N134" s="224" t="s">
        <v>41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2.2</v>
      </c>
      <c r="T134" s="226">
        <f>S134*H134</f>
        <v>61.96740000000001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130</v>
      </c>
      <c r="AT134" s="227" t="s">
        <v>125</v>
      </c>
      <c r="AU134" s="227" t="s">
        <v>86</v>
      </c>
      <c r="AY134" s="15" t="s">
        <v>123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84</v>
      </c>
      <c r="BK134" s="228">
        <f>ROUND(I134*H134,2)</f>
        <v>0</v>
      </c>
      <c r="BL134" s="15" t="s">
        <v>130</v>
      </c>
      <c r="BM134" s="227" t="s">
        <v>154</v>
      </c>
    </row>
    <row r="135" spans="1:51" s="13" customFormat="1" ht="12">
      <c r="A135" s="13"/>
      <c r="B135" s="229"/>
      <c r="C135" s="230"/>
      <c r="D135" s="231" t="s">
        <v>132</v>
      </c>
      <c r="E135" s="232" t="s">
        <v>1</v>
      </c>
      <c r="F135" s="233" t="s">
        <v>191</v>
      </c>
      <c r="G135" s="230"/>
      <c r="H135" s="234">
        <v>28.167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132</v>
      </c>
      <c r="AU135" s="240" t="s">
        <v>86</v>
      </c>
      <c r="AV135" s="13" t="s">
        <v>86</v>
      </c>
      <c r="AW135" s="13" t="s">
        <v>33</v>
      </c>
      <c r="AX135" s="13" t="s">
        <v>84</v>
      </c>
      <c r="AY135" s="240" t="s">
        <v>123</v>
      </c>
    </row>
    <row r="136" spans="1:63" s="12" customFormat="1" ht="22.8" customHeight="1">
      <c r="A136" s="12"/>
      <c r="B136" s="200"/>
      <c r="C136" s="201"/>
      <c r="D136" s="202" t="s">
        <v>75</v>
      </c>
      <c r="E136" s="214" t="s">
        <v>156</v>
      </c>
      <c r="F136" s="214" t="s">
        <v>157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SUM(P137:P140)</f>
        <v>0</v>
      </c>
      <c r="Q136" s="208"/>
      <c r="R136" s="209">
        <f>SUM(R137:R140)</f>
        <v>0</v>
      </c>
      <c r="S136" s="208"/>
      <c r="T136" s="210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84</v>
      </c>
      <c r="AT136" s="212" t="s">
        <v>75</v>
      </c>
      <c r="AU136" s="212" t="s">
        <v>84</v>
      </c>
      <c r="AY136" s="211" t="s">
        <v>123</v>
      </c>
      <c r="BK136" s="213">
        <f>SUM(BK137:BK140)</f>
        <v>0</v>
      </c>
    </row>
    <row r="137" spans="1:65" s="2" customFormat="1" ht="12">
      <c r="A137" s="36"/>
      <c r="B137" s="37"/>
      <c r="C137" s="216" t="s">
        <v>158</v>
      </c>
      <c r="D137" s="216" t="s">
        <v>125</v>
      </c>
      <c r="E137" s="217" t="s">
        <v>159</v>
      </c>
      <c r="F137" s="218" t="s">
        <v>160</v>
      </c>
      <c r="G137" s="219" t="s">
        <v>161</v>
      </c>
      <c r="H137" s="220">
        <v>823.975</v>
      </c>
      <c r="I137" s="221"/>
      <c r="J137" s="222">
        <f>ROUND(I137*H137,2)</f>
        <v>0</v>
      </c>
      <c r="K137" s="218" t="s">
        <v>129</v>
      </c>
      <c r="L137" s="42"/>
      <c r="M137" s="223" t="s">
        <v>1</v>
      </c>
      <c r="N137" s="224" t="s">
        <v>41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130</v>
      </c>
      <c r="AT137" s="227" t="s">
        <v>125</v>
      </c>
      <c r="AU137" s="227" t="s">
        <v>86</v>
      </c>
      <c r="AY137" s="15" t="s">
        <v>123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84</v>
      </c>
      <c r="BK137" s="228">
        <f>ROUND(I137*H137,2)</f>
        <v>0</v>
      </c>
      <c r="BL137" s="15" t="s">
        <v>130</v>
      </c>
      <c r="BM137" s="227" t="s">
        <v>162</v>
      </c>
    </row>
    <row r="138" spans="1:65" s="2" customFormat="1" ht="12">
      <c r="A138" s="36"/>
      <c r="B138" s="37"/>
      <c r="C138" s="216" t="s">
        <v>163</v>
      </c>
      <c r="D138" s="216" t="s">
        <v>125</v>
      </c>
      <c r="E138" s="217" t="s">
        <v>164</v>
      </c>
      <c r="F138" s="218" t="s">
        <v>165</v>
      </c>
      <c r="G138" s="219" t="s">
        <v>161</v>
      </c>
      <c r="H138" s="220">
        <v>8239.75</v>
      </c>
      <c r="I138" s="221"/>
      <c r="J138" s="222">
        <f>ROUND(I138*H138,2)</f>
        <v>0</v>
      </c>
      <c r="K138" s="218" t="s">
        <v>129</v>
      </c>
      <c r="L138" s="42"/>
      <c r="M138" s="223" t="s">
        <v>1</v>
      </c>
      <c r="N138" s="224" t="s">
        <v>41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130</v>
      </c>
      <c r="AT138" s="227" t="s">
        <v>125</v>
      </c>
      <c r="AU138" s="227" t="s">
        <v>86</v>
      </c>
      <c r="AY138" s="15" t="s">
        <v>123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84</v>
      </c>
      <c r="BK138" s="228">
        <f>ROUND(I138*H138,2)</f>
        <v>0</v>
      </c>
      <c r="BL138" s="15" t="s">
        <v>130</v>
      </c>
      <c r="BM138" s="227" t="s">
        <v>166</v>
      </c>
    </row>
    <row r="139" spans="1:51" s="13" customFormat="1" ht="12">
      <c r="A139" s="13"/>
      <c r="B139" s="229"/>
      <c r="C139" s="230"/>
      <c r="D139" s="231" t="s">
        <v>132</v>
      </c>
      <c r="E139" s="230"/>
      <c r="F139" s="233" t="s">
        <v>192</v>
      </c>
      <c r="G139" s="230"/>
      <c r="H139" s="234">
        <v>8239.75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132</v>
      </c>
      <c r="AU139" s="240" t="s">
        <v>86</v>
      </c>
      <c r="AV139" s="13" t="s">
        <v>86</v>
      </c>
      <c r="AW139" s="13" t="s">
        <v>4</v>
      </c>
      <c r="AX139" s="13" t="s">
        <v>84</v>
      </c>
      <c r="AY139" s="240" t="s">
        <v>123</v>
      </c>
    </row>
    <row r="140" spans="1:65" s="2" customFormat="1" ht="44.25" customHeight="1">
      <c r="A140" s="36"/>
      <c r="B140" s="37"/>
      <c r="C140" s="216" t="s">
        <v>134</v>
      </c>
      <c r="D140" s="216" t="s">
        <v>125</v>
      </c>
      <c r="E140" s="217" t="s">
        <v>168</v>
      </c>
      <c r="F140" s="218" t="s">
        <v>169</v>
      </c>
      <c r="G140" s="219" t="s">
        <v>161</v>
      </c>
      <c r="H140" s="220">
        <v>823.975</v>
      </c>
      <c r="I140" s="221"/>
      <c r="J140" s="222">
        <f>ROUND(I140*H140,2)</f>
        <v>0</v>
      </c>
      <c r="K140" s="218" t="s">
        <v>129</v>
      </c>
      <c r="L140" s="42"/>
      <c r="M140" s="223" t="s">
        <v>1</v>
      </c>
      <c r="N140" s="224" t="s">
        <v>41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130</v>
      </c>
      <c r="AT140" s="227" t="s">
        <v>125</v>
      </c>
      <c r="AU140" s="227" t="s">
        <v>86</v>
      </c>
      <c r="AY140" s="15" t="s">
        <v>123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84</v>
      </c>
      <c r="BK140" s="228">
        <f>ROUND(I140*H140,2)</f>
        <v>0</v>
      </c>
      <c r="BL140" s="15" t="s">
        <v>130</v>
      </c>
      <c r="BM140" s="227" t="s">
        <v>170</v>
      </c>
    </row>
    <row r="141" spans="1:63" s="12" customFormat="1" ht="25.9" customHeight="1">
      <c r="A141" s="12"/>
      <c r="B141" s="200"/>
      <c r="C141" s="201"/>
      <c r="D141" s="202" t="s">
        <v>75</v>
      </c>
      <c r="E141" s="203" t="s">
        <v>171</v>
      </c>
      <c r="F141" s="203" t="s">
        <v>172</v>
      </c>
      <c r="G141" s="201"/>
      <c r="H141" s="201"/>
      <c r="I141" s="204"/>
      <c r="J141" s="205">
        <f>BK141</f>
        <v>0</v>
      </c>
      <c r="K141" s="201"/>
      <c r="L141" s="206"/>
      <c r="M141" s="207"/>
      <c r="N141" s="208"/>
      <c r="O141" s="208"/>
      <c r="P141" s="209">
        <f>P142</f>
        <v>0</v>
      </c>
      <c r="Q141" s="208"/>
      <c r="R141" s="209">
        <f>R142</f>
        <v>0</v>
      </c>
      <c r="S141" s="208"/>
      <c r="T141" s="210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86</v>
      </c>
      <c r="AT141" s="212" t="s">
        <v>75</v>
      </c>
      <c r="AU141" s="212" t="s">
        <v>76</v>
      </c>
      <c r="AY141" s="211" t="s">
        <v>123</v>
      </c>
      <c r="BK141" s="213">
        <f>BK142</f>
        <v>0</v>
      </c>
    </row>
    <row r="142" spans="1:63" s="12" customFormat="1" ht="22.8" customHeight="1">
      <c r="A142" s="12"/>
      <c r="B142" s="200"/>
      <c r="C142" s="201"/>
      <c r="D142" s="202" t="s">
        <v>75</v>
      </c>
      <c r="E142" s="214" t="s">
        <v>173</v>
      </c>
      <c r="F142" s="214" t="s">
        <v>174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P143</f>
        <v>0</v>
      </c>
      <c r="Q142" s="208"/>
      <c r="R142" s="209">
        <f>R143</f>
        <v>0</v>
      </c>
      <c r="S142" s="208"/>
      <c r="T142" s="21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86</v>
      </c>
      <c r="AT142" s="212" t="s">
        <v>75</v>
      </c>
      <c r="AU142" s="212" t="s">
        <v>84</v>
      </c>
      <c r="AY142" s="211" t="s">
        <v>123</v>
      </c>
      <c r="BK142" s="213">
        <f>BK143</f>
        <v>0</v>
      </c>
    </row>
    <row r="143" spans="1:65" s="2" customFormat="1" ht="16.5" customHeight="1">
      <c r="A143" s="36"/>
      <c r="B143" s="37"/>
      <c r="C143" s="216" t="s">
        <v>144</v>
      </c>
      <c r="D143" s="216" t="s">
        <v>125</v>
      </c>
      <c r="E143" s="217" t="s">
        <v>175</v>
      </c>
      <c r="F143" s="218" t="s">
        <v>176</v>
      </c>
      <c r="G143" s="219" t="s">
        <v>138</v>
      </c>
      <c r="H143" s="220">
        <v>1</v>
      </c>
      <c r="I143" s="221"/>
      <c r="J143" s="222">
        <f>ROUND(I143*H143,2)</f>
        <v>0</v>
      </c>
      <c r="K143" s="218" t="s">
        <v>1</v>
      </c>
      <c r="L143" s="42"/>
      <c r="M143" s="241" t="s">
        <v>1</v>
      </c>
      <c r="N143" s="242" t="s">
        <v>41</v>
      </c>
      <c r="O143" s="243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177</v>
      </c>
      <c r="AT143" s="227" t="s">
        <v>125</v>
      </c>
      <c r="AU143" s="227" t="s">
        <v>86</v>
      </c>
      <c r="AY143" s="15" t="s">
        <v>123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84</v>
      </c>
      <c r="BK143" s="228">
        <f>ROUND(I143*H143,2)</f>
        <v>0</v>
      </c>
      <c r="BL143" s="15" t="s">
        <v>177</v>
      </c>
      <c r="BM143" s="227" t="s">
        <v>178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65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Prace\Marie</cp:lastModifiedBy>
  <dcterms:created xsi:type="dcterms:W3CDTF">2021-07-01T19:15:12Z</dcterms:created>
  <dcterms:modified xsi:type="dcterms:W3CDTF">2021-07-01T19:15:21Z</dcterms:modified>
  <cp:category/>
  <cp:version/>
  <cp:contentType/>
  <cp:contentStatus/>
</cp:coreProperties>
</file>