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75" windowWidth="19875" windowHeight="874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Položky!$A$1:$G$108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C2" i="1"/>
  <c r="D15"/>
  <c r="D16"/>
  <c r="D17"/>
  <c r="D18"/>
  <c r="D19"/>
  <c r="D20"/>
  <c r="D21"/>
  <c r="C31"/>
  <c r="C33"/>
  <c r="F33" s="1"/>
  <c r="C3" i="3"/>
  <c r="F3"/>
  <c r="C4"/>
  <c r="E4"/>
  <c r="G8"/>
  <c r="BA8" s="1"/>
  <c r="BB8"/>
  <c r="BC8"/>
  <c r="BD8"/>
  <c r="BE8"/>
  <c r="G10"/>
  <c r="BA10" s="1"/>
  <c r="BB10"/>
  <c r="BC10"/>
  <c r="BD10"/>
  <c r="BE10"/>
  <c r="G13"/>
  <c r="BA13" s="1"/>
  <c r="BB13"/>
  <c r="BC13"/>
  <c r="BD13"/>
  <c r="BE13"/>
  <c r="G14"/>
  <c r="BA14" s="1"/>
  <c r="BB14"/>
  <c r="BC14"/>
  <c r="BD14"/>
  <c r="BE14"/>
  <c r="G16"/>
  <c r="BA16" s="1"/>
  <c r="BB16"/>
  <c r="BC16"/>
  <c r="BD16"/>
  <c r="BE16"/>
  <c r="G18"/>
  <c r="BA18" s="1"/>
  <c r="BB18"/>
  <c r="BC18"/>
  <c r="BD18"/>
  <c r="BE18"/>
  <c r="G21"/>
  <c r="BA21" s="1"/>
  <c r="BB21"/>
  <c r="BC21"/>
  <c r="BD21"/>
  <c r="BE21"/>
  <c r="G23"/>
  <c r="BA23" s="1"/>
  <c r="BB23"/>
  <c r="BC23"/>
  <c r="BD23"/>
  <c r="BE23"/>
  <c r="G24"/>
  <c r="BA24" s="1"/>
  <c r="BB24"/>
  <c r="BC24"/>
  <c r="BD24"/>
  <c r="BE24"/>
  <c r="G26"/>
  <c r="BA26" s="1"/>
  <c r="BB26"/>
  <c r="BC26"/>
  <c r="BD26"/>
  <c r="BE26"/>
  <c r="G27"/>
  <c r="BA27" s="1"/>
  <c r="BB27"/>
  <c r="BC27"/>
  <c r="BD27"/>
  <c r="BE27"/>
  <c r="G28"/>
  <c r="BA28" s="1"/>
  <c r="BB28"/>
  <c r="BC28"/>
  <c r="BD28"/>
  <c r="BE28"/>
  <c r="G29"/>
  <c r="BA29" s="1"/>
  <c r="BB29"/>
  <c r="BC29"/>
  <c r="BD29"/>
  <c r="BE29"/>
  <c r="G31"/>
  <c r="BA31" s="1"/>
  <c r="BB31"/>
  <c r="BC31"/>
  <c r="BC35" s="1"/>
  <c r="G7" i="2" s="1"/>
  <c r="BD31" i="3"/>
  <c r="BE31"/>
  <c r="G32"/>
  <c r="BA32" s="1"/>
  <c r="BB32"/>
  <c r="BC32"/>
  <c r="BD32"/>
  <c r="BE32"/>
  <c r="C35"/>
  <c r="G37"/>
  <c r="G39" s="1"/>
  <c r="BA37"/>
  <c r="BA39" s="1"/>
  <c r="E8" i="2" s="1"/>
  <c r="BB37" i="3"/>
  <c r="BB39" s="1"/>
  <c r="F8" i="2" s="1"/>
  <c r="BC37" i="3"/>
  <c r="BD37"/>
  <c r="BE37"/>
  <c r="BE39" s="1"/>
  <c r="I8" i="2" s="1"/>
  <c r="C39" i="3"/>
  <c r="BC39"/>
  <c r="BD39"/>
  <c r="G41"/>
  <c r="BB41"/>
  <c r="BC41"/>
  <c r="BD41"/>
  <c r="BE41"/>
  <c r="G43"/>
  <c r="BA43" s="1"/>
  <c r="BB43"/>
  <c r="BC43"/>
  <c r="BD43"/>
  <c r="BE43"/>
  <c r="G44"/>
  <c r="BA44" s="1"/>
  <c r="BB44"/>
  <c r="BC44"/>
  <c r="BD44"/>
  <c r="BE44"/>
  <c r="G46"/>
  <c r="BA46" s="1"/>
  <c r="BB46"/>
  <c r="BC46"/>
  <c r="BD46"/>
  <c r="BE46"/>
  <c r="G47"/>
  <c r="BA47" s="1"/>
  <c r="BB47"/>
  <c r="BC47"/>
  <c r="BD47"/>
  <c r="BE47"/>
  <c r="G48"/>
  <c r="BA48" s="1"/>
  <c r="BB48"/>
  <c r="BC48"/>
  <c r="BD48"/>
  <c r="BE48"/>
  <c r="G49"/>
  <c r="BA49" s="1"/>
  <c r="BB49"/>
  <c r="BC49"/>
  <c r="BD49"/>
  <c r="BE49"/>
  <c r="G51"/>
  <c r="BA51" s="1"/>
  <c r="BB51"/>
  <c r="BC51"/>
  <c r="BD51"/>
  <c r="BE51"/>
  <c r="G52"/>
  <c r="BA52" s="1"/>
  <c r="BB52"/>
  <c r="BC52"/>
  <c r="BD52"/>
  <c r="BE52"/>
  <c r="BE53" s="1"/>
  <c r="I9" i="2" s="1"/>
  <c r="C53" i="3"/>
  <c r="G55"/>
  <c r="BA55" s="1"/>
  <c r="BB55"/>
  <c r="BC55"/>
  <c r="BD55"/>
  <c r="BE55"/>
  <c r="G56"/>
  <c r="BA56"/>
  <c r="BB56"/>
  <c r="BC56"/>
  <c r="BD56"/>
  <c r="BE56"/>
  <c r="G57"/>
  <c r="BA57" s="1"/>
  <c r="BB57"/>
  <c r="BC57"/>
  <c r="BD57"/>
  <c r="BE57"/>
  <c r="G58"/>
  <c r="BA58" s="1"/>
  <c r="BB58"/>
  <c r="BC58"/>
  <c r="BD58"/>
  <c r="BE58"/>
  <c r="G59"/>
  <c r="BA59" s="1"/>
  <c r="BB59"/>
  <c r="BC59"/>
  <c r="BD59"/>
  <c r="BE59"/>
  <c r="G60"/>
  <c r="BA60" s="1"/>
  <c r="BB60"/>
  <c r="BC60"/>
  <c r="BD60"/>
  <c r="BE60"/>
  <c r="G61"/>
  <c r="BA61" s="1"/>
  <c r="BB61"/>
  <c r="BC61"/>
  <c r="BD61"/>
  <c r="BE61"/>
  <c r="G62"/>
  <c r="BA62"/>
  <c r="BB62"/>
  <c r="BC62"/>
  <c r="BD62"/>
  <c r="BE62"/>
  <c r="G63"/>
  <c r="BA63" s="1"/>
  <c r="BB63"/>
  <c r="BC63"/>
  <c r="BD63"/>
  <c r="BE63"/>
  <c r="G64"/>
  <c r="BA64" s="1"/>
  <c r="BB64"/>
  <c r="BC64"/>
  <c r="BD64"/>
  <c r="BE64"/>
  <c r="G65"/>
  <c r="BA65" s="1"/>
  <c r="BB65"/>
  <c r="BC65"/>
  <c r="BD65"/>
  <c r="BE65"/>
  <c r="G66"/>
  <c r="BA66" s="1"/>
  <c r="BB66"/>
  <c r="BC66"/>
  <c r="BD66"/>
  <c r="BD70" s="1"/>
  <c r="H10" i="2" s="1"/>
  <c r="BE66" i="3"/>
  <c r="G67"/>
  <c r="BA67" s="1"/>
  <c r="BB67"/>
  <c r="BC67"/>
  <c r="BD67"/>
  <c r="BE67"/>
  <c r="G68"/>
  <c r="BA68" s="1"/>
  <c r="BB68"/>
  <c r="BC68"/>
  <c r="BD68"/>
  <c r="BE68"/>
  <c r="G69"/>
  <c r="BA69" s="1"/>
  <c r="BB69"/>
  <c r="BC69"/>
  <c r="BD69"/>
  <c r="BE69"/>
  <c r="C70"/>
  <c r="G70"/>
  <c r="G72"/>
  <c r="BA72" s="1"/>
  <c r="BB72"/>
  <c r="BC72"/>
  <c r="BD72"/>
  <c r="BE72"/>
  <c r="G74"/>
  <c r="BA74" s="1"/>
  <c r="BB74"/>
  <c r="BC74"/>
  <c r="BD74"/>
  <c r="BE74"/>
  <c r="G76"/>
  <c r="BA76" s="1"/>
  <c r="BB76"/>
  <c r="BC76"/>
  <c r="BD76"/>
  <c r="BE76"/>
  <c r="G78"/>
  <c r="BA78" s="1"/>
  <c r="BB78"/>
  <c r="BC78"/>
  <c r="BD78"/>
  <c r="BE78"/>
  <c r="G80"/>
  <c r="BA80" s="1"/>
  <c r="BB80"/>
  <c r="BC80"/>
  <c r="BD80"/>
  <c r="BE80"/>
  <c r="G82"/>
  <c r="BA82" s="1"/>
  <c r="BB82"/>
  <c r="BC82"/>
  <c r="BD82"/>
  <c r="BE82"/>
  <c r="G84"/>
  <c r="BA84" s="1"/>
  <c r="BB84"/>
  <c r="BC84"/>
  <c r="BD84"/>
  <c r="BE84"/>
  <c r="C86"/>
  <c r="G88"/>
  <c r="BA88"/>
  <c r="BB88"/>
  <c r="BC88"/>
  <c r="BD88"/>
  <c r="BE88"/>
  <c r="G89"/>
  <c r="BA89" s="1"/>
  <c r="BB89"/>
  <c r="BC89"/>
  <c r="BD89"/>
  <c r="BE89"/>
  <c r="G90"/>
  <c r="BA90"/>
  <c r="BB90"/>
  <c r="BC90"/>
  <c r="BD90"/>
  <c r="BE90"/>
  <c r="G91"/>
  <c r="BA91" s="1"/>
  <c r="BB91"/>
  <c r="BC91"/>
  <c r="BD91"/>
  <c r="BE91"/>
  <c r="G92"/>
  <c r="BA92" s="1"/>
  <c r="BB92"/>
  <c r="BC92"/>
  <c r="BD92"/>
  <c r="BE92"/>
  <c r="C93"/>
  <c r="BB93"/>
  <c r="F12" i="2" s="1"/>
  <c r="G95" i="3"/>
  <c r="G97" s="1"/>
  <c r="BB95"/>
  <c r="BB97" s="1"/>
  <c r="F13" i="2" s="1"/>
  <c r="BC95" i="3"/>
  <c r="BD95"/>
  <c r="BD97" s="1"/>
  <c r="H13" i="2" s="1"/>
  <c r="BE95" i="3"/>
  <c r="C97"/>
  <c r="BC97"/>
  <c r="G13" i="2" s="1"/>
  <c r="BE97" i="3"/>
  <c r="I13" i="2" s="1"/>
  <c r="G99" i="3"/>
  <c r="BA99" s="1"/>
  <c r="BA100" s="1"/>
  <c r="E14" i="2" s="1"/>
  <c r="BB99" i="3"/>
  <c r="BC99"/>
  <c r="BC100" s="1"/>
  <c r="G14" i="2" s="1"/>
  <c r="BD99" i="3"/>
  <c r="BD100" s="1"/>
  <c r="H14" i="2" s="1"/>
  <c r="BE99" i="3"/>
  <c r="C100"/>
  <c r="G100"/>
  <c r="BB100"/>
  <c r="BE100"/>
  <c r="I14" i="2" s="1"/>
  <c r="G102" i="3"/>
  <c r="BA102" s="1"/>
  <c r="BB102"/>
  <c r="BC102"/>
  <c r="BD102"/>
  <c r="BE102"/>
  <c r="G103"/>
  <c r="BA103" s="1"/>
  <c r="BB103"/>
  <c r="BC103"/>
  <c r="BD103"/>
  <c r="BE103"/>
  <c r="G104"/>
  <c r="BA104" s="1"/>
  <c r="BB104"/>
  <c r="BC104"/>
  <c r="BD104"/>
  <c r="BE104"/>
  <c r="G106"/>
  <c r="BA106" s="1"/>
  <c r="BB106"/>
  <c r="BC106"/>
  <c r="BD106"/>
  <c r="BE106"/>
  <c r="G107"/>
  <c r="BA107" s="1"/>
  <c r="BB107"/>
  <c r="BC107"/>
  <c r="BD107"/>
  <c r="BE107"/>
  <c r="C108"/>
  <c r="C1" i="2"/>
  <c r="C2"/>
  <c r="A7"/>
  <c r="B7"/>
  <c r="A8"/>
  <c r="B8"/>
  <c r="G8"/>
  <c r="H8"/>
  <c r="A9"/>
  <c r="B9"/>
  <c r="A10"/>
  <c r="B10"/>
  <c r="A11"/>
  <c r="B11"/>
  <c r="A12"/>
  <c r="B12"/>
  <c r="A13"/>
  <c r="B13"/>
  <c r="A14"/>
  <c r="B14"/>
  <c r="F14"/>
  <c r="A15"/>
  <c r="B15"/>
  <c r="BC108" i="3" l="1"/>
  <c r="G15" i="2" s="1"/>
  <c r="BD108" i="3"/>
  <c r="H15" i="2" s="1"/>
  <c r="BC86" i="3"/>
  <c r="G11" i="2" s="1"/>
  <c r="BE35" i="3"/>
  <c r="I7" i="2" s="1"/>
  <c r="BD86" i="3"/>
  <c r="H11" i="2" s="1"/>
  <c r="BB70" i="3"/>
  <c r="F10" i="2" s="1"/>
  <c r="G53" i="3"/>
  <c r="BB35"/>
  <c r="F7" i="2" s="1"/>
  <c r="BE108" i="3"/>
  <c r="I15" i="2" s="1"/>
  <c r="BB108" i="3"/>
  <c r="F15" i="2" s="1"/>
  <c r="BC53" i="3"/>
  <c r="G9" i="2" s="1"/>
  <c r="BD53" i="3"/>
  <c r="H9" i="2" s="1"/>
  <c r="BD93" i="3"/>
  <c r="H12" i="2" s="1"/>
  <c r="BE93" i="3"/>
  <c r="I12" i="2" s="1"/>
  <c r="BB53" i="3"/>
  <c r="F9" i="2" s="1"/>
  <c r="BD35" i="3"/>
  <c r="H7" i="2" s="1"/>
  <c r="BC93" i="3"/>
  <c r="G12" i="2" s="1"/>
  <c r="BE86" i="3"/>
  <c r="I11" i="2" s="1"/>
  <c r="BB86" i="3"/>
  <c r="F11" i="2" s="1"/>
  <c r="BE70" i="3"/>
  <c r="I10" i="2" s="1"/>
  <c r="I16" s="1"/>
  <c r="C21" i="1" s="1"/>
  <c r="BC70" i="3"/>
  <c r="G10" i="2" s="1"/>
  <c r="BA93" i="3"/>
  <c r="E12" i="2" s="1"/>
  <c r="BA86" i="3"/>
  <c r="E11" i="2" s="1"/>
  <c r="F16"/>
  <c r="C16" i="1" s="1"/>
  <c r="BA108" i="3"/>
  <c r="E15" i="2" s="1"/>
  <c r="H16"/>
  <c r="C17" i="1" s="1"/>
  <c r="BA70" i="3"/>
  <c r="E10" i="2" s="1"/>
  <c r="G16"/>
  <c r="C18" i="1" s="1"/>
  <c r="BA35" i="3"/>
  <c r="E7" i="2" s="1"/>
  <c r="G93" i="3"/>
  <c r="G108"/>
  <c r="BA95"/>
  <c r="BA97" s="1"/>
  <c r="E13" i="2" s="1"/>
  <c r="G86" i="3"/>
  <c r="BA41"/>
  <c r="BA53" s="1"/>
  <c r="E9" i="2" s="1"/>
  <c r="G35" i="3"/>
  <c r="E16" i="2" l="1"/>
  <c r="G22" l="1"/>
  <c r="I22" s="1"/>
  <c r="G16" i="1" s="1"/>
  <c r="G24" i="2"/>
  <c r="I24" s="1"/>
  <c r="G18" i="1" s="1"/>
  <c r="G26" i="2"/>
  <c r="I26" s="1"/>
  <c r="G20" i="1" s="1"/>
  <c r="C15"/>
  <c r="C19" s="1"/>
  <c r="C22" s="1"/>
  <c r="G21" i="2"/>
  <c r="I21" s="1"/>
  <c r="G23"/>
  <c r="I23" s="1"/>
  <c r="G17" i="1" s="1"/>
  <c r="G25" i="2"/>
  <c r="I25" s="1"/>
  <c r="G19" i="1" s="1"/>
  <c r="G27" i="2"/>
  <c r="I27" s="1"/>
  <c r="G21" i="1" s="1"/>
  <c r="H28" i="2" l="1"/>
  <c r="G23" i="1" s="1"/>
  <c r="G22" s="1"/>
  <c r="G15"/>
  <c r="C23" l="1"/>
  <c r="F30" s="1"/>
  <c r="F31" l="1"/>
  <c r="F34" s="1"/>
</calcChain>
</file>

<file path=xl/sharedStrings.xml><?xml version="1.0" encoding="utf-8"?>
<sst xmlns="http://schemas.openxmlformats.org/spreadsheetml/2006/main" count="371" uniqueCount="246">
  <si>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</si>
  <si>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</si>
  <si>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</si>
  <si>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</si>
  <si>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</si>
  <si>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</si>
  <si>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</si>
  <si>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</si>
  <si>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</si>
  <si>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</si>
  <si>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</si>
  <si>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</si>
  <si>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</si>
  <si>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</si>
  <si>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</si>
  <si>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</si>
  <si>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</si>
  <si>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</si>
  <si>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</si>
  <si>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</si>
  <si>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</si>
  <si>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</si>
  <si>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</si>
  <si>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</si>
  <si>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</si>
  <si>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</si>
  <si>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</si>
  <si>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</si>
  <si>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</si>
  <si>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</si>
  <si>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</si>
  <si>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</si>
  <si>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</si>
  <si>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</si>
  <si>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</si>
  <si>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</si>
  <si>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</si>
  <si>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</si>
  <si>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</si>
  <si>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</si>
  <si>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</si>
  <si>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</si>
  <si>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</si>
  <si>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</si>
  <si>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</si>
  <si>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</si>
  <si>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</si>
  <si>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</si>
  <si>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</si>
  <si>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</si>
  <si>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</si>
  <si>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</si>
  <si>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</si>
  <si>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</si>
  <si>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</si>
  <si>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</si>
  <si>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</si>
  <si>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</si>
  <si>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</si>
  <si>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</si>
  <si>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</si>
  <si>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</si>
  <si>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</si>
  <si>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</si>
  <si>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</si>
  <si>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</si>
  <si>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</si>
  <si>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</si>
  <si>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</si>
  <si>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</si>
  <si>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</si>
  <si>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</si>
  <si>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</si>
  <si>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</si>
  <si>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</si>
  <si>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</si>
  <si>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</si>
  <si>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</si>
  <si>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</si>
  <si>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Oprava komunikace na ul. Čelakovského - Kroměříž</t>
  </si>
  <si>
    <t>2</t>
  </si>
  <si>
    <t>113107515R00</t>
  </si>
  <si>
    <t xml:space="preserve">Odstranění podkladu pl. 50 m2,kam.drcené tl.15 cm </t>
  </si>
  <si>
    <t>m2</t>
  </si>
  <si>
    <t>0,9*9,6</t>
  </si>
  <si>
    <t>113111117R00</t>
  </si>
  <si>
    <t xml:space="preserve">Odstranění podkladu pl.50 m2,kam.zpev.cem.tl.17 cm </t>
  </si>
  <si>
    <t>0,35*4,0</t>
  </si>
  <si>
    <t>113151150R00</t>
  </si>
  <si>
    <t xml:space="preserve">Fréz.živič.krytu pl.do 500 m2, tl.13cm </t>
  </si>
  <si>
    <t>113202111R00</t>
  </si>
  <si>
    <t xml:space="preserve">Vytrhání obrub obrubníků silničních </t>
  </si>
  <si>
    <t>m</t>
  </si>
  <si>
    <t>24+1+1</t>
  </si>
  <si>
    <t>113203111R00</t>
  </si>
  <si>
    <t xml:space="preserve">Vytrhání obrub z dlažebních kostek </t>
  </si>
  <si>
    <t>2*56,0</t>
  </si>
  <si>
    <t>132201210R00</t>
  </si>
  <si>
    <t xml:space="preserve">Hloubení rýh š.do 200 cm hor.3 do 50 m3,STROJNĚ </t>
  </si>
  <si>
    <t>m3</t>
  </si>
  <si>
    <t>0,9*9,6*(1,5-0,45)</t>
  </si>
  <si>
    <t>0,35*0,5*(1,0-0,45)</t>
  </si>
  <si>
    <t>151101101R00</t>
  </si>
  <si>
    <t xml:space="preserve">Pažení a rozepření stěn rýh - příložné - hl.do 2 m </t>
  </si>
  <si>
    <t>2*1,5*9,6</t>
  </si>
  <si>
    <t>151101111R00</t>
  </si>
  <si>
    <t xml:space="preserve">Odstranění pažení stěn rýh - příložné - hl. do 2 m </t>
  </si>
  <si>
    <t>161101101R00</t>
  </si>
  <si>
    <t xml:space="preserve">Svislé přemístění výkopku z hor.1-4 do 2,5 m </t>
  </si>
  <si>
    <t>9,1683-3,888-0,864</t>
  </si>
  <si>
    <t>162701105R00</t>
  </si>
  <si>
    <t xml:space="preserve">Vodorovné přemístění výkopku z hor.1-4 do 10000 m </t>
  </si>
  <si>
    <t>171201201R00</t>
  </si>
  <si>
    <t xml:space="preserve">Uložení sypaniny na skl.-sypanina na výšku přes 2m </t>
  </si>
  <si>
    <t>174101101R00</t>
  </si>
  <si>
    <t xml:space="preserve">Zásyp jam, rýh, šachet se zhutněním </t>
  </si>
  <si>
    <t>175101101RT2</t>
  </si>
  <si>
    <t>Obsyp potrubí bez prohození sypaniny s dodáním štěrkopísku frakce 0 - 2 mm</t>
  </si>
  <si>
    <t>0,9*0,45*9,6</t>
  </si>
  <si>
    <t>199000002R00</t>
  </si>
  <si>
    <t xml:space="preserve">Poplatek za skládku horniny 1- 4 </t>
  </si>
  <si>
    <t>58344199</t>
  </si>
  <si>
    <t>Štěrkodrtě frakce 0-63 C</t>
  </si>
  <si>
    <t>t</t>
  </si>
  <si>
    <t>1,96t/m3:</t>
  </si>
  <si>
    <t>1,96*4,4163</t>
  </si>
  <si>
    <t>4</t>
  </si>
  <si>
    <t>Vodorovné konstrukce</t>
  </si>
  <si>
    <t>451572111R00</t>
  </si>
  <si>
    <t xml:space="preserve">Lože pod potrubí z kameniva těženého 0 - 4 mm </t>
  </si>
  <si>
    <t>0,9*0,1*9,6</t>
  </si>
  <si>
    <t>5</t>
  </si>
  <si>
    <t>Komunikace</t>
  </si>
  <si>
    <t>564752111R00</t>
  </si>
  <si>
    <t xml:space="preserve">Podklad z kam.drceného 32-63 s výplň.kamen. 15 cm </t>
  </si>
  <si>
    <t>565161211RT2</t>
  </si>
  <si>
    <t>Podklad z obal kam.ACP 16+,ACP 22+,nad 3 m,tl.8 cm plochy 201-1000 m2</t>
  </si>
  <si>
    <t>567411117R00</t>
  </si>
  <si>
    <t xml:space="preserve">Podklad ze štěrku vyplněného maltou ŠCM, tl 170 mm </t>
  </si>
  <si>
    <t>573191111R00</t>
  </si>
  <si>
    <t xml:space="preserve">Nátěr infiltrační kationaktivní emulzí 0,9kg/m2 </t>
  </si>
  <si>
    <t>573231110R00</t>
  </si>
  <si>
    <t xml:space="preserve">Postřik živičný spojovací z emulze 0,3-0,5 kg/m2 </t>
  </si>
  <si>
    <t>577142212RT2</t>
  </si>
  <si>
    <t>Beton asfalt. ACO 11, š.nad 3 m, 5 cm plochy 201-1000 m2</t>
  </si>
  <si>
    <t>599142111R00</t>
  </si>
  <si>
    <t xml:space="preserve">Úprava zálivky dil.spár hloubky do 4 cm š. do 4 cm </t>
  </si>
  <si>
    <t>23,9+8,5+10,0</t>
  </si>
  <si>
    <t>597101030RAA</t>
  </si>
  <si>
    <t>597103010RAA</t>
  </si>
  <si>
    <t>kus</t>
  </si>
  <si>
    <t>8</t>
  </si>
  <si>
    <t>Trubní vedení</t>
  </si>
  <si>
    <t>877313123R00</t>
  </si>
  <si>
    <t xml:space="preserve">Montáž tvarovek jednoos. plast. gum.kroužek DN 150 </t>
  </si>
  <si>
    <t>877375121R00</t>
  </si>
  <si>
    <t xml:space="preserve">Výřez a montáž tvarovky z plastu na potrubí DN 300 </t>
  </si>
  <si>
    <t>892571111R00</t>
  </si>
  <si>
    <t xml:space="preserve">Zkouška těsnosti kanalizace DN do 200, vodou </t>
  </si>
  <si>
    <t>892573111R00</t>
  </si>
  <si>
    <t xml:space="preserve">Zabezpečení konců kanal. potrubí DN do 200, vodou </t>
  </si>
  <si>
    <t>úsek</t>
  </si>
  <si>
    <t>892855111R00</t>
  </si>
  <si>
    <t xml:space="preserve">Kontrola kanalizace TV kamerou do 15 m </t>
  </si>
  <si>
    <t>899231111R00</t>
  </si>
  <si>
    <t xml:space="preserve">Výšková úprava vstupu do 20 cm, mříže </t>
  </si>
  <si>
    <t>899331111R00</t>
  </si>
  <si>
    <t xml:space="preserve">Výšková úprava vstupu do 20 cm, poklopu </t>
  </si>
  <si>
    <t>899431111R00</t>
  </si>
  <si>
    <t xml:space="preserve">Výšková úprava do 20 cm, krytu šoupěte </t>
  </si>
  <si>
    <t>899711122R00</t>
  </si>
  <si>
    <t xml:space="preserve">Fólie výstražná z PVC, šířka 30 cm </t>
  </si>
  <si>
    <t>288-nc2</t>
  </si>
  <si>
    <t xml:space="preserve">Odbočka s kulovým kloubem DN150/300 </t>
  </si>
  <si>
    <t>286111901</t>
  </si>
  <si>
    <t>Trubka kanalizační PVC QUANTUM SN 12 DN 150/1000</t>
  </si>
  <si>
    <t>286111902</t>
  </si>
  <si>
    <t>Trubka kanalizační PVC QUANTUM SN 12 DN 150/3000</t>
  </si>
  <si>
    <t>286111903</t>
  </si>
  <si>
    <t>Trubka kanalizační PVC QUANTUM SN 12 DN 150/6000</t>
  </si>
  <si>
    <t>28651662.A</t>
  </si>
  <si>
    <t>Koleno kanalizační KGB 160/ 45° PVC</t>
  </si>
  <si>
    <t>28697300.A</t>
  </si>
  <si>
    <t>Mazivo MGN tuba 250 g</t>
  </si>
  <si>
    <t>91</t>
  </si>
  <si>
    <t>Doplňující práce na komunikaci</t>
  </si>
  <si>
    <t>916261111R00</t>
  </si>
  <si>
    <t xml:space="preserve">Osazení obruby z kostek drobných, s boční opěrou </t>
  </si>
  <si>
    <t>917862111R00</t>
  </si>
  <si>
    <t xml:space="preserve">Osazení stojat. obrub.bet. s opěrou,lože z C 16/20 </t>
  </si>
  <si>
    <t>919731121R00</t>
  </si>
  <si>
    <t xml:space="preserve">Zarovnání styčné plochy živičné tl. do 5 cm </t>
  </si>
  <si>
    <t>919735113R00</t>
  </si>
  <si>
    <t xml:space="preserve">Řezání stávajícího živičného krytu tl. 10 - 15 cm </t>
  </si>
  <si>
    <t>59217460</t>
  </si>
  <si>
    <t>Obrubník silniční dvouvrstvý ABO 2-15  100x15x25cm</t>
  </si>
  <si>
    <t>1,01*24</t>
  </si>
  <si>
    <t>59217480</t>
  </si>
  <si>
    <t>Obrubník silniční přechodový L 1000/150/150-250</t>
  </si>
  <si>
    <t>1,01*1</t>
  </si>
  <si>
    <t>59217481</t>
  </si>
  <si>
    <t>Obrubník silniční přechodový P 1000/150/150-250</t>
  </si>
  <si>
    <t>93</t>
  </si>
  <si>
    <t>Dokončovací práce inž.staveb</t>
  </si>
  <si>
    <t>938908411R00</t>
  </si>
  <si>
    <t xml:space="preserve">Očištění povrchu krytu saponátovým roztokem </t>
  </si>
  <si>
    <t>nc-01</t>
  </si>
  <si>
    <t xml:space="preserve">Obnova vodorovného dopravního značení V4,V7a,V10d </t>
  </si>
  <si>
    <t>soub</t>
  </si>
  <si>
    <t>nc-05</t>
  </si>
  <si>
    <t xml:space="preserve">Geodetické práce </t>
  </si>
  <si>
    <t>nc-06</t>
  </si>
  <si>
    <t xml:space="preserve">Vytyčení inženýrských sítí </t>
  </si>
  <si>
    <t>93-nc04</t>
  </si>
  <si>
    <t xml:space="preserve">Přechodné dopravní značení </t>
  </si>
  <si>
    <t>97</t>
  </si>
  <si>
    <t>Prorážení otvorů</t>
  </si>
  <si>
    <t>979071122R00</t>
  </si>
  <si>
    <t xml:space="preserve">Očištění vybour.kostek drobných s výplní MC/živicí </t>
  </si>
  <si>
    <t>0,25*56,0</t>
  </si>
  <si>
    <t>99</t>
  </si>
  <si>
    <t>Přesun hmot</t>
  </si>
  <si>
    <t>998225111R00</t>
  </si>
  <si>
    <t xml:space="preserve">Přesun hmot, pozemní komunikace, kryt živičný </t>
  </si>
  <si>
    <t>D96</t>
  </si>
  <si>
    <t>Přesuny suti a vybouraných hmot</t>
  </si>
  <si>
    <t>979093111R00</t>
  </si>
  <si>
    <t xml:space="preserve">Uložení suti na skládku bez zhutnění </t>
  </si>
  <si>
    <t>979990001R00</t>
  </si>
  <si>
    <t xml:space="preserve">Poplatek za skládku stavební suti </t>
  </si>
  <si>
    <t>979990113R00</t>
  </si>
  <si>
    <t xml:space="preserve">Poplatek za skládku suti - obalovaný asfalt </t>
  </si>
  <si>
    <t>121,8209-14,2309</t>
  </si>
  <si>
    <t>979082318R00</t>
  </si>
  <si>
    <t xml:space="preserve">Vodorovná doprava suti a hmot po suchu do 6000 m </t>
  </si>
  <si>
    <t>979082319R00</t>
  </si>
  <si>
    <t xml:space="preserve">Příplatek k vodor.dopravě po suchu, dalších 1000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</si>
  <si>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</si>
  <si>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</si>
  <si>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</si>
  <si>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</si>
  <si>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</si>
  <si>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</si>
  <si>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</si>
  <si>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 xml:space="preserve">Žlab odvodňovací polymerbeton DN 150, zatížení C250, D400 včetně dodávky roštu a žlabu </t>
  </si>
  <si>
    <t>Vpusť k žlabu polymerbetonová C 250 kN včetně dodávky vpusti s košíkem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</si>
</sst>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4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7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32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19" fillId="0" borderId="0" xfId="0" applyNumberFormat="1" applyFont="1" applyAlignment="1">
      <alignment horizontal="centerContinuous"/>
    </xf>
    <xf numFmtId="0" fontId="20" fillId="18" borderId="42" xfId="0" applyFont="1" applyFill="1" applyBorder="1"/>
    <xf numFmtId="0" fontId="21" fillId="18" borderId="65" xfId="0" applyFont="1" applyFill="1" applyBorder="1" applyAlignment="1">
      <alignment horizontal="right"/>
    </xf>
    <xf numFmtId="0" fontId="21" fillId="18" borderId="13" xfId="0" applyFont="1" applyFill="1" applyBorder="1" applyAlignment="1">
      <alignment horizontal="right"/>
    </xf>
    <xf numFmtId="0" fontId="21" fillId="18" borderId="12" xfId="0" applyFont="1" applyFill="1" applyBorder="1" applyAlignment="1">
      <alignment horizontal="center"/>
    </xf>
    <xf numFmtId="4" fontId="23" fillId="18" borderId="13" xfId="0" applyNumberFormat="1" applyFont="1" applyFill="1" applyBorder="1" applyAlignment="1">
      <alignment horizontal="right"/>
    </xf>
    <xf numFmtId="4" fontId="23" fillId="18" borderId="42" xfId="0" applyNumberFormat="1" applyFont="1" applyFill="1" applyBorder="1" applyAlignment="1">
      <alignment horizontal="right"/>
    </xf>
    <xf numFmtId="0" fontId="20" fillId="0" borderId="26" xfId="0" applyFont="1" applyBorder="1"/>
    <xf numFmtId="3" fontId="20" fillId="0" borderId="35" xfId="0" applyNumberFormat="1" applyFont="1" applyBorder="1" applyAlignment="1">
      <alignment horizontal="right"/>
    </xf>
    <xf numFmtId="164" fontId="20" fillId="0" borderId="19" xfId="0" applyNumberFormat="1" applyFont="1" applyBorder="1" applyAlignment="1">
      <alignment horizontal="right"/>
    </xf>
    <xf numFmtId="3" fontId="20" fillId="0" borderId="45" xfId="0" applyNumberFormat="1" applyFont="1" applyBorder="1" applyAlignment="1">
      <alignment horizontal="right"/>
    </xf>
    <xf numFmtId="4" fontId="20" fillId="0" borderId="34" xfId="0" applyNumberFormat="1" applyFont="1" applyBorder="1" applyAlignment="1">
      <alignment horizontal="right"/>
    </xf>
    <xf numFmtId="3" fontId="20" fillId="0" borderId="26" xfId="0" applyNumberFormat="1" applyFont="1" applyBorder="1" applyAlignment="1">
      <alignment horizontal="right"/>
    </xf>
    <xf numFmtId="0" fontId="20" fillId="18" borderId="37" xfId="0" applyFont="1" applyFill="1" applyBorder="1"/>
    <xf numFmtId="0" fontId="21" fillId="18" borderId="40" xfId="0" applyFont="1" applyFill="1" applyBorder="1"/>
    <xf numFmtId="0" fontId="20" fillId="18" borderId="40" xfId="0" applyFont="1" applyFill="1" applyBorder="1"/>
    <xf numFmtId="4" fontId="20" fillId="18" borderId="51" xfId="0" applyNumberFormat="1" applyFont="1" applyFill="1" applyBorder="1"/>
    <xf numFmtId="4" fontId="20" fillId="18" borderId="37" xfId="0" applyNumberFormat="1" applyFont="1" applyFill="1" applyBorder="1"/>
    <xf numFmtId="4" fontId="20" fillId="18" borderId="40" xfId="0" applyNumberFormat="1" applyFont="1" applyFill="1" applyBorder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6" xfId="28" applyFont="1" applyBorder="1" applyAlignment="1">
      <alignment horizontal="center"/>
    </xf>
    <xf numFmtId="49" fontId="21" fillId="0" borderId="66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7" xfId="28" applyFont="1" applyBorder="1" applyAlignment="1">
      <alignment horizontal="center" vertical="top"/>
    </xf>
    <xf numFmtId="49" fontId="33" fillId="0" borderId="67" xfId="28" applyNumberFormat="1" applyFont="1" applyBorder="1" applyAlignment="1">
      <alignment horizontal="left" vertical="top"/>
    </xf>
    <xf numFmtId="0" fontId="33" fillId="0" borderId="67" xfId="28" applyFont="1" applyBorder="1" applyAlignment="1">
      <alignment vertical="top" wrapText="1"/>
    </xf>
    <xf numFmtId="49" fontId="33" fillId="0" borderId="67" xfId="28" applyNumberFormat="1" applyFont="1" applyBorder="1" applyAlignment="1">
      <alignment horizontal="center" shrinkToFit="1"/>
    </xf>
    <xf numFmtId="4" fontId="33" fillId="0" borderId="67" xfId="28" applyNumberFormat="1" applyFont="1" applyBorder="1" applyAlignment="1">
      <alignment horizontal="right"/>
    </xf>
    <xf numFmtId="4" fontId="33" fillId="0" borderId="67" xfId="28" applyNumberFormat="1" applyFont="1" applyBorder="1"/>
    <xf numFmtId="0" fontId="34" fillId="0" borderId="0" xfId="28" applyFont="1"/>
    <xf numFmtId="0" fontId="22" fillId="0" borderId="66" xfId="28" applyFont="1" applyBorder="1" applyAlignment="1">
      <alignment horizontal="center"/>
    </xf>
    <xf numFmtId="0" fontId="35" fillId="0" borderId="0" xfId="28" applyFont="1" applyAlignment="1">
      <alignment wrapText="1"/>
    </xf>
    <xf numFmtId="49" fontId="22" fillId="0" borderId="66" xfId="28" applyNumberFormat="1" applyFont="1" applyBorder="1" applyAlignment="1">
      <alignment horizontal="right"/>
    </xf>
    <xf numFmtId="4" fontId="36" fillId="19" borderId="70" xfId="28" applyNumberFormat="1" applyFont="1" applyFill="1" applyBorder="1" applyAlignment="1">
      <alignment horizontal="right" wrapText="1"/>
    </xf>
    <xf numFmtId="0" fontId="36" fillId="19" borderId="43" xfId="28" applyFont="1" applyFill="1" applyBorder="1" applyAlignment="1">
      <alignment horizontal="left" wrapText="1"/>
    </xf>
    <xf numFmtId="0" fontId="36" fillId="0" borderId="22" xfId="0" applyFont="1" applyBorder="1" applyAlignment="1">
      <alignment horizontal="right"/>
    </xf>
    <xf numFmtId="0" fontId="20" fillId="18" borderId="19" xfId="28" applyFont="1" applyFill="1" applyBorder="1" applyAlignment="1">
      <alignment horizontal="center"/>
    </xf>
    <xf numFmtId="49" fontId="38" fillId="18" borderId="19" xfId="28" applyNumberFormat="1" applyFont="1" applyFill="1" applyBorder="1" applyAlignment="1">
      <alignment horizontal="left"/>
    </xf>
    <xf numFmtId="0" fontId="38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9" fillId="0" borderId="0" xfId="28" applyFont="1" applyAlignment="1"/>
    <xf numFmtId="0" fontId="12" fillId="0" borderId="0" xfId="28" applyAlignment="1">
      <alignment horizontal="right"/>
    </xf>
    <xf numFmtId="0" fontId="40" fillId="0" borderId="0" xfId="28" applyFont="1" applyBorder="1"/>
    <xf numFmtId="3" fontId="40" fillId="0" borderId="0" xfId="28" applyNumberFormat="1" applyFont="1" applyBorder="1" applyAlignment="1">
      <alignment horizontal="right"/>
    </xf>
    <xf numFmtId="4" fontId="40" fillId="0" borderId="0" xfId="28" applyNumberFormat="1" applyFont="1" applyBorder="1"/>
    <xf numFmtId="0" fontId="39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6" xfId="0" applyNumberFormat="1" applyFont="1" applyBorder="1"/>
    <xf numFmtId="3" fontId="20" fillId="0" borderId="71" xfId="0" applyNumberFormat="1" applyFont="1" applyBorder="1"/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center" shrinkToFit="1"/>
    </xf>
    <xf numFmtId="0" fontId="20" fillId="0" borderId="38" xfId="0" applyFont="1" applyBorder="1" applyAlignment="1">
      <alignment horizontal="center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3" fontId="21" fillId="18" borderId="40" xfId="0" applyNumberFormat="1" applyFont="1" applyFill="1" applyBorder="1" applyAlignment="1">
      <alignment horizontal="right"/>
    </xf>
    <xf numFmtId="3" fontId="21" fillId="18" borderId="51" xfId="0" applyNumberFormat="1" applyFont="1" applyFill="1" applyBorder="1" applyAlignment="1">
      <alignment horizontal="right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49" fontId="36" fillId="19" borderId="68" xfId="28" applyNumberFormat="1" applyFont="1" applyFill="1" applyBorder="1" applyAlignment="1">
      <alignment horizontal="left" wrapText="1"/>
    </xf>
    <xf numFmtId="49" fontId="37" fillId="0" borderId="69" xfId="0" applyNumberFormat="1" applyFont="1" applyBorder="1" applyAlignment="1">
      <alignment horizontal="left" wrapText="1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  <xf numFmtId="0" fontId="33" fillId="0" borderId="67" xfId="28" applyFont="1" applyBorder="1" applyAlignment="1">
      <alignment vertical="top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B46" sqref="B46:G4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2</v>
      </c>
      <c r="D2" s="5"/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75</v>
      </c>
      <c r="B5" s="18"/>
      <c r="C5" s="19"/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>
      <c r="A7" s="24"/>
      <c r="B7" s="25"/>
      <c r="C7" s="26" t="s">
        <v>79</v>
      </c>
      <c r="D7" s="27"/>
      <c r="E7" s="27"/>
      <c r="F7" s="28" t="s">
        <v>11</v>
      </c>
      <c r="G7" s="22"/>
    </row>
    <row r="8" spans="1:57">
      <c r="A8" s="29" t="s">
        <v>12</v>
      </c>
      <c r="B8" s="13"/>
      <c r="C8" s="206"/>
      <c r="D8" s="206"/>
      <c r="E8" s="207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6"/>
      <c r="D9" s="206"/>
      <c r="E9" s="207"/>
      <c r="F9" s="13"/>
      <c r="G9" s="34"/>
      <c r="H9" s="35"/>
    </row>
    <row r="10" spans="1:57">
      <c r="A10" s="29" t="s">
        <v>15</v>
      </c>
      <c r="B10" s="13"/>
      <c r="C10" s="206"/>
      <c r="D10" s="206"/>
      <c r="E10" s="206"/>
      <c r="F10" s="36"/>
      <c r="G10" s="37"/>
      <c r="H10" s="38"/>
    </row>
    <row r="11" spans="1:57" ht="13.5" customHeight="1">
      <c r="A11" s="29" t="s">
        <v>16</v>
      </c>
      <c r="B11" s="13"/>
      <c r="C11" s="206"/>
      <c r="D11" s="206"/>
      <c r="E11" s="206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Rekapitulace!A21</f>
        <v>Ztížené výrobní podmínky</v>
      </c>
      <c r="E15" s="58"/>
      <c r="F15" s="59"/>
      <c r="G15" s="56">
        <f>Rekapitulace!I21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Rekapitulace!A22</f>
        <v>Oborová přirážka</v>
      </c>
      <c r="E16" s="60"/>
      <c r="F16" s="61"/>
      <c r="G16" s="56">
        <f>Rekapitulace!I22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Rekapitulace!A23</f>
        <v>Přesun stavebních kapacit</v>
      </c>
      <c r="E17" s="60"/>
      <c r="F17" s="61"/>
      <c r="G17" s="56">
        <f>Rekapitulace!I23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Rekapitulace!A24</f>
        <v>Mimostaveništní doprava</v>
      </c>
      <c r="E18" s="60"/>
      <c r="F18" s="61"/>
      <c r="G18" s="56">
        <f>Rekapitulace!I24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Rekapitulace!A25</f>
        <v>Zařízení staveniště</v>
      </c>
      <c r="E19" s="60"/>
      <c r="F19" s="61"/>
      <c r="G19" s="56">
        <f>Rekapitulace!I25</f>
        <v>0</v>
      </c>
    </row>
    <row r="20" spans="1:7" ht="15.95" customHeight="1">
      <c r="A20" s="64"/>
      <c r="B20" s="55"/>
      <c r="C20" s="56"/>
      <c r="D20" s="9" t="str">
        <f>Rekapitulace!A26</f>
        <v>Provoz investora</v>
      </c>
      <c r="E20" s="60"/>
      <c r="F20" s="61"/>
      <c r="G20" s="56">
        <f>Rekapitulace!I26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Rekapitulace!A27</f>
        <v>Kompletační činnost (IČD)</v>
      </c>
      <c r="E21" s="60"/>
      <c r="F21" s="61"/>
      <c r="G21" s="56">
        <f>Rekapitulace!I27</f>
        <v>0</v>
      </c>
    </row>
    <row r="22" spans="1:7" ht="15.95" customHeight="1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9" t="s">
        <v>34</v>
      </c>
      <c r="B23" s="210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0</v>
      </c>
      <c r="G30" s="212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0</v>
      </c>
      <c r="G31" s="212"/>
    </row>
    <row r="32" spans="1:7">
      <c r="A32" s="85" t="s">
        <v>43</v>
      </c>
      <c r="B32" s="86"/>
      <c r="C32" s="87">
        <v>15</v>
      </c>
      <c r="D32" s="86" t="s">
        <v>46</v>
      </c>
      <c r="E32" s="88"/>
      <c r="F32" s="211">
        <v>0</v>
      </c>
      <c r="G32" s="212"/>
    </row>
    <row r="33" spans="1:8">
      <c r="A33" s="85" t="s">
        <v>45</v>
      </c>
      <c r="B33" s="89"/>
      <c r="C33" s="90">
        <f>SazbaDPH2</f>
        <v>15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3">
        <f>ROUND(SUM(F30:F33),0)</f>
        <v>0</v>
      </c>
      <c r="G34" s="214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6</v>
      </c>
    </row>
    <row r="39" spans="1:8">
      <c r="A39" s="96"/>
      <c r="B39" s="205"/>
      <c r="C39" s="205"/>
      <c r="D39" s="205"/>
      <c r="E39" s="205"/>
      <c r="F39" s="205"/>
      <c r="G39" s="205"/>
      <c r="H39" t="s">
        <v>6</v>
      </c>
    </row>
    <row r="40" spans="1:8">
      <c r="A40" s="96"/>
      <c r="B40" s="205"/>
      <c r="C40" s="205"/>
      <c r="D40" s="205"/>
      <c r="E40" s="205"/>
      <c r="F40" s="205"/>
      <c r="G40" s="205"/>
      <c r="H40" t="s">
        <v>6</v>
      </c>
    </row>
    <row r="41" spans="1:8">
      <c r="A41" s="96"/>
      <c r="B41" s="205"/>
      <c r="C41" s="205"/>
      <c r="D41" s="205"/>
      <c r="E41" s="205"/>
      <c r="F41" s="205"/>
      <c r="G41" s="205"/>
      <c r="H41" t="s">
        <v>6</v>
      </c>
    </row>
    <row r="42" spans="1:8">
      <c r="A42" s="96"/>
      <c r="B42" s="205"/>
      <c r="C42" s="205"/>
      <c r="D42" s="205"/>
      <c r="E42" s="205"/>
      <c r="F42" s="205"/>
      <c r="G42" s="205"/>
      <c r="H42" t="s">
        <v>6</v>
      </c>
    </row>
    <row r="43" spans="1:8">
      <c r="A43" s="96"/>
      <c r="B43" s="205"/>
      <c r="C43" s="205"/>
      <c r="D43" s="205"/>
      <c r="E43" s="205"/>
      <c r="F43" s="205"/>
      <c r="G43" s="205"/>
      <c r="H43" t="s">
        <v>6</v>
      </c>
    </row>
    <row r="44" spans="1:8">
      <c r="A44" s="96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B47:G47"/>
    <mergeCell ref="B48:G48"/>
    <mergeCell ref="B37:G45"/>
    <mergeCell ref="B53:G53"/>
    <mergeCell ref="C9:E9"/>
    <mergeCell ref="C11:E11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9"/>
  <sheetViews>
    <sheetView workbookViewId="0">
      <selection activeCell="E21" sqref="E21:F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7" t="s">
        <v>49</v>
      </c>
      <c r="B1" s="218"/>
      <c r="C1" s="97" t="str">
        <f>CONCATENATE(cislostavby," ",nazevstavby)</f>
        <v xml:space="preserve"> Oprava komunikace na ul. Čelakovského - Kroměříž</v>
      </c>
      <c r="D1" s="98"/>
      <c r="E1" s="99"/>
      <c r="F1" s="98"/>
      <c r="G1" s="100" t="s">
        <v>50</v>
      </c>
      <c r="H1" s="101" t="s">
        <v>80</v>
      </c>
      <c r="I1" s="102"/>
    </row>
    <row r="2" spans="1:9" ht="13.5" thickBot="1">
      <c r="A2" s="219" t="s">
        <v>51</v>
      </c>
      <c r="B2" s="220"/>
      <c r="C2" s="103" t="str">
        <f>CONCATENATE(cisloobjektu," ",nazevobjektu)</f>
        <v xml:space="preserve">1 </v>
      </c>
      <c r="D2" s="104"/>
      <c r="E2" s="105"/>
      <c r="F2" s="104"/>
      <c r="G2" s="221"/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Položky!BA35</f>
        <v>0</v>
      </c>
      <c r="F7" s="202">
        <f>Položky!BB35</f>
        <v>0</v>
      </c>
      <c r="G7" s="202">
        <f>Položky!BC35</f>
        <v>0</v>
      </c>
      <c r="H7" s="202">
        <f>Položky!BD35</f>
        <v>0</v>
      </c>
      <c r="I7" s="203">
        <f>Položky!BE35</f>
        <v>0</v>
      </c>
    </row>
    <row r="8" spans="1:9" s="35" customFormat="1">
      <c r="A8" s="200" t="str">
        <f>Položky!B36</f>
        <v>4</v>
      </c>
      <c r="B8" s="115" t="str">
        <f>Položky!C36</f>
        <v>Vodorovné konstrukce</v>
      </c>
      <c r="C8" s="66"/>
      <c r="D8" s="116"/>
      <c r="E8" s="201">
        <f>Položky!BA39</f>
        <v>0</v>
      </c>
      <c r="F8" s="202">
        <f>Položky!BB39</f>
        <v>0</v>
      </c>
      <c r="G8" s="202">
        <f>Položky!BC39</f>
        <v>0</v>
      </c>
      <c r="H8" s="202">
        <f>Položky!BD39</f>
        <v>0</v>
      </c>
      <c r="I8" s="203">
        <f>Položky!BE39</f>
        <v>0</v>
      </c>
    </row>
    <row r="9" spans="1:9" s="35" customFormat="1">
      <c r="A9" s="200" t="str">
        <f>Položky!B40</f>
        <v>5</v>
      </c>
      <c r="B9" s="115" t="str">
        <f>Položky!C40</f>
        <v>Komunikace</v>
      </c>
      <c r="C9" s="66"/>
      <c r="D9" s="116"/>
      <c r="E9" s="201">
        <f>Položky!BA53</f>
        <v>0</v>
      </c>
      <c r="F9" s="202">
        <f>Položky!BB53</f>
        <v>0</v>
      </c>
      <c r="G9" s="202">
        <f>Položky!BC53</f>
        <v>0</v>
      </c>
      <c r="H9" s="202">
        <f>Položky!BD53</f>
        <v>0</v>
      </c>
      <c r="I9" s="203">
        <f>Položky!BE53</f>
        <v>0</v>
      </c>
    </row>
    <row r="10" spans="1:9" s="35" customFormat="1">
      <c r="A10" s="200" t="str">
        <f>Položky!B54</f>
        <v>8</v>
      </c>
      <c r="B10" s="115" t="str">
        <f>Položky!C54</f>
        <v>Trubní vedení</v>
      </c>
      <c r="C10" s="66"/>
      <c r="D10" s="116"/>
      <c r="E10" s="201">
        <f>Položky!BA70</f>
        <v>0</v>
      </c>
      <c r="F10" s="202">
        <f>Položky!BB70</f>
        <v>0</v>
      </c>
      <c r="G10" s="202">
        <f>Položky!BC70</f>
        <v>0</v>
      </c>
      <c r="H10" s="202">
        <f>Položky!BD70</f>
        <v>0</v>
      </c>
      <c r="I10" s="203">
        <f>Položky!BE70</f>
        <v>0</v>
      </c>
    </row>
    <row r="11" spans="1:9" s="35" customFormat="1">
      <c r="A11" s="200" t="str">
        <f>Položky!B71</f>
        <v>91</v>
      </c>
      <c r="B11" s="115" t="str">
        <f>Položky!C71</f>
        <v>Doplňující práce na komunikaci</v>
      </c>
      <c r="C11" s="66"/>
      <c r="D11" s="116"/>
      <c r="E11" s="201">
        <f>Položky!BA86</f>
        <v>0</v>
      </c>
      <c r="F11" s="202">
        <f>Položky!BB86</f>
        <v>0</v>
      </c>
      <c r="G11" s="202">
        <f>Položky!BC86</f>
        <v>0</v>
      </c>
      <c r="H11" s="202">
        <f>Položky!BD86</f>
        <v>0</v>
      </c>
      <c r="I11" s="203">
        <f>Položky!BE86</f>
        <v>0</v>
      </c>
    </row>
    <row r="12" spans="1:9" s="35" customFormat="1">
      <c r="A12" s="200" t="str">
        <f>Položky!B87</f>
        <v>93</v>
      </c>
      <c r="B12" s="115" t="str">
        <f>Položky!C87</f>
        <v>Dokončovací práce inž.staveb</v>
      </c>
      <c r="C12" s="66"/>
      <c r="D12" s="116"/>
      <c r="E12" s="201">
        <f>Položky!BA93</f>
        <v>0</v>
      </c>
      <c r="F12" s="202">
        <f>Položky!BB93</f>
        <v>0</v>
      </c>
      <c r="G12" s="202">
        <f>Položky!BC93</f>
        <v>0</v>
      </c>
      <c r="H12" s="202">
        <f>Položky!BD93</f>
        <v>0</v>
      </c>
      <c r="I12" s="203">
        <f>Položky!BE93</f>
        <v>0</v>
      </c>
    </row>
    <row r="13" spans="1:9" s="35" customFormat="1">
      <c r="A13" s="200" t="str">
        <f>Položky!B94</f>
        <v>97</v>
      </c>
      <c r="B13" s="115" t="str">
        <f>Položky!C94</f>
        <v>Prorážení otvorů</v>
      </c>
      <c r="C13" s="66"/>
      <c r="D13" s="116"/>
      <c r="E13" s="201">
        <f>Položky!BA97</f>
        <v>0</v>
      </c>
      <c r="F13" s="202">
        <f>Položky!BB97</f>
        <v>0</v>
      </c>
      <c r="G13" s="202">
        <f>Položky!BC97</f>
        <v>0</v>
      </c>
      <c r="H13" s="202">
        <f>Položky!BD97</f>
        <v>0</v>
      </c>
      <c r="I13" s="203">
        <f>Položky!BE97</f>
        <v>0</v>
      </c>
    </row>
    <row r="14" spans="1:9" s="35" customFormat="1">
      <c r="A14" s="200" t="str">
        <f>Položky!B98</f>
        <v>99</v>
      </c>
      <c r="B14" s="115" t="str">
        <f>Položky!C98</f>
        <v>Přesun hmot</v>
      </c>
      <c r="C14" s="66"/>
      <c r="D14" s="116"/>
      <c r="E14" s="201">
        <f>Položky!BA100</f>
        <v>0</v>
      </c>
      <c r="F14" s="202">
        <f>Položky!BB100</f>
        <v>0</v>
      </c>
      <c r="G14" s="202">
        <f>Položky!BC100</f>
        <v>0</v>
      </c>
      <c r="H14" s="202">
        <f>Položky!BD100</f>
        <v>0</v>
      </c>
      <c r="I14" s="203">
        <f>Položky!BE100</f>
        <v>0</v>
      </c>
    </row>
    <row r="15" spans="1:9" s="35" customFormat="1" ht="13.5" thickBot="1">
      <c r="A15" s="200" t="str">
        <f>Položky!B101</f>
        <v>D96</v>
      </c>
      <c r="B15" s="115" t="str">
        <f>Položky!C101</f>
        <v>Přesuny suti a vybouraných hmot</v>
      </c>
      <c r="C15" s="66"/>
      <c r="D15" s="116"/>
      <c r="E15" s="201">
        <f>Položky!BA108</f>
        <v>0</v>
      </c>
      <c r="F15" s="202">
        <f>Položky!BB108</f>
        <v>0</v>
      </c>
      <c r="G15" s="202">
        <f>Položky!BC108</f>
        <v>0</v>
      </c>
      <c r="H15" s="202">
        <f>Položky!BD108</f>
        <v>0</v>
      </c>
      <c r="I15" s="203">
        <f>Položky!BE108</f>
        <v>0</v>
      </c>
    </row>
    <row r="16" spans="1:9" s="123" customFormat="1" ht="13.5" thickBot="1">
      <c r="A16" s="117"/>
      <c r="B16" s="118" t="s">
        <v>58</v>
      </c>
      <c r="C16" s="118"/>
      <c r="D16" s="119"/>
      <c r="E16" s="120">
        <f>SUM(E7:E15)</f>
        <v>0</v>
      </c>
      <c r="F16" s="121">
        <f>SUM(F7:F15)</f>
        <v>0</v>
      </c>
      <c r="G16" s="121">
        <f>SUM(G7:G15)</f>
        <v>0</v>
      </c>
      <c r="H16" s="121">
        <f>SUM(H7:H15)</f>
        <v>0</v>
      </c>
      <c r="I16" s="122">
        <f>SUM(I7:I15)</f>
        <v>0</v>
      </c>
    </row>
    <row r="17" spans="1:57">
      <c r="A17" s="66"/>
      <c r="B17" s="66"/>
      <c r="C17" s="66"/>
      <c r="D17" s="66"/>
      <c r="E17" s="66"/>
      <c r="F17" s="66"/>
      <c r="G17" s="66"/>
      <c r="H17" s="66"/>
      <c r="I17" s="66"/>
    </row>
    <row r="18" spans="1:57" ht="19.5" customHeight="1">
      <c r="A18" s="107" t="s">
        <v>59</v>
      </c>
      <c r="B18" s="107"/>
      <c r="C18" s="107"/>
      <c r="D18" s="107"/>
      <c r="E18" s="107"/>
      <c r="F18" s="107"/>
      <c r="G18" s="124"/>
      <c r="H18" s="107"/>
      <c r="I18" s="107"/>
      <c r="BA18" s="41"/>
      <c r="BB18" s="41"/>
      <c r="BC18" s="41"/>
      <c r="BD18" s="41"/>
      <c r="BE18" s="41"/>
    </row>
    <row r="19" spans="1:57" ht="13.5" thickBot="1">
      <c r="A19" s="77"/>
      <c r="B19" s="77"/>
      <c r="C19" s="77"/>
      <c r="D19" s="77"/>
      <c r="E19" s="77"/>
      <c r="F19" s="77"/>
      <c r="G19" s="77"/>
      <c r="H19" s="77"/>
      <c r="I19" s="77"/>
    </row>
    <row r="20" spans="1:57">
      <c r="A20" s="71" t="s">
        <v>60</v>
      </c>
      <c r="B20" s="72"/>
      <c r="C20" s="72"/>
      <c r="D20" s="125"/>
      <c r="E20" s="126" t="s">
        <v>61</v>
      </c>
      <c r="F20" s="127" t="s">
        <v>62</v>
      </c>
      <c r="G20" s="128" t="s">
        <v>63</v>
      </c>
      <c r="H20" s="129"/>
      <c r="I20" s="130" t="s">
        <v>61</v>
      </c>
    </row>
    <row r="21" spans="1:57">
      <c r="A21" s="64" t="s">
        <v>237</v>
      </c>
      <c r="B21" s="55"/>
      <c r="C21" s="55"/>
      <c r="D21" s="131"/>
      <c r="E21" s="132"/>
      <c r="F21" s="133"/>
      <c r="G21" s="134">
        <f t="shared" ref="G21:G27" si="0">CHOOSE(BA21+1,HSV+PSV,HSV+PSV+Mont,HSV+PSV+Dodavka+Mont,HSV,PSV,Mont,Dodavka,Mont+Dodavka,0)</f>
        <v>0</v>
      </c>
      <c r="H21" s="135"/>
      <c r="I21" s="136">
        <f t="shared" ref="I21:I27" si="1">E21+F21*G21/100</f>
        <v>0</v>
      </c>
      <c r="BA21">
        <v>0</v>
      </c>
    </row>
    <row r="22" spans="1:57">
      <c r="A22" s="64" t="s">
        <v>238</v>
      </c>
      <c r="B22" s="55"/>
      <c r="C22" s="55"/>
      <c r="D22" s="131"/>
      <c r="E22" s="132"/>
      <c r="F22" s="133"/>
      <c r="G22" s="134">
        <f t="shared" si="0"/>
        <v>0</v>
      </c>
      <c r="H22" s="135"/>
      <c r="I22" s="136">
        <f t="shared" si="1"/>
        <v>0</v>
      </c>
      <c r="BA22">
        <v>0</v>
      </c>
    </row>
    <row r="23" spans="1:57">
      <c r="A23" s="64" t="s">
        <v>239</v>
      </c>
      <c r="B23" s="55"/>
      <c r="C23" s="55"/>
      <c r="D23" s="131"/>
      <c r="E23" s="132"/>
      <c r="F23" s="133"/>
      <c r="G23" s="134">
        <f t="shared" si="0"/>
        <v>0</v>
      </c>
      <c r="H23" s="135"/>
      <c r="I23" s="136">
        <f t="shared" si="1"/>
        <v>0</v>
      </c>
      <c r="BA23">
        <v>0</v>
      </c>
    </row>
    <row r="24" spans="1:57">
      <c r="A24" s="64" t="s">
        <v>240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0</v>
      </c>
    </row>
    <row r="25" spans="1:57">
      <c r="A25" s="64" t="s">
        <v>241</v>
      </c>
      <c r="B25" s="55"/>
      <c r="C25" s="55"/>
      <c r="D25" s="131"/>
      <c r="E25" s="132"/>
      <c r="F25" s="133"/>
      <c r="G25" s="134">
        <f t="shared" si="0"/>
        <v>0</v>
      </c>
      <c r="H25" s="135"/>
      <c r="I25" s="136">
        <f t="shared" si="1"/>
        <v>0</v>
      </c>
      <c r="BA25">
        <v>1</v>
      </c>
    </row>
    <row r="26" spans="1:57">
      <c r="A26" s="64" t="s">
        <v>242</v>
      </c>
      <c r="B26" s="55"/>
      <c r="C26" s="55"/>
      <c r="D26" s="131"/>
      <c r="E26" s="132"/>
      <c r="F26" s="133"/>
      <c r="G26" s="134">
        <f t="shared" si="0"/>
        <v>0</v>
      </c>
      <c r="H26" s="135"/>
      <c r="I26" s="136">
        <f t="shared" si="1"/>
        <v>0</v>
      </c>
      <c r="BA26">
        <v>1</v>
      </c>
    </row>
    <row r="27" spans="1:57">
      <c r="A27" s="64" t="s">
        <v>243</v>
      </c>
      <c r="B27" s="55"/>
      <c r="C27" s="55"/>
      <c r="D27" s="131"/>
      <c r="E27" s="132"/>
      <c r="F27" s="133"/>
      <c r="G27" s="134">
        <f t="shared" si="0"/>
        <v>0</v>
      </c>
      <c r="H27" s="135"/>
      <c r="I27" s="136">
        <f t="shared" si="1"/>
        <v>0</v>
      </c>
      <c r="BA27">
        <v>2</v>
      </c>
    </row>
    <row r="28" spans="1:57" ht="13.5" thickBot="1">
      <c r="A28" s="137"/>
      <c r="B28" s="138" t="s">
        <v>64</v>
      </c>
      <c r="C28" s="139"/>
      <c r="D28" s="140"/>
      <c r="E28" s="141"/>
      <c r="F28" s="142"/>
      <c r="G28" s="142"/>
      <c r="H28" s="215">
        <f>SUM(I21:I27)</f>
        <v>0</v>
      </c>
      <c r="I28" s="216"/>
    </row>
    <row r="30" spans="1:57">
      <c r="B30" s="123"/>
      <c r="F30" s="143"/>
      <c r="G30" s="144"/>
      <c r="H30" s="144"/>
      <c r="I30" s="145"/>
    </row>
    <row r="31" spans="1:57">
      <c r="F31" s="143"/>
      <c r="G31" s="144"/>
      <c r="H31" s="144"/>
      <c r="I31" s="145"/>
    </row>
    <row r="32" spans="1:57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</sheetData>
  <mergeCells count="4">
    <mergeCell ref="H28:I28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1"/>
  <sheetViews>
    <sheetView showGridLines="0" showZeros="0" tabSelected="1" topLeftCell="A34" zoomScaleNormal="100" workbookViewId="0">
      <selection activeCell="C59" sqref="C59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49</v>
      </c>
      <c r="B3" s="218"/>
      <c r="C3" s="97" t="str">
        <f>CONCATENATE(cislostavby," ",nazevstavby)</f>
        <v xml:space="preserve"> Oprava komunikace na ul. Čelakovského - Kroměříž</v>
      </c>
      <c r="D3" s="151"/>
      <c r="E3" s="152" t="s">
        <v>66</v>
      </c>
      <c r="F3" s="153" t="str">
        <f>Rekapitulace!H1</f>
        <v>2</v>
      </c>
      <c r="G3" s="154"/>
    </row>
    <row r="4" spans="1:104" ht="13.5" thickBot="1">
      <c r="A4" s="227" t="s">
        <v>51</v>
      </c>
      <c r="B4" s="220"/>
      <c r="C4" s="103" t="str">
        <f>CONCATENATE(cisloobjektu," ",nazevobjektu)</f>
        <v xml:space="preserve">1 </v>
      </c>
      <c r="D4" s="155"/>
      <c r="E4" s="228">
        <f>Rekapitulace!G2</f>
        <v>0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81</v>
      </c>
      <c r="C8" s="173" t="s">
        <v>82</v>
      </c>
      <c r="D8" s="174" t="s">
        <v>83</v>
      </c>
      <c r="E8" s="175">
        <v>8.64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>
      <c r="A9" s="178"/>
      <c r="B9" s="180"/>
      <c r="C9" s="224" t="s">
        <v>84</v>
      </c>
      <c r="D9" s="225"/>
      <c r="E9" s="181">
        <v>8.64</v>
      </c>
      <c r="F9" s="182"/>
      <c r="G9" s="183"/>
      <c r="M9" s="179" t="s">
        <v>84</v>
      </c>
      <c r="O9" s="170"/>
    </row>
    <row r="10" spans="1:104">
      <c r="A10" s="171">
        <v>2</v>
      </c>
      <c r="B10" s="172" t="s">
        <v>85</v>
      </c>
      <c r="C10" s="173" t="s">
        <v>86</v>
      </c>
      <c r="D10" s="174" t="s">
        <v>83</v>
      </c>
      <c r="E10" s="175">
        <v>10.039999999999999</v>
      </c>
      <c r="F10" s="175"/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>
      <c r="A11" s="178"/>
      <c r="B11" s="180"/>
      <c r="C11" s="224" t="s">
        <v>84</v>
      </c>
      <c r="D11" s="225"/>
      <c r="E11" s="181">
        <v>8.64</v>
      </c>
      <c r="F11" s="182"/>
      <c r="G11" s="183"/>
      <c r="M11" s="179" t="s">
        <v>84</v>
      </c>
      <c r="O11" s="170"/>
    </row>
    <row r="12" spans="1:104">
      <c r="A12" s="178"/>
      <c r="B12" s="180"/>
      <c r="C12" s="224" t="s">
        <v>87</v>
      </c>
      <c r="D12" s="225"/>
      <c r="E12" s="181">
        <v>1.4</v>
      </c>
      <c r="F12" s="182"/>
      <c r="G12" s="183"/>
      <c r="M12" s="179" t="s">
        <v>87</v>
      </c>
      <c r="O12" s="170"/>
    </row>
    <row r="13" spans="1:104">
      <c r="A13" s="171">
        <v>3</v>
      </c>
      <c r="B13" s="172" t="s">
        <v>88</v>
      </c>
      <c r="C13" s="173" t="s">
        <v>89</v>
      </c>
      <c r="D13" s="174" t="s">
        <v>83</v>
      </c>
      <c r="E13" s="175">
        <v>287</v>
      </c>
      <c r="F13" s="175"/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</v>
      </c>
    </row>
    <row r="14" spans="1:104">
      <c r="A14" s="171">
        <v>4</v>
      </c>
      <c r="B14" s="172" t="s">
        <v>90</v>
      </c>
      <c r="C14" s="173" t="s">
        <v>91</v>
      </c>
      <c r="D14" s="174" t="s">
        <v>92</v>
      </c>
      <c r="E14" s="175">
        <v>26</v>
      </c>
      <c r="F14" s="175"/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>
      <c r="A15" s="178"/>
      <c r="B15" s="180"/>
      <c r="C15" s="224" t="s">
        <v>93</v>
      </c>
      <c r="D15" s="225"/>
      <c r="E15" s="181">
        <v>26</v>
      </c>
      <c r="F15" s="182"/>
      <c r="G15" s="183"/>
      <c r="M15" s="179" t="s">
        <v>93</v>
      </c>
      <c r="O15" s="170"/>
    </row>
    <row r="16" spans="1:104">
      <c r="A16" s="171">
        <v>5</v>
      </c>
      <c r="B16" s="172" t="s">
        <v>94</v>
      </c>
      <c r="C16" s="173" t="s">
        <v>95</v>
      </c>
      <c r="D16" s="174" t="s">
        <v>92</v>
      </c>
      <c r="E16" s="175">
        <v>112</v>
      </c>
      <c r="F16" s="175"/>
      <c r="G16" s="176">
        <f>E16*F16</f>
        <v>0</v>
      </c>
      <c r="O16" s="170">
        <v>2</v>
      </c>
      <c r="AA16" s="146">
        <v>1</v>
      </c>
      <c r="AB16" s="146">
        <v>0</v>
      </c>
      <c r="AC16" s="146">
        <v>0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0</v>
      </c>
      <c r="CZ16" s="146">
        <v>0</v>
      </c>
    </row>
    <row r="17" spans="1:104">
      <c r="A17" s="178"/>
      <c r="B17" s="180"/>
      <c r="C17" s="224" t="s">
        <v>96</v>
      </c>
      <c r="D17" s="225"/>
      <c r="E17" s="181">
        <v>112</v>
      </c>
      <c r="F17" s="182"/>
      <c r="G17" s="183"/>
      <c r="M17" s="179" t="s">
        <v>96</v>
      </c>
      <c r="O17" s="170"/>
    </row>
    <row r="18" spans="1:104">
      <c r="A18" s="171">
        <v>6</v>
      </c>
      <c r="B18" s="172" t="s">
        <v>97</v>
      </c>
      <c r="C18" s="173" t="s">
        <v>98</v>
      </c>
      <c r="D18" s="174" t="s">
        <v>99</v>
      </c>
      <c r="E18" s="175">
        <v>9.1683000000000003</v>
      </c>
      <c r="F18" s="175"/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>
      <c r="A19" s="178"/>
      <c r="B19" s="180"/>
      <c r="C19" s="224" t="s">
        <v>100</v>
      </c>
      <c r="D19" s="225"/>
      <c r="E19" s="181">
        <v>9.0719999999999992</v>
      </c>
      <c r="F19" s="182"/>
      <c r="G19" s="183"/>
      <c r="M19" s="179" t="s">
        <v>100</v>
      </c>
      <c r="O19" s="170"/>
    </row>
    <row r="20" spans="1:104">
      <c r="A20" s="178"/>
      <c r="B20" s="180"/>
      <c r="C20" s="224" t="s">
        <v>101</v>
      </c>
      <c r="D20" s="225"/>
      <c r="E20" s="181">
        <v>9.6299999999999997E-2</v>
      </c>
      <c r="F20" s="182"/>
      <c r="G20" s="183"/>
      <c r="M20" s="179" t="s">
        <v>101</v>
      </c>
      <c r="O20" s="170"/>
    </row>
    <row r="21" spans="1:104">
      <c r="A21" s="171">
        <v>7</v>
      </c>
      <c r="B21" s="172" t="s">
        <v>102</v>
      </c>
      <c r="C21" s="173" t="s">
        <v>103</v>
      </c>
      <c r="D21" s="174" t="s">
        <v>83</v>
      </c>
      <c r="E21" s="175">
        <v>28.8</v>
      </c>
      <c r="F21" s="175"/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9.8999999999982392E-4</v>
      </c>
    </row>
    <row r="22" spans="1:104">
      <c r="A22" s="178"/>
      <c r="B22" s="180"/>
      <c r="C22" s="224" t="s">
        <v>104</v>
      </c>
      <c r="D22" s="225"/>
      <c r="E22" s="181">
        <v>28.8</v>
      </c>
      <c r="F22" s="182"/>
      <c r="G22" s="183"/>
      <c r="M22" s="179" t="s">
        <v>104</v>
      </c>
      <c r="O22" s="170"/>
    </row>
    <row r="23" spans="1:104">
      <c r="A23" s="171">
        <v>8</v>
      </c>
      <c r="B23" s="172" t="s">
        <v>105</v>
      </c>
      <c r="C23" s="173" t="s">
        <v>106</v>
      </c>
      <c r="D23" s="174" t="s">
        <v>83</v>
      </c>
      <c r="E23" s="175">
        <v>28.8</v>
      </c>
      <c r="F23" s="175"/>
      <c r="G23" s="176">
        <f>E23*F23</f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0</v>
      </c>
    </row>
    <row r="24" spans="1:104">
      <c r="A24" s="171">
        <v>9</v>
      </c>
      <c r="B24" s="172" t="s">
        <v>107</v>
      </c>
      <c r="C24" s="173" t="s">
        <v>108</v>
      </c>
      <c r="D24" s="174" t="s">
        <v>99</v>
      </c>
      <c r="E24" s="175">
        <v>4.4162999999999997</v>
      </c>
      <c r="F24" s="175"/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</v>
      </c>
    </row>
    <row r="25" spans="1:104">
      <c r="A25" s="178"/>
      <c r="B25" s="180"/>
      <c r="C25" s="224" t="s">
        <v>109</v>
      </c>
      <c r="D25" s="225"/>
      <c r="E25" s="181">
        <v>4.4162999999999997</v>
      </c>
      <c r="F25" s="182"/>
      <c r="G25" s="183"/>
      <c r="M25" s="179" t="s">
        <v>109</v>
      </c>
      <c r="O25" s="170"/>
    </row>
    <row r="26" spans="1:104">
      <c r="A26" s="171">
        <v>10</v>
      </c>
      <c r="B26" s="172" t="s">
        <v>110</v>
      </c>
      <c r="C26" s="173" t="s">
        <v>111</v>
      </c>
      <c r="D26" s="174" t="s">
        <v>99</v>
      </c>
      <c r="E26" s="175">
        <v>9.1683000000000003</v>
      </c>
      <c r="F26" s="175"/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0</v>
      </c>
    </row>
    <row r="27" spans="1:104">
      <c r="A27" s="171">
        <v>11</v>
      </c>
      <c r="B27" s="172" t="s">
        <v>112</v>
      </c>
      <c r="C27" s="173" t="s">
        <v>113</v>
      </c>
      <c r="D27" s="174" t="s">
        <v>99</v>
      </c>
      <c r="E27" s="175">
        <v>9.1683000000000003</v>
      </c>
      <c r="F27" s="175"/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0</v>
      </c>
    </row>
    <row r="28" spans="1:104">
      <c r="A28" s="171">
        <v>12</v>
      </c>
      <c r="B28" s="172" t="s">
        <v>114</v>
      </c>
      <c r="C28" s="173" t="s">
        <v>115</v>
      </c>
      <c r="D28" s="174" t="s">
        <v>99</v>
      </c>
      <c r="E28" s="175">
        <v>4.4162999999999997</v>
      </c>
      <c r="F28" s="175"/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</v>
      </c>
    </row>
    <row r="29" spans="1:104" ht="22.5">
      <c r="A29" s="171">
        <v>13</v>
      </c>
      <c r="B29" s="172" t="s">
        <v>116</v>
      </c>
      <c r="C29" s="173" t="s">
        <v>117</v>
      </c>
      <c r="D29" s="174" t="s">
        <v>99</v>
      </c>
      <c r="E29" s="175">
        <v>3.8879999999999999</v>
      </c>
      <c r="F29" s="175"/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0</v>
      </c>
    </row>
    <row r="30" spans="1:104">
      <c r="A30" s="178"/>
      <c r="B30" s="180"/>
      <c r="C30" s="224" t="s">
        <v>118</v>
      </c>
      <c r="D30" s="225"/>
      <c r="E30" s="181">
        <v>3.8879999999999999</v>
      </c>
      <c r="F30" s="182"/>
      <c r="G30" s="183"/>
      <c r="M30" s="179" t="s">
        <v>118</v>
      </c>
      <c r="O30" s="170"/>
    </row>
    <row r="31" spans="1:104">
      <c r="A31" s="171">
        <v>14</v>
      </c>
      <c r="B31" s="172" t="s">
        <v>119</v>
      </c>
      <c r="C31" s="173" t="s">
        <v>120</v>
      </c>
      <c r="D31" s="174" t="s">
        <v>99</v>
      </c>
      <c r="E31" s="175">
        <v>9.1683000000000003</v>
      </c>
      <c r="F31" s="175"/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0</v>
      </c>
    </row>
    <row r="32" spans="1:104">
      <c r="A32" s="171">
        <v>15</v>
      </c>
      <c r="B32" s="172" t="s">
        <v>121</v>
      </c>
      <c r="C32" s="173" t="s">
        <v>122</v>
      </c>
      <c r="D32" s="174" t="s">
        <v>123</v>
      </c>
      <c r="E32" s="175">
        <v>8.6559000000000008</v>
      </c>
      <c r="F32" s="175"/>
      <c r="G32" s="176">
        <f>E32*F32</f>
        <v>0</v>
      </c>
      <c r="O32" s="170">
        <v>2</v>
      </c>
      <c r="AA32" s="146">
        <v>3</v>
      </c>
      <c r="AB32" s="146">
        <v>1</v>
      </c>
      <c r="AC32" s="146">
        <v>58344199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3</v>
      </c>
      <c r="CB32" s="177">
        <v>1</v>
      </c>
      <c r="CZ32" s="146">
        <v>1</v>
      </c>
    </row>
    <row r="33" spans="1:104">
      <c r="A33" s="178"/>
      <c r="B33" s="180"/>
      <c r="C33" s="224" t="s">
        <v>124</v>
      </c>
      <c r="D33" s="225"/>
      <c r="E33" s="181">
        <v>0</v>
      </c>
      <c r="F33" s="182"/>
      <c r="G33" s="183"/>
      <c r="M33" s="179" t="s">
        <v>124</v>
      </c>
      <c r="O33" s="170"/>
    </row>
    <row r="34" spans="1:104">
      <c r="A34" s="178"/>
      <c r="B34" s="180"/>
      <c r="C34" s="224" t="s">
        <v>125</v>
      </c>
      <c r="D34" s="225"/>
      <c r="E34" s="181">
        <v>8.6559000000000008</v>
      </c>
      <c r="F34" s="182"/>
      <c r="G34" s="183"/>
      <c r="M34" s="179" t="s">
        <v>125</v>
      </c>
      <c r="O34" s="170"/>
    </row>
    <row r="35" spans="1:104">
      <c r="A35" s="184"/>
      <c r="B35" s="185" t="s">
        <v>78</v>
      </c>
      <c r="C35" s="186" t="str">
        <f>CONCATENATE(B7," ",C7)</f>
        <v>1 Zemní práce</v>
      </c>
      <c r="D35" s="187"/>
      <c r="E35" s="188"/>
      <c r="F35" s="189"/>
      <c r="G35" s="190">
        <f>SUM(G7:G34)</f>
        <v>0</v>
      </c>
      <c r="O35" s="170">
        <v>4</v>
      </c>
      <c r="BA35" s="191">
        <f>SUM(BA7:BA34)</f>
        <v>0</v>
      </c>
      <c r="BB35" s="191">
        <f>SUM(BB7:BB34)</f>
        <v>0</v>
      </c>
      <c r="BC35" s="191">
        <f>SUM(BC7:BC34)</f>
        <v>0</v>
      </c>
      <c r="BD35" s="191">
        <f>SUM(BD7:BD34)</f>
        <v>0</v>
      </c>
      <c r="BE35" s="191">
        <f>SUM(BE7:BE34)</f>
        <v>0</v>
      </c>
    </row>
    <row r="36" spans="1:104">
      <c r="A36" s="163" t="s">
        <v>74</v>
      </c>
      <c r="B36" s="164" t="s">
        <v>126</v>
      </c>
      <c r="C36" s="165" t="s">
        <v>127</v>
      </c>
      <c r="D36" s="166"/>
      <c r="E36" s="167"/>
      <c r="F36" s="167"/>
      <c r="G36" s="168"/>
      <c r="H36" s="169"/>
      <c r="I36" s="169"/>
      <c r="O36" s="170">
        <v>1</v>
      </c>
    </row>
    <row r="37" spans="1:104">
      <c r="A37" s="171">
        <v>16</v>
      </c>
      <c r="B37" s="172" t="s">
        <v>128</v>
      </c>
      <c r="C37" s="173" t="s">
        <v>129</v>
      </c>
      <c r="D37" s="174" t="s">
        <v>99</v>
      </c>
      <c r="E37" s="175">
        <v>0.86399999999999999</v>
      </c>
      <c r="F37" s="175"/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1.8907699999999701</v>
      </c>
    </row>
    <row r="38" spans="1:104">
      <c r="A38" s="178"/>
      <c r="B38" s="180"/>
      <c r="C38" s="224" t="s">
        <v>130</v>
      </c>
      <c r="D38" s="225"/>
      <c r="E38" s="181">
        <v>0.86399999999999999</v>
      </c>
      <c r="F38" s="182"/>
      <c r="G38" s="183"/>
      <c r="M38" s="179" t="s">
        <v>130</v>
      </c>
      <c r="O38" s="170"/>
    </row>
    <row r="39" spans="1:104">
      <c r="A39" s="184"/>
      <c r="B39" s="185" t="s">
        <v>78</v>
      </c>
      <c r="C39" s="186" t="str">
        <f>CONCATENATE(B36," ",C36)</f>
        <v>4 Vodorovné konstrukce</v>
      </c>
      <c r="D39" s="187"/>
      <c r="E39" s="188"/>
      <c r="F39" s="189"/>
      <c r="G39" s="190">
        <f>SUM(G36:G38)</f>
        <v>0</v>
      </c>
      <c r="O39" s="170">
        <v>4</v>
      </c>
      <c r="BA39" s="191">
        <f>SUM(BA36:BA38)</f>
        <v>0</v>
      </c>
      <c r="BB39" s="191">
        <f>SUM(BB36:BB38)</f>
        <v>0</v>
      </c>
      <c r="BC39" s="191">
        <f>SUM(BC36:BC38)</f>
        <v>0</v>
      </c>
      <c r="BD39" s="191">
        <f>SUM(BD36:BD38)</f>
        <v>0</v>
      </c>
      <c r="BE39" s="191">
        <f>SUM(BE36:BE38)</f>
        <v>0</v>
      </c>
    </row>
    <row r="40" spans="1:104">
      <c r="A40" s="163" t="s">
        <v>74</v>
      </c>
      <c r="B40" s="164" t="s">
        <v>131</v>
      </c>
      <c r="C40" s="165" t="s">
        <v>132</v>
      </c>
      <c r="D40" s="166"/>
      <c r="E40" s="167"/>
      <c r="F40" s="167"/>
      <c r="G40" s="168"/>
      <c r="H40" s="169"/>
      <c r="I40" s="169"/>
      <c r="O40" s="170">
        <v>1</v>
      </c>
    </row>
    <row r="41" spans="1:104">
      <c r="A41" s="171">
        <v>17</v>
      </c>
      <c r="B41" s="172" t="s">
        <v>133</v>
      </c>
      <c r="C41" s="173" t="s">
        <v>134</v>
      </c>
      <c r="D41" s="174" t="s">
        <v>83</v>
      </c>
      <c r="E41" s="175">
        <v>8.64</v>
      </c>
      <c r="F41" s="175"/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0.36833999999998901</v>
      </c>
    </row>
    <row r="42" spans="1:104">
      <c r="A42" s="178"/>
      <c r="B42" s="180"/>
      <c r="C42" s="224" t="s">
        <v>84</v>
      </c>
      <c r="D42" s="225"/>
      <c r="E42" s="181">
        <v>8.64</v>
      </c>
      <c r="F42" s="182"/>
      <c r="G42" s="183"/>
      <c r="M42" s="179" t="s">
        <v>84</v>
      </c>
      <c r="O42" s="170"/>
    </row>
    <row r="43" spans="1:104" ht="22.5">
      <c r="A43" s="171">
        <v>18</v>
      </c>
      <c r="B43" s="172" t="s">
        <v>135</v>
      </c>
      <c r="C43" s="173" t="s">
        <v>136</v>
      </c>
      <c r="D43" s="174" t="s">
        <v>83</v>
      </c>
      <c r="E43" s="175">
        <v>287</v>
      </c>
      <c r="F43" s="175"/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0.21100000000001301</v>
      </c>
    </row>
    <row r="44" spans="1:104">
      <c r="A44" s="171">
        <v>19</v>
      </c>
      <c r="B44" s="172" t="s">
        <v>137</v>
      </c>
      <c r="C44" s="173" t="s">
        <v>138</v>
      </c>
      <c r="D44" s="174" t="s">
        <v>83</v>
      </c>
      <c r="E44" s="175">
        <v>8.64</v>
      </c>
      <c r="F44" s="175"/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0.432400000000143</v>
      </c>
    </row>
    <row r="45" spans="1:104">
      <c r="A45" s="178"/>
      <c r="B45" s="180"/>
      <c r="C45" s="224" t="s">
        <v>84</v>
      </c>
      <c r="D45" s="225"/>
      <c r="E45" s="181">
        <v>8.64</v>
      </c>
      <c r="F45" s="182"/>
      <c r="G45" s="183"/>
      <c r="M45" s="179" t="s">
        <v>84</v>
      </c>
      <c r="O45" s="170"/>
    </row>
    <row r="46" spans="1:104">
      <c r="A46" s="171">
        <v>20</v>
      </c>
      <c r="B46" s="172" t="s">
        <v>139</v>
      </c>
      <c r="C46" s="173" t="s">
        <v>140</v>
      </c>
      <c r="D46" s="174" t="s">
        <v>83</v>
      </c>
      <c r="E46" s="175">
        <v>287</v>
      </c>
      <c r="F46" s="175"/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3.4000000000000702E-4</v>
      </c>
    </row>
    <row r="47" spans="1:104">
      <c r="A47" s="171">
        <v>21</v>
      </c>
      <c r="B47" s="172" t="s">
        <v>141</v>
      </c>
      <c r="C47" s="173" t="s">
        <v>142</v>
      </c>
      <c r="D47" s="174" t="s">
        <v>83</v>
      </c>
      <c r="E47" s="175">
        <v>287</v>
      </c>
      <c r="F47" s="175"/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4.99999999999723E-4</v>
      </c>
    </row>
    <row r="48" spans="1:104" ht="22.5">
      <c r="A48" s="171">
        <v>22</v>
      </c>
      <c r="B48" s="172" t="s">
        <v>143</v>
      </c>
      <c r="C48" s="173" t="s">
        <v>144</v>
      </c>
      <c r="D48" s="174" t="s">
        <v>83</v>
      </c>
      <c r="E48" s="175">
        <v>287</v>
      </c>
      <c r="F48" s="175"/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0.12715000000002899</v>
      </c>
    </row>
    <row r="49" spans="1:104">
      <c r="A49" s="171">
        <v>23</v>
      </c>
      <c r="B49" s="172" t="s">
        <v>145</v>
      </c>
      <c r="C49" s="173" t="s">
        <v>146</v>
      </c>
      <c r="D49" s="174" t="s">
        <v>92</v>
      </c>
      <c r="E49" s="175">
        <v>42.4</v>
      </c>
      <c r="F49" s="175"/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2.2400000000004599E-3</v>
      </c>
    </row>
    <row r="50" spans="1:104">
      <c r="A50" s="178"/>
      <c r="B50" s="180"/>
      <c r="C50" s="224" t="s">
        <v>147</v>
      </c>
      <c r="D50" s="225"/>
      <c r="E50" s="181">
        <v>42.4</v>
      </c>
      <c r="F50" s="182"/>
      <c r="G50" s="183"/>
      <c r="M50" s="179" t="s">
        <v>147</v>
      </c>
      <c r="O50" s="170"/>
    </row>
    <row r="51" spans="1:104" ht="22.5">
      <c r="A51" s="171">
        <v>24</v>
      </c>
      <c r="B51" s="172" t="s">
        <v>148</v>
      </c>
      <c r="C51" s="231" t="s">
        <v>244</v>
      </c>
      <c r="D51" s="174" t="s">
        <v>92</v>
      </c>
      <c r="E51" s="175">
        <v>3.5</v>
      </c>
      <c r="F51" s="175"/>
      <c r="G51" s="176">
        <f>E51*F51</f>
        <v>0</v>
      </c>
      <c r="O51" s="170">
        <v>2</v>
      </c>
      <c r="AA51" s="146">
        <v>2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2</v>
      </c>
      <c r="CB51" s="177">
        <v>1</v>
      </c>
      <c r="CZ51" s="146">
        <v>0.275749999999789</v>
      </c>
    </row>
    <row r="52" spans="1:104" ht="22.5">
      <c r="A52" s="171">
        <v>25</v>
      </c>
      <c r="B52" s="172" t="s">
        <v>149</v>
      </c>
      <c r="C52" s="231" t="s">
        <v>245</v>
      </c>
      <c r="D52" s="174" t="s">
        <v>150</v>
      </c>
      <c r="E52" s="175">
        <v>1</v>
      </c>
      <c r="F52" s="175"/>
      <c r="G52" s="176">
        <f>E52*F52</f>
        <v>0</v>
      </c>
      <c r="O52" s="170">
        <v>2</v>
      </c>
      <c r="AA52" s="146">
        <v>2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2</v>
      </c>
      <c r="CB52" s="177">
        <v>1</v>
      </c>
      <c r="CZ52" s="146">
        <v>0.14214999999990099</v>
      </c>
    </row>
    <row r="53" spans="1:104">
      <c r="A53" s="184"/>
      <c r="B53" s="185" t="s">
        <v>78</v>
      </c>
      <c r="C53" s="186" t="str">
        <f>CONCATENATE(B40," ",C40)</f>
        <v>5 Komunikace</v>
      </c>
      <c r="D53" s="187"/>
      <c r="E53" s="188"/>
      <c r="F53" s="189"/>
      <c r="G53" s="190">
        <f>SUM(G40:G52)</f>
        <v>0</v>
      </c>
      <c r="O53" s="170">
        <v>4</v>
      </c>
      <c r="BA53" s="191">
        <f>SUM(BA40:BA52)</f>
        <v>0</v>
      </c>
      <c r="BB53" s="191">
        <f>SUM(BB40:BB52)</f>
        <v>0</v>
      </c>
      <c r="BC53" s="191">
        <f>SUM(BC40:BC52)</f>
        <v>0</v>
      </c>
      <c r="BD53" s="191">
        <f>SUM(BD40:BD52)</f>
        <v>0</v>
      </c>
      <c r="BE53" s="191">
        <f>SUM(BE40:BE52)</f>
        <v>0</v>
      </c>
    </row>
    <row r="54" spans="1:104">
      <c r="A54" s="163" t="s">
        <v>74</v>
      </c>
      <c r="B54" s="164" t="s">
        <v>151</v>
      </c>
      <c r="C54" s="165" t="s">
        <v>152</v>
      </c>
      <c r="D54" s="166"/>
      <c r="E54" s="167"/>
      <c r="F54" s="167"/>
      <c r="G54" s="168"/>
      <c r="H54" s="169"/>
      <c r="I54" s="169"/>
      <c r="O54" s="170">
        <v>1</v>
      </c>
    </row>
    <row r="55" spans="1:104">
      <c r="A55" s="171">
        <v>26</v>
      </c>
      <c r="B55" s="172" t="s">
        <v>153</v>
      </c>
      <c r="C55" s="173" t="s">
        <v>154</v>
      </c>
      <c r="D55" s="174" t="s">
        <v>150</v>
      </c>
      <c r="E55" s="175">
        <v>1</v>
      </c>
      <c r="F55" s="175"/>
      <c r="G55" s="176">
        <f t="shared" ref="G55:G69" si="0"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 t="shared" ref="BA55:BA69" si="1">IF(AZ55=1,G55,0)</f>
        <v>0</v>
      </c>
      <c r="BB55" s="146">
        <f t="shared" ref="BB55:BB69" si="2">IF(AZ55=2,G55,0)</f>
        <v>0</v>
      </c>
      <c r="BC55" s="146">
        <f t="shared" ref="BC55:BC69" si="3">IF(AZ55=3,G55,0)</f>
        <v>0</v>
      </c>
      <c r="BD55" s="146">
        <f t="shared" ref="BD55:BD69" si="4">IF(AZ55=4,G55,0)</f>
        <v>0</v>
      </c>
      <c r="BE55" s="146">
        <f t="shared" ref="BE55:BE69" si="5">IF(AZ55=5,G55,0)</f>
        <v>0</v>
      </c>
      <c r="CA55" s="177">
        <v>1</v>
      </c>
      <c r="CB55" s="177">
        <v>1</v>
      </c>
      <c r="CZ55" s="146">
        <v>9.9999999999961197E-6</v>
      </c>
    </row>
    <row r="56" spans="1:104">
      <c r="A56" s="171">
        <v>27</v>
      </c>
      <c r="B56" s="172" t="s">
        <v>155</v>
      </c>
      <c r="C56" s="173" t="s">
        <v>156</v>
      </c>
      <c r="D56" s="174" t="s">
        <v>150</v>
      </c>
      <c r="E56" s="175">
        <v>1</v>
      </c>
      <c r="F56" s="175"/>
      <c r="G56" s="176">
        <f t="shared" si="0"/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 t="shared" si="1"/>
        <v>0</v>
      </c>
      <c r="BB56" s="146">
        <f t="shared" si="2"/>
        <v>0</v>
      </c>
      <c r="BC56" s="146">
        <f t="shared" si="3"/>
        <v>0</v>
      </c>
      <c r="BD56" s="146">
        <f t="shared" si="4"/>
        <v>0</v>
      </c>
      <c r="BE56" s="146">
        <f t="shared" si="5"/>
        <v>0</v>
      </c>
      <c r="CA56" s="177">
        <v>1</v>
      </c>
      <c r="CB56" s="177">
        <v>1</v>
      </c>
      <c r="CZ56" s="146">
        <v>1.20000000000009E-4</v>
      </c>
    </row>
    <row r="57" spans="1:104">
      <c r="A57" s="171">
        <v>28</v>
      </c>
      <c r="B57" s="172" t="s">
        <v>157</v>
      </c>
      <c r="C57" s="173" t="s">
        <v>158</v>
      </c>
      <c r="D57" s="174" t="s">
        <v>92</v>
      </c>
      <c r="E57" s="175">
        <v>9.6</v>
      </c>
      <c r="F57" s="175"/>
      <c r="G57" s="176">
        <f t="shared" si="0"/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 t="shared" si="1"/>
        <v>0</v>
      </c>
      <c r="BB57" s="146">
        <f t="shared" si="2"/>
        <v>0</v>
      </c>
      <c r="BC57" s="146">
        <f t="shared" si="3"/>
        <v>0</v>
      </c>
      <c r="BD57" s="146">
        <f t="shared" si="4"/>
        <v>0</v>
      </c>
      <c r="BE57" s="146">
        <f t="shared" si="5"/>
        <v>0</v>
      </c>
      <c r="CA57" s="177">
        <v>1</v>
      </c>
      <c r="CB57" s="177">
        <v>1</v>
      </c>
      <c r="CZ57" s="146">
        <v>0</v>
      </c>
    </row>
    <row r="58" spans="1:104">
      <c r="A58" s="171">
        <v>29</v>
      </c>
      <c r="B58" s="172" t="s">
        <v>159</v>
      </c>
      <c r="C58" s="173" t="s">
        <v>160</v>
      </c>
      <c r="D58" s="174" t="s">
        <v>161</v>
      </c>
      <c r="E58" s="175">
        <v>1</v>
      </c>
      <c r="F58" s="175"/>
      <c r="G58" s="176">
        <f t="shared" si="0"/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 t="shared" si="1"/>
        <v>0</v>
      </c>
      <c r="BB58" s="146">
        <f t="shared" si="2"/>
        <v>0</v>
      </c>
      <c r="BC58" s="146">
        <f t="shared" si="3"/>
        <v>0</v>
      </c>
      <c r="BD58" s="146">
        <f t="shared" si="4"/>
        <v>0</v>
      </c>
      <c r="BE58" s="146">
        <f t="shared" si="5"/>
        <v>0</v>
      </c>
      <c r="CA58" s="177">
        <v>1</v>
      </c>
      <c r="CB58" s="177">
        <v>1</v>
      </c>
      <c r="CZ58" s="146">
        <v>1.2999999999996299E-4</v>
      </c>
    </row>
    <row r="59" spans="1:104">
      <c r="A59" s="171">
        <v>30</v>
      </c>
      <c r="B59" s="172" t="s">
        <v>162</v>
      </c>
      <c r="C59" s="173" t="s">
        <v>163</v>
      </c>
      <c r="D59" s="174" t="s">
        <v>161</v>
      </c>
      <c r="E59" s="175">
        <v>1</v>
      </c>
      <c r="F59" s="175"/>
      <c r="G59" s="176">
        <f t="shared" si="0"/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 t="shared" si="1"/>
        <v>0</v>
      </c>
      <c r="BB59" s="146">
        <f t="shared" si="2"/>
        <v>0</v>
      </c>
      <c r="BC59" s="146">
        <f t="shared" si="3"/>
        <v>0</v>
      </c>
      <c r="BD59" s="146">
        <f t="shared" si="4"/>
        <v>0</v>
      </c>
      <c r="BE59" s="146">
        <f t="shared" si="5"/>
        <v>0</v>
      </c>
      <c r="CA59" s="177">
        <v>1</v>
      </c>
      <c r="CB59" s="177">
        <v>1</v>
      </c>
      <c r="CZ59" s="146">
        <v>0</v>
      </c>
    </row>
    <row r="60" spans="1:104">
      <c r="A60" s="171">
        <v>31</v>
      </c>
      <c r="B60" s="172" t="s">
        <v>164</v>
      </c>
      <c r="C60" s="173" t="s">
        <v>165</v>
      </c>
      <c r="D60" s="174" t="s">
        <v>150</v>
      </c>
      <c r="E60" s="175">
        <v>1</v>
      </c>
      <c r="F60" s="175"/>
      <c r="G60" s="176">
        <f t="shared" si="0"/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 t="shared" si="1"/>
        <v>0</v>
      </c>
      <c r="BB60" s="146">
        <f t="shared" si="2"/>
        <v>0</v>
      </c>
      <c r="BC60" s="146">
        <f t="shared" si="3"/>
        <v>0</v>
      </c>
      <c r="BD60" s="146">
        <f t="shared" si="4"/>
        <v>0</v>
      </c>
      <c r="BE60" s="146">
        <f t="shared" si="5"/>
        <v>0</v>
      </c>
      <c r="CA60" s="177">
        <v>1</v>
      </c>
      <c r="CB60" s="177">
        <v>1</v>
      </c>
      <c r="CZ60" s="146">
        <v>0.43382000000019599</v>
      </c>
    </row>
    <row r="61" spans="1:104">
      <c r="A61" s="171">
        <v>32</v>
      </c>
      <c r="B61" s="172" t="s">
        <v>166</v>
      </c>
      <c r="C61" s="173" t="s">
        <v>167</v>
      </c>
      <c r="D61" s="174" t="s">
        <v>150</v>
      </c>
      <c r="E61" s="175">
        <v>2</v>
      </c>
      <c r="F61" s="175"/>
      <c r="G61" s="176">
        <f t="shared" si="0"/>
        <v>0</v>
      </c>
      <c r="O61" s="170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 t="shared" si="1"/>
        <v>0</v>
      </c>
      <c r="BB61" s="146">
        <f t="shared" si="2"/>
        <v>0</v>
      </c>
      <c r="BC61" s="146">
        <f t="shared" si="3"/>
        <v>0</v>
      </c>
      <c r="BD61" s="146">
        <f t="shared" si="4"/>
        <v>0</v>
      </c>
      <c r="BE61" s="146">
        <f t="shared" si="5"/>
        <v>0</v>
      </c>
      <c r="CA61" s="177">
        <v>1</v>
      </c>
      <c r="CB61" s="177">
        <v>1</v>
      </c>
      <c r="CZ61" s="146">
        <v>0.430940000000192</v>
      </c>
    </row>
    <row r="62" spans="1:104">
      <c r="A62" s="171">
        <v>33</v>
      </c>
      <c r="B62" s="172" t="s">
        <v>168</v>
      </c>
      <c r="C62" s="173" t="s">
        <v>169</v>
      </c>
      <c r="D62" s="174" t="s">
        <v>150</v>
      </c>
      <c r="E62" s="175">
        <v>3</v>
      </c>
      <c r="F62" s="175"/>
      <c r="G62" s="176">
        <f t="shared" si="0"/>
        <v>0</v>
      </c>
      <c r="O62" s="170">
        <v>2</v>
      </c>
      <c r="AA62" s="146">
        <v>1</v>
      </c>
      <c r="AB62" s="146">
        <v>0</v>
      </c>
      <c r="AC62" s="146">
        <v>0</v>
      </c>
      <c r="AZ62" s="146">
        <v>1</v>
      </c>
      <c r="BA62" s="146">
        <f t="shared" si="1"/>
        <v>0</v>
      </c>
      <c r="BB62" s="146">
        <f t="shared" si="2"/>
        <v>0</v>
      </c>
      <c r="BC62" s="146">
        <f t="shared" si="3"/>
        <v>0</v>
      </c>
      <c r="BD62" s="146">
        <f t="shared" si="4"/>
        <v>0</v>
      </c>
      <c r="BE62" s="146">
        <f t="shared" si="5"/>
        <v>0</v>
      </c>
      <c r="CA62" s="177">
        <v>1</v>
      </c>
      <c r="CB62" s="177">
        <v>0</v>
      </c>
      <c r="CZ62" s="146">
        <v>0.31590000000005602</v>
      </c>
    </row>
    <row r="63" spans="1:104">
      <c r="A63" s="171">
        <v>34</v>
      </c>
      <c r="B63" s="172" t="s">
        <v>170</v>
      </c>
      <c r="C63" s="173" t="s">
        <v>171</v>
      </c>
      <c r="D63" s="174" t="s">
        <v>92</v>
      </c>
      <c r="E63" s="175">
        <v>9.6</v>
      </c>
      <c r="F63" s="175"/>
      <c r="G63" s="176">
        <f t="shared" si="0"/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 t="shared" si="1"/>
        <v>0</v>
      </c>
      <c r="BB63" s="146">
        <f t="shared" si="2"/>
        <v>0</v>
      </c>
      <c r="BC63" s="146">
        <f t="shared" si="3"/>
        <v>0</v>
      </c>
      <c r="BD63" s="146">
        <f t="shared" si="4"/>
        <v>0</v>
      </c>
      <c r="BE63" s="146">
        <f t="shared" si="5"/>
        <v>0</v>
      </c>
      <c r="CA63" s="177">
        <v>1</v>
      </c>
      <c r="CB63" s="177">
        <v>1</v>
      </c>
      <c r="CZ63" s="146">
        <v>0</v>
      </c>
    </row>
    <row r="64" spans="1:104">
      <c r="A64" s="171">
        <v>35</v>
      </c>
      <c r="B64" s="172" t="s">
        <v>172</v>
      </c>
      <c r="C64" s="173" t="s">
        <v>173</v>
      </c>
      <c r="D64" s="174" t="s">
        <v>77</v>
      </c>
      <c r="E64" s="175">
        <v>1</v>
      </c>
      <c r="F64" s="175"/>
      <c r="G64" s="176">
        <f t="shared" si="0"/>
        <v>0</v>
      </c>
      <c r="O64" s="170">
        <v>2</v>
      </c>
      <c r="AA64" s="146">
        <v>12</v>
      </c>
      <c r="AB64" s="146">
        <v>0</v>
      </c>
      <c r="AC64" s="146">
        <v>356</v>
      </c>
      <c r="AZ64" s="146">
        <v>1</v>
      </c>
      <c r="BA64" s="146">
        <f t="shared" si="1"/>
        <v>0</v>
      </c>
      <c r="BB64" s="146">
        <f t="shared" si="2"/>
        <v>0</v>
      </c>
      <c r="BC64" s="146">
        <f t="shared" si="3"/>
        <v>0</v>
      </c>
      <c r="BD64" s="146">
        <f t="shared" si="4"/>
        <v>0</v>
      </c>
      <c r="BE64" s="146">
        <f t="shared" si="5"/>
        <v>0</v>
      </c>
      <c r="CA64" s="177">
        <v>12</v>
      </c>
      <c r="CB64" s="177">
        <v>0</v>
      </c>
      <c r="CZ64" s="146">
        <v>0</v>
      </c>
    </row>
    <row r="65" spans="1:104">
      <c r="A65" s="171">
        <v>36</v>
      </c>
      <c r="B65" s="172" t="s">
        <v>174</v>
      </c>
      <c r="C65" s="173" t="s">
        <v>175</v>
      </c>
      <c r="D65" s="174" t="s">
        <v>150</v>
      </c>
      <c r="E65" s="175">
        <v>1</v>
      </c>
      <c r="F65" s="175"/>
      <c r="G65" s="176">
        <f t="shared" si="0"/>
        <v>0</v>
      </c>
      <c r="O65" s="170">
        <v>2</v>
      </c>
      <c r="AA65" s="146">
        <v>3</v>
      </c>
      <c r="AB65" s="146">
        <v>1</v>
      </c>
      <c r="AC65" s="146">
        <v>286111901</v>
      </c>
      <c r="AZ65" s="146">
        <v>1</v>
      </c>
      <c r="BA65" s="146">
        <f t="shared" si="1"/>
        <v>0</v>
      </c>
      <c r="BB65" s="146">
        <f t="shared" si="2"/>
        <v>0</v>
      </c>
      <c r="BC65" s="146">
        <f t="shared" si="3"/>
        <v>0</v>
      </c>
      <c r="BD65" s="146">
        <f t="shared" si="4"/>
        <v>0</v>
      </c>
      <c r="BE65" s="146">
        <f t="shared" si="5"/>
        <v>0</v>
      </c>
      <c r="CA65" s="177">
        <v>3</v>
      </c>
      <c r="CB65" s="177">
        <v>1</v>
      </c>
      <c r="CZ65" s="146">
        <v>5.0999999999987696E-3</v>
      </c>
    </row>
    <row r="66" spans="1:104">
      <c r="A66" s="171">
        <v>37</v>
      </c>
      <c r="B66" s="172" t="s">
        <v>176</v>
      </c>
      <c r="C66" s="173" t="s">
        <v>177</v>
      </c>
      <c r="D66" s="174" t="s">
        <v>150</v>
      </c>
      <c r="E66" s="175">
        <v>1</v>
      </c>
      <c r="F66" s="175"/>
      <c r="G66" s="176">
        <f t="shared" si="0"/>
        <v>0</v>
      </c>
      <c r="O66" s="170">
        <v>2</v>
      </c>
      <c r="AA66" s="146">
        <v>3</v>
      </c>
      <c r="AB66" s="146">
        <v>1</v>
      </c>
      <c r="AC66" s="146">
        <v>286111902</v>
      </c>
      <c r="AZ66" s="146">
        <v>1</v>
      </c>
      <c r="BA66" s="146">
        <f t="shared" si="1"/>
        <v>0</v>
      </c>
      <c r="BB66" s="146">
        <f t="shared" si="2"/>
        <v>0</v>
      </c>
      <c r="BC66" s="146">
        <f t="shared" si="3"/>
        <v>0</v>
      </c>
      <c r="BD66" s="146">
        <f t="shared" si="4"/>
        <v>0</v>
      </c>
      <c r="BE66" s="146">
        <f t="shared" si="5"/>
        <v>0</v>
      </c>
      <c r="CA66" s="177">
        <v>3</v>
      </c>
      <c r="CB66" s="177">
        <v>1</v>
      </c>
      <c r="CZ66" s="146">
        <v>1.5299999999996299E-2</v>
      </c>
    </row>
    <row r="67" spans="1:104">
      <c r="A67" s="171">
        <v>38</v>
      </c>
      <c r="B67" s="172" t="s">
        <v>178</v>
      </c>
      <c r="C67" s="173" t="s">
        <v>179</v>
      </c>
      <c r="D67" s="174" t="s">
        <v>150</v>
      </c>
      <c r="E67" s="175">
        <v>1</v>
      </c>
      <c r="F67" s="175"/>
      <c r="G67" s="176">
        <f t="shared" si="0"/>
        <v>0</v>
      </c>
      <c r="O67" s="170">
        <v>2</v>
      </c>
      <c r="AA67" s="146">
        <v>3</v>
      </c>
      <c r="AB67" s="146">
        <v>1</v>
      </c>
      <c r="AC67" s="146">
        <v>286111903</v>
      </c>
      <c r="AZ67" s="146">
        <v>1</v>
      </c>
      <c r="BA67" s="146">
        <f t="shared" si="1"/>
        <v>0</v>
      </c>
      <c r="BB67" s="146">
        <f t="shared" si="2"/>
        <v>0</v>
      </c>
      <c r="BC67" s="146">
        <f t="shared" si="3"/>
        <v>0</v>
      </c>
      <c r="BD67" s="146">
        <f t="shared" si="4"/>
        <v>0</v>
      </c>
      <c r="BE67" s="146">
        <f t="shared" si="5"/>
        <v>0</v>
      </c>
      <c r="CA67" s="177">
        <v>3</v>
      </c>
      <c r="CB67" s="177">
        <v>1</v>
      </c>
      <c r="CZ67" s="146">
        <v>3.0599999999992598E-2</v>
      </c>
    </row>
    <row r="68" spans="1:104">
      <c r="A68" s="171">
        <v>39</v>
      </c>
      <c r="B68" s="172" t="s">
        <v>180</v>
      </c>
      <c r="C68" s="173" t="s">
        <v>181</v>
      </c>
      <c r="D68" s="174" t="s">
        <v>150</v>
      </c>
      <c r="E68" s="175">
        <v>1</v>
      </c>
      <c r="F68" s="175"/>
      <c r="G68" s="176">
        <f t="shared" si="0"/>
        <v>0</v>
      </c>
      <c r="O68" s="170">
        <v>2</v>
      </c>
      <c r="AA68" s="146">
        <v>3</v>
      </c>
      <c r="AB68" s="146">
        <v>1</v>
      </c>
      <c r="AC68" s="146" t="s">
        <v>180</v>
      </c>
      <c r="AZ68" s="146">
        <v>1</v>
      </c>
      <c r="BA68" s="146">
        <f t="shared" si="1"/>
        <v>0</v>
      </c>
      <c r="BB68" s="146">
        <f t="shared" si="2"/>
        <v>0</v>
      </c>
      <c r="BC68" s="146">
        <f t="shared" si="3"/>
        <v>0</v>
      </c>
      <c r="BD68" s="146">
        <f t="shared" si="4"/>
        <v>0</v>
      </c>
      <c r="BE68" s="146">
        <f t="shared" si="5"/>
        <v>0</v>
      </c>
      <c r="CA68" s="177">
        <v>3</v>
      </c>
      <c r="CB68" s="177">
        <v>1</v>
      </c>
      <c r="CZ68" s="146">
        <v>6.5999999999988301E-4</v>
      </c>
    </row>
    <row r="69" spans="1:104">
      <c r="A69" s="171">
        <v>40</v>
      </c>
      <c r="B69" s="172" t="s">
        <v>182</v>
      </c>
      <c r="C69" s="173" t="s">
        <v>183</v>
      </c>
      <c r="D69" s="174" t="s">
        <v>150</v>
      </c>
      <c r="E69" s="175">
        <v>1</v>
      </c>
      <c r="F69" s="175"/>
      <c r="G69" s="176">
        <f t="shared" si="0"/>
        <v>0</v>
      </c>
      <c r="O69" s="170">
        <v>2</v>
      </c>
      <c r="AA69" s="146">
        <v>3</v>
      </c>
      <c r="AB69" s="146">
        <v>0</v>
      </c>
      <c r="AC69" s="146" t="s">
        <v>182</v>
      </c>
      <c r="AZ69" s="146">
        <v>1</v>
      </c>
      <c r="BA69" s="146">
        <f t="shared" si="1"/>
        <v>0</v>
      </c>
      <c r="BB69" s="146">
        <f t="shared" si="2"/>
        <v>0</v>
      </c>
      <c r="BC69" s="146">
        <f t="shared" si="3"/>
        <v>0</v>
      </c>
      <c r="BD69" s="146">
        <f t="shared" si="4"/>
        <v>0</v>
      </c>
      <c r="BE69" s="146">
        <f t="shared" si="5"/>
        <v>0</v>
      </c>
      <c r="CA69" s="177">
        <v>3</v>
      </c>
      <c r="CB69" s="177">
        <v>0</v>
      </c>
      <c r="CZ69" s="146">
        <v>2.4999999999986101E-4</v>
      </c>
    </row>
    <row r="70" spans="1:104">
      <c r="A70" s="184"/>
      <c r="B70" s="185" t="s">
        <v>78</v>
      </c>
      <c r="C70" s="186" t="str">
        <f>CONCATENATE(B54," ",C54)</f>
        <v>8 Trubní vedení</v>
      </c>
      <c r="D70" s="187"/>
      <c r="E70" s="188"/>
      <c r="F70" s="189"/>
      <c r="G70" s="190">
        <f>SUM(G54:G69)</f>
        <v>0</v>
      </c>
      <c r="O70" s="170">
        <v>4</v>
      </c>
      <c r="BA70" s="191">
        <f>SUM(BA54:BA69)</f>
        <v>0</v>
      </c>
      <c r="BB70" s="191">
        <f>SUM(BB54:BB69)</f>
        <v>0</v>
      </c>
      <c r="BC70" s="191">
        <f>SUM(BC54:BC69)</f>
        <v>0</v>
      </c>
      <c r="BD70" s="191">
        <f>SUM(BD54:BD69)</f>
        <v>0</v>
      </c>
      <c r="BE70" s="191">
        <f>SUM(BE54:BE69)</f>
        <v>0</v>
      </c>
    </row>
    <row r="71" spans="1:104">
      <c r="A71" s="163" t="s">
        <v>74</v>
      </c>
      <c r="B71" s="164" t="s">
        <v>184</v>
      </c>
      <c r="C71" s="165" t="s">
        <v>185</v>
      </c>
      <c r="D71" s="166"/>
      <c r="E71" s="167"/>
      <c r="F71" s="167"/>
      <c r="G71" s="168"/>
      <c r="H71" s="169"/>
      <c r="I71" s="169"/>
      <c r="O71" s="170">
        <v>1</v>
      </c>
    </row>
    <row r="72" spans="1:104">
      <c r="A72" s="171">
        <v>41</v>
      </c>
      <c r="B72" s="172" t="s">
        <v>186</v>
      </c>
      <c r="C72" s="173" t="s">
        <v>187</v>
      </c>
      <c r="D72" s="174" t="s">
        <v>92</v>
      </c>
      <c r="E72" s="175">
        <v>112</v>
      </c>
      <c r="F72" s="175"/>
      <c r="G72" s="176">
        <f>E72*F72</f>
        <v>0</v>
      </c>
      <c r="O72" s="170">
        <v>2</v>
      </c>
      <c r="AA72" s="146">
        <v>1</v>
      </c>
      <c r="AB72" s="146">
        <v>1</v>
      </c>
      <c r="AC72" s="146">
        <v>1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1</v>
      </c>
      <c r="CB72" s="177">
        <v>1</v>
      </c>
      <c r="CZ72" s="146">
        <v>9.9709999999959095E-2</v>
      </c>
    </row>
    <row r="73" spans="1:104">
      <c r="A73" s="178"/>
      <c r="B73" s="180"/>
      <c r="C73" s="224" t="s">
        <v>96</v>
      </c>
      <c r="D73" s="225"/>
      <c r="E73" s="181">
        <v>112</v>
      </c>
      <c r="F73" s="182"/>
      <c r="G73" s="183"/>
      <c r="M73" s="179" t="s">
        <v>96</v>
      </c>
      <c r="O73" s="170"/>
    </row>
    <row r="74" spans="1:104">
      <c r="A74" s="171">
        <v>42</v>
      </c>
      <c r="B74" s="172" t="s">
        <v>188</v>
      </c>
      <c r="C74" s="173" t="s">
        <v>189</v>
      </c>
      <c r="D74" s="174" t="s">
        <v>92</v>
      </c>
      <c r="E74" s="175">
        <v>26</v>
      </c>
      <c r="F74" s="175"/>
      <c r="G74" s="176">
        <f>E74*F74</f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</v>
      </c>
      <c r="CB74" s="177">
        <v>1</v>
      </c>
      <c r="CZ74" s="146">
        <v>0.188000000000102</v>
      </c>
    </row>
    <row r="75" spans="1:104">
      <c r="A75" s="178"/>
      <c r="B75" s="180"/>
      <c r="C75" s="224" t="s">
        <v>93</v>
      </c>
      <c r="D75" s="225"/>
      <c r="E75" s="181">
        <v>26</v>
      </c>
      <c r="F75" s="182"/>
      <c r="G75" s="183"/>
      <c r="M75" s="179" t="s">
        <v>93</v>
      </c>
      <c r="O75" s="170"/>
    </row>
    <row r="76" spans="1:104">
      <c r="A76" s="171">
        <v>43</v>
      </c>
      <c r="B76" s="172" t="s">
        <v>190</v>
      </c>
      <c r="C76" s="173" t="s">
        <v>191</v>
      </c>
      <c r="D76" s="174" t="s">
        <v>92</v>
      </c>
      <c r="E76" s="175">
        <v>42.4</v>
      </c>
      <c r="F76" s="175"/>
      <c r="G76" s="176">
        <f>E76*F76</f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1</v>
      </c>
      <c r="CZ76" s="146">
        <v>0</v>
      </c>
    </row>
    <row r="77" spans="1:104">
      <c r="A77" s="178"/>
      <c r="B77" s="180"/>
      <c r="C77" s="224" t="s">
        <v>147</v>
      </c>
      <c r="D77" s="225"/>
      <c r="E77" s="181">
        <v>42.4</v>
      </c>
      <c r="F77" s="182"/>
      <c r="G77" s="183"/>
      <c r="M77" s="179" t="s">
        <v>147</v>
      </c>
      <c r="O77" s="170"/>
    </row>
    <row r="78" spans="1:104">
      <c r="A78" s="171">
        <v>44</v>
      </c>
      <c r="B78" s="172" t="s">
        <v>192</v>
      </c>
      <c r="C78" s="173" t="s">
        <v>193</v>
      </c>
      <c r="D78" s="174" t="s">
        <v>92</v>
      </c>
      <c r="E78" s="175">
        <v>42.4</v>
      </c>
      <c r="F78" s="175"/>
      <c r="G78" s="176">
        <f>E78*F78</f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1</v>
      </c>
      <c r="CZ78" s="146">
        <v>0</v>
      </c>
    </row>
    <row r="79" spans="1:104">
      <c r="A79" s="178"/>
      <c r="B79" s="180"/>
      <c r="C79" s="224" t="s">
        <v>147</v>
      </c>
      <c r="D79" s="225"/>
      <c r="E79" s="181">
        <v>42.4</v>
      </c>
      <c r="F79" s="182"/>
      <c r="G79" s="183"/>
      <c r="M79" s="179" t="s">
        <v>147</v>
      </c>
      <c r="O79" s="170"/>
    </row>
    <row r="80" spans="1:104">
      <c r="A80" s="171">
        <v>45</v>
      </c>
      <c r="B80" s="172" t="s">
        <v>194</v>
      </c>
      <c r="C80" s="173" t="s">
        <v>195</v>
      </c>
      <c r="D80" s="174" t="s">
        <v>150</v>
      </c>
      <c r="E80" s="175">
        <v>24.24</v>
      </c>
      <c r="F80" s="175"/>
      <c r="G80" s="176">
        <f>E80*F80</f>
        <v>0</v>
      </c>
      <c r="O80" s="170">
        <v>2</v>
      </c>
      <c r="AA80" s="146">
        <v>3</v>
      </c>
      <c r="AB80" s="146">
        <v>1</v>
      </c>
      <c r="AC80" s="146">
        <v>59217460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3</v>
      </c>
      <c r="CB80" s="177">
        <v>1</v>
      </c>
      <c r="CZ80" s="146">
        <v>8.1000000000017294E-2</v>
      </c>
    </row>
    <row r="81" spans="1:104">
      <c r="A81" s="178"/>
      <c r="B81" s="180"/>
      <c r="C81" s="224" t="s">
        <v>196</v>
      </c>
      <c r="D81" s="225"/>
      <c r="E81" s="181">
        <v>24.24</v>
      </c>
      <c r="F81" s="182"/>
      <c r="G81" s="183"/>
      <c r="M81" s="179" t="s">
        <v>196</v>
      </c>
      <c r="O81" s="170"/>
    </row>
    <row r="82" spans="1:104">
      <c r="A82" s="171">
        <v>46</v>
      </c>
      <c r="B82" s="172" t="s">
        <v>197</v>
      </c>
      <c r="C82" s="173" t="s">
        <v>198</v>
      </c>
      <c r="D82" s="174" t="s">
        <v>150</v>
      </c>
      <c r="E82" s="175">
        <v>1.01</v>
      </c>
      <c r="F82" s="175"/>
      <c r="G82" s="176">
        <f>E82*F82</f>
        <v>0</v>
      </c>
      <c r="O82" s="170">
        <v>2</v>
      </c>
      <c r="AA82" s="146">
        <v>3</v>
      </c>
      <c r="AB82" s="146">
        <v>1</v>
      </c>
      <c r="AC82" s="146">
        <v>59217480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3</v>
      </c>
      <c r="CB82" s="177">
        <v>1</v>
      </c>
      <c r="CZ82" s="146">
        <v>6.7000000000007304E-2</v>
      </c>
    </row>
    <row r="83" spans="1:104">
      <c r="A83" s="178"/>
      <c r="B83" s="180"/>
      <c r="C83" s="224" t="s">
        <v>199</v>
      </c>
      <c r="D83" s="225"/>
      <c r="E83" s="181">
        <v>1.01</v>
      </c>
      <c r="F83" s="182"/>
      <c r="G83" s="183"/>
      <c r="M83" s="179" t="s">
        <v>199</v>
      </c>
      <c r="O83" s="170"/>
    </row>
    <row r="84" spans="1:104">
      <c r="A84" s="171">
        <v>47</v>
      </c>
      <c r="B84" s="172" t="s">
        <v>200</v>
      </c>
      <c r="C84" s="173" t="s">
        <v>201</v>
      </c>
      <c r="D84" s="174" t="s">
        <v>150</v>
      </c>
      <c r="E84" s="175">
        <v>1.01</v>
      </c>
      <c r="F84" s="175"/>
      <c r="G84" s="176">
        <f>E84*F84</f>
        <v>0</v>
      </c>
      <c r="O84" s="170">
        <v>2</v>
      </c>
      <c r="AA84" s="146">
        <v>3</v>
      </c>
      <c r="AB84" s="146">
        <v>1</v>
      </c>
      <c r="AC84" s="146">
        <v>59217481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3</v>
      </c>
      <c r="CB84" s="177">
        <v>1</v>
      </c>
      <c r="CZ84" s="146">
        <v>6.7000000000007304E-2</v>
      </c>
    </row>
    <row r="85" spans="1:104">
      <c r="A85" s="178"/>
      <c r="B85" s="180"/>
      <c r="C85" s="224" t="s">
        <v>199</v>
      </c>
      <c r="D85" s="225"/>
      <c r="E85" s="181">
        <v>1.01</v>
      </c>
      <c r="F85" s="182"/>
      <c r="G85" s="183"/>
      <c r="M85" s="179" t="s">
        <v>199</v>
      </c>
      <c r="O85" s="170"/>
    </row>
    <row r="86" spans="1:104">
      <c r="A86" s="184"/>
      <c r="B86" s="185" t="s">
        <v>78</v>
      </c>
      <c r="C86" s="186" t="str">
        <f>CONCATENATE(B71," ",C71)</f>
        <v>91 Doplňující práce na komunikaci</v>
      </c>
      <c r="D86" s="187"/>
      <c r="E86" s="188"/>
      <c r="F86" s="189"/>
      <c r="G86" s="190">
        <f>SUM(G71:G85)</f>
        <v>0</v>
      </c>
      <c r="O86" s="170">
        <v>4</v>
      </c>
      <c r="BA86" s="191">
        <f>SUM(BA71:BA85)</f>
        <v>0</v>
      </c>
      <c r="BB86" s="191">
        <f>SUM(BB71:BB85)</f>
        <v>0</v>
      </c>
      <c r="BC86" s="191">
        <f>SUM(BC71:BC85)</f>
        <v>0</v>
      </c>
      <c r="BD86" s="191">
        <f>SUM(BD71:BD85)</f>
        <v>0</v>
      </c>
      <c r="BE86" s="191">
        <f>SUM(BE71:BE85)</f>
        <v>0</v>
      </c>
    </row>
    <row r="87" spans="1:104">
      <c r="A87" s="163" t="s">
        <v>74</v>
      </c>
      <c r="B87" s="164" t="s">
        <v>202</v>
      </c>
      <c r="C87" s="165" t="s">
        <v>203</v>
      </c>
      <c r="D87" s="166"/>
      <c r="E87" s="167"/>
      <c r="F87" s="167"/>
      <c r="G87" s="168"/>
      <c r="H87" s="169"/>
      <c r="I87" s="169"/>
      <c r="O87" s="170">
        <v>1</v>
      </c>
    </row>
    <row r="88" spans="1:104">
      <c r="A88" s="171">
        <v>48</v>
      </c>
      <c r="B88" s="172" t="s">
        <v>204</v>
      </c>
      <c r="C88" s="173" t="s">
        <v>205</v>
      </c>
      <c r="D88" s="174" t="s">
        <v>83</v>
      </c>
      <c r="E88" s="175">
        <v>287</v>
      </c>
      <c r="F88" s="175"/>
      <c r="G88" s="176">
        <f>E88*F88</f>
        <v>0</v>
      </c>
      <c r="O88" s="170">
        <v>2</v>
      </c>
      <c r="AA88" s="146">
        <v>1</v>
      </c>
      <c r="AB88" s="146">
        <v>1</v>
      </c>
      <c r="AC88" s="146">
        <v>1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1</v>
      </c>
      <c r="CZ88" s="146">
        <v>9.9999999999961197E-6</v>
      </c>
    </row>
    <row r="89" spans="1:104" ht="22.5">
      <c r="A89" s="171">
        <v>49</v>
      </c>
      <c r="B89" s="172" t="s">
        <v>206</v>
      </c>
      <c r="C89" s="173" t="s">
        <v>207</v>
      </c>
      <c r="D89" s="174" t="s">
        <v>208</v>
      </c>
      <c r="E89" s="175">
        <v>1</v>
      </c>
      <c r="F89" s="175"/>
      <c r="G89" s="176">
        <f>E89*F89</f>
        <v>0</v>
      </c>
      <c r="O89" s="170">
        <v>2</v>
      </c>
      <c r="AA89" s="146">
        <v>12</v>
      </c>
      <c r="AB89" s="146">
        <v>0</v>
      </c>
      <c r="AC89" s="146">
        <v>366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12</v>
      </c>
      <c r="CB89" s="177">
        <v>0</v>
      </c>
      <c r="CZ89" s="146">
        <v>0</v>
      </c>
    </row>
    <row r="90" spans="1:104">
      <c r="A90" s="171">
        <v>50</v>
      </c>
      <c r="B90" s="172" t="s">
        <v>209</v>
      </c>
      <c r="C90" s="173" t="s">
        <v>210</v>
      </c>
      <c r="D90" s="174" t="s">
        <v>208</v>
      </c>
      <c r="E90" s="175">
        <v>1</v>
      </c>
      <c r="F90" s="175"/>
      <c r="G90" s="176">
        <f>E90*F90</f>
        <v>0</v>
      </c>
      <c r="O90" s="170">
        <v>2</v>
      </c>
      <c r="AA90" s="146">
        <v>12</v>
      </c>
      <c r="AB90" s="146">
        <v>0</v>
      </c>
      <c r="AC90" s="146">
        <v>334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12</v>
      </c>
      <c r="CB90" s="177">
        <v>0</v>
      </c>
      <c r="CZ90" s="146">
        <v>0</v>
      </c>
    </row>
    <row r="91" spans="1:104">
      <c r="A91" s="171">
        <v>51</v>
      </c>
      <c r="B91" s="172" t="s">
        <v>211</v>
      </c>
      <c r="C91" s="173" t="s">
        <v>212</v>
      </c>
      <c r="D91" s="174" t="s">
        <v>208</v>
      </c>
      <c r="E91" s="175">
        <v>1</v>
      </c>
      <c r="F91" s="175"/>
      <c r="G91" s="176">
        <f>E91*F91</f>
        <v>0</v>
      </c>
      <c r="O91" s="170">
        <v>2</v>
      </c>
      <c r="AA91" s="146">
        <v>12</v>
      </c>
      <c r="AB91" s="146">
        <v>0</v>
      </c>
      <c r="AC91" s="146">
        <v>335</v>
      </c>
      <c r="AZ91" s="146">
        <v>1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12</v>
      </c>
      <c r="CB91" s="177">
        <v>0</v>
      </c>
      <c r="CZ91" s="146">
        <v>0</v>
      </c>
    </row>
    <row r="92" spans="1:104">
      <c r="A92" s="171">
        <v>52</v>
      </c>
      <c r="B92" s="172" t="s">
        <v>213</v>
      </c>
      <c r="C92" s="173" t="s">
        <v>214</v>
      </c>
      <c r="D92" s="174" t="s">
        <v>208</v>
      </c>
      <c r="E92" s="175">
        <v>1</v>
      </c>
      <c r="F92" s="175"/>
      <c r="G92" s="176">
        <f>E92*F92</f>
        <v>0</v>
      </c>
      <c r="O92" s="170">
        <v>2</v>
      </c>
      <c r="AA92" s="146">
        <v>12</v>
      </c>
      <c r="AB92" s="146">
        <v>1</v>
      </c>
      <c r="AC92" s="146">
        <v>280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12</v>
      </c>
      <c r="CB92" s="177">
        <v>1</v>
      </c>
      <c r="CZ92" s="146">
        <v>0</v>
      </c>
    </row>
    <row r="93" spans="1:104">
      <c r="A93" s="184"/>
      <c r="B93" s="185" t="s">
        <v>78</v>
      </c>
      <c r="C93" s="186" t="str">
        <f>CONCATENATE(B87," ",C87)</f>
        <v>93 Dokončovací práce inž.staveb</v>
      </c>
      <c r="D93" s="187"/>
      <c r="E93" s="188"/>
      <c r="F93" s="189"/>
      <c r="G93" s="190">
        <f>SUM(G87:G92)</f>
        <v>0</v>
      </c>
      <c r="O93" s="170">
        <v>4</v>
      </c>
      <c r="BA93" s="191">
        <f>SUM(BA87:BA92)</f>
        <v>0</v>
      </c>
      <c r="BB93" s="191">
        <f>SUM(BB87:BB92)</f>
        <v>0</v>
      </c>
      <c r="BC93" s="191">
        <f>SUM(BC87:BC92)</f>
        <v>0</v>
      </c>
      <c r="BD93" s="191">
        <f>SUM(BD87:BD92)</f>
        <v>0</v>
      </c>
      <c r="BE93" s="191">
        <f>SUM(BE87:BE92)</f>
        <v>0</v>
      </c>
    </row>
    <row r="94" spans="1:104">
      <c r="A94" s="163" t="s">
        <v>74</v>
      </c>
      <c r="B94" s="164" t="s">
        <v>215</v>
      </c>
      <c r="C94" s="165" t="s">
        <v>216</v>
      </c>
      <c r="D94" s="166"/>
      <c r="E94" s="167"/>
      <c r="F94" s="167"/>
      <c r="G94" s="168"/>
      <c r="H94" s="169"/>
      <c r="I94" s="169"/>
      <c r="O94" s="170">
        <v>1</v>
      </c>
    </row>
    <row r="95" spans="1:104">
      <c r="A95" s="171">
        <v>53</v>
      </c>
      <c r="B95" s="172" t="s">
        <v>217</v>
      </c>
      <c r="C95" s="173" t="s">
        <v>218</v>
      </c>
      <c r="D95" s="174" t="s">
        <v>83</v>
      </c>
      <c r="E95" s="175">
        <v>14</v>
      </c>
      <c r="F95" s="175"/>
      <c r="G95" s="176">
        <f>E95*F95</f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1</v>
      </c>
      <c r="CZ95" s="146">
        <v>0</v>
      </c>
    </row>
    <row r="96" spans="1:104">
      <c r="A96" s="178"/>
      <c r="B96" s="180"/>
      <c r="C96" s="224" t="s">
        <v>219</v>
      </c>
      <c r="D96" s="225"/>
      <c r="E96" s="181">
        <v>14</v>
      </c>
      <c r="F96" s="182"/>
      <c r="G96" s="183"/>
      <c r="M96" s="179" t="s">
        <v>219</v>
      </c>
      <c r="O96" s="170"/>
    </row>
    <row r="97" spans="1:104">
      <c r="A97" s="184"/>
      <c r="B97" s="185" t="s">
        <v>78</v>
      </c>
      <c r="C97" s="186" t="str">
        <f>CONCATENATE(B94," ",C94)</f>
        <v>97 Prorážení otvorů</v>
      </c>
      <c r="D97" s="187"/>
      <c r="E97" s="188"/>
      <c r="F97" s="189"/>
      <c r="G97" s="190">
        <f>SUM(G94:G96)</f>
        <v>0</v>
      </c>
      <c r="O97" s="170">
        <v>4</v>
      </c>
      <c r="BA97" s="191">
        <f>SUM(BA94:BA96)</f>
        <v>0</v>
      </c>
      <c r="BB97" s="191">
        <f>SUM(BB94:BB96)</f>
        <v>0</v>
      </c>
      <c r="BC97" s="191">
        <f>SUM(BC94:BC96)</f>
        <v>0</v>
      </c>
      <c r="BD97" s="191">
        <f>SUM(BD94:BD96)</f>
        <v>0</v>
      </c>
      <c r="BE97" s="191">
        <f>SUM(BE94:BE96)</f>
        <v>0</v>
      </c>
    </row>
    <row r="98" spans="1:104">
      <c r="A98" s="163" t="s">
        <v>74</v>
      </c>
      <c r="B98" s="164" t="s">
        <v>220</v>
      </c>
      <c r="C98" s="165" t="s">
        <v>221</v>
      </c>
      <c r="D98" s="166"/>
      <c r="E98" s="167"/>
      <c r="F98" s="167"/>
      <c r="G98" s="168"/>
      <c r="H98" s="169"/>
      <c r="I98" s="169"/>
      <c r="O98" s="170">
        <v>1</v>
      </c>
    </row>
    <row r="99" spans="1:104">
      <c r="A99" s="171">
        <v>54</v>
      </c>
      <c r="B99" s="172" t="s">
        <v>222</v>
      </c>
      <c r="C99" s="173" t="s">
        <v>223</v>
      </c>
      <c r="D99" s="174" t="s">
        <v>123</v>
      </c>
      <c r="E99" s="175">
        <v>135.07427688001201</v>
      </c>
      <c r="F99" s="175"/>
      <c r="G99" s="176">
        <f>E99*F99</f>
        <v>0</v>
      </c>
      <c r="O99" s="170">
        <v>2</v>
      </c>
      <c r="AA99" s="146">
        <v>7</v>
      </c>
      <c r="AB99" s="146">
        <v>1</v>
      </c>
      <c r="AC99" s="146">
        <v>2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7</v>
      </c>
      <c r="CB99" s="177">
        <v>1</v>
      </c>
      <c r="CZ99" s="146">
        <v>0</v>
      </c>
    </row>
    <row r="100" spans="1:104">
      <c r="A100" s="184"/>
      <c r="B100" s="185" t="s">
        <v>78</v>
      </c>
      <c r="C100" s="186" t="str">
        <f>CONCATENATE(B98," ",C98)</f>
        <v>99 Přesun hmot</v>
      </c>
      <c r="D100" s="187"/>
      <c r="E100" s="188"/>
      <c r="F100" s="189"/>
      <c r="G100" s="190">
        <f>SUM(G98:G99)</f>
        <v>0</v>
      </c>
      <c r="O100" s="170">
        <v>4</v>
      </c>
      <c r="BA100" s="191">
        <f>SUM(BA98:BA99)</f>
        <v>0</v>
      </c>
      <c r="BB100" s="191">
        <f>SUM(BB98:BB99)</f>
        <v>0</v>
      </c>
      <c r="BC100" s="191">
        <f>SUM(BC98:BC99)</f>
        <v>0</v>
      </c>
      <c r="BD100" s="191">
        <f>SUM(BD98:BD99)</f>
        <v>0</v>
      </c>
      <c r="BE100" s="191">
        <f>SUM(BE98:BE99)</f>
        <v>0</v>
      </c>
    </row>
    <row r="101" spans="1:104">
      <c r="A101" s="163" t="s">
        <v>74</v>
      </c>
      <c r="B101" s="164" t="s">
        <v>224</v>
      </c>
      <c r="C101" s="165" t="s">
        <v>225</v>
      </c>
      <c r="D101" s="166"/>
      <c r="E101" s="167"/>
      <c r="F101" s="167"/>
      <c r="G101" s="168"/>
      <c r="H101" s="169"/>
      <c r="I101" s="169"/>
      <c r="O101" s="170">
        <v>1</v>
      </c>
    </row>
    <row r="102" spans="1:104">
      <c r="A102" s="171">
        <v>55</v>
      </c>
      <c r="B102" s="172" t="s">
        <v>226</v>
      </c>
      <c r="C102" s="173" t="s">
        <v>227</v>
      </c>
      <c r="D102" s="174" t="s">
        <v>123</v>
      </c>
      <c r="E102" s="175">
        <v>14.2309</v>
      </c>
      <c r="F102" s="175"/>
      <c r="G102" s="176">
        <f>E102*F102</f>
        <v>0</v>
      </c>
      <c r="O102" s="170">
        <v>2</v>
      </c>
      <c r="AA102" s="146">
        <v>1</v>
      </c>
      <c r="AB102" s="146">
        <v>10</v>
      </c>
      <c r="AC102" s="146">
        <v>10</v>
      </c>
      <c r="AZ102" s="146">
        <v>1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10</v>
      </c>
      <c r="CZ102" s="146">
        <v>0</v>
      </c>
    </row>
    <row r="103" spans="1:104">
      <c r="A103" s="171">
        <v>56</v>
      </c>
      <c r="B103" s="172" t="s">
        <v>228</v>
      </c>
      <c r="C103" s="173" t="s">
        <v>229</v>
      </c>
      <c r="D103" s="174" t="s">
        <v>123</v>
      </c>
      <c r="E103" s="175">
        <v>121.82089999999999</v>
      </c>
      <c r="F103" s="175"/>
      <c r="G103" s="176">
        <f>E103*F103</f>
        <v>0</v>
      </c>
      <c r="O103" s="170">
        <v>2</v>
      </c>
      <c r="AA103" s="146">
        <v>1</v>
      </c>
      <c r="AB103" s="146">
        <v>10</v>
      </c>
      <c r="AC103" s="146">
        <v>10</v>
      </c>
      <c r="AZ103" s="146">
        <v>1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10</v>
      </c>
      <c r="CZ103" s="146">
        <v>0</v>
      </c>
    </row>
    <row r="104" spans="1:104">
      <c r="A104" s="171">
        <v>57</v>
      </c>
      <c r="B104" s="172" t="s">
        <v>230</v>
      </c>
      <c r="C104" s="173" t="s">
        <v>231</v>
      </c>
      <c r="D104" s="174" t="s">
        <v>123</v>
      </c>
      <c r="E104" s="175">
        <v>107.59</v>
      </c>
      <c r="F104" s="175"/>
      <c r="G104" s="176">
        <f>E104*F104</f>
        <v>0</v>
      </c>
      <c r="O104" s="170">
        <v>2</v>
      </c>
      <c r="AA104" s="146">
        <v>1</v>
      </c>
      <c r="AB104" s="146">
        <v>10</v>
      </c>
      <c r="AC104" s="146">
        <v>10</v>
      </c>
      <c r="AZ104" s="146">
        <v>1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10</v>
      </c>
      <c r="CZ104" s="146">
        <v>0</v>
      </c>
    </row>
    <row r="105" spans="1:104">
      <c r="A105" s="178"/>
      <c r="B105" s="180"/>
      <c r="C105" s="224" t="s">
        <v>232</v>
      </c>
      <c r="D105" s="225"/>
      <c r="E105" s="181">
        <v>107.59</v>
      </c>
      <c r="F105" s="182"/>
      <c r="G105" s="183"/>
      <c r="M105" s="179" t="s">
        <v>232</v>
      </c>
      <c r="O105" s="170"/>
    </row>
    <row r="106" spans="1:104">
      <c r="A106" s="171">
        <v>58</v>
      </c>
      <c r="B106" s="172" t="s">
        <v>233</v>
      </c>
      <c r="C106" s="173" t="s">
        <v>234</v>
      </c>
      <c r="D106" s="174" t="s">
        <v>123</v>
      </c>
      <c r="E106" s="175">
        <v>108.94086919997601</v>
      </c>
      <c r="F106" s="175"/>
      <c r="G106" s="176">
        <f>E106*F106</f>
        <v>0</v>
      </c>
      <c r="O106" s="170">
        <v>2</v>
      </c>
      <c r="AA106" s="146">
        <v>8</v>
      </c>
      <c r="AB106" s="146">
        <v>0</v>
      </c>
      <c r="AC106" s="146">
        <v>3</v>
      </c>
      <c r="AZ106" s="146">
        <v>1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8</v>
      </c>
      <c r="CB106" s="177">
        <v>0</v>
      </c>
      <c r="CZ106" s="146">
        <v>0</v>
      </c>
    </row>
    <row r="107" spans="1:104">
      <c r="A107" s="171">
        <v>59</v>
      </c>
      <c r="B107" s="172" t="s">
        <v>235</v>
      </c>
      <c r="C107" s="173" t="s">
        <v>236</v>
      </c>
      <c r="D107" s="174" t="s">
        <v>123</v>
      </c>
      <c r="E107" s="175">
        <v>544.70434599988198</v>
      </c>
      <c r="F107" s="175"/>
      <c r="G107" s="176">
        <f>E107*F107</f>
        <v>0</v>
      </c>
      <c r="O107" s="170">
        <v>2</v>
      </c>
      <c r="AA107" s="146">
        <v>8</v>
      </c>
      <c r="AB107" s="146">
        <v>0</v>
      </c>
      <c r="AC107" s="146">
        <v>3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8</v>
      </c>
      <c r="CB107" s="177">
        <v>0</v>
      </c>
      <c r="CZ107" s="146">
        <v>0</v>
      </c>
    </row>
    <row r="108" spans="1:104">
      <c r="A108" s="184"/>
      <c r="B108" s="185" t="s">
        <v>78</v>
      </c>
      <c r="C108" s="186" t="str">
        <f>CONCATENATE(B101," ",C101)</f>
        <v>D96 Přesuny suti a vybouraných hmot</v>
      </c>
      <c r="D108" s="187"/>
      <c r="E108" s="188"/>
      <c r="F108" s="189"/>
      <c r="G108" s="190">
        <f>SUM(G101:G107)</f>
        <v>0</v>
      </c>
      <c r="O108" s="170">
        <v>4</v>
      </c>
      <c r="BA108" s="191">
        <f>SUM(BA101:BA107)</f>
        <v>0</v>
      </c>
      <c r="BB108" s="191">
        <f>SUM(BB101:BB107)</f>
        <v>0</v>
      </c>
      <c r="BC108" s="191">
        <f>SUM(BC101:BC107)</f>
        <v>0</v>
      </c>
      <c r="BD108" s="191">
        <f>SUM(BD101:BD107)</f>
        <v>0</v>
      </c>
      <c r="BE108" s="191">
        <f>SUM(BE101:BE107)</f>
        <v>0</v>
      </c>
    </row>
    <row r="109" spans="1:104">
      <c r="E109" s="146"/>
    </row>
    <row r="110" spans="1:104">
      <c r="E110" s="146"/>
    </row>
    <row r="111" spans="1:104">
      <c r="E111" s="146"/>
    </row>
    <row r="112" spans="1:104">
      <c r="E112" s="146"/>
    </row>
    <row r="113" spans="5:5">
      <c r="E113" s="146"/>
    </row>
    <row r="114" spans="5:5">
      <c r="E114" s="146"/>
    </row>
    <row r="115" spans="5:5">
      <c r="E115" s="146"/>
    </row>
    <row r="116" spans="5:5">
      <c r="E116" s="146"/>
    </row>
    <row r="117" spans="5:5">
      <c r="E117" s="146"/>
    </row>
    <row r="118" spans="5:5">
      <c r="E118" s="146"/>
    </row>
    <row r="119" spans="5:5">
      <c r="E119" s="146"/>
    </row>
    <row r="120" spans="5:5">
      <c r="E120" s="146"/>
    </row>
    <row r="121" spans="5:5">
      <c r="E121" s="146"/>
    </row>
    <row r="122" spans="5:5">
      <c r="E122" s="146"/>
    </row>
    <row r="123" spans="5:5">
      <c r="E123" s="146"/>
    </row>
    <row r="124" spans="5:5">
      <c r="E124" s="146"/>
    </row>
    <row r="125" spans="5:5">
      <c r="E125" s="146"/>
    </row>
    <row r="126" spans="5:5">
      <c r="E126" s="146"/>
    </row>
    <row r="127" spans="5:5">
      <c r="E127" s="146"/>
    </row>
    <row r="128" spans="5:5">
      <c r="E128" s="146"/>
    </row>
    <row r="129" spans="1:7">
      <c r="E129" s="146"/>
    </row>
    <row r="130" spans="1:7">
      <c r="E130" s="146"/>
    </row>
    <row r="131" spans="1:7">
      <c r="E131" s="146"/>
    </row>
    <row r="132" spans="1:7">
      <c r="A132" s="192"/>
      <c r="B132" s="192"/>
      <c r="C132" s="192"/>
      <c r="D132" s="192"/>
      <c r="E132" s="192"/>
      <c r="F132" s="192"/>
      <c r="G132" s="192"/>
    </row>
    <row r="133" spans="1:7">
      <c r="A133" s="192"/>
      <c r="B133" s="192"/>
      <c r="C133" s="192"/>
      <c r="D133" s="192"/>
      <c r="E133" s="192"/>
      <c r="F133" s="192"/>
      <c r="G133" s="192"/>
    </row>
    <row r="134" spans="1:7">
      <c r="A134" s="192"/>
      <c r="B134" s="192"/>
      <c r="C134" s="192"/>
      <c r="D134" s="192"/>
      <c r="E134" s="192"/>
      <c r="F134" s="192"/>
      <c r="G134" s="192"/>
    </row>
    <row r="135" spans="1:7">
      <c r="A135" s="192"/>
      <c r="B135" s="192"/>
      <c r="C135" s="192"/>
      <c r="D135" s="192"/>
      <c r="E135" s="192"/>
      <c r="F135" s="192"/>
      <c r="G135" s="192"/>
    </row>
    <row r="136" spans="1:7">
      <c r="E136" s="146"/>
    </row>
    <row r="137" spans="1:7">
      <c r="E137" s="146"/>
    </row>
    <row r="138" spans="1:7">
      <c r="E138" s="146"/>
    </row>
    <row r="139" spans="1:7">
      <c r="E139" s="146"/>
    </row>
    <row r="140" spans="1:7">
      <c r="E140" s="146"/>
    </row>
    <row r="141" spans="1:7">
      <c r="E141" s="146"/>
    </row>
    <row r="142" spans="1:7">
      <c r="E142" s="146"/>
    </row>
    <row r="143" spans="1:7">
      <c r="E143" s="146"/>
    </row>
    <row r="144" spans="1:7">
      <c r="E144" s="146"/>
    </row>
    <row r="145" spans="5:5">
      <c r="E145" s="146"/>
    </row>
    <row r="146" spans="5:5">
      <c r="E146" s="146"/>
    </row>
    <row r="147" spans="5:5">
      <c r="E147" s="146"/>
    </row>
    <row r="148" spans="5:5">
      <c r="E148" s="146"/>
    </row>
    <row r="149" spans="5:5">
      <c r="E149" s="146"/>
    </row>
    <row r="150" spans="5:5">
      <c r="E150" s="146"/>
    </row>
    <row r="151" spans="5:5">
      <c r="E151" s="146"/>
    </row>
    <row r="152" spans="5:5">
      <c r="E152" s="146"/>
    </row>
    <row r="153" spans="5:5">
      <c r="E153" s="146"/>
    </row>
    <row r="154" spans="5:5">
      <c r="E154" s="146"/>
    </row>
    <row r="155" spans="5:5">
      <c r="E155" s="146"/>
    </row>
    <row r="156" spans="5:5">
      <c r="E156" s="146"/>
    </row>
    <row r="157" spans="5:5">
      <c r="E157" s="146"/>
    </row>
    <row r="158" spans="5:5">
      <c r="E158" s="146"/>
    </row>
    <row r="159" spans="5:5">
      <c r="E159" s="146"/>
    </row>
    <row r="160" spans="5:5">
      <c r="E160" s="146"/>
    </row>
    <row r="161" spans="1:7">
      <c r="E161" s="146"/>
    </row>
    <row r="162" spans="1:7">
      <c r="E162" s="146"/>
    </row>
    <row r="163" spans="1:7">
      <c r="E163" s="146"/>
    </row>
    <row r="164" spans="1:7">
      <c r="E164" s="146"/>
    </row>
    <row r="165" spans="1:7">
      <c r="E165" s="146"/>
    </row>
    <row r="166" spans="1:7">
      <c r="E166" s="146"/>
    </row>
    <row r="167" spans="1:7">
      <c r="A167" s="193"/>
      <c r="B167" s="193"/>
    </row>
    <row r="168" spans="1:7">
      <c r="A168" s="192"/>
      <c r="B168" s="192"/>
      <c r="C168" s="195"/>
      <c r="D168" s="195"/>
      <c r="E168" s="196"/>
      <c r="F168" s="195"/>
      <c r="G168" s="197"/>
    </row>
    <row r="169" spans="1:7">
      <c r="A169" s="198"/>
      <c r="B169" s="198"/>
      <c r="C169" s="192"/>
      <c r="D169" s="192"/>
      <c r="E169" s="199"/>
      <c r="F169" s="192"/>
      <c r="G169" s="192"/>
    </row>
    <row r="170" spans="1:7">
      <c r="A170" s="192"/>
      <c r="B170" s="192"/>
      <c r="C170" s="192"/>
      <c r="D170" s="192"/>
      <c r="E170" s="199"/>
      <c r="F170" s="192"/>
      <c r="G170" s="192"/>
    </row>
    <row r="171" spans="1:7">
      <c r="A171" s="192"/>
      <c r="B171" s="192"/>
      <c r="C171" s="192"/>
      <c r="D171" s="192"/>
      <c r="E171" s="199"/>
      <c r="F171" s="192"/>
      <c r="G171" s="192"/>
    </row>
    <row r="172" spans="1:7">
      <c r="A172" s="192"/>
      <c r="B172" s="192"/>
      <c r="C172" s="192"/>
      <c r="D172" s="192"/>
      <c r="E172" s="199"/>
      <c r="F172" s="192"/>
      <c r="G172" s="192"/>
    </row>
    <row r="173" spans="1:7">
      <c r="A173" s="192"/>
      <c r="B173" s="192"/>
      <c r="C173" s="192"/>
      <c r="D173" s="192"/>
      <c r="E173" s="199"/>
      <c r="F173" s="192"/>
      <c r="G173" s="192"/>
    </row>
    <row r="174" spans="1:7">
      <c r="A174" s="192"/>
      <c r="B174" s="192"/>
      <c r="C174" s="192"/>
      <c r="D174" s="192"/>
      <c r="E174" s="199"/>
      <c r="F174" s="192"/>
      <c r="G174" s="192"/>
    </row>
    <row r="175" spans="1:7">
      <c r="A175" s="192"/>
      <c r="B175" s="192"/>
      <c r="C175" s="192"/>
      <c r="D175" s="192"/>
      <c r="E175" s="199"/>
      <c r="F175" s="192"/>
      <c r="G175" s="192"/>
    </row>
    <row r="176" spans="1:7">
      <c r="A176" s="192"/>
      <c r="B176" s="192"/>
      <c r="C176" s="192"/>
      <c r="D176" s="192"/>
      <c r="E176" s="199"/>
      <c r="F176" s="192"/>
      <c r="G176" s="192"/>
    </row>
    <row r="177" spans="1:7">
      <c r="A177" s="192"/>
      <c r="B177" s="192"/>
      <c r="C177" s="192"/>
      <c r="D177" s="192"/>
      <c r="E177" s="199"/>
      <c r="F177" s="192"/>
      <c r="G177" s="192"/>
    </row>
    <row r="178" spans="1:7">
      <c r="A178" s="192"/>
      <c r="B178" s="192"/>
      <c r="C178" s="192"/>
      <c r="D178" s="192"/>
      <c r="E178" s="199"/>
      <c r="F178" s="192"/>
      <c r="G178" s="192"/>
    </row>
    <row r="179" spans="1:7">
      <c r="A179" s="192"/>
      <c r="B179" s="192"/>
      <c r="C179" s="192"/>
      <c r="D179" s="192"/>
      <c r="E179" s="199"/>
      <c r="F179" s="192"/>
      <c r="G179" s="192"/>
    </row>
    <row r="180" spans="1:7">
      <c r="A180" s="192"/>
      <c r="B180" s="192"/>
      <c r="C180" s="192"/>
      <c r="D180" s="192"/>
      <c r="E180" s="199"/>
      <c r="F180" s="192"/>
      <c r="G180" s="192"/>
    </row>
    <row r="181" spans="1:7">
      <c r="A181" s="192"/>
      <c r="B181" s="192"/>
      <c r="C181" s="192"/>
      <c r="D181" s="192"/>
      <c r="E181" s="199"/>
      <c r="F181" s="192"/>
      <c r="G181" s="192"/>
    </row>
  </sheetData>
  <mergeCells count="29">
    <mergeCell ref="C22:D22"/>
    <mergeCell ref="A1:G1"/>
    <mergeCell ref="A3:B3"/>
    <mergeCell ref="A4:B4"/>
    <mergeCell ref="E4:G4"/>
    <mergeCell ref="C9:D9"/>
    <mergeCell ref="C11:D11"/>
    <mergeCell ref="C12:D12"/>
    <mergeCell ref="C15:D15"/>
    <mergeCell ref="C17:D17"/>
    <mergeCell ref="C19:D19"/>
    <mergeCell ref="C20:D20"/>
    <mergeCell ref="C42:D42"/>
    <mergeCell ref="C45:D45"/>
    <mergeCell ref="C50:D50"/>
    <mergeCell ref="C38:D38"/>
    <mergeCell ref="C25:D25"/>
    <mergeCell ref="C30:D30"/>
    <mergeCell ref="C33:D33"/>
    <mergeCell ref="C34:D34"/>
    <mergeCell ref="C105:D105"/>
    <mergeCell ref="C96:D96"/>
    <mergeCell ref="C85:D85"/>
    <mergeCell ref="C73:D73"/>
    <mergeCell ref="C75:D75"/>
    <mergeCell ref="C77:D77"/>
    <mergeCell ref="C79:D79"/>
    <mergeCell ref="C81:D81"/>
    <mergeCell ref="C83:D83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p.frydl</cp:lastModifiedBy>
  <dcterms:created xsi:type="dcterms:W3CDTF">2021-06-21T06:54:47Z</dcterms:created>
  <dcterms:modified xsi:type="dcterms:W3CDTF">2021-06-30T08:02:37Z</dcterms:modified>
</cp:coreProperties>
</file>